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EstaPasta_de_trabalho" hidePivotFieldList="1"/>
  <mc:AlternateContent xmlns:mc="http://schemas.openxmlformats.org/markup-compatibility/2006">
    <mc:Choice Requires="x15">
      <x15ac:absPath xmlns:x15ac="http://schemas.microsoft.com/office/spreadsheetml/2010/11/ac" url="C:\Users\m089383\Aplicativos\teg_cursor\pgtos\2026-04 Pgto\"/>
    </mc:Choice>
  </mc:AlternateContent>
  <xr:revisionPtr revIDLastSave="0" documentId="8_{F8410F92-882E-46F2-BBC9-F0C0A850849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lha2" sheetId="92" r:id="rId1"/>
    <sheet name="APONTAMENTO CREDENCIAMENTO" sheetId="64" r:id="rId2"/>
    <sheet name="APELIDOS" sheetId="88" state="hidden" r:id="rId3"/>
    <sheet name="CONTINUA" sheetId="59" r:id="rId4"/>
    <sheet name="BASE C" sheetId="6" r:id="rId5"/>
    <sheet name="DEMO C" sheetId="68" r:id="rId6"/>
    <sheet name="ATESTE-LIQ-FIS" sheetId="87" r:id="rId7"/>
    <sheet name="DEMO FIS" sheetId="86" r:id="rId8"/>
    <sheet name="EMPRESA C" sheetId="66" r:id="rId9"/>
    <sheet name="ATESTADO C" sheetId="67" r:id="rId10"/>
    <sheet name="Planilha1" sheetId="83" r:id="rId11"/>
    <sheet name="ProcRel" sheetId="79" state="hidden" r:id="rId12"/>
    <sheet name="ProcRel1" sheetId="81" state="hidden" r:id="rId13"/>
    <sheet name="ATESTE-LIQ" sheetId="13" state="hidden" r:id="rId14"/>
    <sheet name="VALORES TABELA" sheetId="74" r:id="rId15"/>
    <sheet name="REVISAO" sheetId="80" r:id="rId16"/>
    <sheet name="Plan1" sheetId="82" r:id="rId17"/>
    <sheet name="Cálculo IRRF -Jan.2026" sheetId="89" r:id="rId18"/>
    <sheet name="IR Deduções Legais-Maio.2025" sheetId="90" r:id="rId19"/>
    <sheet name="IR Desc. Simplificado-Maio.2025" sheetId="91" r:id="rId20"/>
  </sheets>
  <externalReferences>
    <externalReference r:id="rId21"/>
  </externalReferences>
  <definedNames>
    <definedName name="\a" localSheetId="6">#REF!</definedName>
    <definedName name="\a">#REF!</definedName>
    <definedName name="\p" localSheetId="6">#REF!</definedName>
    <definedName name="\p">#REF!</definedName>
    <definedName name="_______xlnm.Print_Titles">#REF!</definedName>
    <definedName name="_______xlnm_Print_Titles">NA()</definedName>
    <definedName name="______xlnm._FilterDatabase">"#ref!"</definedName>
    <definedName name="______xlnm.Print_Titles">#REF!</definedName>
    <definedName name="______xlnm__FilterDatabase">"#ref!"</definedName>
    <definedName name="______xlnm_Print_Titles">NA()</definedName>
    <definedName name="_____xlfn_BAHTTEXT">NA()</definedName>
    <definedName name="_____xlfn_SUMIFS">NA()</definedName>
    <definedName name="_____xlnm._FilterDatabase">"#ref!"</definedName>
    <definedName name="_____xlnm.Print_Titles">#REF!</definedName>
    <definedName name="_____xlnm__FilterDatabase">"#ref!"</definedName>
    <definedName name="_____xlnm_Print_Titles">NA()</definedName>
    <definedName name="____xlfn_BAHTTEXT">NA()</definedName>
    <definedName name="____xlfn_SUMIFS">NA()</definedName>
    <definedName name="____xlnm._FilterDatabase">"#ref!"</definedName>
    <definedName name="____xlnm.Print_Titles">#REF!</definedName>
    <definedName name="____xlnm__FilterDatabase">"#ref!"</definedName>
    <definedName name="____xlnm_Print_Titles">NA()</definedName>
    <definedName name="___xlfn_BAHTTEXT">NA()</definedName>
    <definedName name="___xlfn_SUMIFS">NA()</definedName>
    <definedName name="___xlnm._FilterDatabase">"#ref!"</definedName>
    <definedName name="___xlnm.Print_Titles">#REF!</definedName>
    <definedName name="___xlnm__FilterDatabase">"#ref!"</definedName>
    <definedName name="___xlnm_Print_Titles">NA()</definedName>
    <definedName name="__TAB3688">#REF!</definedName>
    <definedName name="__xlfn_BAHTTEXT">NA()</definedName>
    <definedName name="__xlfn_SUMIFS">NA()</definedName>
    <definedName name="__xlnm._FilterDatabase">"#ref!"</definedName>
    <definedName name="__xlnm.Print_Titles">#REF!</definedName>
    <definedName name="__xlnm__FilterDatabase">"#ref!"</definedName>
    <definedName name="__xlnm_Print_Titles">NA()</definedName>
    <definedName name="_xlnm._FilterDatabase" localSheetId="2" hidden="1">APELIDOS!$A$1:$B$3867</definedName>
    <definedName name="_xlnm._FilterDatabase" localSheetId="1" hidden="1">'APONTAMENTO CREDENCIAMENTO'!$A$5:$IC$172</definedName>
    <definedName name="_xlnm._FilterDatabase" localSheetId="9" hidden="1">'ATESTADO C'!$A$17:$Z$17</definedName>
    <definedName name="_xlnm._FilterDatabase" localSheetId="13" hidden="1">'ATESTE-LIQ'!$A$1:$AT$36</definedName>
    <definedName name="_xlnm._FilterDatabase" localSheetId="3" hidden="1">CONTINUA!$A$5:$BW$10</definedName>
    <definedName name="_xlnm._FilterDatabase" localSheetId="8" hidden="1">'EMPRESA C'!$A$12:$AC$16</definedName>
    <definedName name="_xlnm._FilterDatabase" localSheetId="11" hidden="1">ProcRel!$D$1:$E$174</definedName>
    <definedName name="_xlnm._FilterDatabase" localSheetId="12" hidden="1">ProcRel1!$E$1:$G$223</definedName>
    <definedName name="_xlnm._FilterDatabase">#REF!</definedName>
    <definedName name="_TAB3688" localSheetId="6">#REF!</definedName>
    <definedName name="_TAB3688">#REF!</definedName>
    <definedName name="a">#REF!</definedName>
    <definedName name="abr" localSheetId="6">#REF!</definedName>
    <definedName name="abr">#REF!</definedName>
    <definedName name="abril">#REF!</definedName>
    <definedName name="ACRESCENTAR">#REF!</definedName>
    <definedName name="ADAPTADO" localSheetId="6">'[1]APONTAMENTO CREDENCIAMENTO'!#REF!</definedName>
    <definedName name="ADAPTADO">'APONTAMENTO CREDENCIAMENTO'!$FF$7:$GJ$7</definedName>
    <definedName name="AGOSTO">#REF!</definedName>
    <definedName name="AI" localSheetId="6">#REF!</definedName>
    <definedName name="AI">#REF!</definedName>
    <definedName name="AII" localSheetId="6">#REF!</definedName>
    <definedName name="AII">#REF!</definedName>
    <definedName name="AK" localSheetId="6">#REF!</definedName>
    <definedName name="AK">#REF!</definedName>
    <definedName name="AL" localSheetId="6">#REF!</definedName>
    <definedName name="AL">#REF!</definedName>
    <definedName name="AMPLIAR" localSheetId="6">#REF!</definedName>
    <definedName name="AMPLIAR">#REF!</definedName>
    <definedName name="ApagaAtesteFis">'ATESTE-LIQ-FIS'!$A$4:$K$3878</definedName>
    <definedName name="ApagaBaseC">'BASE C'!$A$11:$N$4950</definedName>
    <definedName name="ApagaDadosA">'APONTAMENTO CREDENCIAMENTO'!$Q$6:$EL$3029</definedName>
    <definedName name="ApagaDadosC">CONTINUA!$L$6:$BU$3047</definedName>
    <definedName name="ApagarDadosDigitados">#REF!</definedName>
    <definedName name="ApagaRegistroA">'APONTAMENTO CREDENCIAMENTO'!$A$6:$K$3029</definedName>
    <definedName name="ApagaRegistroC">CONTINUA!$A$6:$K$3047</definedName>
    <definedName name="APONT">#REF!</definedName>
    <definedName name="_xlnm.Print_Area" localSheetId="1">'APONTAMENTO CREDENCIAMENTO'!$D$1:$J$4</definedName>
    <definedName name="_xlnm.Print_Area" localSheetId="9">'ATESTADO C'!$A$1:$M$25</definedName>
    <definedName name="_xlnm.Print_Area" localSheetId="6">'ATESTE-LIQ-FIS'!#REF!</definedName>
    <definedName name="_xlnm.Print_Area" localSheetId="17">'Cálculo IRRF -Jan.2026'!$B$1:$G$60</definedName>
    <definedName name="_xlnm.Print_Area" localSheetId="3">CONTINUA!$D$1:$J$4</definedName>
    <definedName name="_xlnm.Print_Area" localSheetId="5">'DEMO C'!$A$2:$I$60</definedName>
    <definedName name="_xlnm.Print_Area" localSheetId="7">'DEMO FIS'!$A$3:$I$63</definedName>
    <definedName name="ATESTE">#REF!</definedName>
    <definedName name="ATNF" localSheetId="6">#REF!</definedName>
    <definedName name="ATNF">#REF!</definedName>
    <definedName name="baseCalculo">'APONTAMENTO CREDENCIAMENTO'!$EP$6:$IB$10</definedName>
    <definedName name="BDADOS" localSheetId="6">#REF!</definedName>
    <definedName name="BDADOS">#REF!</definedName>
    <definedName name="bianca" localSheetId="6">#REF!</definedName>
    <definedName name="bianca">#REF!</definedName>
    <definedName name="BP">#REF!</definedName>
    <definedName name="Cadeirante" localSheetId="6">'[1]VALORES TABELA'!$B$4</definedName>
    <definedName name="Cadeirante">'VALORES TABELA'!$B$4</definedName>
    <definedName name="Cadeirantee" localSheetId="6">'[1]VALORES TABELA'!$B$9</definedName>
    <definedName name="Cadeirantee">'VALORES TABELA'!$B$9</definedName>
    <definedName name="CALC">#REF!</definedName>
    <definedName name="calc10" localSheetId="6">#REF!</definedName>
    <definedName name="calc10">#REF!</definedName>
    <definedName name="CALCDEZ" localSheetId="6">'ATESTE-LIQ-FIS'!#REF!</definedName>
    <definedName name="CALCDEZ">#REF!</definedName>
    <definedName name="CALCULO">#REF!</definedName>
    <definedName name="Cálculos">#REF!</definedName>
    <definedName name="CAPS" localSheetId="6">#REF!</definedName>
    <definedName name="CAPS">#REF!</definedName>
    <definedName name="capso" localSheetId="6">#REF!</definedName>
    <definedName name="capso">#REF!</definedName>
    <definedName name="carla">#REF!</definedName>
    <definedName name="CINT" localSheetId="6">#REF!</definedName>
    <definedName name="CINT">#REF!</definedName>
    <definedName name="CLIM" localSheetId="6">#REF!</definedName>
    <definedName name="CLIM">#REF!</definedName>
    <definedName name="clout" localSheetId="6">#REF!</definedName>
    <definedName name="clout">#REF!</definedName>
    <definedName name="CLSET" localSheetId="6">#REF!</definedName>
    <definedName name="CLSET">#REF!</definedName>
    <definedName name="CLSETE" localSheetId="6">#REF!</definedName>
    <definedName name="CLSETE">#REF!</definedName>
    <definedName name="cocertar2015">#REF!</definedName>
    <definedName name="cont2015">#REF!</definedName>
    <definedName name="CONTN2" localSheetId="6">#REF!</definedName>
    <definedName name="CONTN2">#REF!</definedName>
    <definedName name="contno" localSheetId="6">#REF!</definedName>
    <definedName name="contno">#REF!</definedName>
    <definedName name="contra" localSheetId="6">#REF!</definedName>
    <definedName name="contra">#REF!</definedName>
    <definedName name="CopiaDados">'APONTAMENTO CREDENCIAMENTO'!$Q$6:$EO$10</definedName>
    <definedName name="CopiaDadosC">CONTINUA!$L$6:$BU$10</definedName>
    <definedName name="CopiaFormula">'APONTAMENTO CREDENCIAMENTO'!$EP$6:$IC$10</definedName>
    <definedName name="CopiaFormulaA">'APONTAMENTO CREDENCIAMENTO'!$EP$6:$IC$10</definedName>
    <definedName name="CopiaFormulaA1">'APONTAMENTO CREDENCIAMENTO'!$L$6:$M$10</definedName>
    <definedName name="CopiaFormulaC">CONTINUA!$BV$6:$BW$10</definedName>
    <definedName name="CopiaSomaA" localSheetId="6">'[1]APONTAMENTO CREDENCIAMENTO'!#REF!</definedName>
    <definedName name="CopiaSomaA">'APONTAMENTO CREDENCIAMENTO'!$M$171</definedName>
    <definedName name="CopiaSomaC" localSheetId="6">[1]CONTINUA!#REF!</definedName>
    <definedName name="CopiaSomaC">CONTINUA!$BV$172</definedName>
    <definedName name="CPF" localSheetId="6">#REF!</definedName>
    <definedName name="CPF">#REF!</definedName>
    <definedName name="CRECHE" localSheetId="6">'[1]APONTAMENTO CREDENCIAMENTO'!#REF!</definedName>
    <definedName name="CRECHE">'APONTAMENTO CREDENCIAMENTO'!$FF$8:$GJ$8</definedName>
    <definedName name="Crechee" localSheetId="6">'[1]VALORES TABELA'!$B$5</definedName>
    <definedName name="Crechee">'VALORES TABELA'!$B$5</definedName>
    <definedName name="CRIANCA_KM">#REF!</definedName>
    <definedName name="CTRN" localSheetId="6">#REF!</definedName>
    <definedName name="CTRN">#REF!</definedName>
    <definedName name="D">#REF!</definedName>
    <definedName name="dados">#REF!</definedName>
    <definedName name="DataF">CONTINUA!$G$5</definedName>
    <definedName name="DataFinal">'APONTAMENTO CREDENCIAMENTO'!$G$5</definedName>
    <definedName name="DataI">CONTINUA!$F$5</definedName>
    <definedName name="Datainicial">'APONTAMENTO CREDENCIAMENTO'!$F$5</definedName>
    <definedName name="DDD">#REF!</definedName>
    <definedName name="DFG">#REF!</definedName>
    <definedName name="DiasFinais">'APONTAMENTO CREDENCIAMENTO'!$DY$4:$EJ$3284</definedName>
    <definedName name="DiasMes">'APONTAMENTO CREDENCIAMENTO'!$DX:$EJ</definedName>
    <definedName name="DiasMesC">CONTINUA!$BP:$BU</definedName>
    <definedName name="DIFER" localSheetId="6">#REF!</definedName>
    <definedName name="DIFER">#REF!</definedName>
    <definedName name="DIIS">#REF!</definedName>
    <definedName name="DIV">#REF!</definedName>
    <definedName name="DIV_AGO_SET">#REF!</definedName>
    <definedName name="DIV_SET_OUT">#REF!</definedName>
    <definedName name="DRE">CONTINUA!$A$1</definedName>
    <definedName name="dres" localSheetId="6">#REF!</definedName>
    <definedName name="dres">#REF!</definedName>
    <definedName name="DRET">#REF!</definedName>
    <definedName name="emp" localSheetId="6">#REF!</definedName>
    <definedName name="emp">#REF!</definedName>
    <definedName name="EMPE" localSheetId="6">#REF!</definedName>
    <definedName name="EMPE">#REF!</definedName>
    <definedName name="empen" localSheetId="6">#REF!</definedName>
    <definedName name="empen">#REF!</definedName>
    <definedName name="EMPENHO" localSheetId="6">#REF!</definedName>
    <definedName name="EMPENHO">#REF!</definedName>
    <definedName name="empenho15">#REF!</definedName>
    <definedName name="eom" localSheetId="6">#REF!</definedName>
    <definedName name="eom">#REF!</definedName>
    <definedName name="ESPECIAL" localSheetId="6">'[1]APONTAMENTO CREDENCIAMENTO'!#REF!</definedName>
    <definedName name="ESPECIAL">'APONTAMENTO CREDENCIAMENTO'!$FF$9:$GJ$9</definedName>
    <definedName name="Especiall" localSheetId="6">'[1]VALORES TABELA'!$B$6</definedName>
    <definedName name="Especiall">'VALORES TABELA'!$B$6</definedName>
    <definedName name="ETH">#REF!</definedName>
    <definedName name="Excel_BuiltIn__FilterDatabase" localSheetId="13">'ATESTE-LIQ'!$A$1:$M$2</definedName>
    <definedName name="Excel_BuiltIn__FilterDatabase">#REF!</definedName>
    <definedName name="Excel_BuiltIn_Print_Titles">NA()</definedName>
    <definedName name="fegue" localSheetId="6">#REF!</definedName>
    <definedName name="fegue">#REF!</definedName>
    <definedName name="fer" localSheetId="6">#REF!</definedName>
    <definedName name="fer">#REF!</definedName>
    <definedName name="FEVEREIRO">#REF!</definedName>
    <definedName name="FIN" localSheetId="6">#REF!</definedName>
    <definedName name="FIN">#REF!</definedName>
    <definedName name="Fixo" localSheetId="6">'[1]VALORES TABELA'!$B$3</definedName>
    <definedName name="Fixo">'VALORES TABELA'!$B$3</definedName>
    <definedName name="FormulaAtestadoC">'ATESTADO C'!$A$18:$M$18</definedName>
    <definedName name="FormulaAtesteFis">'ATESTE-LIQ-FIS'!$D$4:$K$4</definedName>
    <definedName name="FormulaAtesteLiq">'ATESTE-LIQ'!$B$2:$AD$2</definedName>
    <definedName name="FormulaBaseC">'BASE C'!$D$10:$N$10</definedName>
    <definedName name="FormulaEmpresaC">'EMPRESA C'!$A$14:$AC$14</definedName>
    <definedName name="GAGA">#REF!</definedName>
    <definedName name="GFG">#REF!</definedName>
    <definedName name="GHJJGJ">#REF!</definedName>
    <definedName name="HXHX">#REF!</definedName>
    <definedName name="IA">#REF!</definedName>
    <definedName name="IMRPRIMIR">#REF!</definedName>
    <definedName name="info">#REF!</definedName>
    <definedName name="iniab" localSheetId="6">#REF!</definedName>
    <definedName name="iniab">#REF!</definedName>
    <definedName name="IRRENDA" localSheetId="6">#REF!</definedName>
    <definedName name="IRRENDA">#REF!</definedName>
    <definedName name="ITAQ" localSheetId="6">#REF!</definedName>
    <definedName name="ITAQ">#REF!</definedName>
    <definedName name="ITAQUERA">#REF!</definedName>
    <definedName name="JURI" localSheetId="6">#REF!</definedName>
    <definedName name="JURI">#REF!</definedName>
    <definedName name="juridica">#REF!</definedName>
    <definedName name="km" localSheetId="6">'[1]VALORES TABELA'!$B$7</definedName>
    <definedName name="km">'VALORES TABELA'!$B$7</definedName>
    <definedName name="LIQUID" localSheetId="6">#REF!</definedName>
    <definedName name="LIQUID">#REF!</definedName>
    <definedName name="LIQUIDA" localSheetId="6">#REF!</definedName>
    <definedName name="LIQUIDA">#REF!</definedName>
    <definedName name="LIQUIDAÇÃO" localSheetId="6">#REF!</definedName>
    <definedName name="LIQUIDAÇÃO">#REF!</definedName>
    <definedName name="LIST" localSheetId="6">#REF!</definedName>
    <definedName name="LIST">#REF!</definedName>
    <definedName name="LISTA">#REF!</definedName>
    <definedName name="marc" localSheetId="6">#REF!</definedName>
    <definedName name="marc">#REF!</definedName>
    <definedName name="MARÇO">#REF!</definedName>
    <definedName name="MINUTA">#REF!</definedName>
    <definedName name="na">#REF!</definedName>
    <definedName name="nfis" localSheetId="6">#REF!</definedName>
    <definedName name="nfis">#REF!</definedName>
    <definedName name="nfisc" localSheetId="6">#REF!</definedName>
    <definedName name="nfisc">#REF!</definedName>
    <definedName name="NLIQ" localSheetId="6">#REF!</definedName>
    <definedName name="NLIQ">#REF!</definedName>
    <definedName name="NomeDRE">'APONTAMENTO CREDENCIAMENTO'!$A$1</definedName>
    <definedName name="NORMAL" localSheetId="6">'[1]APONTAMENTO CREDENCIAMENTO'!#REF!</definedName>
    <definedName name="NORMAL">'APONTAMENTO CREDENCIAMENTO'!$FF$6:$GJ$6</definedName>
    <definedName name="NOV" localSheetId="6">#REF!</definedName>
    <definedName name="NOV">#REF!</definedName>
    <definedName name="novaju">#REF!</definedName>
    <definedName name="NOVEMBRO">#REF!</definedName>
    <definedName name="novo" localSheetId="6">#REF!</definedName>
    <definedName name="novo">#REF!</definedName>
    <definedName name="novos" localSheetId="6">#REF!</definedName>
    <definedName name="novos">#REF!</definedName>
    <definedName name="numer">#REF!</definedName>
    <definedName name="numero">#REF!</definedName>
    <definedName name="numero1">#REF!</definedName>
    <definedName name="O">#REF!</definedName>
    <definedName name="OPERA" localSheetId="6">#REF!</definedName>
    <definedName name="OPERA">#REF!</definedName>
    <definedName name="OUT">#REF!</definedName>
    <definedName name="OUTUBRO">#REF!</definedName>
    <definedName name="P" localSheetId="6">#REF!</definedName>
    <definedName name="P">#REF!</definedName>
    <definedName name="PadraoApontamento">'[1]APONTAMENTO CREDENCIAMENTO'!#REF!</definedName>
    <definedName name="PAGTO" localSheetId="6">#REF!</definedName>
    <definedName name="PAGTO">#REF!</definedName>
    <definedName name="PARA">#REF!</definedName>
    <definedName name="PAVALOR" localSheetId="6">#REF!</definedName>
    <definedName name="PAVALOR">#REF!</definedName>
    <definedName name="Percapita" localSheetId="6">'[1]VALORES TABELA'!$B$2</definedName>
    <definedName name="Percapita">'VALORES TABELA'!$B$2</definedName>
    <definedName name="pjota" localSheetId="6">#REF!</definedName>
    <definedName name="pjota">#REF!</definedName>
    <definedName name="pju" localSheetId="6">#REF!</definedName>
    <definedName name="pju">#REF!</definedName>
    <definedName name="PontoA">'APONTAMENTO CREDENCIAMENTO'!$A$6</definedName>
    <definedName name="PontoC">CONTINUA!$A$6</definedName>
    <definedName name="PontoFormula">'APONTAMENTO CREDENCIAMENTO'!$EP$6</definedName>
    <definedName name="pp">#REF!</definedName>
    <definedName name="Q">#REF!</definedName>
    <definedName name="QUADRO1" localSheetId="6">#REF!</definedName>
    <definedName name="QUADRO1">#REF!</definedName>
    <definedName name="QUADRO2" localSheetId="6">#REF!</definedName>
    <definedName name="QUADRO2">#REF!</definedName>
    <definedName name="QUADRO3" localSheetId="6">#REF!</definedName>
    <definedName name="QUADRO3">#REF!</definedName>
    <definedName name="REF" localSheetId="6">#REF!</definedName>
    <definedName name="REF">#REF!</definedName>
    <definedName name="regular" localSheetId="6">'[1]VALORES TABELA'!$B$8</definedName>
    <definedName name="regular">'VALORES TABELA'!$B$8</definedName>
    <definedName name="reno" localSheetId="6">#REF!</definedName>
    <definedName name="reno">#REF!</definedName>
    <definedName name="RENOVA" localSheetId="6">#REF!</definedName>
    <definedName name="RENOVA">#REF!</definedName>
    <definedName name="RENOVÇ">#REF!</definedName>
    <definedName name="reser" localSheetId="6">#REF!</definedName>
    <definedName name="reser">#REF!</definedName>
    <definedName name="RESERVA">#REF!</definedName>
    <definedName name="rmar" localSheetId="6">#REF!</definedName>
    <definedName name="rmar">#REF!</definedName>
    <definedName name="S">#REF!</definedName>
    <definedName name="SALDOSOF" localSheetId="6">#REF!</definedName>
    <definedName name="SALDOSOF">#REF!</definedName>
    <definedName name="sam" localSheetId="6">#REF!</definedName>
    <definedName name="sam">#REF!</definedName>
    <definedName name="SET_OUT_NOV">#REF!</definedName>
    <definedName name="SETEMBRO">#REF!</definedName>
    <definedName name="TABC4826" localSheetId="6">#REF!</definedName>
    <definedName name="TABC4826">#REF!</definedName>
    <definedName name="TABVEIC" localSheetId="6">#REF!</definedName>
    <definedName name="TABVEIC">#REF!</definedName>
    <definedName name="TESTE1">#REF!</definedName>
    <definedName name="thiago">#REF!</definedName>
    <definedName name="_xlnm.Print_Titles">LISTA PARA #REF!</definedName>
    <definedName name="VAEMP" localSheetId="6">#REF!</definedName>
    <definedName name="VAEMP">#REF!</definedName>
    <definedName name="valor" localSheetId="6">#REF!</definedName>
    <definedName name="valor">#REF!</definedName>
    <definedName name="VALTER">#REF!</definedName>
    <definedName name="Z_011B120B_8244_4B35_8253_076E86B9088C_.wvu.Cols" localSheetId="6" hidden="1">'ATESTE-LIQ-FIS'!#REF!,'ATESTE-LIQ-FIS'!#REF!,'ATESTE-LIQ-FIS'!#REF!</definedName>
    <definedName name="Z_011B120B_8244_4B35_8253_076E86B9088C_.wvu.FilterData" localSheetId="6" hidden="1">'ATESTE-LIQ-FIS'!#REF!</definedName>
    <definedName name="Z_011B120B_8244_4B35_8253_076E86B9088C_.wvu.PrintArea" localSheetId="6" hidden="1">'ATESTE-LIQ-FIS'!#REF!</definedName>
    <definedName name="Z_011B120B_8244_4B35_8253_076E86B9088C_.wvu.PrintTitles" localSheetId="6" hidden="1">'ATESTE-LIQ-FIS'!#REF!</definedName>
    <definedName name="Z_0D231017_AD66_4D4F_B5A5_8354A60A50E6_.wvu.FilterData" localSheetId="6" hidden="1">'ATESTE-LIQ-FIS'!#REF!</definedName>
    <definedName name="Z_1D837C81_0159_4256_A026_71C371D54E44_.wvu.FilterData" localSheetId="6" hidden="1">'ATESTE-LIQ-FIS'!#REF!</definedName>
    <definedName name="Z_313D368F_AFFC_4E5E_8868_BD079C98C4D7_.wvu.FilterData" localSheetId="6" hidden="1">'ATESTE-LIQ-FIS'!#REF!</definedName>
    <definedName name="Z_3C9C7BFA_895A_4C5E_9547_3495A82BA3E1_.wvu.FilterData" localSheetId="6" hidden="1">'ATESTE-LIQ-FIS'!#REF!</definedName>
    <definedName name="Z_41922B57_5DC9_4A9B_8F25_1E4BA682F541_.wvu.FilterData" localSheetId="6" hidden="1">'ATESTE-LIQ-FIS'!#REF!</definedName>
    <definedName name="Z_61E3CF03_F5F9_4064_B280_64CB82257AFC_.wvu.FilterData" localSheetId="6" hidden="1">'ATESTE-LIQ-FIS'!#REF!</definedName>
    <definedName name="Z_63127EC2_DBBC_45FA_8174_EEBF58329133_.wvu.Cols" localSheetId="6" hidden="1">'ATESTE-LIQ-FIS'!#REF!,'ATESTE-LIQ-FIS'!#REF!</definedName>
    <definedName name="Z_63127EC2_DBBC_45FA_8174_EEBF58329133_.wvu.FilterData" localSheetId="6" hidden="1">'ATESTE-LIQ-FIS'!#REF!</definedName>
    <definedName name="Z_63127EC2_DBBC_45FA_8174_EEBF58329133_.wvu.PrintArea" localSheetId="6" hidden="1">'ATESTE-LIQ-FIS'!#REF!</definedName>
    <definedName name="Z_63127EC2_DBBC_45FA_8174_EEBF58329133_.wvu.PrintTitles" localSheetId="6" hidden="1">'ATESTE-LIQ-FIS'!#REF!</definedName>
    <definedName name="Z_6E8B9F76_6586_4A3A_B639_4D31F1AB034E_.wvu.FilterData" localSheetId="6" hidden="1">'ATESTE-LIQ-FIS'!#REF!</definedName>
    <definedName name="Z_77DA50AA_D079_4D33_A506_198857BC8104_.wvu.FilterData" localSheetId="6" hidden="1">'ATESTE-LIQ-FIS'!#REF!</definedName>
    <definedName name="Z_8B2670C0_B1DB_4F7D_845E_F2C8F3D88645_.wvu.FilterData" localSheetId="6" hidden="1">'ATESTE-LIQ-FIS'!#REF!</definedName>
    <definedName name="Z_95EB0056_9129_4778_9CF5_B2A8E8EACA38_.wvu.FilterData" localSheetId="6" hidden="1">'ATESTE-LIQ-FIS'!#REF!</definedName>
    <definedName name="Z_A132BFA3_32B6_4FCE_AE53_4F6CA7DF5DB2_.wvu.FilterData" localSheetId="6" hidden="1">'ATESTE-LIQ-FIS'!#REF!</definedName>
    <definedName name="Z_B3FF3ACF_84F9_4953_9A1E_387165B9DDC0_.wvu.FilterData" localSheetId="6" hidden="1">'ATESTE-LIQ-FIS'!#REF!</definedName>
    <definedName name="Z_C037A31A_2755_4C10_A3AE_DBB589431E79_.wvu.FilterData" localSheetId="6" hidden="1">'ATESTE-LIQ-FIS'!#REF!</definedName>
    <definedName name="Z_C9548E60_79BD_4094_A4C6_01B332AFD72C_.wvu.FilterData" localSheetId="6" hidden="1">'ATESTE-LIQ-FIS'!#REF!</definedName>
    <definedName name="Z_D3736991_F6CE_4ABF_8DDD_61D3526ACD63_.wvu.FilterData" localSheetId="6" hidden="1">'ATESTE-LIQ-FIS'!#REF!</definedName>
    <definedName name="Z_EF429097_D4EF_4B88_BBEF_58DF4E3BB1E4_.wvu.Cols" localSheetId="6" hidden="1">'ATESTE-LIQ-FIS'!#REF!</definedName>
    <definedName name="Z_EF429097_D4EF_4B88_BBEF_58DF4E3BB1E4_.wvu.FilterData" localSheetId="6" hidden="1">'ATESTE-LIQ-FIS'!#REF!</definedName>
    <definedName name="Z_EF429097_D4EF_4B88_BBEF_58DF4E3BB1E4_.wvu.PrintArea" localSheetId="6" hidden="1">'ATESTE-LIQ-FIS'!#REF!</definedName>
    <definedName name="Z_EF429097_D4EF_4B88_BBEF_58DF4E3BB1E4_.wvu.PrintTitles" localSheetId="6" hidden="1">'ATESTE-LIQ-FIS'!#REF!</definedName>
    <definedName name="Z_F9B7ACFC_8967_4F1D_A7F9_B4BD1AD90914_.wvu.FilterData" localSheetId="6" hidden="1">'ATESTE-LIQ-FIS'!#REF!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E174" i="92" l="1"/>
  <c r="FE1" i="92"/>
  <c r="X170" i="92"/>
  <c r="AB170" i="92" s="1"/>
  <c r="AF170" i="92" s="1"/>
  <c r="AJ170" i="92" s="1"/>
  <c r="AN170" i="92" s="1"/>
  <c r="AR170" i="92" s="1"/>
  <c r="AV170" i="92" s="1"/>
  <c r="AZ170" i="92" s="1"/>
  <c r="BD170" i="92" s="1"/>
  <c r="BH170" i="92" s="1"/>
  <c r="BL170" i="92" s="1"/>
  <c r="BP170" i="92" s="1"/>
  <c r="BT170" i="92" s="1"/>
  <c r="BX170" i="92" s="1"/>
  <c r="CB170" i="92" s="1"/>
  <c r="CF170" i="92" s="1"/>
  <c r="CJ170" i="92" s="1"/>
  <c r="CN170" i="92" s="1"/>
  <c r="CR170" i="92" s="1"/>
  <c r="CV170" i="92" s="1"/>
  <c r="CZ170" i="92" s="1"/>
  <c r="DD170" i="92" s="1"/>
  <c r="DH170" i="92" s="1"/>
  <c r="DL170" i="92" s="1"/>
  <c r="DP170" i="92" s="1"/>
  <c r="DT170" i="92" s="1"/>
  <c r="DX170" i="92" s="1"/>
  <c r="EB170" i="92" s="1"/>
  <c r="EF170" i="92" s="1"/>
  <c r="W170" i="92"/>
  <c r="AA170" i="92" s="1"/>
  <c r="AE170" i="92" s="1"/>
  <c r="AI170" i="92" s="1"/>
  <c r="AM170" i="92" s="1"/>
  <c r="AQ170" i="92" s="1"/>
  <c r="AU170" i="92" s="1"/>
  <c r="AY170" i="92" s="1"/>
  <c r="BC170" i="92" s="1"/>
  <c r="BG170" i="92" s="1"/>
  <c r="BK170" i="92" s="1"/>
  <c r="BO170" i="92" s="1"/>
  <c r="BS170" i="92" s="1"/>
  <c r="BW170" i="92" s="1"/>
  <c r="CA170" i="92" s="1"/>
  <c r="CE170" i="92" s="1"/>
  <c r="CI170" i="92" s="1"/>
  <c r="CM170" i="92" s="1"/>
  <c r="CQ170" i="92" s="1"/>
  <c r="CU170" i="92" s="1"/>
  <c r="CY170" i="92" s="1"/>
  <c r="DC170" i="92" s="1"/>
  <c r="DG170" i="92" s="1"/>
  <c r="DK170" i="92" s="1"/>
  <c r="DO170" i="92" s="1"/>
  <c r="DS170" i="92" s="1"/>
  <c r="DW170" i="92" s="1"/>
  <c r="EA170" i="92" s="1"/>
  <c r="EE170" i="92" s="1"/>
  <c r="V170" i="92"/>
  <c r="Z170" i="92" s="1"/>
  <c r="AD170" i="92" s="1"/>
  <c r="AH170" i="92" s="1"/>
  <c r="AL170" i="92" s="1"/>
  <c r="AP170" i="92" s="1"/>
  <c r="AT170" i="92" s="1"/>
  <c r="AX170" i="92" s="1"/>
  <c r="BB170" i="92" s="1"/>
  <c r="BF170" i="92" s="1"/>
  <c r="BJ170" i="92" s="1"/>
  <c r="BN170" i="92" s="1"/>
  <c r="BR170" i="92" s="1"/>
  <c r="BV170" i="92" s="1"/>
  <c r="BZ170" i="92" s="1"/>
  <c r="CD170" i="92" s="1"/>
  <c r="CH170" i="92" s="1"/>
  <c r="CL170" i="92" s="1"/>
  <c r="CP170" i="92" s="1"/>
  <c r="CT170" i="92" s="1"/>
  <c r="CX170" i="92" s="1"/>
  <c r="DB170" i="92" s="1"/>
  <c r="DF170" i="92" s="1"/>
  <c r="DJ170" i="92" s="1"/>
  <c r="DN170" i="92" s="1"/>
  <c r="DR170" i="92" s="1"/>
  <c r="DV170" i="92" s="1"/>
  <c r="DZ170" i="92" s="1"/>
  <c r="ED170" i="92" s="1"/>
  <c r="U170" i="92"/>
  <c r="Y170" i="92" s="1"/>
  <c r="AC170" i="92" s="1"/>
  <c r="AG170" i="92" s="1"/>
  <c r="AK170" i="92" s="1"/>
  <c r="AO170" i="92" s="1"/>
  <c r="AS170" i="92" s="1"/>
  <c r="AW170" i="92" s="1"/>
  <c r="BA170" i="92" s="1"/>
  <c r="BE170" i="92" s="1"/>
  <c r="BI170" i="92" s="1"/>
  <c r="BM170" i="92" s="1"/>
  <c r="BQ170" i="92" s="1"/>
  <c r="BU170" i="92" s="1"/>
  <c r="BY170" i="92" s="1"/>
  <c r="CC170" i="92" s="1"/>
  <c r="CG170" i="92" s="1"/>
  <c r="CK170" i="92" s="1"/>
  <c r="CO170" i="92" s="1"/>
  <c r="CS170" i="92" s="1"/>
  <c r="CW170" i="92" s="1"/>
  <c r="DA170" i="92" s="1"/>
  <c r="DE170" i="92" s="1"/>
  <c r="DI170" i="92" s="1"/>
  <c r="DM170" i="92" s="1"/>
  <c r="DQ170" i="92" s="1"/>
  <c r="DU170" i="92" s="1"/>
  <c r="DY170" i="92" s="1"/>
  <c r="EC170" i="92" s="1"/>
  <c r="X169" i="92"/>
  <c r="AB169" i="92" s="1"/>
  <c r="AF169" i="92" s="1"/>
  <c r="AJ169" i="92" s="1"/>
  <c r="AN169" i="92" s="1"/>
  <c r="AR169" i="92" s="1"/>
  <c r="AV169" i="92" s="1"/>
  <c r="AZ169" i="92" s="1"/>
  <c r="BD169" i="92" s="1"/>
  <c r="BH169" i="92" s="1"/>
  <c r="BL169" i="92" s="1"/>
  <c r="BP169" i="92" s="1"/>
  <c r="BT169" i="92" s="1"/>
  <c r="BX169" i="92" s="1"/>
  <c r="CB169" i="92" s="1"/>
  <c r="CF169" i="92" s="1"/>
  <c r="CJ169" i="92" s="1"/>
  <c r="CN169" i="92" s="1"/>
  <c r="CR169" i="92" s="1"/>
  <c r="CV169" i="92" s="1"/>
  <c r="CZ169" i="92" s="1"/>
  <c r="DD169" i="92" s="1"/>
  <c r="DH169" i="92" s="1"/>
  <c r="DL169" i="92" s="1"/>
  <c r="DP169" i="92" s="1"/>
  <c r="DT169" i="92" s="1"/>
  <c r="DX169" i="92" s="1"/>
  <c r="EB169" i="92" s="1"/>
  <c r="EF169" i="92" s="1"/>
  <c r="W169" i="92"/>
  <c r="AA169" i="92" s="1"/>
  <c r="AE169" i="92" s="1"/>
  <c r="AI169" i="92" s="1"/>
  <c r="AM169" i="92" s="1"/>
  <c r="AQ169" i="92" s="1"/>
  <c r="AU169" i="92" s="1"/>
  <c r="AY169" i="92" s="1"/>
  <c r="BC169" i="92" s="1"/>
  <c r="BG169" i="92" s="1"/>
  <c r="BK169" i="92" s="1"/>
  <c r="BO169" i="92" s="1"/>
  <c r="BS169" i="92" s="1"/>
  <c r="BW169" i="92" s="1"/>
  <c r="CA169" i="92" s="1"/>
  <c r="CE169" i="92" s="1"/>
  <c r="CI169" i="92" s="1"/>
  <c r="CM169" i="92" s="1"/>
  <c r="CQ169" i="92" s="1"/>
  <c r="CU169" i="92" s="1"/>
  <c r="CY169" i="92" s="1"/>
  <c r="DC169" i="92" s="1"/>
  <c r="DG169" i="92" s="1"/>
  <c r="DK169" i="92" s="1"/>
  <c r="DO169" i="92" s="1"/>
  <c r="DS169" i="92" s="1"/>
  <c r="DW169" i="92" s="1"/>
  <c r="EA169" i="92" s="1"/>
  <c r="EE169" i="92" s="1"/>
  <c r="V169" i="92"/>
  <c r="Z169" i="92" s="1"/>
  <c r="AD169" i="92" s="1"/>
  <c r="AH169" i="92" s="1"/>
  <c r="AL169" i="92" s="1"/>
  <c r="AP169" i="92" s="1"/>
  <c r="AT169" i="92" s="1"/>
  <c r="AX169" i="92" s="1"/>
  <c r="BB169" i="92" s="1"/>
  <c r="BF169" i="92" s="1"/>
  <c r="BJ169" i="92" s="1"/>
  <c r="BN169" i="92" s="1"/>
  <c r="BR169" i="92" s="1"/>
  <c r="BV169" i="92" s="1"/>
  <c r="BZ169" i="92" s="1"/>
  <c r="CD169" i="92" s="1"/>
  <c r="CH169" i="92" s="1"/>
  <c r="CL169" i="92" s="1"/>
  <c r="CP169" i="92" s="1"/>
  <c r="CT169" i="92" s="1"/>
  <c r="CX169" i="92" s="1"/>
  <c r="DB169" i="92" s="1"/>
  <c r="DF169" i="92" s="1"/>
  <c r="DJ169" i="92" s="1"/>
  <c r="DN169" i="92" s="1"/>
  <c r="DR169" i="92" s="1"/>
  <c r="DV169" i="92" s="1"/>
  <c r="DZ169" i="92" s="1"/>
  <c r="ED169" i="92" s="1"/>
  <c r="U169" i="92"/>
  <c r="Y169" i="92" s="1"/>
  <c r="AC169" i="92" s="1"/>
  <c r="AG169" i="92" s="1"/>
  <c r="AK169" i="92" s="1"/>
  <c r="AO169" i="92" s="1"/>
  <c r="AS169" i="92" s="1"/>
  <c r="AW169" i="92" s="1"/>
  <c r="BA169" i="92" s="1"/>
  <c r="BE169" i="92" s="1"/>
  <c r="BI169" i="92" s="1"/>
  <c r="BM169" i="92" s="1"/>
  <c r="BQ169" i="92" s="1"/>
  <c r="BU169" i="92" s="1"/>
  <c r="BY169" i="92" s="1"/>
  <c r="CC169" i="92" s="1"/>
  <c r="CG169" i="92" s="1"/>
  <c r="CK169" i="92" s="1"/>
  <c r="CO169" i="92" s="1"/>
  <c r="CS169" i="92" s="1"/>
  <c r="CW169" i="92" s="1"/>
  <c r="DA169" i="92" s="1"/>
  <c r="DE169" i="92" s="1"/>
  <c r="DI169" i="92" s="1"/>
  <c r="DM169" i="92" s="1"/>
  <c r="DQ169" i="92" s="1"/>
  <c r="DU169" i="92" s="1"/>
  <c r="DY169" i="92" s="1"/>
  <c r="EC169" i="92" s="1"/>
  <c r="X168" i="92"/>
  <c r="AB168" i="92" s="1"/>
  <c r="AF168" i="92" s="1"/>
  <c r="AJ168" i="92" s="1"/>
  <c r="AN168" i="92" s="1"/>
  <c r="AR168" i="92" s="1"/>
  <c r="AV168" i="92" s="1"/>
  <c r="AZ168" i="92" s="1"/>
  <c r="BD168" i="92" s="1"/>
  <c r="BH168" i="92" s="1"/>
  <c r="BL168" i="92" s="1"/>
  <c r="BP168" i="92" s="1"/>
  <c r="BT168" i="92" s="1"/>
  <c r="BX168" i="92" s="1"/>
  <c r="CB168" i="92" s="1"/>
  <c r="CF168" i="92" s="1"/>
  <c r="CJ168" i="92" s="1"/>
  <c r="CN168" i="92" s="1"/>
  <c r="CR168" i="92" s="1"/>
  <c r="CV168" i="92" s="1"/>
  <c r="CZ168" i="92" s="1"/>
  <c r="DD168" i="92" s="1"/>
  <c r="DH168" i="92" s="1"/>
  <c r="DL168" i="92" s="1"/>
  <c r="DP168" i="92" s="1"/>
  <c r="DT168" i="92" s="1"/>
  <c r="DX168" i="92" s="1"/>
  <c r="EB168" i="92" s="1"/>
  <c r="EF168" i="92" s="1"/>
  <c r="W168" i="92"/>
  <c r="AA168" i="92" s="1"/>
  <c r="AE168" i="92" s="1"/>
  <c r="AI168" i="92" s="1"/>
  <c r="AM168" i="92" s="1"/>
  <c r="AQ168" i="92" s="1"/>
  <c r="AU168" i="92" s="1"/>
  <c r="AY168" i="92" s="1"/>
  <c r="BC168" i="92" s="1"/>
  <c r="BG168" i="92" s="1"/>
  <c r="BK168" i="92" s="1"/>
  <c r="BO168" i="92" s="1"/>
  <c r="BS168" i="92" s="1"/>
  <c r="BW168" i="92" s="1"/>
  <c r="CA168" i="92" s="1"/>
  <c r="CE168" i="92" s="1"/>
  <c r="CI168" i="92" s="1"/>
  <c r="CM168" i="92" s="1"/>
  <c r="CQ168" i="92" s="1"/>
  <c r="CU168" i="92" s="1"/>
  <c r="CY168" i="92" s="1"/>
  <c r="DC168" i="92" s="1"/>
  <c r="DG168" i="92" s="1"/>
  <c r="DK168" i="92" s="1"/>
  <c r="DO168" i="92" s="1"/>
  <c r="DS168" i="92" s="1"/>
  <c r="DW168" i="92" s="1"/>
  <c r="EA168" i="92" s="1"/>
  <c r="EE168" i="92" s="1"/>
  <c r="V168" i="92"/>
  <c r="Z168" i="92" s="1"/>
  <c r="AD168" i="92" s="1"/>
  <c r="AH168" i="92" s="1"/>
  <c r="AL168" i="92" s="1"/>
  <c r="AP168" i="92" s="1"/>
  <c r="AT168" i="92" s="1"/>
  <c r="AX168" i="92" s="1"/>
  <c r="BB168" i="92" s="1"/>
  <c r="BF168" i="92" s="1"/>
  <c r="BJ168" i="92" s="1"/>
  <c r="BN168" i="92" s="1"/>
  <c r="BR168" i="92" s="1"/>
  <c r="BV168" i="92" s="1"/>
  <c r="BZ168" i="92" s="1"/>
  <c r="CD168" i="92" s="1"/>
  <c r="CH168" i="92" s="1"/>
  <c r="CL168" i="92" s="1"/>
  <c r="CP168" i="92" s="1"/>
  <c r="CT168" i="92" s="1"/>
  <c r="CX168" i="92" s="1"/>
  <c r="DB168" i="92" s="1"/>
  <c r="DF168" i="92" s="1"/>
  <c r="DJ168" i="92" s="1"/>
  <c r="DN168" i="92" s="1"/>
  <c r="DR168" i="92" s="1"/>
  <c r="DV168" i="92" s="1"/>
  <c r="DZ168" i="92" s="1"/>
  <c r="ED168" i="92" s="1"/>
  <c r="U168" i="92"/>
  <c r="Y168" i="92" s="1"/>
  <c r="AC168" i="92" s="1"/>
  <c r="AG168" i="92" s="1"/>
  <c r="AK168" i="92" s="1"/>
  <c r="AO168" i="92" s="1"/>
  <c r="AS168" i="92" s="1"/>
  <c r="AW168" i="92" s="1"/>
  <c r="BA168" i="92" s="1"/>
  <c r="BE168" i="92" s="1"/>
  <c r="BI168" i="92" s="1"/>
  <c r="BM168" i="92" s="1"/>
  <c r="BQ168" i="92" s="1"/>
  <c r="BU168" i="92" s="1"/>
  <c r="BY168" i="92" s="1"/>
  <c r="CC168" i="92" s="1"/>
  <c r="CG168" i="92" s="1"/>
  <c r="CK168" i="92" s="1"/>
  <c r="CO168" i="92" s="1"/>
  <c r="CS168" i="92" s="1"/>
  <c r="CW168" i="92" s="1"/>
  <c r="DA168" i="92" s="1"/>
  <c r="DE168" i="92" s="1"/>
  <c r="DI168" i="92" s="1"/>
  <c r="DM168" i="92" s="1"/>
  <c r="DQ168" i="92" s="1"/>
  <c r="DU168" i="92" s="1"/>
  <c r="DY168" i="92" s="1"/>
  <c r="EC168" i="92" s="1"/>
  <c r="X167" i="92"/>
  <c r="AB167" i="92" s="1"/>
  <c r="AF167" i="92" s="1"/>
  <c r="AJ167" i="92" s="1"/>
  <c r="AN167" i="92" s="1"/>
  <c r="AR167" i="92" s="1"/>
  <c r="AV167" i="92" s="1"/>
  <c r="AZ167" i="92" s="1"/>
  <c r="BD167" i="92" s="1"/>
  <c r="BH167" i="92" s="1"/>
  <c r="BL167" i="92" s="1"/>
  <c r="BP167" i="92" s="1"/>
  <c r="BT167" i="92" s="1"/>
  <c r="BX167" i="92" s="1"/>
  <c r="CB167" i="92" s="1"/>
  <c r="CF167" i="92" s="1"/>
  <c r="CJ167" i="92" s="1"/>
  <c r="CN167" i="92" s="1"/>
  <c r="CR167" i="92" s="1"/>
  <c r="CV167" i="92" s="1"/>
  <c r="CZ167" i="92" s="1"/>
  <c r="DD167" i="92" s="1"/>
  <c r="DH167" i="92" s="1"/>
  <c r="DL167" i="92" s="1"/>
  <c r="DP167" i="92" s="1"/>
  <c r="DT167" i="92" s="1"/>
  <c r="DX167" i="92" s="1"/>
  <c r="EB167" i="92" s="1"/>
  <c r="EF167" i="92" s="1"/>
  <c r="W167" i="92"/>
  <c r="AA167" i="92" s="1"/>
  <c r="AE167" i="92" s="1"/>
  <c r="AI167" i="92" s="1"/>
  <c r="AM167" i="92" s="1"/>
  <c r="AQ167" i="92" s="1"/>
  <c r="AU167" i="92" s="1"/>
  <c r="AY167" i="92" s="1"/>
  <c r="BC167" i="92" s="1"/>
  <c r="BG167" i="92" s="1"/>
  <c r="BK167" i="92" s="1"/>
  <c r="BO167" i="92" s="1"/>
  <c r="BS167" i="92" s="1"/>
  <c r="BW167" i="92" s="1"/>
  <c r="CA167" i="92" s="1"/>
  <c r="CE167" i="92" s="1"/>
  <c r="CI167" i="92" s="1"/>
  <c r="CM167" i="92" s="1"/>
  <c r="CQ167" i="92" s="1"/>
  <c r="CU167" i="92" s="1"/>
  <c r="CY167" i="92" s="1"/>
  <c r="DC167" i="92" s="1"/>
  <c r="DG167" i="92" s="1"/>
  <c r="DK167" i="92" s="1"/>
  <c r="DO167" i="92" s="1"/>
  <c r="DS167" i="92" s="1"/>
  <c r="DW167" i="92" s="1"/>
  <c r="EA167" i="92" s="1"/>
  <c r="EE167" i="92" s="1"/>
  <c r="V167" i="92"/>
  <c r="Z167" i="92" s="1"/>
  <c r="AD167" i="92" s="1"/>
  <c r="AH167" i="92" s="1"/>
  <c r="AL167" i="92" s="1"/>
  <c r="AP167" i="92" s="1"/>
  <c r="AT167" i="92" s="1"/>
  <c r="AX167" i="92" s="1"/>
  <c r="BB167" i="92" s="1"/>
  <c r="BF167" i="92" s="1"/>
  <c r="BJ167" i="92" s="1"/>
  <c r="BN167" i="92" s="1"/>
  <c r="BR167" i="92" s="1"/>
  <c r="BV167" i="92" s="1"/>
  <c r="BZ167" i="92" s="1"/>
  <c r="CD167" i="92" s="1"/>
  <c r="CH167" i="92" s="1"/>
  <c r="CL167" i="92" s="1"/>
  <c r="CP167" i="92" s="1"/>
  <c r="CT167" i="92" s="1"/>
  <c r="CX167" i="92" s="1"/>
  <c r="DB167" i="92" s="1"/>
  <c r="DF167" i="92" s="1"/>
  <c r="DJ167" i="92" s="1"/>
  <c r="DN167" i="92" s="1"/>
  <c r="DR167" i="92" s="1"/>
  <c r="DV167" i="92" s="1"/>
  <c r="DZ167" i="92" s="1"/>
  <c r="ED167" i="92" s="1"/>
  <c r="U167" i="92"/>
  <c r="Y167" i="92" s="1"/>
  <c r="AC167" i="92" s="1"/>
  <c r="AG167" i="92" s="1"/>
  <c r="AK167" i="92" s="1"/>
  <c r="AO167" i="92" s="1"/>
  <c r="AS167" i="92" s="1"/>
  <c r="AW167" i="92" s="1"/>
  <c r="BA167" i="92" s="1"/>
  <c r="BE167" i="92" s="1"/>
  <c r="BI167" i="92" s="1"/>
  <c r="BM167" i="92" s="1"/>
  <c r="BQ167" i="92" s="1"/>
  <c r="BU167" i="92" s="1"/>
  <c r="BY167" i="92" s="1"/>
  <c r="CC167" i="92" s="1"/>
  <c r="CG167" i="92" s="1"/>
  <c r="CK167" i="92" s="1"/>
  <c r="CO167" i="92" s="1"/>
  <c r="CS167" i="92" s="1"/>
  <c r="CW167" i="92" s="1"/>
  <c r="DA167" i="92" s="1"/>
  <c r="DE167" i="92" s="1"/>
  <c r="DI167" i="92" s="1"/>
  <c r="DM167" i="92" s="1"/>
  <c r="DQ167" i="92" s="1"/>
  <c r="DU167" i="92" s="1"/>
  <c r="DY167" i="92" s="1"/>
  <c r="EC167" i="92" s="1"/>
  <c r="X166" i="92"/>
  <c r="AB166" i="92" s="1"/>
  <c r="AF166" i="92" s="1"/>
  <c r="AJ166" i="92" s="1"/>
  <c r="AN166" i="92" s="1"/>
  <c r="AR166" i="92" s="1"/>
  <c r="AV166" i="92" s="1"/>
  <c r="AZ166" i="92" s="1"/>
  <c r="BD166" i="92" s="1"/>
  <c r="BH166" i="92" s="1"/>
  <c r="BL166" i="92" s="1"/>
  <c r="BP166" i="92" s="1"/>
  <c r="BT166" i="92" s="1"/>
  <c r="BX166" i="92" s="1"/>
  <c r="CB166" i="92" s="1"/>
  <c r="CF166" i="92" s="1"/>
  <c r="CJ166" i="92" s="1"/>
  <c r="CN166" i="92" s="1"/>
  <c r="CR166" i="92" s="1"/>
  <c r="CV166" i="92" s="1"/>
  <c r="CZ166" i="92" s="1"/>
  <c r="DD166" i="92" s="1"/>
  <c r="DH166" i="92" s="1"/>
  <c r="DL166" i="92" s="1"/>
  <c r="DP166" i="92" s="1"/>
  <c r="DT166" i="92" s="1"/>
  <c r="DX166" i="92" s="1"/>
  <c r="EB166" i="92" s="1"/>
  <c r="EF166" i="92" s="1"/>
  <c r="W166" i="92"/>
  <c r="AA166" i="92" s="1"/>
  <c r="AE166" i="92" s="1"/>
  <c r="AI166" i="92" s="1"/>
  <c r="AM166" i="92" s="1"/>
  <c r="AQ166" i="92" s="1"/>
  <c r="AU166" i="92" s="1"/>
  <c r="AY166" i="92" s="1"/>
  <c r="BC166" i="92" s="1"/>
  <c r="BG166" i="92" s="1"/>
  <c r="BK166" i="92" s="1"/>
  <c r="BO166" i="92" s="1"/>
  <c r="BS166" i="92" s="1"/>
  <c r="BW166" i="92" s="1"/>
  <c r="CA166" i="92" s="1"/>
  <c r="CE166" i="92" s="1"/>
  <c r="CI166" i="92" s="1"/>
  <c r="CM166" i="92" s="1"/>
  <c r="CQ166" i="92" s="1"/>
  <c r="CU166" i="92" s="1"/>
  <c r="CY166" i="92" s="1"/>
  <c r="DC166" i="92" s="1"/>
  <c r="DG166" i="92" s="1"/>
  <c r="DK166" i="92" s="1"/>
  <c r="DO166" i="92" s="1"/>
  <c r="DS166" i="92" s="1"/>
  <c r="DW166" i="92" s="1"/>
  <c r="EA166" i="92" s="1"/>
  <c r="EE166" i="92" s="1"/>
  <c r="V166" i="92"/>
  <c r="Z166" i="92" s="1"/>
  <c r="AD166" i="92" s="1"/>
  <c r="AH166" i="92" s="1"/>
  <c r="AL166" i="92" s="1"/>
  <c r="AP166" i="92" s="1"/>
  <c r="AT166" i="92" s="1"/>
  <c r="AX166" i="92" s="1"/>
  <c r="BB166" i="92" s="1"/>
  <c r="BF166" i="92" s="1"/>
  <c r="BJ166" i="92" s="1"/>
  <c r="BN166" i="92" s="1"/>
  <c r="BR166" i="92" s="1"/>
  <c r="BV166" i="92" s="1"/>
  <c r="BZ166" i="92" s="1"/>
  <c r="CD166" i="92" s="1"/>
  <c r="CH166" i="92" s="1"/>
  <c r="CL166" i="92" s="1"/>
  <c r="CP166" i="92" s="1"/>
  <c r="CT166" i="92" s="1"/>
  <c r="CX166" i="92" s="1"/>
  <c r="DB166" i="92" s="1"/>
  <c r="DF166" i="92" s="1"/>
  <c r="DJ166" i="92" s="1"/>
  <c r="DN166" i="92" s="1"/>
  <c r="DR166" i="92" s="1"/>
  <c r="DV166" i="92" s="1"/>
  <c r="DZ166" i="92" s="1"/>
  <c r="ED166" i="92" s="1"/>
  <c r="U166" i="92"/>
  <c r="Y166" i="92" s="1"/>
  <c r="AC166" i="92" s="1"/>
  <c r="AG166" i="92" s="1"/>
  <c r="AK166" i="92" s="1"/>
  <c r="AO166" i="92" s="1"/>
  <c r="AS166" i="92" s="1"/>
  <c r="AW166" i="92" s="1"/>
  <c r="BA166" i="92" s="1"/>
  <c r="BE166" i="92" s="1"/>
  <c r="BI166" i="92" s="1"/>
  <c r="BM166" i="92" s="1"/>
  <c r="BQ166" i="92" s="1"/>
  <c r="BU166" i="92" s="1"/>
  <c r="BY166" i="92" s="1"/>
  <c r="CC166" i="92" s="1"/>
  <c r="CG166" i="92" s="1"/>
  <c r="CK166" i="92" s="1"/>
  <c r="CO166" i="92" s="1"/>
  <c r="CS166" i="92" s="1"/>
  <c r="CW166" i="92" s="1"/>
  <c r="DA166" i="92" s="1"/>
  <c r="DE166" i="92" s="1"/>
  <c r="DI166" i="92" s="1"/>
  <c r="DM166" i="92" s="1"/>
  <c r="DQ166" i="92" s="1"/>
  <c r="DU166" i="92" s="1"/>
  <c r="DY166" i="92" s="1"/>
  <c r="EC166" i="92" s="1"/>
  <c r="X165" i="92"/>
  <c r="AB165" i="92" s="1"/>
  <c r="AF165" i="92" s="1"/>
  <c r="AJ165" i="92" s="1"/>
  <c r="AN165" i="92" s="1"/>
  <c r="AR165" i="92" s="1"/>
  <c r="AV165" i="92" s="1"/>
  <c r="AZ165" i="92" s="1"/>
  <c r="BD165" i="92" s="1"/>
  <c r="BH165" i="92" s="1"/>
  <c r="BL165" i="92" s="1"/>
  <c r="BP165" i="92" s="1"/>
  <c r="BT165" i="92" s="1"/>
  <c r="BX165" i="92" s="1"/>
  <c r="CB165" i="92" s="1"/>
  <c r="CF165" i="92" s="1"/>
  <c r="CJ165" i="92" s="1"/>
  <c r="CN165" i="92" s="1"/>
  <c r="CR165" i="92" s="1"/>
  <c r="CV165" i="92" s="1"/>
  <c r="CZ165" i="92" s="1"/>
  <c r="DD165" i="92" s="1"/>
  <c r="DH165" i="92" s="1"/>
  <c r="DL165" i="92" s="1"/>
  <c r="DP165" i="92" s="1"/>
  <c r="DT165" i="92" s="1"/>
  <c r="DX165" i="92" s="1"/>
  <c r="EB165" i="92" s="1"/>
  <c r="EF165" i="92" s="1"/>
  <c r="W165" i="92"/>
  <c r="AA165" i="92" s="1"/>
  <c r="AE165" i="92" s="1"/>
  <c r="AI165" i="92" s="1"/>
  <c r="AM165" i="92" s="1"/>
  <c r="AQ165" i="92" s="1"/>
  <c r="AU165" i="92" s="1"/>
  <c r="AY165" i="92" s="1"/>
  <c r="BC165" i="92" s="1"/>
  <c r="BG165" i="92" s="1"/>
  <c r="BK165" i="92" s="1"/>
  <c r="BO165" i="92" s="1"/>
  <c r="BS165" i="92" s="1"/>
  <c r="BW165" i="92" s="1"/>
  <c r="CA165" i="92" s="1"/>
  <c r="CE165" i="92" s="1"/>
  <c r="CI165" i="92" s="1"/>
  <c r="CM165" i="92" s="1"/>
  <c r="CQ165" i="92" s="1"/>
  <c r="CU165" i="92" s="1"/>
  <c r="CY165" i="92" s="1"/>
  <c r="DC165" i="92" s="1"/>
  <c r="DG165" i="92" s="1"/>
  <c r="DK165" i="92" s="1"/>
  <c r="DO165" i="92" s="1"/>
  <c r="DS165" i="92" s="1"/>
  <c r="DW165" i="92" s="1"/>
  <c r="EA165" i="92" s="1"/>
  <c r="EE165" i="92" s="1"/>
  <c r="V165" i="92"/>
  <c r="Z165" i="92" s="1"/>
  <c r="AD165" i="92" s="1"/>
  <c r="AH165" i="92" s="1"/>
  <c r="AL165" i="92" s="1"/>
  <c r="AP165" i="92" s="1"/>
  <c r="AT165" i="92" s="1"/>
  <c r="AX165" i="92" s="1"/>
  <c r="BB165" i="92" s="1"/>
  <c r="BF165" i="92" s="1"/>
  <c r="BJ165" i="92" s="1"/>
  <c r="BN165" i="92" s="1"/>
  <c r="BR165" i="92" s="1"/>
  <c r="BV165" i="92" s="1"/>
  <c r="BZ165" i="92" s="1"/>
  <c r="CD165" i="92" s="1"/>
  <c r="CH165" i="92" s="1"/>
  <c r="CL165" i="92" s="1"/>
  <c r="CP165" i="92" s="1"/>
  <c r="CT165" i="92" s="1"/>
  <c r="CX165" i="92" s="1"/>
  <c r="DB165" i="92" s="1"/>
  <c r="DF165" i="92" s="1"/>
  <c r="DJ165" i="92" s="1"/>
  <c r="DN165" i="92" s="1"/>
  <c r="DR165" i="92" s="1"/>
  <c r="DV165" i="92" s="1"/>
  <c r="DZ165" i="92" s="1"/>
  <c r="ED165" i="92" s="1"/>
  <c r="U165" i="92"/>
  <c r="Y165" i="92" s="1"/>
  <c r="AC165" i="92" s="1"/>
  <c r="AG165" i="92" s="1"/>
  <c r="AK165" i="92" s="1"/>
  <c r="AO165" i="92" s="1"/>
  <c r="AS165" i="92" s="1"/>
  <c r="AW165" i="92" s="1"/>
  <c r="BA165" i="92" s="1"/>
  <c r="BE165" i="92" s="1"/>
  <c r="BI165" i="92" s="1"/>
  <c r="BM165" i="92" s="1"/>
  <c r="BQ165" i="92" s="1"/>
  <c r="BU165" i="92" s="1"/>
  <c r="BY165" i="92" s="1"/>
  <c r="CC165" i="92" s="1"/>
  <c r="CG165" i="92" s="1"/>
  <c r="CK165" i="92" s="1"/>
  <c r="CO165" i="92" s="1"/>
  <c r="CS165" i="92" s="1"/>
  <c r="CW165" i="92" s="1"/>
  <c r="DA165" i="92" s="1"/>
  <c r="DE165" i="92" s="1"/>
  <c r="DI165" i="92" s="1"/>
  <c r="DM165" i="92" s="1"/>
  <c r="DQ165" i="92" s="1"/>
  <c r="DU165" i="92" s="1"/>
  <c r="DY165" i="92" s="1"/>
  <c r="EC165" i="92" s="1"/>
  <c r="X164" i="92"/>
  <c r="AB164" i="92" s="1"/>
  <c r="AF164" i="92" s="1"/>
  <c r="AJ164" i="92" s="1"/>
  <c r="AN164" i="92" s="1"/>
  <c r="AR164" i="92" s="1"/>
  <c r="AV164" i="92" s="1"/>
  <c r="AZ164" i="92" s="1"/>
  <c r="BD164" i="92" s="1"/>
  <c r="BH164" i="92" s="1"/>
  <c r="BL164" i="92" s="1"/>
  <c r="BP164" i="92" s="1"/>
  <c r="BT164" i="92" s="1"/>
  <c r="BX164" i="92" s="1"/>
  <c r="CB164" i="92" s="1"/>
  <c r="CF164" i="92" s="1"/>
  <c r="CJ164" i="92" s="1"/>
  <c r="CN164" i="92" s="1"/>
  <c r="CR164" i="92" s="1"/>
  <c r="CV164" i="92" s="1"/>
  <c r="CZ164" i="92" s="1"/>
  <c r="DD164" i="92" s="1"/>
  <c r="DH164" i="92" s="1"/>
  <c r="DL164" i="92" s="1"/>
  <c r="DP164" i="92" s="1"/>
  <c r="DT164" i="92" s="1"/>
  <c r="DX164" i="92" s="1"/>
  <c r="EB164" i="92" s="1"/>
  <c r="EF164" i="92" s="1"/>
  <c r="W164" i="92"/>
  <c r="AA164" i="92" s="1"/>
  <c r="AE164" i="92" s="1"/>
  <c r="AI164" i="92" s="1"/>
  <c r="AM164" i="92" s="1"/>
  <c r="AQ164" i="92" s="1"/>
  <c r="AU164" i="92" s="1"/>
  <c r="AY164" i="92" s="1"/>
  <c r="BC164" i="92" s="1"/>
  <c r="BG164" i="92" s="1"/>
  <c r="BK164" i="92" s="1"/>
  <c r="BO164" i="92" s="1"/>
  <c r="BS164" i="92" s="1"/>
  <c r="BW164" i="92" s="1"/>
  <c r="CA164" i="92" s="1"/>
  <c r="CE164" i="92" s="1"/>
  <c r="CI164" i="92" s="1"/>
  <c r="CM164" i="92" s="1"/>
  <c r="CQ164" i="92" s="1"/>
  <c r="CU164" i="92" s="1"/>
  <c r="CY164" i="92" s="1"/>
  <c r="DC164" i="92" s="1"/>
  <c r="DG164" i="92" s="1"/>
  <c r="DK164" i="92" s="1"/>
  <c r="DO164" i="92" s="1"/>
  <c r="DS164" i="92" s="1"/>
  <c r="DW164" i="92" s="1"/>
  <c r="EA164" i="92" s="1"/>
  <c r="EE164" i="92" s="1"/>
  <c r="V164" i="92"/>
  <c r="Z164" i="92" s="1"/>
  <c r="AD164" i="92" s="1"/>
  <c r="AH164" i="92" s="1"/>
  <c r="AL164" i="92" s="1"/>
  <c r="AP164" i="92" s="1"/>
  <c r="AT164" i="92" s="1"/>
  <c r="AX164" i="92" s="1"/>
  <c r="BB164" i="92" s="1"/>
  <c r="BF164" i="92" s="1"/>
  <c r="BJ164" i="92" s="1"/>
  <c r="BN164" i="92" s="1"/>
  <c r="BR164" i="92" s="1"/>
  <c r="BV164" i="92" s="1"/>
  <c r="BZ164" i="92" s="1"/>
  <c r="CD164" i="92" s="1"/>
  <c r="CH164" i="92" s="1"/>
  <c r="CL164" i="92" s="1"/>
  <c r="CP164" i="92" s="1"/>
  <c r="CT164" i="92" s="1"/>
  <c r="CX164" i="92" s="1"/>
  <c r="DB164" i="92" s="1"/>
  <c r="DF164" i="92" s="1"/>
  <c r="DJ164" i="92" s="1"/>
  <c r="DN164" i="92" s="1"/>
  <c r="DR164" i="92" s="1"/>
  <c r="DV164" i="92" s="1"/>
  <c r="DZ164" i="92" s="1"/>
  <c r="ED164" i="92" s="1"/>
  <c r="U164" i="92"/>
  <c r="Y164" i="92" s="1"/>
  <c r="AC164" i="92" s="1"/>
  <c r="AG164" i="92" s="1"/>
  <c r="AK164" i="92" s="1"/>
  <c r="AO164" i="92" s="1"/>
  <c r="AS164" i="92" s="1"/>
  <c r="AW164" i="92" s="1"/>
  <c r="BA164" i="92" s="1"/>
  <c r="BE164" i="92" s="1"/>
  <c r="BI164" i="92" s="1"/>
  <c r="BM164" i="92" s="1"/>
  <c r="BQ164" i="92" s="1"/>
  <c r="BU164" i="92" s="1"/>
  <c r="BY164" i="92" s="1"/>
  <c r="CC164" i="92" s="1"/>
  <c r="CG164" i="92" s="1"/>
  <c r="CK164" i="92" s="1"/>
  <c r="CO164" i="92" s="1"/>
  <c r="CS164" i="92" s="1"/>
  <c r="CW164" i="92" s="1"/>
  <c r="DA164" i="92" s="1"/>
  <c r="DE164" i="92" s="1"/>
  <c r="DI164" i="92" s="1"/>
  <c r="DM164" i="92" s="1"/>
  <c r="DQ164" i="92" s="1"/>
  <c r="DU164" i="92" s="1"/>
  <c r="DY164" i="92" s="1"/>
  <c r="EC164" i="92" s="1"/>
  <c r="X163" i="92"/>
  <c r="AB163" i="92" s="1"/>
  <c r="AF163" i="92" s="1"/>
  <c r="AJ163" i="92" s="1"/>
  <c r="AN163" i="92" s="1"/>
  <c r="AR163" i="92" s="1"/>
  <c r="AV163" i="92" s="1"/>
  <c r="AZ163" i="92" s="1"/>
  <c r="BD163" i="92" s="1"/>
  <c r="BH163" i="92" s="1"/>
  <c r="BL163" i="92" s="1"/>
  <c r="BP163" i="92" s="1"/>
  <c r="BT163" i="92" s="1"/>
  <c r="BX163" i="92" s="1"/>
  <c r="CB163" i="92" s="1"/>
  <c r="CF163" i="92" s="1"/>
  <c r="CJ163" i="92" s="1"/>
  <c r="CN163" i="92" s="1"/>
  <c r="CR163" i="92" s="1"/>
  <c r="CV163" i="92" s="1"/>
  <c r="CZ163" i="92" s="1"/>
  <c r="DD163" i="92" s="1"/>
  <c r="DH163" i="92" s="1"/>
  <c r="DL163" i="92" s="1"/>
  <c r="DP163" i="92" s="1"/>
  <c r="DT163" i="92" s="1"/>
  <c r="DX163" i="92" s="1"/>
  <c r="EB163" i="92" s="1"/>
  <c r="EF163" i="92" s="1"/>
  <c r="W163" i="92"/>
  <c r="AA163" i="92" s="1"/>
  <c r="AE163" i="92" s="1"/>
  <c r="AI163" i="92" s="1"/>
  <c r="AM163" i="92" s="1"/>
  <c r="AQ163" i="92" s="1"/>
  <c r="AU163" i="92" s="1"/>
  <c r="AY163" i="92" s="1"/>
  <c r="BC163" i="92" s="1"/>
  <c r="BG163" i="92" s="1"/>
  <c r="BK163" i="92" s="1"/>
  <c r="BO163" i="92" s="1"/>
  <c r="BS163" i="92" s="1"/>
  <c r="BW163" i="92" s="1"/>
  <c r="CA163" i="92" s="1"/>
  <c r="CE163" i="92" s="1"/>
  <c r="CI163" i="92" s="1"/>
  <c r="CM163" i="92" s="1"/>
  <c r="CQ163" i="92" s="1"/>
  <c r="CU163" i="92" s="1"/>
  <c r="CY163" i="92" s="1"/>
  <c r="DC163" i="92" s="1"/>
  <c r="DG163" i="92" s="1"/>
  <c r="DK163" i="92" s="1"/>
  <c r="DO163" i="92" s="1"/>
  <c r="DS163" i="92" s="1"/>
  <c r="DW163" i="92" s="1"/>
  <c r="EA163" i="92" s="1"/>
  <c r="EE163" i="92" s="1"/>
  <c r="V163" i="92"/>
  <c r="Z163" i="92" s="1"/>
  <c r="AD163" i="92" s="1"/>
  <c r="AH163" i="92" s="1"/>
  <c r="AL163" i="92" s="1"/>
  <c r="AP163" i="92" s="1"/>
  <c r="AT163" i="92" s="1"/>
  <c r="AX163" i="92" s="1"/>
  <c r="BB163" i="92" s="1"/>
  <c r="BF163" i="92" s="1"/>
  <c r="BJ163" i="92" s="1"/>
  <c r="BN163" i="92" s="1"/>
  <c r="BR163" i="92" s="1"/>
  <c r="BV163" i="92" s="1"/>
  <c r="BZ163" i="92" s="1"/>
  <c r="CD163" i="92" s="1"/>
  <c r="CH163" i="92" s="1"/>
  <c r="CL163" i="92" s="1"/>
  <c r="CP163" i="92" s="1"/>
  <c r="CT163" i="92" s="1"/>
  <c r="CX163" i="92" s="1"/>
  <c r="DB163" i="92" s="1"/>
  <c r="DF163" i="92" s="1"/>
  <c r="DJ163" i="92" s="1"/>
  <c r="DN163" i="92" s="1"/>
  <c r="DR163" i="92" s="1"/>
  <c r="DV163" i="92" s="1"/>
  <c r="DZ163" i="92" s="1"/>
  <c r="ED163" i="92" s="1"/>
  <c r="U163" i="92"/>
  <c r="Y163" i="92" s="1"/>
  <c r="AC163" i="92" s="1"/>
  <c r="AG163" i="92" s="1"/>
  <c r="AK163" i="92" s="1"/>
  <c r="AO163" i="92" s="1"/>
  <c r="AS163" i="92" s="1"/>
  <c r="AW163" i="92" s="1"/>
  <c r="BA163" i="92" s="1"/>
  <c r="BE163" i="92" s="1"/>
  <c r="BI163" i="92" s="1"/>
  <c r="BM163" i="92" s="1"/>
  <c r="BQ163" i="92" s="1"/>
  <c r="BU163" i="92" s="1"/>
  <c r="BY163" i="92" s="1"/>
  <c r="CC163" i="92" s="1"/>
  <c r="CG163" i="92" s="1"/>
  <c r="CK163" i="92" s="1"/>
  <c r="CO163" i="92" s="1"/>
  <c r="CS163" i="92" s="1"/>
  <c r="CW163" i="92" s="1"/>
  <c r="DA163" i="92" s="1"/>
  <c r="DE163" i="92" s="1"/>
  <c r="DI163" i="92" s="1"/>
  <c r="DM163" i="92" s="1"/>
  <c r="DQ163" i="92" s="1"/>
  <c r="DU163" i="92" s="1"/>
  <c r="DY163" i="92" s="1"/>
  <c r="EC163" i="92" s="1"/>
  <c r="X162" i="92"/>
  <c r="AB162" i="92" s="1"/>
  <c r="AF162" i="92" s="1"/>
  <c r="AJ162" i="92" s="1"/>
  <c r="AN162" i="92" s="1"/>
  <c r="AR162" i="92" s="1"/>
  <c r="AV162" i="92" s="1"/>
  <c r="AZ162" i="92" s="1"/>
  <c r="BD162" i="92" s="1"/>
  <c r="BH162" i="92" s="1"/>
  <c r="BL162" i="92" s="1"/>
  <c r="BP162" i="92" s="1"/>
  <c r="BT162" i="92" s="1"/>
  <c r="BX162" i="92" s="1"/>
  <c r="CB162" i="92" s="1"/>
  <c r="CF162" i="92" s="1"/>
  <c r="CJ162" i="92" s="1"/>
  <c r="CN162" i="92" s="1"/>
  <c r="CR162" i="92" s="1"/>
  <c r="CV162" i="92" s="1"/>
  <c r="CZ162" i="92" s="1"/>
  <c r="DD162" i="92" s="1"/>
  <c r="DH162" i="92" s="1"/>
  <c r="DL162" i="92" s="1"/>
  <c r="DP162" i="92" s="1"/>
  <c r="DT162" i="92" s="1"/>
  <c r="DX162" i="92" s="1"/>
  <c r="EB162" i="92" s="1"/>
  <c r="EF162" i="92" s="1"/>
  <c r="W162" i="92"/>
  <c r="AA162" i="92" s="1"/>
  <c r="AE162" i="92" s="1"/>
  <c r="AI162" i="92" s="1"/>
  <c r="AM162" i="92" s="1"/>
  <c r="AQ162" i="92" s="1"/>
  <c r="AU162" i="92" s="1"/>
  <c r="AY162" i="92" s="1"/>
  <c r="BC162" i="92" s="1"/>
  <c r="BG162" i="92" s="1"/>
  <c r="BK162" i="92" s="1"/>
  <c r="BO162" i="92" s="1"/>
  <c r="BS162" i="92" s="1"/>
  <c r="BW162" i="92" s="1"/>
  <c r="CA162" i="92" s="1"/>
  <c r="CE162" i="92" s="1"/>
  <c r="CI162" i="92" s="1"/>
  <c r="CM162" i="92" s="1"/>
  <c r="CQ162" i="92" s="1"/>
  <c r="CU162" i="92" s="1"/>
  <c r="CY162" i="92" s="1"/>
  <c r="DC162" i="92" s="1"/>
  <c r="DG162" i="92" s="1"/>
  <c r="DK162" i="92" s="1"/>
  <c r="DO162" i="92" s="1"/>
  <c r="DS162" i="92" s="1"/>
  <c r="DW162" i="92" s="1"/>
  <c r="EA162" i="92" s="1"/>
  <c r="EE162" i="92" s="1"/>
  <c r="V162" i="92"/>
  <c r="Z162" i="92" s="1"/>
  <c r="AD162" i="92" s="1"/>
  <c r="AH162" i="92" s="1"/>
  <c r="AL162" i="92" s="1"/>
  <c r="AP162" i="92" s="1"/>
  <c r="AT162" i="92" s="1"/>
  <c r="AX162" i="92" s="1"/>
  <c r="BB162" i="92" s="1"/>
  <c r="BF162" i="92" s="1"/>
  <c r="BJ162" i="92" s="1"/>
  <c r="BN162" i="92" s="1"/>
  <c r="BR162" i="92" s="1"/>
  <c r="BV162" i="92" s="1"/>
  <c r="BZ162" i="92" s="1"/>
  <c r="CD162" i="92" s="1"/>
  <c r="CH162" i="92" s="1"/>
  <c r="CL162" i="92" s="1"/>
  <c r="CP162" i="92" s="1"/>
  <c r="CT162" i="92" s="1"/>
  <c r="CX162" i="92" s="1"/>
  <c r="DB162" i="92" s="1"/>
  <c r="DF162" i="92" s="1"/>
  <c r="DJ162" i="92" s="1"/>
  <c r="DN162" i="92" s="1"/>
  <c r="DR162" i="92" s="1"/>
  <c r="DV162" i="92" s="1"/>
  <c r="DZ162" i="92" s="1"/>
  <c r="ED162" i="92" s="1"/>
  <c r="U162" i="92"/>
  <c r="Y162" i="92" s="1"/>
  <c r="AC162" i="92" s="1"/>
  <c r="AG162" i="92" s="1"/>
  <c r="AK162" i="92" s="1"/>
  <c r="AO162" i="92" s="1"/>
  <c r="AS162" i="92" s="1"/>
  <c r="AW162" i="92" s="1"/>
  <c r="BA162" i="92" s="1"/>
  <c r="BE162" i="92" s="1"/>
  <c r="BI162" i="92" s="1"/>
  <c r="BM162" i="92" s="1"/>
  <c r="BQ162" i="92" s="1"/>
  <c r="BU162" i="92" s="1"/>
  <c r="BY162" i="92" s="1"/>
  <c r="CC162" i="92" s="1"/>
  <c r="CG162" i="92" s="1"/>
  <c r="CK162" i="92" s="1"/>
  <c r="CO162" i="92" s="1"/>
  <c r="CS162" i="92" s="1"/>
  <c r="CW162" i="92" s="1"/>
  <c r="DA162" i="92" s="1"/>
  <c r="DE162" i="92" s="1"/>
  <c r="DI162" i="92" s="1"/>
  <c r="DM162" i="92" s="1"/>
  <c r="DQ162" i="92" s="1"/>
  <c r="DU162" i="92" s="1"/>
  <c r="DY162" i="92" s="1"/>
  <c r="EC162" i="92" s="1"/>
  <c r="X161" i="92"/>
  <c r="AB161" i="92" s="1"/>
  <c r="AF161" i="92" s="1"/>
  <c r="AJ161" i="92" s="1"/>
  <c r="AN161" i="92" s="1"/>
  <c r="AR161" i="92" s="1"/>
  <c r="AV161" i="92" s="1"/>
  <c r="AZ161" i="92" s="1"/>
  <c r="BD161" i="92" s="1"/>
  <c r="BH161" i="92" s="1"/>
  <c r="BL161" i="92" s="1"/>
  <c r="BP161" i="92" s="1"/>
  <c r="BT161" i="92" s="1"/>
  <c r="BX161" i="92" s="1"/>
  <c r="CB161" i="92" s="1"/>
  <c r="CF161" i="92" s="1"/>
  <c r="CJ161" i="92" s="1"/>
  <c r="CN161" i="92" s="1"/>
  <c r="CR161" i="92" s="1"/>
  <c r="CV161" i="92" s="1"/>
  <c r="CZ161" i="92" s="1"/>
  <c r="DD161" i="92" s="1"/>
  <c r="DH161" i="92" s="1"/>
  <c r="DL161" i="92" s="1"/>
  <c r="DP161" i="92" s="1"/>
  <c r="DT161" i="92" s="1"/>
  <c r="DX161" i="92" s="1"/>
  <c r="EB161" i="92" s="1"/>
  <c r="EF161" i="92" s="1"/>
  <c r="W161" i="92"/>
  <c r="AA161" i="92" s="1"/>
  <c r="AE161" i="92" s="1"/>
  <c r="AI161" i="92" s="1"/>
  <c r="AM161" i="92" s="1"/>
  <c r="AQ161" i="92" s="1"/>
  <c r="AU161" i="92" s="1"/>
  <c r="AY161" i="92" s="1"/>
  <c r="BC161" i="92" s="1"/>
  <c r="BG161" i="92" s="1"/>
  <c r="BK161" i="92" s="1"/>
  <c r="BO161" i="92" s="1"/>
  <c r="BS161" i="92" s="1"/>
  <c r="BW161" i="92" s="1"/>
  <c r="CA161" i="92" s="1"/>
  <c r="CE161" i="92" s="1"/>
  <c r="CI161" i="92" s="1"/>
  <c r="CM161" i="92" s="1"/>
  <c r="CQ161" i="92" s="1"/>
  <c r="CU161" i="92" s="1"/>
  <c r="CY161" i="92" s="1"/>
  <c r="DC161" i="92" s="1"/>
  <c r="DG161" i="92" s="1"/>
  <c r="DK161" i="92" s="1"/>
  <c r="DO161" i="92" s="1"/>
  <c r="DS161" i="92" s="1"/>
  <c r="DW161" i="92" s="1"/>
  <c r="EA161" i="92" s="1"/>
  <c r="EE161" i="92" s="1"/>
  <c r="V161" i="92"/>
  <c r="Z161" i="92" s="1"/>
  <c r="AD161" i="92" s="1"/>
  <c r="AH161" i="92" s="1"/>
  <c r="AL161" i="92" s="1"/>
  <c r="AP161" i="92" s="1"/>
  <c r="AT161" i="92" s="1"/>
  <c r="AX161" i="92" s="1"/>
  <c r="BB161" i="92" s="1"/>
  <c r="BF161" i="92" s="1"/>
  <c r="BJ161" i="92" s="1"/>
  <c r="BN161" i="92" s="1"/>
  <c r="BR161" i="92" s="1"/>
  <c r="BV161" i="92" s="1"/>
  <c r="BZ161" i="92" s="1"/>
  <c r="CD161" i="92" s="1"/>
  <c r="CH161" i="92" s="1"/>
  <c r="CL161" i="92" s="1"/>
  <c r="CP161" i="92" s="1"/>
  <c r="CT161" i="92" s="1"/>
  <c r="CX161" i="92" s="1"/>
  <c r="DB161" i="92" s="1"/>
  <c r="DF161" i="92" s="1"/>
  <c r="DJ161" i="92" s="1"/>
  <c r="DN161" i="92" s="1"/>
  <c r="DR161" i="92" s="1"/>
  <c r="DV161" i="92" s="1"/>
  <c r="DZ161" i="92" s="1"/>
  <c r="ED161" i="92" s="1"/>
  <c r="U161" i="92"/>
  <c r="Y161" i="92" s="1"/>
  <c r="AC161" i="92" s="1"/>
  <c r="AG161" i="92" s="1"/>
  <c r="AK161" i="92" s="1"/>
  <c r="AO161" i="92" s="1"/>
  <c r="AS161" i="92" s="1"/>
  <c r="AW161" i="92" s="1"/>
  <c r="BA161" i="92" s="1"/>
  <c r="BE161" i="92" s="1"/>
  <c r="BI161" i="92" s="1"/>
  <c r="BM161" i="92" s="1"/>
  <c r="BQ161" i="92" s="1"/>
  <c r="BU161" i="92" s="1"/>
  <c r="BY161" i="92" s="1"/>
  <c r="CC161" i="92" s="1"/>
  <c r="CG161" i="92" s="1"/>
  <c r="CK161" i="92" s="1"/>
  <c r="CO161" i="92" s="1"/>
  <c r="CS161" i="92" s="1"/>
  <c r="CW161" i="92" s="1"/>
  <c r="DA161" i="92" s="1"/>
  <c r="DE161" i="92" s="1"/>
  <c r="DI161" i="92" s="1"/>
  <c r="DM161" i="92" s="1"/>
  <c r="DQ161" i="92" s="1"/>
  <c r="DU161" i="92" s="1"/>
  <c r="DY161" i="92" s="1"/>
  <c r="EC161" i="92" s="1"/>
  <c r="X160" i="92"/>
  <c r="AB160" i="92" s="1"/>
  <c r="AF160" i="92" s="1"/>
  <c r="AJ160" i="92" s="1"/>
  <c r="AN160" i="92" s="1"/>
  <c r="AR160" i="92" s="1"/>
  <c r="AV160" i="92" s="1"/>
  <c r="AZ160" i="92" s="1"/>
  <c r="BD160" i="92" s="1"/>
  <c r="BH160" i="92" s="1"/>
  <c r="BL160" i="92" s="1"/>
  <c r="BP160" i="92" s="1"/>
  <c r="BT160" i="92" s="1"/>
  <c r="BX160" i="92" s="1"/>
  <c r="CB160" i="92" s="1"/>
  <c r="CF160" i="92" s="1"/>
  <c r="CJ160" i="92" s="1"/>
  <c r="CN160" i="92" s="1"/>
  <c r="CR160" i="92" s="1"/>
  <c r="CV160" i="92" s="1"/>
  <c r="CZ160" i="92" s="1"/>
  <c r="DD160" i="92" s="1"/>
  <c r="DH160" i="92" s="1"/>
  <c r="DL160" i="92" s="1"/>
  <c r="DP160" i="92" s="1"/>
  <c r="DT160" i="92" s="1"/>
  <c r="DX160" i="92" s="1"/>
  <c r="EB160" i="92" s="1"/>
  <c r="EF160" i="92" s="1"/>
  <c r="W160" i="92"/>
  <c r="AA160" i="92" s="1"/>
  <c r="AE160" i="92" s="1"/>
  <c r="AI160" i="92" s="1"/>
  <c r="AM160" i="92" s="1"/>
  <c r="AQ160" i="92" s="1"/>
  <c r="AU160" i="92" s="1"/>
  <c r="AY160" i="92" s="1"/>
  <c r="BC160" i="92" s="1"/>
  <c r="BG160" i="92" s="1"/>
  <c r="BK160" i="92" s="1"/>
  <c r="BO160" i="92" s="1"/>
  <c r="BS160" i="92" s="1"/>
  <c r="BW160" i="92" s="1"/>
  <c r="CA160" i="92" s="1"/>
  <c r="CE160" i="92" s="1"/>
  <c r="CI160" i="92" s="1"/>
  <c r="CM160" i="92" s="1"/>
  <c r="CQ160" i="92" s="1"/>
  <c r="CU160" i="92" s="1"/>
  <c r="CY160" i="92" s="1"/>
  <c r="DC160" i="92" s="1"/>
  <c r="DG160" i="92" s="1"/>
  <c r="DK160" i="92" s="1"/>
  <c r="DO160" i="92" s="1"/>
  <c r="DS160" i="92" s="1"/>
  <c r="DW160" i="92" s="1"/>
  <c r="EA160" i="92" s="1"/>
  <c r="EE160" i="92" s="1"/>
  <c r="V160" i="92"/>
  <c r="Z160" i="92" s="1"/>
  <c r="AD160" i="92" s="1"/>
  <c r="AH160" i="92" s="1"/>
  <c r="AL160" i="92" s="1"/>
  <c r="AP160" i="92" s="1"/>
  <c r="AT160" i="92" s="1"/>
  <c r="AX160" i="92" s="1"/>
  <c r="BB160" i="92" s="1"/>
  <c r="BF160" i="92" s="1"/>
  <c r="BJ160" i="92" s="1"/>
  <c r="BN160" i="92" s="1"/>
  <c r="BR160" i="92" s="1"/>
  <c r="BV160" i="92" s="1"/>
  <c r="BZ160" i="92" s="1"/>
  <c r="CD160" i="92" s="1"/>
  <c r="CH160" i="92" s="1"/>
  <c r="CL160" i="92" s="1"/>
  <c r="CP160" i="92" s="1"/>
  <c r="CT160" i="92" s="1"/>
  <c r="CX160" i="92" s="1"/>
  <c r="DB160" i="92" s="1"/>
  <c r="DF160" i="92" s="1"/>
  <c r="DJ160" i="92" s="1"/>
  <c r="DN160" i="92" s="1"/>
  <c r="DR160" i="92" s="1"/>
  <c r="DV160" i="92" s="1"/>
  <c r="DZ160" i="92" s="1"/>
  <c r="ED160" i="92" s="1"/>
  <c r="U160" i="92"/>
  <c r="Y160" i="92" s="1"/>
  <c r="AC160" i="92" s="1"/>
  <c r="AG160" i="92" s="1"/>
  <c r="AK160" i="92" s="1"/>
  <c r="AO160" i="92" s="1"/>
  <c r="AS160" i="92" s="1"/>
  <c r="AW160" i="92" s="1"/>
  <c r="BA160" i="92" s="1"/>
  <c r="BE160" i="92" s="1"/>
  <c r="BI160" i="92" s="1"/>
  <c r="BM160" i="92" s="1"/>
  <c r="BQ160" i="92" s="1"/>
  <c r="BU160" i="92" s="1"/>
  <c r="BY160" i="92" s="1"/>
  <c r="CC160" i="92" s="1"/>
  <c r="CG160" i="92" s="1"/>
  <c r="CK160" i="92" s="1"/>
  <c r="CO160" i="92" s="1"/>
  <c r="CS160" i="92" s="1"/>
  <c r="CW160" i="92" s="1"/>
  <c r="DA160" i="92" s="1"/>
  <c r="DE160" i="92" s="1"/>
  <c r="DI160" i="92" s="1"/>
  <c r="DM160" i="92" s="1"/>
  <c r="DQ160" i="92" s="1"/>
  <c r="DU160" i="92" s="1"/>
  <c r="DY160" i="92" s="1"/>
  <c r="EC160" i="92" s="1"/>
  <c r="X159" i="92"/>
  <c r="AB159" i="92" s="1"/>
  <c r="AF159" i="92" s="1"/>
  <c r="AJ159" i="92" s="1"/>
  <c r="AN159" i="92" s="1"/>
  <c r="AR159" i="92" s="1"/>
  <c r="AV159" i="92" s="1"/>
  <c r="AZ159" i="92" s="1"/>
  <c r="BD159" i="92" s="1"/>
  <c r="BH159" i="92" s="1"/>
  <c r="BL159" i="92" s="1"/>
  <c r="BP159" i="92" s="1"/>
  <c r="BT159" i="92" s="1"/>
  <c r="BX159" i="92" s="1"/>
  <c r="CB159" i="92" s="1"/>
  <c r="CF159" i="92" s="1"/>
  <c r="CJ159" i="92" s="1"/>
  <c r="CN159" i="92" s="1"/>
  <c r="CR159" i="92" s="1"/>
  <c r="CV159" i="92" s="1"/>
  <c r="CZ159" i="92" s="1"/>
  <c r="DD159" i="92" s="1"/>
  <c r="DH159" i="92" s="1"/>
  <c r="DL159" i="92" s="1"/>
  <c r="DP159" i="92" s="1"/>
  <c r="DT159" i="92" s="1"/>
  <c r="DX159" i="92" s="1"/>
  <c r="EB159" i="92" s="1"/>
  <c r="EF159" i="92" s="1"/>
  <c r="W159" i="92"/>
  <c r="AA159" i="92" s="1"/>
  <c r="AE159" i="92" s="1"/>
  <c r="AI159" i="92" s="1"/>
  <c r="AM159" i="92" s="1"/>
  <c r="AQ159" i="92" s="1"/>
  <c r="AU159" i="92" s="1"/>
  <c r="AY159" i="92" s="1"/>
  <c r="BC159" i="92" s="1"/>
  <c r="BG159" i="92" s="1"/>
  <c r="BK159" i="92" s="1"/>
  <c r="BO159" i="92" s="1"/>
  <c r="BS159" i="92" s="1"/>
  <c r="BW159" i="92" s="1"/>
  <c r="CA159" i="92" s="1"/>
  <c r="CE159" i="92" s="1"/>
  <c r="CI159" i="92" s="1"/>
  <c r="CM159" i="92" s="1"/>
  <c r="CQ159" i="92" s="1"/>
  <c r="CU159" i="92" s="1"/>
  <c r="CY159" i="92" s="1"/>
  <c r="DC159" i="92" s="1"/>
  <c r="DG159" i="92" s="1"/>
  <c r="DK159" i="92" s="1"/>
  <c r="DO159" i="92" s="1"/>
  <c r="DS159" i="92" s="1"/>
  <c r="DW159" i="92" s="1"/>
  <c r="EA159" i="92" s="1"/>
  <c r="EE159" i="92" s="1"/>
  <c r="V159" i="92"/>
  <c r="Z159" i="92" s="1"/>
  <c r="AD159" i="92" s="1"/>
  <c r="AH159" i="92" s="1"/>
  <c r="AL159" i="92" s="1"/>
  <c r="AP159" i="92" s="1"/>
  <c r="AT159" i="92" s="1"/>
  <c r="AX159" i="92" s="1"/>
  <c r="BB159" i="92" s="1"/>
  <c r="BF159" i="92" s="1"/>
  <c r="BJ159" i="92" s="1"/>
  <c r="BN159" i="92" s="1"/>
  <c r="BR159" i="92" s="1"/>
  <c r="BV159" i="92" s="1"/>
  <c r="BZ159" i="92" s="1"/>
  <c r="CD159" i="92" s="1"/>
  <c r="CH159" i="92" s="1"/>
  <c r="CL159" i="92" s="1"/>
  <c r="CP159" i="92" s="1"/>
  <c r="CT159" i="92" s="1"/>
  <c r="CX159" i="92" s="1"/>
  <c r="DB159" i="92" s="1"/>
  <c r="DF159" i="92" s="1"/>
  <c r="DJ159" i="92" s="1"/>
  <c r="DN159" i="92" s="1"/>
  <c r="DR159" i="92" s="1"/>
  <c r="DV159" i="92" s="1"/>
  <c r="DZ159" i="92" s="1"/>
  <c r="ED159" i="92" s="1"/>
  <c r="U159" i="92"/>
  <c r="Y159" i="92" s="1"/>
  <c r="AC159" i="92" s="1"/>
  <c r="AG159" i="92" s="1"/>
  <c r="AK159" i="92" s="1"/>
  <c r="AO159" i="92" s="1"/>
  <c r="AS159" i="92" s="1"/>
  <c r="AW159" i="92" s="1"/>
  <c r="BA159" i="92" s="1"/>
  <c r="BE159" i="92" s="1"/>
  <c r="BI159" i="92" s="1"/>
  <c r="BM159" i="92" s="1"/>
  <c r="BQ159" i="92" s="1"/>
  <c r="BU159" i="92" s="1"/>
  <c r="BY159" i="92" s="1"/>
  <c r="CC159" i="92" s="1"/>
  <c r="CG159" i="92" s="1"/>
  <c r="CK159" i="92" s="1"/>
  <c r="CO159" i="92" s="1"/>
  <c r="CS159" i="92" s="1"/>
  <c r="CW159" i="92" s="1"/>
  <c r="DA159" i="92" s="1"/>
  <c r="DE159" i="92" s="1"/>
  <c r="DI159" i="92" s="1"/>
  <c r="DM159" i="92" s="1"/>
  <c r="DQ159" i="92" s="1"/>
  <c r="DU159" i="92" s="1"/>
  <c r="DY159" i="92" s="1"/>
  <c r="EC159" i="92" s="1"/>
  <c r="X158" i="92"/>
  <c r="AB158" i="92" s="1"/>
  <c r="AF158" i="92" s="1"/>
  <c r="AJ158" i="92" s="1"/>
  <c r="AN158" i="92" s="1"/>
  <c r="AR158" i="92" s="1"/>
  <c r="AV158" i="92" s="1"/>
  <c r="AZ158" i="92" s="1"/>
  <c r="BD158" i="92" s="1"/>
  <c r="BH158" i="92" s="1"/>
  <c r="BL158" i="92" s="1"/>
  <c r="BP158" i="92" s="1"/>
  <c r="BT158" i="92" s="1"/>
  <c r="BX158" i="92" s="1"/>
  <c r="CB158" i="92" s="1"/>
  <c r="CF158" i="92" s="1"/>
  <c r="CJ158" i="92" s="1"/>
  <c r="CN158" i="92" s="1"/>
  <c r="CR158" i="92" s="1"/>
  <c r="CV158" i="92" s="1"/>
  <c r="CZ158" i="92" s="1"/>
  <c r="DD158" i="92" s="1"/>
  <c r="DH158" i="92" s="1"/>
  <c r="DL158" i="92" s="1"/>
  <c r="DP158" i="92" s="1"/>
  <c r="DT158" i="92" s="1"/>
  <c r="DX158" i="92" s="1"/>
  <c r="EB158" i="92" s="1"/>
  <c r="EF158" i="92" s="1"/>
  <c r="W158" i="92"/>
  <c r="AA158" i="92" s="1"/>
  <c r="AE158" i="92" s="1"/>
  <c r="AI158" i="92" s="1"/>
  <c r="AM158" i="92" s="1"/>
  <c r="AQ158" i="92" s="1"/>
  <c r="AU158" i="92" s="1"/>
  <c r="AY158" i="92" s="1"/>
  <c r="BC158" i="92" s="1"/>
  <c r="BG158" i="92" s="1"/>
  <c r="BK158" i="92" s="1"/>
  <c r="BO158" i="92" s="1"/>
  <c r="BS158" i="92" s="1"/>
  <c r="BW158" i="92" s="1"/>
  <c r="CA158" i="92" s="1"/>
  <c r="CE158" i="92" s="1"/>
  <c r="CI158" i="92" s="1"/>
  <c r="CM158" i="92" s="1"/>
  <c r="CQ158" i="92" s="1"/>
  <c r="CU158" i="92" s="1"/>
  <c r="CY158" i="92" s="1"/>
  <c r="DC158" i="92" s="1"/>
  <c r="DG158" i="92" s="1"/>
  <c r="DK158" i="92" s="1"/>
  <c r="DO158" i="92" s="1"/>
  <c r="DS158" i="92" s="1"/>
  <c r="DW158" i="92" s="1"/>
  <c r="EA158" i="92" s="1"/>
  <c r="EE158" i="92" s="1"/>
  <c r="V158" i="92"/>
  <c r="Z158" i="92" s="1"/>
  <c r="AD158" i="92" s="1"/>
  <c r="AH158" i="92" s="1"/>
  <c r="AL158" i="92" s="1"/>
  <c r="AP158" i="92" s="1"/>
  <c r="AT158" i="92" s="1"/>
  <c r="AX158" i="92" s="1"/>
  <c r="BB158" i="92" s="1"/>
  <c r="BF158" i="92" s="1"/>
  <c r="BJ158" i="92" s="1"/>
  <c r="BN158" i="92" s="1"/>
  <c r="BR158" i="92" s="1"/>
  <c r="BV158" i="92" s="1"/>
  <c r="BZ158" i="92" s="1"/>
  <c r="CD158" i="92" s="1"/>
  <c r="CH158" i="92" s="1"/>
  <c r="CL158" i="92" s="1"/>
  <c r="CP158" i="92" s="1"/>
  <c r="CT158" i="92" s="1"/>
  <c r="CX158" i="92" s="1"/>
  <c r="DB158" i="92" s="1"/>
  <c r="DF158" i="92" s="1"/>
  <c r="DJ158" i="92" s="1"/>
  <c r="DN158" i="92" s="1"/>
  <c r="DR158" i="92" s="1"/>
  <c r="DV158" i="92" s="1"/>
  <c r="DZ158" i="92" s="1"/>
  <c r="ED158" i="92" s="1"/>
  <c r="U158" i="92"/>
  <c r="Y158" i="92" s="1"/>
  <c r="AC158" i="92" s="1"/>
  <c r="AG158" i="92" s="1"/>
  <c r="AK158" i="92" s="1"/>
  <c r="AO158" i="92" s="1"/>
  <c r="AS158" i="92" s="1"/>
  <c r="AW158" i="92" s="1"/>
  <c r="BA158" i="92" s="1"/>
  <c r="BE158" i="92" s="1"/>
  <c r="BI158" i="92" s="1"/>
  <c r="BM158" i="92" s="1"/>
  <c r="BQ158" i="92" s="1"/>
  <c r="BU158" i="92" s="1"/>
  <c r="BY158" i="92" s="1"/>
  <c r="CC158" i="92" s="1"/>
  <c r="CG158" i="92" s="1"/>
  <c r="CK158" i="92" s="1"/>
  <c r="CO158" i="92" s="1"/>
  <c r="CS158" i="92" s="1"/>
  <c r="CW158" i="92" s="1"/>
  <c r="DA158" i="92" s="1"/>
  <c r="DE158" i="92" s="1"/>
  <c r="DI158" i="92" s="1"/>
  <c r="DM158" i="92" s="1"/>
  <c r="DQ158" i="92" s="1"/>
  <c r="DU158" i="92" s="1"/>
  <c r="DY158" i="92" s="1"/>
  <c r="EC158" i="92" s="1"/>
  <c r="X157" i="92"/>
  <c r="AB157" i="92" s="1"/>
  <c r="AF157" i="92" s="1"/>
  <c r="AJ157" i="92" s="1"/>
  <c r="AN157" i="92" s="1"/>
  <c r="AR157" i="92" s="1"/>
  <c r="AV157" i="92" s="1"/>
  <c r="AZ157" i="92" s="1"/>
  <c r="BD157" i="92" s="1"/>
  <c r="BH157" i="92" s="1"/>
  <c r="BL157" i="92" s="1"/>
  <c r="BP157" i="92" s="1"/>
  <c r="BT157" i="92" s="1"/>
  <c r="BX157" i="92" s="1"/>
  <c r="CB157" i="92" s="1"/>
  <c r="CF157" i="92" s="1"/>
  <c r="CJ157" i="92" s="1"/>
  <c r="CN157" i="92" s="1"/>
  <c r="CR157" i="92" s="1"/>
  <c r="CV157" i="92" s="1"/>
  <c r="CZ157" i="92" s="1"/>
  <c r="DD157" i="92" s="1"/>
  <c r="DH157" i="92" s="1"/>
  <c r="DL157" i="92" s="1"/>
  <c r="DP157" i="92" s="1"/>
  <c r="DT157" i="92" s="1"/>
  <c r="DX157" i="92" s="1"/>
  <c r="EB157" i="92" s="1"/>
  <c r="EF157" i="92" s="1"/>
  <c r="W157" i="92"/>
  <c r="AA157" i="92" s="1"/>
  <c r="AE157" i="92" s="1"/>
  <c r="AI157" i="92" s="1"/>
  <c r="AM157" i="92" s="1"/>
  <c r="AQ157" i="92" s="1"/>
  <c r="AU157" i="92" s="1"/>
  <c r="AY157" i="92" s="1"/>
  <c r="BC157" i="92" s="1"/>
  <c r="BG157" i="92" s="1"/>
  <c r="BK157" i="92" s="1"/>
  <c r="BO157" i="92" s="1"/>
  <c r="BS157" i="92" s="1"/>
  <c r="BW157" i="92" s="1"/>
  <c r="CA157" i="92" s="1"/>
  <c r="CE157" i="92" s="1"/>
  <c r="CI157" i="92" s="1"/>
  <c r="CM157" i="92" s="1"/>
  <c r="CQ157" i="92" s="1"/>
  <c r="CU157" i="92" s="1"/>
  <c r="CY157" i="92" s="1"/>
  <c r="DC157" i="92" s="1"/>
  <c r="DG157" i="92" s="1"/>
  <c r="DK157" i="92" s="1"/>
  <c r="DO157" i="92" s="1"/>
  <c r="DS157" i="92" s="1"/>
  <c r="DW157" i="92" s="1"/>
  <c r="EA157" i="92" s="1"/>
  <c r="EE157" i="92" s="1"/>
  <c r="V157" i="92"/>
  <c r="Z157" i="92" s="1"/>
  <c r="AD157" i="92" s="1"/>
  <c r="AH157" i="92" s="1"/>
  <c r="AL157" i="92" s="1"/>
  <c r="AP157" i="92" s="1"/>
  <c r="AT157" i="92" s="1"/>
  <c r="AX157" i="92" s="1"/>
  <c r="BB157" i="92" s="1"/>
  <c r="BF157" i="92" s="1"/>
  <c r="BJ157" i="92" s="1"/>
  <c r="BN157" i="92" s="1"/>
  <c r="BR157" i="92" s="1"/>
  <c r="BV157" i="92" s="1"/>
  <c r="BZ157" i="92" s="1"/>
  <c r="CD157" i="92" s="1"/>
  <c r="CH157" i="92" s="1"/>
  <c r="CL157" i="92" s="1"/>
  <c r="CP157" i="92" s="1"/>
  <c r="CT157" i="92" s="1"/>
  <c r="CX157" i="92" s="1"/>
  <c r="DB157" i="92" s="1"/>
  <c r="DF157" i="92" s="1"/>
  <c r="DJ157" i="92" s="1"/>
  <c r="DN157" i="92" s="1"/>
  <c r="DR157" i="92" s="1"/>
  <c r="DV157" i="92" s="1"/>
  <c r="DZ157" i="92" s="1"/>
  <c r="ED157" i="92" s="1"/>
  <c r="U157" i="92"/>
  <c r="Y157" i="92" s="1"/>
  <c r="AC157" i="92" s="1"/>
  <c r="AG157" i="92" s="1"/>
  <c r="AK157" i="92" s="1"/>
  <c r="AO157" i="92" s="1"/>
  <c r="AS157" i="92" s="1"/>
  <c r="AW157" i="92" s="1"/>
  <c r="BA157" i="92" s="1"/>
  <c r="BE157" i="92" s="1"/>
  <c r="BI157" i="92" s="1"/>
  <c r="BM157" i="92" s="1"/>
  <c r="BQ157" i="92" s="1"/>
  <c r="BU157" i="92" s="1"/>
  <c r="BY157" i="92" s="1"/>
  <c r="CC157" i="92" s="1"/>
  <c r="CG157" i="92" s="1"/>
  <c r="CK157" i="92" s="1"/>
  <c r="CO157" i="92" s="1"/>
  <c r="CS157" i="92" s="1"/>
  <c r="CW157" i="92" s="1"/>
  <c r="DA157" i="92" s="1"/>
  <c r="DE157" i="92" s="1"/>
  <c r="DI157" i="92" s="1"/>
  <c r="DM157" i="92" s="1"/>
  <c r="DQ157" i="92" s="1"/>
  <c r="DU157" i="92" s="1"/>
  <c r="DY157" i="92" s="1"/>
  <c r="EC157" i="92" s="1"/>
  <c r="X156" i="92"/>
  <c r="AB156" i="92" s="1"/>
  <c r="AF156" i="92" s="1"/>
  <c r="AJ156" i="92" s="1"/>
  <c r="AN156" i="92" s="1"/>
  <c r="AR156" i="92" s="1"/>
  <c r="AV156" i="92" s="1"/>
  <c r="AZ156" i="92" s="1"/>
  <c r="BD156" i="92" s="1"/>
  <c r="BH156" i="92" s="1"/>
  <c r="BL156" i="92" s="1"/>
  <c r="BP156" i="92" s="1"/>
  <c r="BT156" i="92" s="1"/>
  <c r="BX156" i="92" s="1"/>
  <c r="CB156" i="92" s="1"/>
  <c r="CF156" i="92" s="1"/>
  <c r="CJ156" i="92" s="1"/>
  <c r="CN156" i="92" s="1"/>
  <c r="CR156" i="92" s="1"/>
  <c r="CV156" i="92" s="1"/>
  <c r="CZ156" i="92" s="1"/>
  <c r="DD156" i="92" s="1"/>
  <c r="DH156" i="92" s="1"/>
  <c r="DL156" i="92" s="1"/>
  <c r="DP156" i="92" s="1"/>
  <c r="DT156" i="92" s="1"/>
  <c r="DX156" i="92" s="1"/>
  <c r="EB156" i="92" s="1"/>
  <c r="EF156" i="92" s="1"/>
  <c r="W156" i="92"/>
  <c r="AA156" i="92" s="1"/>
  <c r="AE156" i="92" s="1"/>
  <c r="AI156" i="92" s="1"/>
  <c r="AM156" i="92" s="1"/>
  <c r="AQ156" i="92" s="1"/>
  <c r="AU156" i="92" s="1"/>
  <c r="AY156" i="92" s="1"/>
  <c r="BC156" i="92" s="1"/>
  <c r="BG156" i="92" s="1"/>
  <c r="BK156" i="92" s="1"/>
  <c r="BO156" i="92" s="1"/>
  <c r="BS156" i="92" s="1"/>
  <c r="BW156" i="92" s="1"/>
  <c r="CA156" i="92" s="1"/>
  <c r="CE156" i="92" s="1"/>
  <c r="CI156" i="92" s="1"/>
  <c r="CM156" i="92" s="1"/>
  <c r="CQ156" i="92" s="1"/>
  <c r="CU156" i="92" s="1"/>
  <c r="CY156" i="92" s="1"/>
  <c r="DC156" i="92" s="1"/>
  <c r="DG156" i="92" s="1"/>
  <c r="DK156" i="92" s="1"/>
  <c r="DO156" i="92" s="1"/>
  <c r="DS156" i="92" s="1"/>
  <c r="DW156" i="92" s="1"/>
  <c r="EA156" i="92" s="1"/>
  <c r="EE156" i="92" s="1"/>
  <c r="V156" i="92"/>
  <c r="Z156" i="92" s="1"/>
  <c r="AD156" i="92" s="1"/>
  <c r="AH156" i="92" s="1"/>
  <c r="AL156" i="92" s="1"/>
  <c r="AP156" i="92" s="1"/>
  <c r="AT156" i="92" s="1"/>
  <c r="AX156" i="92" s="1"/>
  <c r="BB156" i="92" s="1"/>
  <c r="BF156" i="92" s="1"/>
  <c r="BJ156" i="92" s="1"/>
  <c r="BN156" i="92" s="1"/>
  <c r="BR156" i="92" s="1"/>
  <c r="BV156" i="92" s="1"/>
  <c r="BZ156" i="92" s="1"/>
  <c r="CD156" i="92" s="1"/>
  <c r="CH156" i="92" s="1"/>
  <c r="CL156" i="92" s="1"/>
  <c r="CP156" i="92" s="1"/>
  <c r="CT156" i="92" s="1"/>
  <c r="CX156" i="92" s="1"/>
  <c r="DB156" i="92" s="1"/>
  <c r="DF156" i="92" s="1"/>
  <c r="DJ156" i="92" s="1"/>
  <c r="DN156" i="92" s="1"/>
  <c r="DR156" i="92" s="1"/>
  <c r="DV156" i="92" s="1"/>
  <c r="DZ156" i="92" s="1"/>
  <c r="ED156" i="92" s="1"/>
  <c r="U156" i="92"/>
  <c r="Y156" i="92" s="1"/>
  <c r="AC156" i="92" s="1"/>
  <c r="AG156" i="92" s="1"/>
  <c r="AK156" i="92" s="1"/>
  <c r="AO156" i="92" s="1"/>
  <c r="AS156" i="92" s="1"/>
  <c r="AW156" i="92" s="1"/>
  <c r="BA156" i="92" s="1"/>
  <c r="BE156" i="92" s="1"/>
  <c r="BI156" i="92" s="1"/>
  <c r="BM156" i="92" s="1"/>
  <c r="BQ156" i="92" s="1"/>
  <c r="BU156" i="92" s="1"/>
  <c r="BY156" i="92" s="1"/>
  <c r="CC156" i="92" s="1"/>
  <c r="CG156" i="92" s="1"/>
  <c r="CK156" i="92" s="1"/>
  <c r="CO156" i="92" s="1"/>
  <c r="CS156" i="92" s="1"/>
  <c r="CW156" i="92" s="1"/>
  <c r="DA156" i="92" s="1"/>
  <c r="DE156" i="92" s="1"/>
  <c r="DI156" i="92" s="1"/>
  <c r="DM156" i="92" s="1"/>
  <c r="DQ156" i="92" s="1"/>
  <c r="DU156" i="92" s="1"/>
  <c r="DY156" i="92" s="1"/>
  <c r="EC156" i="92" s="1"/>
  <c r="X155" i="92"/>
  <c r="AB155" i="92" s="1"/>
  <c r="AF155" i="92" s="1"/>
  <c r="AJ155" i="92" s="1"/>
  <c r="AN155" i="92" s="1"/>
  <c r="AR155" i="92" s="1"/>
  <c r="AV155" i="92" s="1"/>
  <c r="AZ155" i="92" s="1"/>
  <c r="BD155" i="92" s="1"/>
  <c r="BH155" i="92" s="1"/>
  <c r="BL155" i="92" s="1"/>
  <c r="BP155" i="92" s="1"/>
  <c r="BT155" i="92" s="1"/>
  <c r="BX155" i="92" s="1"/>
  <c r="CB155" i="92" s="1"/>
  <c r="CF155" i="92" s="1"/>
  <c r="CJ155" i="92" s="1"/>
  <c r="CN155" i="92" s="1"/>
  <c r="CR155" i="92" s="1"/>
  <c r="CV155" i="92" s="1"/>
  <c r="CZ155" i="92" s="1"/>
  <c r="DD155" i="92" s="1"/>
  <c r="DH155" i="92" s="1"/>
  <c r="DL155" i="92" s="1"/>
  <c r="DP155" i="92" s="1"/>
  <c r="DT155" i="92" s="1"/>
  <c r="DX155" i="92" s="1"/>
  <c r="EB155" i="92" s="1"/>
  <c r="EF155" i="92" s="1"/>
  <c r="W155" i="92"/>
  <c r="AA155" i="92" s="1"/>
  <c r="AE155" i="92" s="1"/>
  <c r="AI155" i="92" s="1"/>
  <c r="AM155" i="92" s="1"/>
  <c r="AQ155" i="92" s="1"/>
  <c r="AU155" i="92" s="1"/>
  <c r="AY155" i="92" s="1"/>
  <c r="BC155" i="92" s="1"/>
  <c r="BG155" i="92" s="1"/>
  <c r="BK155" i="92" s="1"/>
  <c r="BO155" i="92" s="1"/>
  <c r="BS155" i="92" s="1"/>
  <c r="BW155" i="92" s="1"/>
  <c r="CA155" i="92" s="1"/>
  <c r="CE155" i="92" s="1"/>
  <c r="CI155" i="92" s="1"/>
  <c r="CM155" i="92" s="1"/>
  <c r="CQ155" i="92" s="1"/>
  <c r="CU155" i="92" s="1"/>
  <c r="CY155" i="92" s="1"/>
  <c r="DC155" i="92" s="1"/>
  <c r="DG155" i="92" s="1"/>
  <c r="DK155" i="92" s="1"/>
  <c r="DO155" i="92" s="1"/>
  <c r="DS155" i="92" s="1"/>
  <c r="DW155" i="92" s="1"/>
  <c r="EA155" i="92" s="1"/>
  <c r="EE155" i="92" s="1"/>
  <c r="V155" i="92"/>
  <c r="Z155" i="92" s="1"/>
  <c r="AD155" i="92" s="1"/>
  <c r="AH155" i="92" s="1"/>
  <c r="AL155" i="92" s="1"/>
  <c r="AP155" i="92" s="1"/>
  <c r="AT155" i="92" s="1"/>
  <c r="AX155" i="92" s="1"/>
  <c r="BB155" i="92" s="1"/>
  <c r="BF155" i="92" s="1"/>
  <c r="BJ155" i="92" s="1"/>
  <c r="BN155" i="92" s="1"/>
  <c r="BR155" i="92" s="1"/>
  <c r="BV155" i="92" s="1"/>
  <c r="BZ155" i="92" s="1"/>
  <c r="CD155" i="92" s="1"/>
  <c r="CH155" i="92" s="1"/>
  <c r="CL155" i="92" s="1"/>
  <c r="CP155" i="92" s="1"/>
  <c r="CT155" i="92" s="1"/>
  <c r="CX155" i="92" s="1"/>
  <c r="DB155" i="92" s="1"/>
  <c r="DF155" i="92" s="1"/>
  <c r="DJ155" i="92" s="1"/>
  <c r="DN155" i="92" s="1"/>
  <c r="DR155" i="92" s="1"/>
  <c r="DV155" i="92" s="1"/>
  <c r="DZ155" i="92" s="1"/>
  <c r="ED155" i="92" s="1"/>
  <c r="U155" i="92"/>
  <c r="Y155" i="92" s="1"/>
  <c r="AC155" i="92" s="1"/>
  <c r="AG155" i="92" s="1"/>
  <c r="AK155" i="92" s="1"/>
  <c r="AO155" i="92" s="1"/>
  <c r="AS155" i="92" s="1"/>
  <c r="AW155" i="92" s="1"/>
  <c r="BA155" i="92" s="1"/>
  <c r="BE155" i="92" s="1"/>
  <c r="BI155" i="92" s="1"/>
  <c r="BM155" i="92" s="1"/>
  <c r="BQ155" i="92" s="1"/>
  <c r="BU155" i="92" s="1"/>
  <c r="BY155" i="92" s="1"/>
  <c r="CC155" i="92" s="1"/>
  <c r="CG155" i="92" s="1"/>
  <c r="CK155" i="92" s="1"/>
  <c r="CO155" i="92" s="1"/>
  <c r="CS155" i="92" s="1"/>
  <c r="CW155" i="92" s="1"/>
  <c r="DA155" i="92" s="1"/>
  <c r="DE155" i="92" s="1"/>
  <c r="DI155" i="92" s="1"/>
  <c r="DM155" i="92" s="1"/>
  <c r="DQ155" i="92" s="1"/>
  <c r="DU155" i="92" s="1"/>
  <c r="DY155" i="92" s="1"/>
  <c r="EC155" i="92" s="1"/>
  <c r="X154" i="92"/>
  <c r="AB154" i="92" s="1"/>
  <c r="AF154" i="92" s="1"/>
  <c r="AJ154" i="92" s="1"/>
  <c r="AN154" i="92" s="1"/>
  <c r="AR154" i="92" s="1"/>
  <c r="AV154" i="92" s="1"/>
  <c r="AZ154" i="92" s="1"/>
  <c r="BD154" i="92" s="1"/>
  <c r="BH154" i="92" s="1"/>
  <c r="BL154" i="92" s="1"/>
  <c r="BP154" i="92" s="1"/>
  <c r="BT154" i="92" s="1"/>
  <c r="BX154" i="92" s="1"/>
  <c r="CB154" i="92" s="1"/>
  <c r="CF154" i="92" s="1"/>
  <c r="CJ154" i="92" s="1"/>
  <c r="CN154" i="92" s="1"/>
  <c r="CR154" i="92" s="1"/>
  <c r="CV154" i="92" s="1"/>
  <c r="CZ154" i="92" s="1"/>
  <c r="DD154" i="92" s="1"/>
  <c r="DH154" i="92" s="1"/>
  <c r="DL154" i="92" s="1"/>
  <c r="DP154" i="92" s="1"/>
  <c r="DT154" i="92" s="1"/>
  <c r="DX154" i="92" s="1"/>
  <c r="EB154" i="92" s="1"/>
  <c r="EF154" i="92" s="1"/>
  <c r="W154" i="92"/>
  <c r="AA154" i="92" s="1"/>
  <c r="AE154" i="92" s="1"/>
  <c r="AI154" i="92" s="1"/>
  <c r="AM154" i="92" s="1"/>
  <c r="AQ154" i="92" s="1"/>
  <c r="AU154" i="92" s="1"/>
  <c r="AY154" i="92" s="1"/>
  <c r="BC154" i="92" s="1"/>
  <c r="BG154" i="92" s="1"/>
  <c r="BK154" i="92" s="1"/>
  <c r="BO154" i="92" s="1"/>
  <c r="BS154" i="92" s="1"/>
  <c r="BW154" i="92" s="1"/>
  <c r="CA154" i="92" s="1"/>
  <c r="CE154" i="92" s="1"/>
  <c r="CI154" i="92" s="1"/>
  <c r="CM154" i="92" s="1"/>
  <c r="CQ154" i="92" s="1"/>
  <c r="CU154" i="92" s="1"/>
  <c r="CY154" i="92" s="1"/>
  <c r="DC154" i="92" s="1"/>
  <c r="DG154" i="92" s="1"/>
  <c r="DK154" i="92" s="1"/>
  <c r="DO154" i="92" s="1"/>
  <c r="DS154" i="92" s="1"/>
  <c r="DW154" i="92" s="1"/>
  <c r="EA154" i="92" s="1"/>
  <c r="EE154" i="92" s="1"/>
  <c r="V154" i="92"/>
  <c r="Z154" i="92" s="1"/>
  <c r="AD154" i="92" s="1"/>
  <c r="AH154" i="92" s="1"/>
  <c r="AL154" i="92" s="1"/>
  <c r="AP154" i="92" s="1"/>
  <c r="AT154" i="92" s="1"/>
  <c r="AX154" i="92" s="1"/>
  <c r="BB154" i="92" s="1"/>
  <c r="BF154" i="92" s="1"/>
  <c r="BJ154" i="92" s="1"/>
  <c r="BN154" i="92" s="1"/>
  <c r="BR154" i="92" s="1"/>
  <c r="BV154" i="92" s="1"/>
  <c r="BZ154" i="92" s="1"/>
  <c r="CD154" i="92" s="1"/>
  <c r="CH154" i="92" s="1"/>
  <c r="CL154" i="92" s="1"/>
  <c r="CP154" i="92" s="1"/>
  <c r="CT154" i="92" s="1"/>
  <c r="CX154" i="92" s="1"/>
  <c r="DB154" i="92" s="1"/>
  <c r="DF154" i="92" s="1"/>
  <c r="DJ154" i="92" s="1"/>
  <c r="DN154" i="92" s="1"/>
  <c r="DR154" i="92" s="1"/>
  <c r="DV154" i="92" s="1"/>
  <c r="DZ154" i="92" s="1"/>
  <c r="ED154" i="92" s="1"/>
  <c r="U154" i="92"/>
  <c r="Y154" i="92" s="1"/>
  <c r="AC154" i="92" s="1"/>
  <c r="AG154" i="92" s="1"/>
  <c r="AK154" i="92" s="1"/>
  <c r="AO154" i="92" s="1"/>
  <c r="AS154" i="92" s="1"/>
  <c r="AW154" i="92" s="1"/>
  <c r="BA154" i="92" s="1"/>
  <c r="BE154" i="92" s="1"/>
  <c r="BI154" i="92" s="1"/>
  <c r="BM154" i="92" s="1"/>
  <c r="BQ154" i="92" s="1"/>
  <c r="BU154" i="92" s="1"/>
  <c r="BY154" i="92" s="1"/>
  <c r="CC154" i="92" s="1"/>
  <c r="CG154" i="92" s="1"/>
  <c r="CK154" i="92" s="1"/>
  <c r="CO154" i="92" s="1"/>
  <c r="CS154" i="92" s="1"/>
  <c r="CW154" i="92" s="1"/>
  <c r="DA154" i="92" s="1"/>
  <c r="DE154" i="92" s="1"/>
  <c r="DI154" i="92" s="1"/>
  <c r="DM154" i="92" s="1"/>
  <c r="DQ154" i="92" s="1"/>
  <c r="DU154" i="92" s="1"/>
  <c r="DY154" i="92" s="1"/>
  <c r="EC154" i="92" s="1"/>
  <c r="X153" i="92"/>
  <c r="AB153" i="92" s="1"/>
  <c r="AF153" i="92" s="1"/>
  <c r="AJ153" i="92" s="1"/>
  <c r="AN153" i="92" s="1"/>
  <c r="AR153" i="92" s="1"/>
  <c r="AV153" i="92" s="1"/>
  <c r="AZ153" i="92" s="1"/>
  <c r="BD153" i="92" s="1"/>
  <c r="BH153" i="92" s="1"/>
  <c r="BL153" i="92" s="1"/>
  <c r="BP153" i="92" s="1"/>
  <c r="BT153" i="92" s="1"/>
  <c r="BX153" i="92" s="1"/>
  <c r="CB153" i="92" s="1"/>
  <c r="CF153" i="92" s="1"/>
  <c r="CJ153" i="92" s="1"/>
  <c r="CN153" i="92" s="1"/>
  <c r="CR153" i="92" s="1"/>
  <c r="CV153" i="92" s="1"/>
  <c r="CZ153" i="92" s="1"/>
  <c r="DD153" i="92" s="1"/>
  <c r="DH153" i="92" s="1"/>
  <c r="DL153" i="92" s="1"/>
  <c r="DP153" i="92" s="1"/>
  <c r="DT153" i="92" s="1"/>
  <c r="DX153" i="92" s="1"/>
  <c r="EB153" i="92" s="1"/>
  <c r="EF153" i="92" s="1"/>
  <c r="W153" i="92"/>
  <c r="AA153" i="92" s="1"/>
  <c r="AE153" i="92" s="1"/>
  <c r="AI153" i="92" s="1"/>
  <c r="AM153" i="92" s="1"/>
  <c r="AQ153" i="92" s="1"/>
  <c r="AU153" i="92" s="1"/>
  <c r="AY153" i="92" s="1"/>
  <c r="BC153" i="92" s="1"/>
  <c r="BG153" i="92" s="1"/>
  <c r="BK153" i="92" s="1"/>
  <c r="BO153" i="92" s="1"/>
  <c r="BS153" i="92" s="1"/>
  <c r="BW153" i="92" s="1"/>
  <c r="CA153" i="92" s="1"/>
  <c r="CE153" i="92" s="1"/>
  <c r="CI153" i="92" s="1"/>
  <c r="CM153" i="92" s="1"/>
  <c r="CQ153" i="92" s="1"/>
  <c r="CU153" i="92" s="1"/>
  <c r="CY153" i="92" s="1"/>
  <c r="DC153" i="92" s="1"/>
  <c r="DG153" i="92" s="1"/>
  <c r="DK153" i="92" s="1"/>
  <c r="DO153" i="92" s="1"/>
  <c r="DS153" i="92" s="1"/>
  <c r="DW153" i="92" s="1"/>
  <c r="EA153" i="92" s="1"/>
  <c r="EE153" i="92" s="1"/>
  <c r="V153" i="92"/>
  <c r="Z153" i="92" s="1"/>
  <c r="AD153" i="92" s="1"/>
  <c r="AH153" i="92" s="1"/>
  <c r="AL153" i="92" s="1"/>
  <c r="AP153" i="92" s="1"/>
  <c r="AT153" i="92" s="1"/>
  <c r="AX153" i="92" s="1"/>
  <c r="BB153" i="92" s="1"/>
  <c r="BF153" i="92" s="1"/>
  <c r="BJ153" i="92" s="1"/>
  <c r="BN153" i="92" s="1"/>
  <c r="BR153" i="92" s="1"/>
  <c r="BV153" i="92" s="1"/>
  <c r="BZ153" i="92" s="1"/>
  <c r="CD153" i="92" s="1"/>
  <c r="CH153" i="92" s="1"/>
  <c r="CL153" i="92" s="1"/>
  <c r="CP153" i="92" s="1"/>
  <c r="CT153" i="92" s="1"/>
  <c r="CX153" i="92" s="1"/>
  <c r="DB153" i="92" s="1"/>
  <c r="DF153" i="92" s="1"/>
  <c r="DJ153" i="92" s="1"/>
  <c r="DN153" i="92" s="1"/>
  <c r="DR153" i="92" s="1"/>
  <c r="DV153" i="92" s="1"/>
  <c r="DZ153" i="92" s="1"/>
  <c r="ED153" i="92" s="1"/>
  <c r="U153" i="92"/>
  <c r="Y153" i="92" s="1"/>
  <c r="AC153" i="92" s="1"/>
  <c r="AG153" i="92" s="1"/>
  <c r="AK153" i="92" s="1"/>
  <c r="AO153" i="92" s="1"/>
  <c r="AS153" i="92" s="1"/>
  <c r="AW153" i="92" s="1"/>
  <c r="BA153" i="92" s="1"/>
  <c r="BE153" i="92" s="1"/>
  <c r="BI153" i="92" s="1"/>
  <c r="BM153" i="92" s="1"/>
  <c r="BQ153" i="92" s="1"/>
  <c r="BU153" i="92" s="1"/>
  <c r="BY153" i="92" s="1"/>
  <c r="CC153" i="92" s="1"/>
  <c r="CG153" i="92" s="1"/>
  <c r="CK153" i="92" s="1"/>
  <c r="CO153" i="92" s="1"/>
  <c r="CS153" i="92" s="1"/>
  <c r="CW153" i="92" s="1"/>
  <c r="DA153" i="92" s="1"/>
  <c r="DE153" i="92" s="1"/>
  <c r="DI153" i="92" s="1"/>
  <c r="DM153" i="92" s="1"/>
  <c r="DQ153" i="92" s="1"/>
  <c r="DU153" i="92" s="1"/>
  <c r="DY153" i="92" s="1"/>
  <c r="EC153" i="92" s="1"/>
  <c r="X152" i="92"/>
  <c r="AB152" i="92" s="1"/>
  <c r="AF152" i="92" s="1"/>
  <c r="AJ152" i="92" s="1"/>
  <c r="AN152" i="92" s="1"/>
  <c r="AR152" i="92" s="1"/>
  <c r="AV152" i="92" s="1"/>
  <c r="AZ152" i="92" s="1"/>
  <c r="BD152" i="92" s="1"/>
  <c r="BH152" i="92" s="1"/>
  <c r="BL152" i="92" s="1"/>
  <c r="BP152" i="92" s="1"/>
  <c r="BT152" i="92" s="1"/>
  <c r="BX152" i="92" s="1"/>
  <c r="CB152" i="92" s="1"/>
  <c r="CF152" i="92" s="1"/>
  <c r="CJ152" i="92" s="1"/>
  <c r="CN152" i="92" s="1"/>
  <c r="CR152" i="92" s="1"/>
  <c r="CV152" i="92" s="1"/>
  <c r="CZ152" i="92" s="1"/>
  <c r="DD152" i="92" s="1"/>
  <c r="DH152" i="92" s="1"/>
  <c r="DL152" i="92" s="1"/>
  <c r="DP152" i="92" s="1"/>
  <c r="DT152" i="92" s="1"/>
  <c r="DX152" i="92" s="1"/>
  <c r="EB152" i="92" s="1"/>
  <c r="EF152" i="92" s="1"/>
  <c r="W152" i="92"/>
  <c r="AA152" i="92" s="1"/>
  <c r="AE152" i="92" s="1"/>
  <c r="AI152" i="92" s="1"/>
  <c r="AM152" i="92" s="1"/>
  <c r="AQ152" i="92" s="1"/>
  <c r="AU152" i="92" s="1"/>
  <c r="AY152" i="92" s="1"/>
  <c r="BC152" i="92" s="1"/>
  <c r="BG152" i="92" s="1"/>
  <c r="BK152" i="92" s="1"/>
  <c r="BO152" i="92" s="1"/>
  <c r="BS152" i="92" s="1"/>
  <c r="BW152" i="92" s="1"/>
  <c r="CA152" i="92" s="1"/>
  <c r="CE152" i="92" s="1"/>
  <c r="CI152" i="92" s="1"/>
  <c r="CM152" i="92" s="1"/>
  <c r="CQ152" i="92" s="1"/>
  <c r="CU152" i="92" s="1"/>
  <c r="CY152" i="92" s="1"/>
  <c r="DC152" i="92" s="1"/>
  <c r="DG152" i="92" s="1"/>
  <c r="DK152" i="92" s="1"/>
  <c r="DO152" i="92" s="1"/>
  <c r="DS152" i="92" s="1"/>
  <c r="DW152" i="92" s="1"/>
  <c r="EA152" i="92" s="1"/>
  <c r="EE152" i="92" s="1"/>
  <c r="V152" i="92"/>
  <c r="Z152" i="92" s="1"/>
  <c r="AD152" i="92" s="1"/>
  <c r="AH152" i="92" s="1"/>
  <c r="AL152" i="92" s="1"/>
  <c r="AP152" i="92" s="1"/>
  <c r="AT152" i="92" s="1"/>
  <c r="AX152" i="92" s="1"/>
  <c r="BB152" i="92" s="1"/>
  <c r="BF152" i="92" s="1"/>
  <c r="BJ152" i="92" s="1"/>
  <c r="BN152" i="92" s="1"/>
  <c r="BR152" i="92" s="1"/>
  <c r="BV152" i="92" s="1"/>
  <c r="BZ152" i="92" s="1"/>
  <c r="CD152" i="92" s="1"/>
  <c r="CH152" i="92" s="1"/>
  <c r="CL152" i="92" s="1"/>
  <c r="CP152" i="92" s="1"/>
  <c r="CT152" i="92" s="1"/>
  <c r="CX152" i="92" s="1"/>
  <c r="DB152" i="92" s="1"/>
  <c r="DF152" i="92" s="1"/>
  <c r="DJ152" i="92" s="1"/>
  <c r="DN152" i="92" s="1"/>
  <c r="DR152" i="92" s="1"/>
  <c r="DV152" i="92" s="1"/>
  <c r="DZ152" i="92" s="1"/>
  <c r="ED152" i="92" s="1"/>
  <c r="U152" i="92"/>
  <c r="Y152" i="92" s="1"/>
  <c r="AC152" i="92" s="1"/>
  <c r="AG152" i="92" s="1"/>
  <c r="AK152" i="92" s="1"/>
  <c r="AO152" i="92" s="1"/>
  <c r="AS152" i="92" s="1"/>
  <c r="AW152" i="92" s="1"/>
  <c r="BA152" i="92" s="1"/>
  <c r="BE152" i="92" s="1"/>
  <c r="BI152" i="92" s="1"/>
  <c r="BM152" i="92" s="1"/>
  <c r="BQ152" i="92" s="1"/>
  <c r="BU152" i="92" s="1"/>
  <c r="BY152" i="92" s="1"/>
  <c r="CC152" i="92" s="1"/>
  <c r="CG152" i="92" s="1"/>
  <c r="CK152" i="92" s="1"/>
  <c r="CO152" i="92" s="1"/>
  <c r="CS152" i="92" s="1"/>
  <c r="CW152" i="92" s="1"/>
  <c r="DA152" i="92" s="1"/>
  <c r="DE152" i="92" s="1"/>
  <c r="DI152" i="92" s="1"/>
  <c r="DM152" i="92" s="1"/>
  <c r="DQ152" i="92" s="1"/>
  <c r="DU152" i="92" s="1"/>
  <c r="DY152" i="92" s="1"/>
  <c r="EC152" i="92" s="1"/>
  <c r="X151" i="92"/>
  <c r="AB151" i="92" s="1"/>
  <c r="AF151" i="92" s="1"/>
  <c r="AJ151" i="92" s="1"/>
  <c r="AN151" i="92" s="1"/>
  <c r="AR151" i="92" s="1"/>
  <c r="AV151" i="92" s="1"/>
  <c r="AZ151" i="92" s="1"/>
  <c r="BD151" i="92" s="1"/>
  <c r="BH151" i="92" s="1"/>
  <c r="BL151" i="92" s="1"/>
  <c r="BP151" i="92" s="1"/>
  <c r="BT151" i="92" s="1"/>
  <c r="BX151" i="92" s="1"/>
  <c r="CB151" i="92" s="1"/>
  <c r="CF151" i="92" s="1"/>
  <c r="CJ151" i="92" s="1"/>
  <c r="CN151" i="92" s="1"/>
  <c r="CR151" i="92" s="1"/>
  <c r="CV151" i="92" s="1"/>
  <c r="CZ151" i="92" s="1"/>
  <c r="DD151" i="92" s="1"/>
  <c r="DH151" i="92" s="1"/>
  <c r="DL151" i="92" s="1"/>
  <c r="DP151" i="92" s="1"/>
  <c r="DT151" i="92" s="1"/>
  <c r="DX151" i="92" s="1"/>
  <c r="EB151" i="92" s="1"/>
  <c r="EF151" i="92" s="1"/>
  <c r="W151" i="92"/>
  <c r="AA151" i="92" s="1"/>
  <c r="AE151" i="92" s="1"/>
  <c r="AI151" i="92" s="1"/>
  <c r="AM151" i="92" s="1"/>
  <c r="AQ151" i="92" s="1"/>
  <c r="AU151" i="92" s="1"/>
  <c r="AY151" i="92" s="1"/>
  <c r="BC151" i="92" s="1"/>
  <c r="BG151" i="92" s="1"/>
  <c r="BK151" i="92" s="1"/>
  <c r="BO151" i="92" s="1"/>
  <c r="BS151" i="92" s="1"/>
  <c r="BW151" i="92" s="1"/>
  <c r="CA151" i="92" s="1"/>
  <c r="CE151" i="92" s="1"/>
  <c r="CI151" i="92" s="1"/>
  <c r="CM151" i="92" s="1"/>
  <c r="CQ151" i="92" s="1"/>
  <c r="CU151" i="92" s="1"/>
  <c r="CY151" i="92" s="1"/>
  <c r="DC151" i="92" s="1"/>
  <c r="DG151" i="92" s="1"/>
  <c r="DK151" i="92" s="1"/>
  <c r="DO151" i="92" s="1"/>
  <c r="DS151" i="92" s="1"/>
  <c r="DW151" i="92" s="1"/>
  <c r="EA151" i="92" s="1"/>
  <c r="EE151" i="92" s="1"/>
  <c r="V151" i="92"/>
  <c r="Z151" i="92" s="1"/>
  <c r="AD151" i="92" s="1"/>
  <c r="AH151" i="92" s="1"/>
  <c r="AL151" i="92" s="1"/>
  <c r="AP151" i="92" s="1"/>
  <c r="AT151" i="92" s="1"/>
  <c r="AX151" i="92" s="1"/>
  <c r="BB151" i="92" s="1"/>
  <c r="BF151" i="92" s="1"/>
  <c r="BJ151" i="92" s="1"/>
  <c r="BN151" i="92" s="1"/>
  <c r="BR151" i="92" s="1"/>
  <c r="BV151" i="92" s="1"/>
  <c r="BZ151" i="92" s="1"/>
  <c r="CD151" i="92" s="1"/>
  <c r="CH151" i="92" s="1"/>
  <c r="CL151" i="92" s="1"/>
  <c r="CP151" i="92" s="1"/>
  <c r="CT151" i="92" s="1"/>
  <c r="CX151" i="92" s="1"/>
  <c r="DB151" i="92" s="1"/>
  <c r="DF151" i="92" s="1"/>
  <c r="DJ151" i="92" s="1"/>
  <c r="DN151" i="92" s="1"/>
  <c r="DR151" i="92" s="1"/>
  <c r="DV151" i="92" s="1"/>
  <c r="DZ151" i="92" s="1"/>
  <c r="ED151" i="92" s="1"/>
  <c r="U151" i="92"/>
  <c r="Y151" i="92" s="1"/>
  <c r="AC151" i="92" s="1"/>
  <c r="AG151" i="92" s="1"/>
  <c r="AK151" i="92" s="1"/>
  <c r="AO151" i="92" s="1"/>
  <c r="AS151" i="92" s="1"/>
  <c r="AW151" i="92" s="1"/>
  <c r="BA151" i="92" s="1"/>
  <c r="BE151" i="92" s="1"/>
  <c r="BI151" i="92" s="1"/>
  <c r="BM151" i="92" s="1"/>
  <c r="BQ151" i="92" s="1"/>
  <c r="BU151" i="92" s="1"/>
  <c r="BY151" i="92" s="1"/>
  <c r="CC151" i="92" s="1"/>
  <c r="CG151" i="92" s="1"/>
  <c r="CK151" i="92" s="1"/>
  <c r="CO151" i="92" s="1"/>
  <c r="CS151" i="92" s="1"/>
  <c r="CW151" i="92" s="1"/>
  <c r="DA151" i="92" s="1"/>
  <c r="DE151" i="92" s="1"/>
  <c r="DI151" i="92" s="1"/>
  <c r="DM151" i="92" s="1"/>
  <c r="DQ151" i="92" s="1"/>
  <c r="DU151" i="92" s="1"/>
  <c r="DY151" i="92" s="1"/>
  <c r="EC151" i="92" s="1"/>
  <c r="X150" i="92"/>
  <c r="AB150" i="92" s="1"/>
  <c r="AF150" i="92" s="1"/>
  <c r="AJ150" i="92" s="1"/>
  <c r="AN150" i="92" s="1"/>
  <c r="AR150" i="92" s="1"/>
  <c r="AV150" i="92" s="1"/>
  <c r="AZ150" i="92" s="1"/>
  <c r="BD150" i="92" s="1"/>
  <c r="BH150" i="92" s="1"/>
  <c r="BL150" i="92" s="1"/>
  <c r="BP150" i="92" s="1"/>
  <c r="BT150" i="92" s="1"/>
  <c r="BX150" i="92" s="1"/>
  <c r="CB150" i="92" s="1"/>
  <c r="CF150" i="92" s="1"/>
  <c r="CJ150" i="92" s="1"/>
  <c r="CN150" i="92" s="1"/>
  <c r="CR150" i="92" s="1"/>
  <c r="CV150" i="92" s="1"/>
  <c r="CZ150" i="92" s="1"/>
  <c r="DD150" i="92" s="1"/>
  <c r="DH150" i="92" s="1"/>
  <c r="DL150" i="92" s="1"/>
  <c r="DP150" i="92" s="1"/>
  <c r="DT150" i="92" s="1"/>
  <c r="DX150" i="92" s="1"/>
  <c r="EB150" i="92" s="1"/>
  <c r="EF150" i="92" s="1"/>
  <c r="W150" i="92"/>
  <c r="AA150" i="92" s="1"/>
  <c r="AE150" i="92" s="1"/>
  <c r="AI150" i="92" s="1"/>
  <c r="AM150" i="92" s="1"/>
  <c r="AQ150" i="92" s="1"/>
  <c r="AU150" i="92" s="1"/>
  <c r="AY150" i="92" s="1"/>
  <c r="BC150" i="92" s="1"/>
  <c r="BG150" i="92" s="1"/>
  <c r="BK150" i="92" s="1"/>
  <c r="BO150" i="92" s="1"/>
  <c r="BS150" i="92" s="1"/>
  <c r="BW150" i="92" s="1"/>
  <c r="CA150" i="92" s="1"/>
  <c r="CE150" i="92" s="1"/>
  <c r="CI150" i="92" s="1"/>
  <c r="CM150" i="92" s="1"/>
  <c r="CQ150" i="92" s="1"/>
  <c r="CU150" i="92" s="1"/>
  <c r="CY150" i="92" s="1"/>
  <c r="DC150" i="92" s="1"/>
  <c r="DG150" i="92" s="1"/>
  <c r="DK150" i="92" s="1"/>
  <c r="DO150" i="92" s="1"/>
  <c r="DS150" i="92" s="1"/>
  <c r="DW150" i="92" s="1"/>
  <c r="EA150" i="92" s="1"/>
  <c r="EE150" i="92" s="1"/>
  <c r="V150" i="92"/>
  <c r="Z150" i="92" s="1"/>
  <c r="AD150" i="92" s="1"/>
  <c r="AH150" i="92" s="1"/>
  <c r="AL150" i="92" s="1"/>
  <c r="AP150" i="92" s="1"/>
  <c r="AT150" i="92" s="1"/>
  <c r="AX150" i="92" s="1"/>
  <c r="BB150" i="92" s="1"/>
  <c r="BF150" i="92" s="1"/>
  <c r="BJ150" i="92" s="1"/>
  <c r="BN150" i="92" s="1"/>
  <c r="BR150" i="92" s="1"/>
  <c r="BV150" i="92" s="1"/>
  <c r="BZ150" i="92" s="1"/>
  <c r="CD150" i="92" s="1"/>
  <c r="CH150" i="92" s="1"/>
  <c r="CL150" i="92" s="1"/>
  <c r="CP150" i="92" s="1"/>
  <c r="CT150" i="92" s="1"/>
  <c r="CX150" i="92" s="1"/>
  <c r="DB150" i="92" s="1"/>
  <c r="DF150" i="92" s="1"/>
  <c r="DJ150" i="92" s="1"/>
  <c r="DN150" i="92" s="1"/>
  <c r="DR150" i="92" s="1"/>
  <c r="DV150" i="92" s="1"/>
  <c r="DZ150" i="92" s="1"/>
  <c r="ED150" i="92" s="1"/>
  <c r="U150" i="92"/>
  <c r="Y150" i="92" s="1"/>
  <c r="AC150" i="92" s="1"/>
  <c r="AG150" i="92" s="1"/>
  <c r="AK150" i="92" s="1"/>
  <c r="AO150" i="92" s="1"/>
  <c r="AS150" i="92" s="1"/>
  <c r="AW150" i="92" s="1"/>
  <c r="BA150" i="92" s="1"/>
  <c r="BE150" i="92" s="1"/>
  <c r="BI150" i="92" s="1"/>
  <c r="BM150" i="92" s="1"/>
  <c r="BQ150" i="92" s="1"/>
  <c r="BU150" i="92" s="1"/>
  <c r="BY150" i="92" s="1"/>
  <c r="CC150" i="92" s="1"/>
  <c r="CG150" i="92" s="1"/>
  <c r="CK150" i="92" s="1"/>
  <c r="CO150" i="92" s="1"/>
  <c r="CS150" i="92" s="1"/>
  <c r="CW150" i="92" s="1"/>
  <c r="DA150" i="92" s="1"/>
  <c r="DE150" i="92" s="1"/>
  <c r="DI150" i="92" s="1"/>
  <c r="DM150" i="92" s="1"/>
  <c r="DQ150" i="92" s="1"/>
  <c r="DU150" i="92" s="1"/>
  <c r="DY150" i="92" s="1"/>
  <c r="EC150" i="92" s="1"/>
  <c r="X149" i="92"/>
  <c r="AB149" i="92" s="1"/>
  <c r="AF149" i="92" s="1"/>
  <c r="AJ149" i="92" s="1"/>
  <c r="AN149" i="92" s="1"/>
  <c r="AR149" i="92" s="1"/>
  <c r="AV149" i="92" s="1"/>
  <c r="AZ149" i="92" s="1"/>
  <c r="BD149" i="92" s="1"/>
  <c r="BH149" i="92" s="1"/>
  <c r="BL149" i="92" s="1"/>
  <c r="BP149" i="92" s="1"/>
  <c r="BT149" i="92" s="1"/>
  <c r="BX149" i="92" s="1"/>
  <c r="CB149" i="92" s="1"/>
  <c r="CF149" i="92" s="1"/>
  <c r="CJ149" i="92" s="1"/>
  <c r="CN149" i="92" s="1"/>
  <c r="CR149" i="92" s="1"/>
  <c r="CV149" i="92" s="1"/>
  <c r="CZ149" i="92" s="1"/>
  <c r="DD149" i="92" s="1"/>
  <c r="DH149" i="92" s="1"/>
  <c r="DL149" i="92" s="1"/>
  <c r="DP149" i="92" s="1"/>
  <c r="DT149" i="92" s="1"/>
  <c r="DX149" i="92" s="1"/>
  <c r="EB149" i="92" s="1"/>
  <c r="EF149" i="92" s="1"/>
  <c r="W149" i="92"/>
  <c r="AA149" i="92" s="1"/>
  <c r="AE149" i="92" s="1"/>
  <c r="AI149" i="92" s="1"/>
  <c r="AM149" i="92" s="1"/>
  <c r="AQ149" i="92" s="1"/>
  <c r="AU149" i="92" s="1"/>
  <c r="AY149" i="92" s="1"/>
  <c r="BC149" i="92" s="1"/>
  <c r="BG149" i="92" s="1"/>
  <c r="BK149" i="92" s="1"/>
  <c r="BO149" i="92" s="1"/>
  <c r="BS149" i="92" s="1"/>
  <c r="BW149" i="92" s="1"/>
  <c r="CA149" i="92" s="1"/>
  <c r="CE149" i="92" s="1"/>
  <c r="CI149" i="92" s="1"/>
  <c r="CM149" i="92" s="1"/>
  <c r="CQ149" i="92" s="1"/>
  <c r="CU149" i="92" s="1"/>
  <c r="CY149" i="92" s="1"/>
  <c r="DC149" i="92" s="1"/>
  <c r="DG149" i="92" s="1"/>
  <c r="DK149" i="92" s="1"/>
  <c r="DO149" i="92" s="1"/>
  <c r="DS149" i="92" s="1"/>
  <c r="DW149" i="92" s="1"/>
  <c r="EA149" i="92" s="1"/>
  <c r="EE149" i="92" s="1"/>
  <c r="V149" i="92"/>
  <c r="Z149" i="92" s="1"/>
  <c r="AD149" i="92" s="1"/>
  <c r="AH149" i="92" s="1"/>
  <c r="AL149" i="92" s="1"/>
  <c r="AP149" i="92" s="1"/>
  <c r="AT149" i="92" s="1"/>
  <c r="AX149" i="92" s="1"/>
  <c r="BB149" i="92" s="1"/>
  <c r="BF149" i="92" s="1"/>
  <c r="BJ149" i="92" s="1"/>
  <c r="BN149" i="92" s="1"/>
  <c r="BR149" i="92" s="1"/>
  <c r="BV149" i="92" s="1"/>
  <c r="BZ149" i="92" s="1"/>
  <c r="CD149" i="92" s="1"/>
  <c r="CH149" i="92" s="1"/>
  <c r="CL149" i="92" s="1"/>
  <c r="CP149" i="92" s="1"/>
  <c r="CT149" i="92" s="1"/>
  <c r="CX149" i="92" s="1"/>
  <c r="DB149" i="92" s="1"/>
  <c r="DF149" i="92" s="1"/>
  <c r="DJ149" i="92" s="1"/>
  <c r="DN149" i="92" s="1"/>
  <c r="DR149" i="92" s="1"/>
  <c r="DV149" i="92" s="1"/>
  <c r="DZ149" i="92" s="1"/>
  <c r="ED149" i="92" s="1"/>
  <c r="U149" i="92"/>
  <c r="Y149" i="92" s="1"/>
  <c r="AC149" i="92" s="1"/>
  <c r="AG149" i="92" s="1"/>
  <c r="AK149" i="92" s="1"/>
  <c r="AO149" i="92" s="1"/>
  <c r="AS149" i="92" s="1"/>
  <c r="AW149" i="92" s="1"/>
  <c r="BA149" i="92" s="1"/>
  <c r="BE149" i="92" s="1"/>
  <c r="BI149" i="92" s="1"/>
  <c r="BM149" i="92" s="1"/>
  <c r="BQ149" i="92" s="1"/>
  <c r="BU149" i="92" s="1"/>
  <c r="BY149" i="92" s="1"/>
  <c r="CC149" i="92" s="1"/>
  <c r="CG149" i="92" s="1"/>
  <c r="CK149" i="92" s="1"/>
  <c r="CO149" i="92" s="1"/>
  <c r="CS149" i="92" s="1"/>
  <c r="CW149" i="92" s="1"/>
  <c r="DA149" i="92" s="1"/>
  <c r="DE149" i="92" s="1"/>
  <c r="DI149" i="92" s="1"/>
  <c r="DM149" i="92" s="1"/>
  <c r="DQ149" i="92" s="1"/>
  <c r="DU149" i="92" s="1"/>
  <c r="DY149" i="92" s="1"/>
  <c r="EC149" i="92" s="1"/>
  <c r="X148" i="92"/>
  <c r="AB148" i="92" s="1"/>
  <c r="AF148" i="92" s="1"/>
  <c r="AJ148" i="92" s="1"/>
  <c r="AN148" i="92" s="1"/>
  <c r="AR148" i="92" s="1"/>
  <c r="AV148" i="92" s="1"/>
  <c r="AZ148" i="92" s="1"/>
  <c r="BD148" i="92" s="1"/>
  <c r="BH148" i="92" s="1"/>
  <c r="BL148" i="92" s="1"/>
  <c r="BP148" i="92" s="1"/>
  <c r="BT148" i="92" s="1"/>
  <c r="BX148" i="92" s="1"/>
  <c r="CB148" i="92" s="1"/>
  <c r="CF148" i="92" s="1"/>
  <c r="CJ148" i="92" s="1"/>
  <c r="CN148" i="92" s="1"/>
  <c r="CR148" i="92" s="1"/>
  <c r="CV148" i="92" s="1"/>
  <c r="CZ148" i="92" s="1"/>
  <c r="DD148" i="92" s="1"/>
  <c r="DH148" i="92" s="1"/>
  <c r="DL148" i="92" s="1"/>
  <c r="DP148" i="92" s="1"/>
  <c r="DT148" i="92" s="1"/>
  <c r="DX148" i="92" s="1"/>
  <c r="EB148" i="92" s="1"/>
  <c r="EF148" i="92" s="1"/>
  <c r="W148" i="92"/>
  <c r="AA148" i="92" s="1"/>
  <c r="AE148" i="92" s="1"/>
  <c r="AI148" i="92" s="1"/>
  <c r="AM148" i="92" s="1"/>
  <c r="AQ148" i="92" s="1"/>
  <c r="AU148" i="92" s="1"/>
  <c r="AY148" i="92" s="1"/>
  <c r="BC148" i="92" s="1"/>
  <c r="BG148" i="92" s="1"/>
  <c r="BK148" i="92" s="1"/>
  <c r="BO148" i="92" s="1"/>
  <c r="BS148" i="92" s="1"/>
  <c r="BW148" i="92" s="1"/>
  <c r="CA148" i="92" s="1"/>
  <c r="CE148" i="92" s="1"/>
  <c r="CI148" i="92" s="1"/>
  <c r="CM148" i="92" s="1"/>
  <c r="CQ148" i="92" s="1"/>
  <c r="CU148" i="92" s="1"/>
  <c r="CY148" i="92" s="1"/>
  <c r="DC148" i="92" s="1"/>
  <c r="DG148" i="92" s="1"/>
  <c r="DK148" i="92" s="1"/>
  <c r="DO148" i="92" s="1"/>
  <c r="DS148" i="92" s="1"/>
  <c r="DW148" i="92" s="1"/>
  <c r="EA148" i="92" s="1"/>
  <c r="EE148" i="92" s="1"/>
  <c r="V148" i="92"/>
  <c r="Z148" i="92" s="1"/>
  <c r="AD148" i="92" s="1"/>
  <c r="AH148" i="92" s="1"/>
  <c r="AL148" i="92" s="1"/>
  <c r="AP148" i="92" s="1"/>
  <c r="AT148" i="92" s="1"/>
  <c r="AX148" i="92" s="1"/>
  <c r="BB148" i="92" s="1"/>
  <c r="BF148" i="92" s="1"/>
  <c r="BJ148" i="92" s="1"/>
  <c r="BN148" i="92" s="1"/>
  <c r="BR148" i="92" s="1"/>
  <c r="BV148" i="92" s="1"/>
  <c r="BZ148" i="92" s="1"/>
  <c r="CD148" i="92" s="1"/>
  <c r="CH148" i="92" s="1"/>
  <c r="CL148" i="92" s="1"/>
  <c r="CP148" i="92" s="1"/>
  <c r="CT148" i="92" s="1"/>
  <c r="CX148" i="92" s="1"/>
  <c r="DB148" i="92" s="1"/>
  <c r="DF148" i="92" s="1"/>
  <c r="DJ148" i="92" s="1"/>
  <c r="DN148" i="92" s="1"/>
  <c r="DR148" i="92" s="1"/>
  <c r="DV148" i="92" s="1"/>
  <c r="DZ148" i="92" s="1"/>
  <c r="ED148" i="92" s="1"/>
  <c r="U148" i="92"/>
  <c r="Y148" i="92" s="1"/>
  <c r="AC148" i="92" s="1"/>
  <c r="AG148" i="92" s="1"/>
  <c r="AK148" i="92" s="1"/>
  <c r="AO148" i="92" s="1"/>
  <c r="AS148" i="92" s="1"/>
  <c r="AW148" i="92" s="1"/>
  <c r="BA148" i="92" s="1"/>
  <c r="BE148" i="92" s="1"/>
  <c r="BI148" i="92" s="1"/>
  <c r="BM148" i="92" s="1"/>
  <c r="BQ148" i="92" s="1"/>
  <c r="BU148" i="92" s="1"/>
  <c r="BY148" i="92" s="1"/>
  <c r="CC148" i="92" s="1"/>
  <c r="CG148" i="92" s="1"/>
  <c r="CK148" i="92" s="1"/>
  <c r="CO148" i="92" s="1"/>
  <c r="CS148" i="92" s="1"/>
  <c r="CW148" i="92" s="1"/>
  <c r="DA148" i="92" s="1"/>
  <c r="DE148" i="92" s="1"/>
  <c r="DI148" i="92" s="1"/>
  <c r="DM148" i="92" s="1"/>
  <c r="DQ148" i="92" s="1"/>
  <c r="DU148" i="92" s="1"/>
  <c r="DY148" i="92" s="1"/>
  <c r="EC148" i="92" s="1"/>
  <c r="X147" i="92"/>
  <c r="AB147" i="92" s="1"/>
  <c r="AF147" i="92" s="1"/>
  <c r="AJ147" i="92" s="1"/>
  <c r="AN147" i="92" s="1"/>
  <c r="AR147" i="92" s="1"/>
  <c r="AV147" i="92" s="1"/>
  <c r="AZ147" i="92" s="1"/>
  <c r="BD147" i="92" s="1"/>
  <c r="BH147" i="92" s="1"/>
  <c r="BL147" i="92" s="1"/>
  <c r="BP147" i="92" s="1"/>
  <c r="BT147" i="92" s="1"/>
  <c r="BX147" i="92" s="1"/>
  <c r="CB147" i="92" s="1"/>
  <c r="CF147" i="92" s="1"/>
  <c r="CJ147" i="92" s="1"/>
  <c r="CN147" i="92" s="1"/>
  <c r="CR147" i="92" s="1"/>
  <c r="CV147" i="92" s="1"/>
  <c r="CZ147" i="92" s="1"/>
  <c r="DD147" i="92" s="1"/>
  <c r="DH147" i="92" s="1"/>
  <c r="DL147" i="92" s="1"/>
  <c r="DP147" i="92" s="1"/>
  <c r="DT147" i="92" s="1"/>
  <c r="DX147" i="92" s="1"/>
  <c r="EB147" i="92" s="1"/>
  <c r="EF147" i="92" s="1"/>
  <c r="W147" i="92"/>
  <c r="AA147" i="92" s="1"/>
  <c r="AE147" i="92" s="1"/>
  <c r="AI147" i="92" s="1"/>
  <c r="AM147" i="92" s="1"/>
  <c r="AQ147" i="92" s="1"/>
  <c r="AU147" i="92" s="1"/>
  <c r="AY147" i="92" s="1"/>
  <c r="BC147" i="92" s="1"/>
  <c r="BG147" i="92" s="1"/>
  <c r="BK147" i="92" s="1"/>
  <c r="BO147" i="92" s="1"/>
  <c r="BS147" i="92" s="1"/>
  <c r="BW147" i="92" s="1"/>
  <c r="CA147" i="92" s="1"/>
  <c r="CE147" i="92" s="1"/>
  <c r="CI147" i="92" s="1"/>
  <c r="CM147" i="92" s="1"/>
  <c r="CQ147" i="92" s="1"/>
  <c r="CU147" i="92" s="1"/>
  <c r="CY147" i="92" s="1"/>
  <c r="DC147" i="92" s="1"/>
  <c r="DG147" i="92" s="1"/>
  <c r="DK147" i="92" s="1"/>
  <c r="DO147" i="92" s="1"/>
  <c r="DS147" i="92" s="1"/>
  <c r="DW147" i="92" s="1"/>
  <c r="EA147" i="92" s="1"/>
  <c r="EE147" i="92" s="1"/>
  <c r="V147" i="92"/>
  <c r="Z147" i="92" s="1"/>
  <c r="AD147" i="92" s="1"/>
  <c r="AH147" i="92" s="1"/>
  <c r="AL147" i="92" s="1"/>
  <c r="AP147" i="92" s="1"/>
  <c r="AT147" i="92" s="1"/>
  <c r="AX147" i="92" s="1"/>
  <c r="BB147" i="92" s="1"/>
  <c r="BF147" i="92" s="1"/>
  <c r="BJ147" i="92" s="1"/>
  <c r="BN147" i="92" s="1"/>
  <c r="BR147" i="92" s="1"/>
  <c r="BV147" i="92" s="1"/>
  <c r="BZ147" i="92" s="1"/>
  <c r="CD147" i="92" s="1"/>
  <c r="CH147" i="92" s="1"/>
  <c r="CL147" i="92" s="1"/>
  <c r="CP147" i="92" s="1"/>
  <c r="CT147" i="92" s="1"/>
  <c r="CX147" i="92" s="1"/>
  <c r="DB147" i="92" s="1"/>
  <c r="DF147" i="92" s="1"/>
  <c r="DJ147" i="92" s="1"/>
  <c r="DN147" i="92" s="1"/>
  <c r="DR147" i="92" s="1"/>
  <c r="DV147" i="92" s="1"/>
  <c r="DZ147" i="92" s="1"/>
  <c r="ED147" i="92" s="1"/>
  <c r="U147" i="92"/>
  <c r="Y147" i="92" s="1"/>
  <c r="AC147" i="92" s="1"/>
  <c r="AG147" i="92" s="1"/>
  <c r="AK147" i="92" s="1"/>
  <c r="AO147" i="92" s="1"/>
  <c r="AS147" i="92" s="1"/>
  <c r="AW147" i="92" s="1"/>
  <c r="BA147" i="92" s="1"/>
  <c r="BE147" i="92" s="1"/>
  <c r="BI147" i="92" s="1"/>
  <c r="BM147" i="92" s="1"/>
  <c r="BQ147" i="92" s="1"/>
  <c r="BU147" i="92" s="1"/>
  <c r="BY147" i="92" s="1"/>
  <c r="CC147" i="92" s="1"/>
  <c r="CG147" i="92" s="1"/>
  <c r="CK147" i="92" s="1"/>
  <c r="CO147" i="92" s="1"/>
  <c r="CS147" i="92" s="1"/>
  <c r="CW147" i="92" s="1"/>
  <c r="DA147" i="92" s="1"/>
  <c r="DE147" i="92" s="1"/>
  <c r="DI147" i="92" s="1"/>
  <c r="DM147" i="92" s="1"/>
  <c r="DQ147" i="92" s="1"/>
  <c r="DU147" i="92" s="1"/>
  <c r="DY147" i="92" s="1"/>
  <c r="EC147" i="92" s="1"/>
  <c r="X146" i="92"/>
  <c r="AB146" i="92" s="1"/>
  <c r="AF146" i="92" s="1"/>
  <c r="AJ146" i="92" s="1"/>
  <c r="AN146" i="92" s="1"/>
  <c r="AR146" i="92" s="1"/>
  <c r="AV146" i="92" s="1"/>
  <c r="AZ146" i="92" s="1"/>
  <c r="BD146" i="92" s="1"/>
  <c r="BH146" i="92" s="1"/>
  <c r="BL146" i="92" s="1"/>
  <c r="BP146" i="92" s="1"/>
  <c r="BT146" i="92" s="1"/>
  <c r="BX146" i="92" s="1"/>
  <c r="CB146" i="92" s="1"/>
  <c r="CF146" i="92" s="1"/>
  <c r="CJ146" i="92" s="1"/>
  <c r="CN146" i="92" s="1"/>
  <c r="CR146" i="92" s="1"/>
  <c r="CV146" i="92" s="1"/>
  <c r="CZ146" i="92" s="1"/>
  <c r="DD146" i="92" s="1"/>
  <c r="DH146" i="92" s="1"/>
  <c r="DL146" i="92" s="1"/>
  <c r="DP146" i="92" s="1"/>
  <c r="DT146" i="92" s="1"/>
  <c r="DX146" i="92" s="1"/>
  <c r="EB146" i="92" s="1"/>
  <c r="EF146" i="92" s="1"/>
  <c r="W146" i="92"/>
  <c r="AA146" i="92" s="1"/>
  <c r="AE146" i="92" s="1"/>
  <c r="AI146" i="92" s="1"/>
  <c r="AM146" i="92" s="1"/>
  <c r="AQ146" i="92" s="1"/>
  <c r="AU146" i="92" s="1"/>
  <c r="AY146" i="92" s="1"/>
  <c r="BC146" i="92" s="1"/>
  <c r="BG146" i="92" s="1"/>
  <c r="BK146" i="92" s="1"/>
  <c r="BO146" i="92" s="1"/>
  <c r="BS146" i="92" s="1"/>
  <c r="BW146" i="92" s="1"/>
  <c r="CA146" i="92" s="1"/>
  <c r="CE146" i="92" s="1"/>
  <c r="CI146" i="92" s="1"/>
  <c r="CM146" i="92" s="1"/>
  <c r="CQ146" i="92" s="1"/>
  <c r="CU146" i="92" s="1"/>
  <c r="CY146" i="92" s="1"/>
  <c r="DC146" i="92" s="1"/>
  <c r="DG146" i="92" s="1"/>
  <c r="DK146" i="92" s="1"/>
  <c r="DO146" i="92" s="1"/>
  <c r="DS146" i="92" s="1"/>
  <c r="DW146" i="92" s="1"/>
  <c r="EA146" i="92" s="1"/>
  <c r="EE146" i="92" s="1"/>
  <c r="V146" i="92"/>
  <c r="Z146" i="92" s="1"/>
  <c r="AD146" i="92" s="1"/>
  <c r="AH146" i="92" s="1"/>
  <c r="AL146" i="92" s="1"/>
  <c r="AP146" i="92" s="1"/>
  <c r="AT146" i="92" s="1"/>
  <c r="AX146" i="92" s="1"/>
  <c r="BB146" i="92" s="1"/>
  <c r="BF146" i="92" s="1"/>
  <c r="BJ146" i="92" s="1"/>
  <c r="BN146" i="92" s="1"/>
  <c r="BR146" i="92" s="1"/>
  <c r="BV146" i="92" s="1"/>
  <c r="BZ146" i="92" s="1"/>
  <c r="CD146" i="92" s="1"/>
  <c r="CH146" i="92" s="1"/>
  <c r="CL146" i="92" s="1"/>
  <c r="CP146" i="92" s="1"/>
  <c r="CT146" i="92" s="1"/>
  <c r="CX146" i="92" s="1"/>
  <c r="DB146" i="92" s="1"/>
  <c r="DF146" i="92" s="1"/>
  <c r="DJ146" i="92" s="1"/>
  <c r="DN146" i="92" s="1"/>
  <c r="DR146" i="92" s="1"/>
  <c r="DV146" i="92" s="1"/>
  <c r="DZ146" i="92" s="1"/>
  <c r="ED146" i="92" s="1"/>
  <c r="U146" i="92"/>
  <c r="Y146" i="92" s="1"/>
  <c r="AC146" i="92" s="1"/>
  <c r="AG146" i="92" s="1"/>
  <c r="AK146" i="92" s="1"/>
  <c r="AO146" i="92" s="1"/>
  <c r="AS146" i="92" s="1"/>
  <c r="AW146" i="92" s="1"/>
  <c r="BA146" i="92" s="1"/>
  <c r="BE146" i="92" s="1"/>
  <c r="BI146" i="92" s="1"/>
  <c r="BM146" i="92" s="1"/>
  <c r="BQ146" i="92" s="1"/>
  <c r="BU146" i="92" s="1"/>
  <c r="BY146" i="92" s="1"/>
  <c r="CC146" i="92" s="1"/>
  <c r="CG146" i="92" s="1"/>
  <c r="CK146" i="92" s="1"/>
  <c r="CO146" i="92" s="1"/>
  <c r="CS146" i="92" s="1"/>
  <c r="CW146" i="92" s="1"/>
  <c r="DA146" i="92" s="1"/>
  <c r="DE146" i="92" s="1"/>
  <c r="DI146" i="92" s="1"/>
  <c r="DM146" i="92" s="1"/>
  <c r="DQ146" i="92" s="1"/>
  <c r="DU146" i="92" s="1"/>
  <c r="DY146" i="92" s="1"/>
  <c r="EC146" i="92" s="1"/>
  <c r="X145" i="92"/>
  <c r="AB145" i="92" s="1"/>
  <c r="AF145" i="92" s="1"/>
  <c r="AJ145" i="92" s="1"/>
  <c r="AN145" i="92" s="1"/>
  <c r="AR145" i="92" s="1"/>
  <c r="AV145" i="92" s="1"/>
  <c r="AZ145" i="92" s="1"/>
  <c r="BD145" i="92" s="1"/>
  <c r="BH145" i="92" s="1"/>
  <c r="BL145" i="92" s="1"/>
  <c r="BP145" i="92" s="1"/>
  <c r="BT145" i="92" s="1"/>
  <c r="BX145" i="92" s="1"/>
  <c r="CB145" i="92" s="1"/>
  <c r="CF145" i="92" s="1"/>
  <c r="CJ145" i="92" s="1"/>
  <c r="CN145" i="92" s="1"/>
  <c r="CR145" i="92" s="1"/>
  <c r="CV145" i="92" s="1"/>
  <c r="CZ145" i="92" s="1"/>
  <c r="DD145" i="92" s="1"/>
  <c r="DH145" i="92" s="1"/>
  <c r="DL145" i="92" s="1"/>
  <c r="DP145" i="92" s="1"/>
  <c r="DT145" i="92" s="1"/>
  <c r="DX145" i="92" s="1"/>
  <c r="EB145" i="92" s="1"/>
  <c r="EF145" i="92" s="1"/>
  <c r="W145" i="92"/>
  <c r="AA145" i="92" s="1"/>
  <c r="AE145" i="92" s="1"/>
  <c r="AI145" i="92" s="1"/>
  <c r="AM145" i="92" s="1"/>
  <c r="AQ145" i="92" s="1"/>
  <c r="AU145" i="92" s="1"/>
  <c r="AY145" i="92" s="1"/>
  <c r="BC145" i="92" s="1"/>
  <c r="BG145" i="92" s="1"/>
  <c r="BK145" i="92" s="1"/>
  <c r="BO145" i="92" s="1"/>
  <c r="BS145" i="92" s="1"/>
  <c r="BW145" i="92" s="1"/>
  <c r="CA145" i="92" s="1"/>
  <c r="CE145" i="92" s="1"/>
  <c r="CI145" i="92" s="1"/>
  <c r="CM145" i="92" s="1"/>
  <c r="CQ145" i="92" s="1"/>
  <c r="CU145" i="92" s="1"/>
  <c r="CY145" i="92" s="1"/>
  <c r="DC145" i="92" s="1"/>
  <c r="DG145" i="92" s="1"/>
  <c r="DK145" i="92" s="1"/>
  <c r="DO145" i="92" s="1"/>
  <c r="DS145" i="92" s="1"/>
  <c r="DW145" i="92" s="1"/>
  <c r="EA145" i="92" s="1"/>
  <c r="EE145" i="92" s="1"/>
  <c r="V145" i="92"/>
  <c r="Z145" i="92" s="1"/>
  <c r="AD145" i="92" s="1"/>
  <c r="AH145" i="92" s="1"/>
  <c r="AL145" i="92" s="1"/>
  <c r="AP145" i="92" s="1"/>
  <c r="AT145" i="92" s="1"/>
  <c r="AX145" i="92" s="1"/>
  <c r="BB145" i="92" s="1"/>
  <c r="BF145" i="92" s="1"/>
  <c r="BJ145" i="92" s="1"/>
  <c r="BN145" i="92" s="1"/>
  <c r="BR145" i="92" s="1"/>
  <c r="BV145" i="92" s="1"/>
  <c r="BZ145" i="92" s="1"/>
  <c r="CD145" i="92" s="1"/>
  <c r="CH145" i="92" s="1"/>
  <c r="CL145" i="92" s="1"/>
  <c r="CP145" i="92" s="1"/>
  <c r="CT145" i="92" s="1"/>
  <c r="CX145" i="92" s="1"/>
  <c r="DB145" i="92" s="1"/>
  <c r="DF145" i="92" s="1"/>
  <c r="DJ145" i="92" s="1"/>
  <c r="DN145" i="92" s="1"/>
  <c r="DR145" i="92" s="1"/>
  <c r="DV145" i="92" s="1"/>
  <c r="DZ145" i="92" s="1"/>
  <c r="ED145" i="92" s="1"/>
  <c r="U145" i="92"/>
  <c r="Y145" i="92" s="1"/>
  <c r="AC145" i="92" s="1"/>
  <c r="AG145" i="92" s="1"/>
  <c r="AK145" i="92" s="1"/>
  <c r="AO145" i="92" s="1"/>
  <c r="AS145" i="92" s="1"/>
  <c r="AW145" i="92" s="1"/>
  <c r="BA145" i="92" s="1"/>
  <c r="BE145" i="92" s="1"/>
  <c r="BI145" i="92" s="1"/>
  <c r="BM145" i="92" s="1"/>
  <c r="BQ145" i="92" s="1"/>
  <c r="BU145" i="92" s="1"/>
  <c r="BY145" i="92" s="1"/>
  <c r="CC145" i="92" s="1"/>
  <c r="CG145" i="92" s="1"/>
  <c r="CK145" i="92" s="1"/>
  <c r="CO145" i="92" s="1"/>
  <c r="CS145" i="92" s="1"/>
  <c r="CW145" i="92" s="1"/>
  <c r="DA145" i="92" s="1"/>
  <c r="DE145" i="92" s="1"/>
  <c r="DI145" i="92" s="1"/>
  <c r="DM145" i="92" s="1"/>
  <c r="DQ145" i="92" s="1"/>
  <c r="DU145" i="92" s="1"/>
  <c r="DY145" i="92" s="1"/>
  <c r="EC145" i="92" s="1"/>
  <c r="X144" i="92"/>
  <c r="AB144" i="92" s="1"/>
  <c r="AF144" i="92" s="1"/>
  <c r="AJ144" i="92" s="1"/>
  <c r="AN144" i="92" s="1"/>
  <c r="AR144" i="92" s="1"/>
  <c r="AV144" i="92" s="1"/>
  <c r="AZ144" i="92" s="1"/>
  <c r="BD144" i="92" s="1"/>
  <c r="BH144" i="92" s="1"/>
  <c r="BL144" i="92" s="1"/>
  <c r="BP144" i="92" s="1"/>
  <c r="BT144" i="92" s="1"/>
  <c r="BX144" i="92" s="1"/>
  <c r="CB144" i="92" s="1"/>
  <c r="CF144" i="92" s="1"/>
  <c r="CJ144" i="92" s="1"/>
  <c r="CN144" i="92" s="1"/>
  <c r="CR144" i="92" s="1"/>
  <c r="CV144" i="92" s="1"/>
  <c r="CZ144" i="92" s="1"/>
  <c r="DD144" i="92" s="1"/>
  <c r="DH144" i="92" s="1"/>
  <c r="DL144" i="92" s="1"/>
  <c r="DP144" i="92" s="1"/>
  <c r="DT144" i="92" s="1"/>
  <c r="DX144" i="92" s="1"/>
  <c r="EB144" i="92" s="1"/>
  <c r="EF144" i="92" s="1"/>
  <c r="W144" i="92"/>
  <c r="AA144" i="92" s="1"/>
  <c r="AE144" i="92" s="1"/>
  <c r="AI144" i="92" s="1"/>
  <c r="AM144" i="92" s="1"/>
  <c r="AQ144" i="92" s="1"/>
  <c r="AU144" i="92" s="1"/>
  <c r="AY144" i="92" s="1"/>
  <c r="BC144" i="92" s="1"/>
  <c r="BG144" i="92" s="1"/>
  <c r="BK144" i="92" s="1"/>
  <c r="BO144" i="92" s="1"/>
  <c r="BS144" i="92" s="1"/>
  <c r="BW144" i="92" s="1"/>
  <c r="CA144" i="92" s="1"/>
  <c r="CE144" i="92" s="1"/>
  <c r="CI144" i="92" s="1"/>
  <c r="CM144" i="92" s="1"/>
  <c r="CQ144" i="92" s="1"/>
  <c r="CU144" i="92" s="1"/>
  <c r="CY144" i="92" s="1"/>
  <c r="DC144" i="92" s="1"/>
  <c r="DG144" i="92" s="1"/>
  <c r="DK144" i="92" s="1"/>
  <c r="DO144" i="92" s="1"/>
  <c r="DS144" i="92" s="1"/>
  <c r="DW144" i="92" s="1"/>
  <c r="EA144" i="92" s="1"/>
  <c r="EE144" i="92" s="1"/>
  <c r="V144" i="92"/>
  <c r="Z144" i="92" s="1"/>
  <c r="AD144" i="92" s="1"/>
  <c r="AH144" i="92" s="1"/>
  <c r="AL144" i="92" s="1"/>
  <c r="AP144" i="92" s="1"/>
  <c r="AT144" i="92" s="1"/>
  <c r="AX144" i="92" s="1"/>
  <c r="BB144" i="92" s="1"/>
  <c r="BF144" i="92" s="1"/>
  <c r="BJ144" i="92" s="1"/>
  <c r="BN144" i="92" s="1"/>
  <c r="BR144" i="92" s="1"/>
  <c r="BV144" i="92" s="1"/>
  <c r="BZ144" i="92" s="1"/>
  <c r="CD144" i="92" s="1"/>
  <c r="CH144" i="92" s="1"/>
  <c r="CL144" i="92" s="1"/>
  <c r="CP144" i="92" s="1"/>
  <c r="CT144" i="92" s="1"/>
  <c r="CX144" i="92" s="1"/>
  <c r="DB144" i="92" s="1"/>
  <c r="DF144" i="92" s="1"/>
  <c r="DJ144" i="92" s="1"/>
  <c r="DN144" i="92" s="1"/>
  <c r="DR144" i="92" s="1"/>
  <c r="DV144" i="92" s="1"/>
  <c r="DZ144" i="92" s="1"/>
  <c r="ED144" i="92" s="1"/>
  <c r="U144" i="92"/>
  <c r="Y144" i="92" s="1"/>
  <c r="AC144" i="92" s="1"/>
  <c r="AG144" i="92" s="1"/>
  <c r="AK144" i="92" s="1"/>
  <c r="AO144" i="92" s="1"/>
  <c r="AS144" i="92" s="1"/>
  <c r="AW144" i="92" s="1"/>
  <c r="BA144" i="92" s="1"/>
  <c r="BE144" i="92" s="1"/>
  <c r="BI144" i="92" s="1"/>
  <c r="BM144" i="92" s="1"/>
  <c r="BQ144" i="92" s="1"/>
  <c r="BU144" i="92" s="1"/>
  <c r="BY144" i="92" s="1"/>
  <c r="CC144" i="92" s="1"/>
  <c r="CG144" i="92" s="1"/>
  <c r="CK144" i="92" s="1"/>
  <c r="CO144" i="92" s="1"/>
  <c r="CS144" i="92" s="1"/>
  <c r="CW144" i="92" s="1"/>
  <c r="DA144" i="92" s="1"/>
  <c r="DE144" i="92" s="1"/>
  <c r="DI144" i="92" s="1"/>
  <c r="DM144" i="92" s="1"/>
  <c r="DQ144" i="92" s="1"/>
  <c r="DU144" i="92" s="1"/>
  <c r="DY144" i="92" s="1"/>
  <c r="EC144" i="92" s="1"/>
  <c r="X143" i="92"/>
  <c r="AB143" i="92" s="1"/>
  <c r="AF143" i="92" s="1"/>
  <c r="AJ143" i="92" s="1"/>
  <c r="AN143" i="92" s="1"/>
  <c r="AR143" i="92" s="1"/>
  <c r="AV143" i="92" s="1"/>
  <c r="AZ143" i="92" s="1"/>
  <c r="BD143" i="92" s="1"/>
  <c r="BH143" i="92" s="1"/>
  <c r="BL143" i="92" s="1"/>
  <c r="BP143" i="92" s="1"/>
  <c r="BT143" i="92" s="1"/>
  <c r="BX143" i="92" s="1"/>
  <c r="CB143" i="92" s="1"/>
  <c r="CF143" i="92" s="1"/>
  <c r="CJ143" i="92" s="1"/>
  <c r="CN143" i="92" s="1"/>
  <c r="CR143" i="92" s="1"/>
  <c r="CV143" i="92" s="1"/>
  <c r="CZ143" i="92" s="1"/>
  <c r="DD143" i="92" s="1"/>
  <c r="DH143" i="92" s="1"/>
  <c r="DL143" i="92" s="1"/>
  <c r="DP143" i="92" s="1"/>
  <c r="DT143" i="92" s="1"/>
  <c r="DX143" i="92" s="1"/>
  <c r="EB143" i="92" s="1"/>
  <c r="EF143" i="92" s="1"/>
  <c r="W143" i="92"/>
  <c r="AA143" i="92" s="1"/>
  <c r="AE143" i="92" s="1"/>
  <c r="AI143" i="92" s="1"/>
  <c r="AM143" i="92" s="1"/>
  <c r="AQ143" i="92" s="1"/>
  <c r="AU143" i="92" s="1"/>
  <c r="AY143" i="92" s="1"/>
  <c r="BC143" i="92" s="1"/>
  <c r="BG143" i="92" s="1"/>
  <c r="BK143" i="92" s="1"/>
  <c r="BO143" i="92" s="1"/>
  <c r="BS143" i="92" s="1"/>
  <c r="BW143" i="92" s="1"/>
  <c r="CA143" i="92" s="1"/>
  <c r="CE143" i="92" s="1"/>
  <c r="CI143" i="92" s="1"/>
  <c r="CM143" i="92" s="1"/>
  <c r="CQ143" i="92" s="1"/>
  <c r="CU143" i="92" s="1"/>
  <c r="CY143" i="92" s="1"/>
  <c r="DC143" i="92" s="1"/>
  <c r="DG143" i="92" s="1"/>
  <c r="DK143" i="92" s="1"/>
  <c r="DO143" i="92" s="1"/>
  <c r="DS143" i="92" s="1"/>
  <c r="DW143" i="92" s="1"/>
  <c r="EA143" i="92" s="1"/>
  <c r="EE143" i="92" s="1"/>
  <c r="V143" i="92"/>
  <c r="Z143" i="92" s="1"/>
  <c r="AD143" i="92" s="1"/>
  <c r="AH143" i="92" s="1"/>
  <c r="AL143" i="92" s="1"/>
  <c r="AP143" i="92" s="1"/>
  <c r="AT143" i="92" s="1"/>
  <c r="AX143" i="92" s="1"/>
  <c r="BB143" i="92" s="1"/>
  <c r="BF143" i="92" s="1"/>
  <c r="BJ143" i="92" s="1"/>
  <c r="BN143" i="92" s="1"/>
  <c r="BR143" i="92" s="1"/>
  <c r="BV143" i="92" s="1"/>
  <c r="BZ143" i="92" s="1"/>
  <c r="CD143" i="92" s="1"/>
  <c r="CH143" i="92" s="1"/>
  <c r="CL143" i="92" s="1"/>
  <c r="CP143" i="92" s="1"/>
  <c r="CT143" i="92" s="1"/>
  <c r="CX143" i="92" s="1"/>
  <c r="DB143" i="92" s="1"/>
  <c r="DF143" i="92" s="1"/>
  <c r="DJ143" i="92" s="1"/>
  <c r="DN143" i="92" s="1"/>
  <c r="DR143" i="92" s="1"/>
  <c r="DV143" i="92" s="1"/>
  <c r="DZ143" i="92" s="1"/>
  <c r="ED143" i="92" s="1"/>
  <c r="U143" i="92"/>
  <c r="Y143" i="92" s="1"/>
  <c r="AC143" i="92" s="1"/>
  <c r="AG143" i="92" s="1"/>
  <c r="AK143" i="92" s="1"/>
  <c r="AO143" i="92" s="1"/>
  <c r="AS143" i="92" s="1"/>
  <c r="AW143" i="92" s="1"/>
  <c r="BA143" i="92" s="1"/>
  <c r="BE143" i="92" s="1"/>
  <c r="BI143" i="92" s="1"/>
  <c r="BM143" i="92" s="1"/>
  <c r="BQ143" i="92" s="1"/>
  <c r="BU143" i="92" s="1"/>
  <c r="BY143" i="92" s="1"/>
  <c r="CC143" i="92" s="1"/>
  <c r="CG143" i="92" s="1"/>
  <c r="CK143" i="92" s="1"/>
  <c r="CO143" i="92" s="1"/>
  <c r="CS143" i="92" s="1"/>
  <c r="CW143" i="92" s="1"/>
  <c r="DA143" i="92" s="1"/>
  <c r="DE143" i="92" s="1"/>
  <c r="DI143" i="92" s="1"/>
  <c r="DM143" i="92" s="1"/>
  <c r="DQ143" i="92" s="1"/>
  <c r="DU143" i="92" s="1"/>
  <c r="DY143" i="92" s="1"/>
  <c r="EC143" i="92" s="1"/>
  <c r="X142" i="92"/>
  <c r="AB142" i="92" s="1"/>
  <c r="AF142" i="92" s="1"/>
  <c r="AJ142" i="92" s="1"/>
  <c r="AN142" i="92" s="1"/>
  <c r="AR142" i="92" s="1"/>
  <c r="AV142" i="92" s="1"/>
  <c r="AZ142" i="92" s="1"/>
  <c r="BD142" i="92" s="1"/>
  <c r="BH142" i="92" s="1"/>
  <c r="BL142" i="92" s="1"/>
  <c r="BP142" i="92" s="1"/>
  <c r="BT142" i="92" s="1"/>
  <c r="BX142" i="92" s="1"/>
  <c r="CB142" i="92" s="1"/>
  <c r="CF142" i="92" s="1"/>
  <c r="CJ142" i="92" s="1"/>
  <c r="CN142" i="92" s="1"/>
  <c r="CR142" i="92" s="1"/>
  <c r="CV142" i="92" s="1"/>
  <c r="CZ142" i="92" s="1"/>
  <c r="DD142" i="92" s="1"/>
  <c r="DH142" i="92" s="1"/>
  <c r="DL142" i="92" s="1"/>
  <c r="DP142" i="92" s="1"/>
  <c r="DT142" i="92" s="1"/>
  <c r="DX142" i="92" s="1"/>
  <c r="EB142" i="92" s="1"/>
  <c r="EF142" i="92" s="1"/>
  <c r="W142" i="92"/>
  <c r="AA142" i="92" s="1"/>
  <c r="AE142" i="92" s="1"/>
  <c r="AI142" i="92" s="1"/>
  <c r="AM142" i="92" s="1"/>
  <c r="AQ142" i="92" s="1"/>
  <c r="AU142" i="92" s="1"/>
  <c r="AY142" i="92" s="1"/>
  <c r="BC142" i="92" s="1"/>
  <c r="BG142" i="92" s="1"/>
  <c r="BK142" i="92" s="1"/>
  <c r="BO142" i="92" s="1"/>
  <c r="BS142" i="92" s="1"/>
  <c r="BW142" i="92" s="1"/>
  <c r="CA142" i="92" s="1"/>
  <c r="CE142" i="92" s="1"/>
  <c r="CI142" i="92" s="1"/>
  <c r="CM142" i="92" s="1"/>
  <c r="CQ142" i="92" s="1"/>
  <c r="CU142" i="92" s="1"/>
  <c r="CY142" i="92" s="1"/>
  <c r="DC142" i="92" s="1"/>
  <c r="DG142" i="92" s="1"/>
  <c r="DK142" i="92" s="1"/>
  <c r="DO142" i="92" s="1"/>
  <c r="DS142" i="92" s="1"/>
  <c r="DW142" i="92" s="1"/>
  <c r="EA142" i="92" s="1"/>
  <c r="EE142" i="92" s="1"/>
  <c r="V142" i="92"/>
  <c r="Z142" i="92" s="1"/>
  <c r="AD142" i="92" s="1"/>
  <c r="AH142" i="92" s="1"/>
  <c r="AL142" i="92" s="1"/>
  <c r="AP142" i="92" s="1"/>
  <c r="AT142" i="92" s="1"/>
  <c r="AX142" i="92" s="1"/>
  <c r="BB142" i="92" s="1"/>
  <c r="BF142" i="92" s="1"/>
  <c r="BJ142" i="92" s="1"/>
  <c r="BN142" i="92" s="1"/>
  <c r="BR142" i="92" s="1"/>
  <c r="BV142" i="92" s="1"/>
  <c r="BZ142" i="92" s="1"/>
  <c r="CD142" i="92" s="1"/>
  <c r="CH142" i="92" s="1"/>
  <c r="CL142" i="92" s="1"/>
  <c r="CP142" i="92" s="1"/>
  <c r="CT142" i="92" s="1"/>
  <c r="CX142" i="92" s="1"/>
  <c r="DB142" i="92" s="1"/>
  <c r="DF142" i="92" s="1"/>
  <c r="DJ142" i="92" s="1"/>
  <c r="DN142" i="92" s="1"/>
  <c r="DR142" i="92" s="1"/>
  <c r="DV142" i="92" s="1"/>
  <c r="DZ142" i="92" s="1"/>
  <c r="ED142" i="92" s="1"/>
  <c r="U142" i="92"/>
  <c r="Y142" i="92" s="1"/>
  <c r="AC142" i="92" s="1"/>
  <c r="AG142" i="92" s="1"/>
  <c r="AK142" i="92" s="1"/>
  <c r="AO142" i="92" s="1"/>
  <c r="AS142" i="92" s="1"/>
  <c r="AW142" i="92" s="1"/>
  <c r="BA142" i="92" s="1"/>
  <c r="BE142" i="92" s="1"/>
  <c r="BI142" i="92" s="1"/>
  <c r="BM142" i="92" s="1"/>
  <c r="BQ142" i="92" s="1"/>
  <c r="BU142" i="92" s="1"/>
  <c r="BY142" i="92" s="1"/>
  <c r="CC142" i="92" s="1"/>
  <c r="CG142" i="92" s="1"/>
  <c r="CK142" i="92" s="1"/>
  <c r="CO142" i="92" s="1"/>
  <c r="CS142" i="92" s="1"/>
  <c r="CW142" i="92" s="1"/>
  <c r="DA142" i="92" s="1"/>
  <c r="DE142" i="92" s="1"/>
  <c r="DI142" i="92" s="1"/>
  <c r="DM142" i="92" s="1"/>
  <c r="DQ142" i="92" s="1"/>
  <c r="DU142" i="92" s="1"/>
  <c r="DY142" i="92" s="1"/>
  <c r="EC142" i="92" s="1"/>
  <c r="X141" i="92"/>
  <c r="AB141" i="92" s="1"/>
  <c r="AF141" i="92" s="1"/>
  <c r="AJ141" i="92" s="1"/>
  <c r="AN141" i="92" s="1"/>
  <c r="AR141" i="92" s="1"/>
  <c r="AV141" i="92" s="1"/>
  <c r="AZ141" i="92" s="1"/>
  <c r="BD141" i="92" s="1"/>
  <c r="BH141" i="92" s="1"/>
  <c r="BL141" i="92" s="1"/>
  <c r="BP141" i="92" s="1"/>
  <c r="BT141" i="92" s="1"/>
  <c r="BX141" i="92" s="1"/>
  <c r="CB141" i="92" s="1"/>
  <c r="CF141" i="92" s="1"/>
  <c r="CJ141" i="92" s="1"/>
  <c r="CN141" i="92" s="1"/>
  <c r="CR141" i="92" s="1"/>
  <c r="CV141" i="92" s="1"/>
  <c r="CZ141" i="92" s="1"/>
  <c r="DD141" i="92" s="1"/>
  <c r="DH141" i="92" s="1"/>
  <c r="DL141" i="92" s="1"/>
  <c r="DP141" i="92" s="1"/>
  <c r="DT141" i="92" s="1"/>
  <c r="DX141" i="92" s="1"/>
  <c r="EB141" i="92" s="1"/>
  <c r="EF141" i="92" s="1"/>
  <c r="W141" i="92"/>
  <c r="AA141" i="92" s="1"/>
  <c r="AE141" i="92" s="1"/>
  <c r="AI141" i="92" s="1"/>
  <c r="AM141" i="92" s="1"/>
  <c r="AQ141" i="92" s="1"/>
  <c r="AU141" i="92" s="1"/>
  <c r="AY141" i="92" s="1"/>
  <c r="BC141" i="92" s="1"/>
  <c r="BG141" i="92" s="1"/>
  <c r="BK141" i="92" s="1"/>
  <c r="BO141" i="92" s="1"/>
  <c r="BS141" i="92" s="1"/>
  <c r="BW141" i="92" s="1"/>
  <c r="CA141" i="92" s="1"/>
  <c r="CE141" i="92" s="1"/>
  <c r="CI141" i="92" s="1"/>
  <c r="CM141" i="92" s="1"/>
  <c r="CQ141" i="92" s="1"/>
  <c r="CU141" i="92" s="1"/>
  <c r="CY141" i="92" s="1"/>
  <c r="DC141" i="92" s="1"/>
  <c r="DG141" i="92" s="1"/>
  <c r="DK141" i="92" s="1"/>
  <c r="DO141" i="92" s="1"/>
  <c r="DS141" i="92" s="1"/>
  <c r="DW141" i="92" s="1"/>
  <c r="EA141" i="92" s="1"/>
  <c r="EE141" i="92" s="1"/>
  <c r="V141" i="92"/>
  <c r="Z141" i="92" s="1"/>
  <c r="AD141" i="92" s="1"/>
  <c r="AH141" i="92" s="1"/>
  <c r="AL141" i="92" s="1"/>
  <c r="AP141" i="92" s="1"/>
  <c r="AT141" i="92" s="1"/>
  <c r="AX141" i="92" s="1"/>
  <c r="BB141" i="92" s="1"/>
  <c r="BF141" i="92" s="1"/>
  <c r="BJ141" i="92" s="1"/>
  <c r="BN141" i="92" s="1"/>
  <c r="BR141" i="92" s="1"/>
  <c r="BV141" i="92" s="1"/>
  <c r="BZ141" i="92" s="1"/>
  <c r="CD141" i="92" s="1"/>
  <c r="CH141" i="92" s="1"/>
  <c r="CL141" i="92" s="1"/>
  <c r="CP141" i="92" s="1"/>
  <c r="CT141" i="92" s="1"/>
  <c r="CX141" i="92" s="1"/>
  <c r="DB141" i="92" s="1"/>
  <c r="DF141" i="92" s="1"/>
  <c r="DJ141" i="92" s="1"/>
  <c r="DN141" i="92" s="1"/>
  <c r="DR141" i="92" s="1"/>
  <c r="DV141" i="92" s="1"/>
  <c r="DZ141" i="92" s="1"/>
  <c r="ED141" i="92" s="1"/>
  <c r="U141" i="92"/>
  <c r="Y141" i="92" s="1"/>
  <c r="AC141" i="92" s="1"/>
  <c r="AG141" i="92" s="1"/>
  <c r="AK141" i="92" s="1"/>
  <c r="AO141" i="92" s="1"/>
  <c r="AS141" i="92" s="1"/>
  <c r="AW141" i="92" s="1"/>
  <c r="BA141" i="92" s="1"/>
  <c r="BE141" i="92" s="1"/>
  <c r="BI141" i="92" s="1"/>
  <c r="BM141" i="92" s="1"/>
  <c r="BQ141" i="92" s="1"/>
  <c r="BU141" i="92" s="1"/>
  <c r="BY141" i="92" s="1"/>
  <c r="CC141" i="92" s="1"/>
  <c r="CG141" i="92" s="1"/>
  <c r="CK141" i="92" s="1"/>
  <c r="CO141" i="92" s="1"/>
  <c r="CS141" i="92" s="1"/>
  <c r="CW141" i="92" s="1"/>
  <c r="DA141" i="92" s="1"/>
  <c r="DE141" i="92" s="1"/>
  <c r="DI141" i="92" s="1"/>
  <c r="DM141" i="92" s="1"/>
  <c r="DQ141" i="92" s="1"/>
  <c r="DU141" i="92" s="1"/>
  <c r="DY141" i="92" s="1"/>
  <c r="EC141" i="92" s="1"/>
  <c r="X140" i="92"/>
  <c r="AB140" i="92" s="1"/>
  <c r="AF140" i="92" s="1"/>
  <c r="AJ140" i="92" s="1"/>
  <c r="AN140" i="92" s="1"/>
  <c r="AR140" i="92" s="1"/>
  <c r="AV140" i="92" s="1"/>
  <c r="AZ140" i="92" s="1"/>
  <c r="BD140" i="92" s="1"/>
  <c r="BH140" i="92" s="1"/>
  <c r="BL140" i="92" s="1"/>
  <c r="BP140" i="92" s="1"/>
  <c r="BT140" i="92" s="1"/>
  <c r="BX140" i="92" s="1"/>
  <c r="CB140" i="92" s="1"/>
  <c r="CF140" i="92" s="1"/>
  <c r="CJ140" i="92" s="1"/>
  <c r="CN140" i="92" s="1"/>
  <c r="CR140" i="92" s="1"/>
  <c r="CV140" i="92" s="1"/>
  <c r="CZ140" i="92" s="1"/>
  <c r="DD140" i="92" s="1"/>
  <c r="DH140" i="92" s="1"/>
  <c r="DL140" i="92" s="1"/>
  <c r="DP140" i="92" s="1"/>
  <c r="DT140" i="92" s="1"/>
  <c r="DX140" i="92" s="1"/>
  <c r="EB140" i="92" s="1"/>
  <c r="EF140" i="92" s="1"/>
  <c r="W140" i="92"/>
  <c r="AA140" i="92" s="1"/>
  <c r="AE140" i="92" s="1"/>
  <c r="AI140" i="92" s="1"/>
  <c r="AM140" i="92" s="1"/>
  <c r="AQ140" i="92" s="1"/>
  <c r="AU140" i="92" s="1"/>
  <c r="AY140" i="92" s="1"/>
  <c r="BC140" i="92" s="1"/>
  <c r="BG140" i="92" s="1"/>
  <c r="BK140" i="92" s="1"/>
  <c r="BO140" i="92" s="1"/>
  <c r="BS140" i="92" s="1"/>
  <c r="BW140" i="92" s="1"/>
  <c r="CA140" i="92" s="1"/>
  <c r="CE140" i="92" s="1"/>
  <c r="CI140" i="92" s="1"/>
  <c r="CM140" i="92" s="1"/>
  <c r="CQ140" i="92" s="1"/>
  <c r="CU140" i="92" s="1"/>
  <c r="CY140" i="92" s="1"/>
  <c r="DC140" i="92" s="1"/>
  <c r="DG140" i="92" s="1"/>
  <c r="DK140" i="92" s="1"/>
  <c r="DO140" i="92" s="1"/>
  <c r="DS140" i="92" s="1"/>
  <c r="DW140" i="92" s="1"/>
  <c r="EA140" i="92" s="1"/>
  <c r="EE140" i="92" s="1"/>
  <c r="V140" i="92"/>
  <c r="Z140" i="92" s="1"/>
  <c r="AD140" i="92" s="1"/>
  <c r="AH140" i="92" s="1"/>
  <c r="AL140" i="92" s="1"/>
  <c r="AP140" i="92" s="1"/>
  <c r="AT140" i="92" s="1"/>
  <c r="AX140" i="92" s="1"/>
  <c r="BB140" i="92" s="1"/>
  <c r="BF140" i="92" s="1"/>
  <c r="BJ140" i="92" s="1"/>
  <c r="BN140" i="92" s="1"/>
  <c r="BR140" i="92" s="1"/>
  <c r="BV140" i="92" s="1"/>
  <c r="BZ140" i="92" s="1"/>
  <c r="CD140" i="92" s="1"/>
  <c r="CH140" i="92" s="1"/>
  <c r="CL140" i="92" s="1"/>
  <c r="CP140" i="92" s="1"/>
  <c r="CT140" i="92" s="1"/>
  <c r="CX140" i="92" s="1"/>
  <c r="DB140" i="92" s="1"/>
  <c r="DF140" i="92" s="1"/>
  <c r="DJ140" i="92" s="1"/>
  <c r="DN140" i="92" s="1"/>
  <c r="DR140" i="92" s="1"/>
  <c r="DV140" i="92" s="1"/>
  <c r="DZ140" i="92" s="1"/>
  <c r="ED140" i="92" s="1"/>
  <c r="U140" i="92"/>
  <c r="Y140" i="92" s="1"/>
  <c r="AC140" i="92" s="1"/>
  <c r="AG140" i="92" s="1"/>
  <c r="AK140" i="92" s="1"/>
  <c r="AO140" i="92" s="1"/>
  <c r="AS140" i="92" s="1"/>
  <c r="AW140" i="92" s="1"/>
  <c r="BA140" i="92" s="1"/>
  <c r="BE140" i="92" s="1"/>
  <c r="BI140" i="92" s="1"/>
  <c r="BM140" i="92" s="1"/>
  <c r="BQ140" i="92" s="1"/>
  <c r="BU140" i="92" s="1"/>
  <c r="BY140" i="92" s="1"/>
  <c r="CC140" i="92" s="1"/>
  <c r="CG140" i="92" s="1"/>
  <c r="CK140" i="92" s="1"/>
  <c r="CO140" i="92" s="1"/>
  <c r="CS140" i="92" s="1"/>
  <c r="CW140" i="92" s="1"/>
  <c r="DA140" i="92" s="1"/>
  <c r="DE140" i="92" s="1"/>
  <c r="DI140" i="92" s="1"/>
  <c r="DM140" i="92" s="1"/>
  <c r="DQ140" i="92" s="1"/>
  <c r="DU140" i="92" s="1"/>
  <c r="DY140" i="92" s="1"/>
  <c r="EC140" i="92" s="1"/>
  <c r="X139" i="92"/>
  <c r="AB139" i="92" s="1"/>
  <c r="AF139" i="92" s="1"/>
  <c r="AJ139" i="92" s="1"/>
  <c r="AN139" i="92" s="1"/>
  <c r="AR139" i="92" s="1"/>
  <c r="AV139" i="92" s="1"/>
  <c r="AZ139" i="92" s="1"/>
  <c r="BD139" i="92" s="1"/>
  <c r="BH139" i="92" s="1"/>
  <c r="BL139" i="92" s="1"/>
  <c r="BP139" i="92" s="1"/>
  <c r="BT139" i="92" s="1"/>
  <c r="BX139" i="92" s="1"/>
  <c r="CB139" i="92" s="1"/>
  <c r="CF139" i="92" s="1"/>
  <c r="CJ139" i="92" s="1"/>
  <c r="CN139" i="92" s="1"/>
  <c r="CR139" i="92" s="1"/>
  <c r="CV139" i="92" s="1"/>
  <c r="CZ139" i="92" s="1"/>
  <c r="DD139" i="92" s="1"/>
  <c r="DH139" i="92" s="1"/>
  <c r="DL139" i="92" s="1"/>
  <c r="DP139" i="92" s="1"/>
  <c r="DT139" i="92" s="1"/>
  <c r="DX139" i="92" s="1"/>
  <c r="EB139" i="92" s="1"/>
  <c r="EF139" i="92" s="1"/>
  <c r="W139" i="92"/>
  <c r="AA139" i="92" s="1"/>
  <c r="AE139" i="92" s="1"/>
  <c r="AI139" i="92" s="1"/>
  <c r="AM139" i="92" s="1"/>
  <c r="AQ139" i="92" s="1"/>
  <c r="AU139" i="92" s="1"/>
  <c r="AY139" i="92" s="1"/>
  <c r="BC139" i="92" s="1"/>
  <c r="BG139" i="92" s="1"/>
  <c r="BK139" i="92" s="1"/>
  <c r="BO139" i="92" s="1"/>
  <c r="BS139" i="92" s="1"/>
  <c r="BW139" i="92" s="1"/>
  <c r="CA139" i="92" s="1"/>
  <c r="CE139" i="92" s="1"/>
  <c r="CI139" i="92" s="1"/>
  <c r="CM139" i="92" s="1"/>
  <c r="CQ139" i="92" s="1"/>
  <c r="CU139" i="92" s="1"/>
  <c r="CY139" i="92" s="1"/>
  <c r="DC139" i="92" s="1"/>
  <c r="DG139" i="92" s="1"/>
  <c r="DK139" i="92" s="1"/>
  <c r="DO139" i="92" s="1"/>
  <c r="DS139" i="92" s="1"/>
  <c r="DW139" i="92" s="1"/>
  <c r="EA139" i="92" s="1"/>
  <c r="EE139" i="92" s="1"/>
  <c r="V139" i="92"/>
  <c r="Z139" i="92" s="1"/>
  <c r="AD139" i="92" s="1"/>
  <c r="AH139" i="92" s="1"/>
  <c r="AL139" i="92" s="1"/>
  <c r="AP139" i="92" s="1"/>
  <c r="AT139" i="92" s="1"/>
  <c r="AX139" i="92" s="1"/>
  <c r="BB139" i="92" s="1"/>
  <c r="BF139" i="92" s="1"/>
  <c r="BJ139" i="92" s="1"/>
  <c r="BN139" i="92" s="1"/>
  <c r="BR139" i="92" s="1"/>
  <c r="BV139" i="92" s="1"/>
  <c r="BZ139" i="92" s="1"/>
  <c r="CD139" i="92" s="1"/>
  <c r="CH139" i="92" s="1"/>
  <c r="CL139" i="92" s="1"/>
  <c r="CP139" i="92" s="1"/>
  <c r="CT139" i="92" s="1"/>
  <c r="CX139" i="92" s="1"/>
  <c r="DB139" i="92" s="1"/>
  <c r="DF139" i="92" s="1"/>
  <c r="DJ139" i="92" s="1"/>
  <c r="DN139" i="92" s="1"/>
  <c r="DR139" i="92" s="1"/>
  <c r="DV139" i="92" s="1"/>
  <c r="DZ139" i="92" s="1"/>
  <c r="ED139" i="92" s="1"/>
  <c r="U139" i="92"/>
  <c r="Y139" i="92" s="1"/>
  <c r="AC139" i="92" s="1"/>
  <c r="AG139" i="92" s="1"/>
  <c r="AK139" i="92" s="1"/>
  <c r="AO139" i="92" s="1"/>
  <c r="AS139" i="92" s="1"/>
  <c r="AW139" i="92" s="1"/>
  <c r="BA139" i="92" s="1"/>
  <c r="BE139" i="92" s="1"/>
  <c r="BI139" i="92" s="1"/>
  <c r="BM139" i="92" s="1"/>
  <c r="BQ139" i="92" s="1"/>
  <c r="BU139" i="92" s="1"/>
  <c r="BY139" i="92" s="1"/>
  <c r="CC139" i="92" s="1"/>
  <c r="CG139" i="92" s="1"/>
  <c r="CK139" i="92" s="1"/>
  <c r="CO139" i="92" s="1"/>
  <c r="CS139" i="92" s="1"/>
  <c r="CW139" i="92" s="1"/>
  <c r="DA139" i="92" s="1"/>
  <c r="DE139" i="92" s="1"/>
  <c r="DI139" i="92" s="1"/>
  <c r="DM139" i="92" s="1"/>
  <c r="DQ139" i="92" s="1"/>
  <c r="DU139" i="92" s="1"/>
  <c r="DY139" i="92" s="1"/>
  <c r="EC139" i="92" s="1"/>
  <c r="X138" i="92"/>
  <c r="AB138" i="92" s="1"/>
  <c r="AF138" i="92" s="1"/>
  <c r="AJ138" i="92" s="1"/>
  <c r="AN138" i="92" s="1"/>
  <c r="AR138" i="92" s="1"/>
  <c r="AV138" i="92" s="1"/>
  <c r="AZ138" i="92" s="1"/>
  <c r="BD138" i="92" s="1"/>
  <c r="BH138" i="92" s="1"/>
  <c r="BL138" i="92" s="1"/>
  <c r="BP138" i="92" s="1"/>
  <c r="BT138" i="92" s="1"/>
  <c r="BX138" i="92" s="1"/>
  <c r="CB138" i="92" s="1"/>
  <c r="CF138" i="92" s="1"/>
  <c r="CJ138" i="92" s="1"/>
  <c r="CN138" i="92" s="1"/>
  <c r="CR138" i="92" s="1"/>
  <c r="CV138" i="92" s="1"/>
  <c r="CZ138" i="92" s="1"/>
  <c r="DD138" i="92" s="1"/>
  <c r="DH138" i="92" s="1"/>
  <c r="DL138" i="92" s="1"/>
  <c r="DP138" i="92" s="1"/>
  <c r="DT138" i="92" s="1"/>
  <c r="DX138" i="92" s="1"/>
  <c r="EB138" i="92" s="1"/>
  <c r="EF138" i="92" s="1"/>
  <c r="W138" i="92"/>
  <c r="AA138" i="92" s="1"/>
  <c r="AE138" i="92" s="1"/>
  <c r="AI138" i="92" s="1"/>
  <c r="AM138" i="92" s="1"/>
  <c r="AQ138" i="92" s="1"/>
  <c r="AU138" i="92" s="1"/>
  <c r="AY138" i="92" s="1"/>
  <c r="BC138" i="92" s="1"/>
  <c r="BG138" i="92" s="1"/>
  <c r="BK138" i="92" s="1"/>
  <c r="BO138" i="92" s="1"/>
  <c r="BS138" i="92" s="1"/>
  <c r="BW138" i="92" s="1"/>
  <c r="CA138" i="92" s="1"/>
  <c r="CE138" i="92" s="1"/>
  <c r="CI138" i="92" s="1"/>
  <c r="CM138" i="92" s="1"/>
  <c r="CQ138" i="92" s="1"/>
  <c r="CU138" i="92" s="1"/>
  <c r="CY138" i="92" s="1"/>
  <c r="DC138" i="92" s="1"/>
  <c r="DG138" i="92" s="1"/>
  <c r="DK138" i="92" s="1"/>
  <c r="DO138" i="92" s="1"/>
  <c r="DS138" i="92" s="1"/>
  <c r="DW138" i="92" s="1"/>
  <c r="EA138" i="92" s="1"/>
  <c r="EE138" i="92" s="1"/>
  <c r="V138" i="92"/>
  <c r="Z138" i="92" s="1"/>
  <c r="AD138" i="92" s="1"/>
  <c r="AH138" i="92" s="1"/>
  <c r="AL138" i="92" s="1"/>
  <c r="AP138" i="92" s="1"/>
  <c r="AT138" i="92" s="1"/>
  <c r="AX138" i="92" s="1"/>
  <c r="BB138" i="92" s="1"/>
  <c r="BF138" i="92" s="1"/>
  <c r="BJ138" i="92" s="1"/>
  <c r="BN138" i="92" s="1"/>
  <c r="BR138" i="92" s="1"/>
  <c r="BV138" i="92" s="1"/>
  <c r="BZ138" i="92" s="1"/>
  <c r="CD138" i="92" s="1"/>
  <c r="CH138" i="92" s="1"/>
  <c r="CL138" i="92" s="1"/>
  <c r="CP138" i="92" s="1"/>
  <c r="CT138" i="92" s="1"/>
  <c r="CX138" i="92" s="1"/>
  <c r="DB138" i="92" s="1"/>
  <c r="DF138" i="92" s="1"/>
  <c r="DJ138" i="92" s="1"/>
  <c r="DN138" i="92" s="1"/>
  <c r="DR138" i="92" s="1"/>
  <c r="DV138" i="92" s="1"/>
  <c r="DZ138" i="92" s="1"/>
  <c r="ED138" i="92" s="1"/>
  <c r="U138" i="92"/>
  <c r="Y138" i="92" s="1"/>
  <c r="AC138" i="92" s="1"/>
  <c r="AG138" i="92" s="1"/>
  <c r="AK138" i="92" s="1"/>
  <c r="AO138" i="92" s="1"/>
  <c r="AS138" i="92" s="1"/>
  <c r="AW138" i="92" s="1"/>
  <c r="BA138" i="92" s="1"/>
  <c r="BE138" i="92" s="1"/>
  <c r="BI138" i="92" s="1"/>
  <c r="BM138" i="92" s="1"/>
  <c r="BQ138" i="92" s="1"/>
  <c r="BU138" i="92" s="1"/>
  <c r="BY138" i="92" s="1"/>
  <c r="CC138" i="92" s="1"/>
  <c r="CG138" i="92" s="1"/>
  <c r="CK138" i="92" s="1"/>
  <c r="CO138" i="92" s="1"/>
  <c r="CS138" i="92" s="1"/>
  <c r="CW138" i="92" s="1"/>
  <c r="DA138" i="92" s="1"/>
  <c r="DE138" i="92" s="1"/>
  <c r="DI138" i="92" s="1"/>
  <c r="DM138" i="92" s="1"/>
  <c r="DQ138" i="92" s="1"/>
  <c r="DU138" i="92" s="1"/>
  <c r="DY138" i="92" s="1"/>
  <c r="EC138" i="92" s="1"/>
  <c r="X137" i="92"/>
  <c r="AB137" i="92" s="1"/>
  <c r="AF137" i="92" s="1"/>
  <c r="AJ137" i="92" s="1"/>
  <c r="AN137" i="92" s="1"/>
  <c r="AR137" i="92" s="1"/>
  <c r="AV137" i="92" s="1"/>
  <c r="AZ137" i="92" s="1"/>
  <c r="BD137" i="92" s="1"/>
  <c r="BH137" i="92" s="1"/>
  <c r="BL137" i="92" s="1"/>
  <c r="BP137" i="92" s="1"/>
  <c r="BT137" i="92" s="1"/>
  <c r="BX137" i="92" s="1"/>
  <c r="CB137" i="92" s="1"/>
  <c r="CF137" i="92" s="1"/>
  <c r="CJ137" i="92" s="1"/>
  <c r="CN137" i="92" s="1"/>
  <c r="CR137" i="92" s="1"/>
  <c r="CV137" i="92" s="1"/>
  <c r="CZ137" i="92" s="1"/>
  <c r="DD137" i="92" s="1"/>
  <c r="DH137" i="92" s="1"/>
  <c r="DL137" i="92" s="1"/>
  <c r="DP137" i="92" s="1"/>
  <c r="DT137" i="92" s="1"/>
  <c r="DX137" i="92" s="1"/>
  <c r="EB137" i="92" s="1"/>
  <c r="EF137" i="92" s="1"/>
  <c r="W137" i="92"/>
  <c r="AA137" i="92" s="1"/>
  <c r="AE137" i="92" s="1"/>
  <c r="AI137" i="92" s="1"/>
  <c r="AM137" i="92" s="1"/>
  <c r="AQ137" i="92" s="1"/>
  <c r="AU137" i="92" s="1"/>
  <c r="AY137" i="92" s="1"/>
  <c r="BC137" i="92" s="1"/>
  <c r="BG137" i="92" s="1"/>
  <c r="BK137" i="92" s="1"/>
  <c r="BO137" i="92" s="1"/>
  <c r="BS137" i="92" s="1"/>
  <c r="BW137" i="92" s="1"/>
  <c r="CA137" i="92" s="1"/>
  <c r="CE137" i="92" s="1"/>
  <c r="CI137" i="92" s="1"/>
  <c r="CM137" i="92" s="1"/>
  <c r="CQ137" i="92" s="1"/>
  <c r="CU137" i="92" s="1"/>
  <c r="CY137" i="92" s="1"/>
  <c r="DC137" i="92" s="1"/>
  <c r="DG137" i="92" s="1"/>
  <c r="DK137" i="92" s="1"/>
  <c r="DO137" i="92" s="1"/>
  <c r="DS137" i="92" s="1"/>
  <c r="DW137" i="92" s="1"/>
  <c r="EA137" i="92" s="1"/>
  <c r="EE137" i="92" s="1"/>
  <c r="V137" i="92"/>
  <c r="Z137" i="92" s="1"/>
  <c r="AD137" i="92" s="1"/>
  <c r="AH137" i="92" s="1"/>
  <c r="AL137" i="92" s="1"/>
  <c r="AP137" i="92" s="1"/>
  <c r="AT137" i="92" s="1"/>
  <c r="AX137" i="92" s="1"/>
  <c r="BB137" i="92" s="1"/>
  <c r="BF137" i="92" s="1"/>
  <c r="BJ137" i="92" s="1"/>
  <c r="BN137" i="92" s="1"/>
  <c r="BR137" i="92" s="1"/>
  <c r="BV137" i="92" s="1"/>
  <c r="BZ137" i="92" s="1"/>
  <c r="CD137" i="92" s="1"/>
  <c r="CH137" i="92" s="1"/>
  <c r="CL137" i="92" s="1"/>
  <c r="CP137" i="92" s="1"/>
  <c r="CT137" i="92" s="1"/>
  <c r="CX137" i="92" s="1"/>
  <c r="DB137" i="92" s="1"/>
  <c r="DF137" i="92" s="1"/>
  <c r="DJ137" i="92" s="1"/>
  <c r="DN137" i="92" s="1"/>
  <c r="DR137" i="92" s="1"/>
  <c r="DV137" i="92" s="1"/>
  <c r="DZ137" i="92" s="1"/>
  <c r="ED137" i="92" s="1"/>
  <c r="U137" i="92"/>
  <c r="Y137" i="92" s="1"/>
  <c r="AC137" i="92" s="1"/>
  <c r="AG137" i="92" s="1"/>
  <c r="AK137" i="92" s="1"/>
  <c r="AO137" i="92" s="1"/>
  <c r="AS137" i="92" s="1"/>
  <c r="AW137" i="92" s="1"/>
  <c r="BA137" i="92" s="1"/>
  <c r="BE137" i="92" s="1"/>
  <c r="BI137" i="92" s="1"/>
  <c r="BM137" i="92" s="1"/>
  <c r="BQ137" i="92" s="1"/>
  <c r="BU137" i="92" s="1"/>
  <c r="BY137" i="92" s="1"/>
  <c r="CC137" i="92" s="1"/>
  <c r="CG137" i="92" s="1"/>
  <c r="CK137" i="92" s="1"/>
  <c r="CO137" i="92" s="1"/>
  <c r="CS137" i="92" s="1"/>
  <c r="CW137" i="92" s="1"/>
  <c r="DA137" i="92" s="1"/>
  <c r="DE137" i="92" s="1"/>
  <c r="DI137" i="92" s="1"/>
  <c r="DM137" i="92" s="1"/>
  <c r="DQ137" i="92" s="1"/>
  <c r="DU137" i="92" s="1"/>
  <c r="DY137" i="92" s="1"/>
  <c r="EC137" i="92" s="1"/>
  <c r="X136" i="92"/>
  <c r="AB136" i="92" s="1"/>
  <c r="AF136" i="92" s="1"/>
  <c r="AJ136" i="92" s="1"/>
  <c r="AN136" i="92" s="1"/>
  <c r="AR136" i="92" s="1"/>
  <c r="AV136" i="92" s="1"/>
  <c r="AZ136" i="92" s="1"/>
  <c r="BD136" i="92" s="1"/>
  <c r="BH136" i="92" s="1"/>
  <c r="BL136" i="92" s="1"/>
  <c r="BP136" i="92" s="1"/>
  <c r="BT136" i="92" s="1"/>
  <c r="BX136" i="92" s="1"/>
  <c r="CB136" i="92" s="1"/>
  <c r="CF136" i="92" s="1"/>
  <c r="CJ136" i="92" s="1"/>
  <c r="CN136" i="92" s="1"/>
  <c r="CR136" i="92" s="1"/>
  <c r="CV136" i="92" s="1"/>
  <c r="CZ136" i="92" s="1"/>
  <c r="DD136" i="92" s="1"/>
  <c r="DH136" i="92" s="1"/>
  <c r="DL136" i="92" s="1"/>
  <c r="DP136" i="92" s="1"/>
  <c r="DT136" i="92" s="1"/>
  <c r="DX136" i="92" s="1"/>
  <c r="EB136" i="92" s="1"/>
  <c r="EF136" i="92" s="1"/>
  <c r="W136" i="92"/>
  <c r="AA136" i="92" s="1"/>
  <c r="AE136" i="92" s="1"/>
  <c r="AI136" i="92" s="1"/>
  <c r="AM136" i="92" s="1"/>
  <c r="AQ136" i="92" s="1"/>
  <c r="AU136" i="92" s="1"/>
  <c r="AY136" i="92" s="1"/>
  <c r="BC136" i="92" s="1"/>
  <c r="BG136" i="92" s="1"/>
  <c r="BK136" i="92" s="1"/>
  <c r="BO136" i="92" s="1"/>
  <c r="BS136" i="92" s="1"/>
  <c r="BW136" i="92" s="1"/>
  <c r="CA136" i="92" s="1"/>
  <c r="CE136" i="92" s="1"/>
  <c r="CI136" i="92" s="1"/>
  <c r="CM136" i="92" s="1"/>
  <c r="CQ136" i="92" s="1"/>
  <c r="CU136" i="92" s="1"/>
  <c r="CY136" i="92" s="1"/>
  <c r="DC136" i="92" s="1"/>
  <c r="DG136" i="92" s="1"/>
  <c r="DK136" i="92" s="1"/>
  <c r="DO136" i="92" s="1"/>
  <c r="DS136" i="92" s="1"/>
  <c r="DW136" i="92" s="1"/>
  <c r="EA136" i="92" s="1"/>
  <c r="EE136" i="92" s="1"/>
  <c r="V136" i="92"/>
  <c r="Z136" i="92" s="1"/>
  <c r="AD136" i="92" s="1"/>
  <c r="AH136" i="92" s="1"/>
  <c r="AL136" i="92" s="1"/>
  <c r="AP136" i="92" s="1"/>
  <c r="AT136" i="92" s="1"/>
  <c r="AX136" i="92" s="1"/>
  <c r="BB136" i="92" s="1"/>
  <c r="BF136" i="92" s="1"/>
  <c r="BJ136" i="92" s="1"/>
  <c r="BN136" i="92" s="1"/>
  <c r="BR136" i="92" s="1"/>
  <c r="BV136" i="92" s="1"/>
  <c r="BZ136" i="92" s="1"/>
  <c r="CD136" i="92" s="1"/>
  <c r="CH136" i="92" s="1"/>
  <c r="CL136" i="92" s="1"/>
  <c r="CP136" i="92" s="1"/>
  <c r="CT136" i="92" s="1"/>
  <c r="CX136" i="92" s="1"/>
  <c r="DB136" i="92" s="1"/>
  <c r="DF136" i="92" s="1"/>
  <c r="DJ136" i="92" s="1"/>
  <c r="DN136" i="92" s="1"/>
  <c r="DR136" i="92" s="1"/>
  <c r="DV136" i="92" s="1"/>
  <c r="DZ136" i="92" s="1"/>
  <c r="ED136" i="92" s="1"/>
  <c r="U136" i="92"/>
  <c r="Y136" i="92" s="1"/>
  <c r="AC136" i="92" s="1"/>
  <c r="AG136" i="92" s="1"/>
  <c r="AK136" i="92" s="1"/>
  <c r="AO136" i="92" s="1"/>
  <c r="AS136" i="92" s="1"/>
  <c r="AW136" i="92" s="1"/>
  <c r="BA136" i="92" s="1"/>
  <c r="BE136" i="92" s="1"/>
  <c r="BI136" i="92" s="1"/>
  <c r="BM136" i="92" s="1"/>
  <c r="BQ136" i="92" s="1"/>
  <c r="BU136" i="92" s="1"/>
  <c r="BY136" i="92" s="1"/>
  <c r="CC136" i="92" s="1"/>
  <c r="CG136" i="92" s="1"/>
  <c r="CK136" i="92" s="1"/>
  <c r="CO136" i="92" s="1"/>
  <c r="CS136" i="92" s="1"/>
  <c r="CW136" i="92" s="1"/>
  <c r="DA136" i="92" s="1"/>
  <c r="DE136" i="92" s="1"/>
  <c r="DI136" i="92" s="1"/>
  <c r="DM136" i="92" s="1"/>
  <c r="DQ136" i="92" s="1"/>
  <c r="DU136" i="92" s="1"/>
  <c r="DY136" i="92" s="1"/>
  <c r="EC136" i="92" s="1"/>
  <c r="X135" i="92"/>
  <c r="AB135" i="92" s="1"/>
  <c r="AF135" i="92" s="1"/>
  <c r="AJ135" i="92" s="1"/>
  <c r="AN135" i="92" s="1"/>
  <c r="AR135" i="92" s="1"/>
  <c r="AV135" i="92" s="1"/>
  <c r="AZ135" i="92" s="1"/>
  <c r="BD135" i="92" s="1"/>
  <c r="BH135" i="92" s="1"/>
  <c r="BL135" i="92" s="1"/>
  <c r="BP135" i="92" s="1"/>
  <c r="BT135" i="92" s="1"/>
  <c r="BX135" i="92" s="1"/>
  <c r="CB135" i="92" s="1"/>
  <c r="CF135" i="92" s="1"/>
  <c r="CJ135" i="92" s="1"/>
  <c r="CN135" i="92" s="1"/>
  <c r="CR135" i="92" s="1"/>
  <c r="CV135" i="92" s="1"/>
  <c r="CZ135" i="92" s="1"/>
  <c r="DD135" i="92" s="1"/>
  <c r="DH135" i="92" s="1"/>
  <c r="DL135" i="92" s="1"/>
  <c r="DP135" i="92" s="1"/>
  <c r="DT135" i="92" s="1"/>
  <c r="DX135" i="92" s="1"/>
  <c r="EB135" i="92" s="1"/>
  <c r="EF135" i="92" s="1"/>
  <c r="W135" i="92"/>
  <c r="AA135" i="92" s="1"/>
  <c r="AE135" i="92" s="1"/>
  <c r="AI135" i="92" s="1"/>
  <c r="AM135" i="92" s="1"/>
  <c r="AQ135" i="92" s="1"/>
  <c r="AU135" i="92" s="1"/>
  <c r="AY135" i="92" s="1"/>
  <c r="BC135" i="92" s="1"/>
  <c r="BG135" i="92" s="1"/>
  <c r="BK135" i="92" s="1"/>
  <c r="BO135" i="92" s="1"/>
  <c r="BS135" i="92" s="1"/>
  <c r="BW135" i="92" s="1"/>
  <c r="CA135" i="92" s="1"/>
  <c r="CE135" i="92" s="1"/>
  <c r="CI135" i="92" s="1"/>
  <c r="CM135" i="92" s="1"/>
  <c r="CQ135" i="92" s="1"/>
  <c r="CU135" i="92" s="1"/>
  <c r="CY135" i="92" s="1"/>
  <c r="DC135" i="92" s="1"/>
  <c r="DG135" i="92" s="1"/>
  <c r="DK135" i="92" s="1"/>
  <c r="DO135" i="92" s="1"/>
  <c r="DS135" i="92" s="1"/>
  <c r="DW135" i="92" s="1"/>
  <c r="EA135" i="92" s="1"/>
  <c r="EE135" i="92" s="1"/>
  <c r="V135" i="92"/>
  <c r="Z135" i="92" s="1"/>
  <c r="AD135" i="92" s="1"/>
  <c r="AH135" i="92" s="1"/>
  <c r="AL135" i="92" s="1"/>
  <c r="AP135" i="92" s="1"/>
  <c r="AT135" i="92" s="1"/>
  <c r="AX135" i="92" s="1"/>
  <c r="BB135" i="92" s="1"/>
  <c r="BF135" i="92" s="1"/>
  <c r="BJ135" i="92" s="1"/>
  <c r="BN135" i="92" s="1"/>
  <c r="BR135" i="92" s="1"/>
  <c r="BV135" i="92" s="1"/>
  <c r="BZ135" i="92" s="1"/>
  <c r="CD135" i="92" s="1"/>
  <c r="CH135" i="92" s="1"/>
  <c r="CL135" i="92" s="1"/>
  <c r="CP135" i="92" s="1"/>
  <c r="CT135" i="92" s="1"/>
  <c r="CX135" i="92" s="1"/>
  <c r="DB135" i="92" s="1"/>
  <c r="DF135" i="92" s="1"/>
  <c r="DJ135" i="92" s="1"/>
  <c r="DN135" i="92" s="1"/>
  <c r="DR135" i="92" s="1"/>
  <c r="DV135" i="92" s="1"/>
  <c r="DZ135" i="92" s="1"/>
  <c r="ED135" i="92" s="1"/>
  <c r="U135" i="92"/>
  <c r="Y135" i="92" s="1"/>
  <c r="AC135" i="92" s="1"/>
  <c r="AG135" i="92" s="1"/>
  <c r="AK135" i="92" s="1"/>
  <c r="AO135" i="92" s="1"/>
  <c r="AS135" i="92" s="1"/>
  <c r="AW135" i="92" s="1"/>
  <c r="BA135" i="92" s="1"/>
  <c r="BE135" i="92" s="1"/>
  <c r="BI135" i="92" s="1"/>
  <c r="BM135" i="92" s="1"/>
  <c r="BQ135" i="92" s="1"/>
  <c r="BU135" i="92" s="1"/>
  <c r="BY135" i="92" s="1"/>
  <c r="CC135" i="92" s="1"/>
  <c r="CG135" i="92" s="1"/>
  <c r="CK135" i="92" s="1"/>
  <c r="CO135" i="92" s="1"/>
  <c r="CS135" i="92" s="1"/>
  <c r="CW135" i="92" s="1"/>
  <c r="DA135" i="92" s="1"/>
  <c r="DE135" i="92" s="1"/>
  <c r="DI135" i="92" s="1"/>
  <c r="DM135" i="92" s="1"/>
  <c r="DQ135" i="92" s="1"/>
  <c r="DU135" i="92" s="1"/>
  <c r="DY135" i="92" s="1"/>
  <c r="EC135" i="92" s="1"/>
  <c r="X134" i="92"/>
  <c r="AB134" i="92" s="1"/>
  <c r="AF134" i="92" s="1"/>
  <c r="AJ134" i="92" s="1"/>
  <c r="AN134" i="92" s="1"/>
  <c r="AR134" i="92" s="1"/>
  <c r="AV134" i="92" s="1"/>
  <c r="AZ134" i="92" s="1"/>
  <c r="BD134" i="92" s="1"/>
  <c r="BH134" i="92" s="1"/>
  <c r="BL134" i="92" s="1"/>
  <c r="BP134" i="92" s="1"/>
  <c r="BT134" i="92" s="1"/>
  <c r="BX134" i="92" s="1"/>
  <c r="CB134" i="92" s="1"/>
  <c r="CF134" i="92" s="1"/>
  <c r="CJ134" i="92" s="1"/>
  <c r="CN134" i="92" s="1"/>
  <c r="CR134" i="92" s="1"/>
  <c r="CV134" i="92" s="1"/>
  <c r="CZ134" i="92" s="1"/>
  <c r="DD134" i="92" s="1"/>
  <c r="DH134" i="92" s="1"/>
  <c r="DL134" i="92" s="1"/>
  <c r="DP134" i="92" s="1"/>
  <c r="DT134" i="92" s="1"/>
  <c r="DX134" i="92" s="1"/>
  <c r="EB134" i="92" s="1"/>
  <c r="EF134" i="92" s="1"/>
  <c r="W134" i="92"/>
  <c r="AA134" i="92" s="1"/>
  <c r="AE134" i="92" s="1"/>
  <c r="AI134" i="92" s="1"/>
  <c r="AM134" i="92" s="1"/>
  <c r="AQ134" i="92" s="1"/>
  <c r="AU134" i="92" s="1"/>
  <c r="AY134" i="92" s="1"/>
  <c r="BC134" i="92" s="1"/>
  <c r="BG134" i="92" s="1"/>
  <c r="BK134" i="92" s="1"/>
  <c r="BO134" i="92" s="1"/>
  <c r="BS134" i="92" s="1"/>
  <c r="BW134" i="92" s="1"/>
  <c r="CA134" i="92" s="1"/>
  <c r="CE134" i="92" s="1"/>
  <c r="CI134" i="92" s="1"/>
  <c r="CM134" i="92" s="1"/>
  <c r="CQ134" i="92" s="1"/>
  <c r="CU134" i="92" s="1"/>
  <c r="CY134" i="92" s="1"/>
  <c r="DC134" i="92" s="1"/>
  <c r="DG134" i="92" s="1"/>
  <c r="DK134" i="92" s="1"/>
  <c r="DO134" i="92" s="1"/>
  <c r="DS134" i="92" s="1"/>
  <c r="DW134" i="92" s="1"/>
  <c r="EA134" i="92" s="1"/>
  <c r="EE134" i="92" s="1"/>
  <c r="V134" i="92"/>
  <c r="Z134" i="92" s="1"/>
  <c r="AD134" i="92" s="1"/>
  <c r="AH134" i="92" s="1"/>
  <c r="AL134" i="92" s="1"/>
  <c r="AP134" i="92" s="1"/>
  <c r="AT134" i="92" s="1"/>
  <c r="AX134" i="92" s="1"/>
  <c r="BB134" i="92" s="1"/>
  <c r="BF134" i="92" s="1"/>
  <c r="BJ134" i="92" s="1"/>
  <c r="BN134" i="92" s="1"/>
  <c r="BR134" i="92" s="1"/>
  <c r="BV134" i="92" s="1"/>
  <c r="BZ134" i="92" s="1"/>
  <c r="CD134" i="92" s="1"/>
  <c r="CH134" i="92" s="1"/>
  <c r="CL134" i="92" s="1"/>
  <c r="CP134" i="92" s="1"/>
  <c r="CT134" i="92" s="1"/>
  <c r="CX134" i="92" s="1"/>
  <c r="DB134" i="92" s="1"/>
  <c r="DF134" i="92" s="1"/>
  <c r="DJ134" i="92" s="1"/>
  <c r="DN134" i="92" s="1"/>
  <c r="DR134" i="92" s="1"/>
  <c r="DV134" i="92" s="1"/>
  <c r="DZ134" i="92" s="1"/>
  <c r="ED134" i="92" s="1"/>
  <c r="U134" i="92"/>
  <c r="Y134" i="92" s="1"/>
  <c r="AC134" i="92" s="1"/>
  <c r="AG134" i="92" s="1"/>
  <c r="AK134" i="92" s="1"/>
  <c r="AO134" i="92" s="1"/>
  <c r="AS134" i="92" s="1"/>
  <c r="AW134" i="92" s="1"/>
  <c r="BA134" i="92" s="1"/>
  <c r="BE134" i="92" s="1"/>
  <c r="BI134" i="92" s="1"/>
  <c r="BM134" i="92" s="1"/>
  <c r="BQ134" i="92" s="1"/>
  <c r="BU134" i="92" s="1"/>
  <c r="BY134" i="92" s="1"/>
  <c r="CC134" i="92" s="1"/>
  <c r="CG134" i="92" s="1"/>
  <c r="CK134" i="92" s="1"/>
  <c r="CO134" i="92" s="1"/>
  <c r="CS134" i="92" s="1"/>
  <c r="CW134" i="92" s="1"/>
  <c r="DA134" i="92" s="1"/>
  <c r="DE134" i="92" s="1"/>
  <c r="DI134" i="92" s="1"/>
  <c r="DM134" i="92" s="1"/>
  <c r="DQ134" i="92" s="1"/>
  <c r="DU134" i="92" s="1"/>
  <c r="DY134" i="92" s="1"/>
  <c r="EC134" i="92" s="1"/>
  <c r="X133" i="92"/>
  <c r="AB133" i="92" s="1"/>
  <c r="AF133" i="92" s="1"/>
  <c r="AJ133" i="92" s="1"/>
  <c r="AN133" i="92" s="1"/>
  <c r="AR133" i="92" s="1"/>
  <c r="AV133" i="92" s="1"/>
  <c r="AZ133" i="92" s="1"/>
  <c r="BD133" i="92" s="1"/>
  <c r="BH133" i="92" s="1"/>
  <c r="BL133" i="92" s="1"/>
  <c r="BP133" i="92" s="1"/>
  <c r="BT133" i="92" s="1"/>
  <c r="BX133" i="92" s="1"/>
  <c r="CB133" i="92" s="1"/>
  <c r="CF133" i="92" s="1"/>
  <c r="CJ133" i="92" s="1"/>
  <c r="CN133" i="92" s="1"/>
  <c r="CR133" i="92" s="1"/>
  <c r="CV133" i="92" s="1"/>
  <c r="CZ133" i="92" s="1"/>
  <c r="DD133" i="92" s="1"/>
  <c r="DH133" i="92" s="1"/>
  <c r="DL133" i="92" s="1"/>
  <c r="DP133" i="92" s="1"/>
  <c r="DT133" i="92" s="1"/>
  <c r="DX133" i="92" s="1"/>
  <c r="EB133" i="92" s="1"/>
  <c r="EF133" i="92" s="1"/>
  <c r="W133" i="92"/>
  <c r="AA133" i="92" s="1"/>
  <c r="AE133" i="92" s="1"/>
  <c r="AI133" i="92" s="1"/>
  <c r="AM133" i="92" s="1"/>
  <c r="AQ133" i="92" s="1"/>
  <c r="AU133" i="92" s="1"/>
  <c r="AY133" i="92" s="1"/>
  <c r="BC133" i="92" s="1"/>
  <c r="BG133" i="92" s="1"/>
  <c r="BK133" i="92" s="1"/>
  <c r="BO133" i="92" s="1"/>
  <c r="BS133" i="92" s="1"/>
  <c r="BW133" i="92" s="1"/>
  <c r="CA133" i="92" s="1"/>
  <c r="CE133" i="92" s="1"/>
  <c r="CI133" i="92" s="1"/>
  <c r="CM133" i="92" s="1"/>
  <c r="CQ133" i="92" s="1"/>
  <c r="CU133" i="92" s="1"/>
  <c r="CY133" i="92" s="1"/>
  <c r="DC133" i="92" s="1"/>
  <c r="DG133" i="92" s="1"/>
  <c r="DK133" i="92" s="1"/>
  <c r="DO133" i="92" s="1"/>
  <c r="DS133" i="92" s="1"/>
  <c r="DW133" i="92" s="1"/>
  <c r="EA133" i="92" s="1"/>
  <c r="EE133" i="92" s="1"/>
  <c r="V133" i="92"/>
  <c r="Z133" i="92" s="1"/>
  <c r="AD133" i="92" s="1"/>
  <c r="AH133" i="92" s="1"/>
  <c r="AL133" i="92" s="1"/>
  <c r="AP133" i="92" s="1"/>
  <c r="AT133" i="92" s="1"/>
  <c r="AX133" i="92" s="1"/>
  <c r="BB133" i="92" s="1"/>
  <c r="BF133" i="92" s="1"/>
  <c r="BJ133" i="92" s="1"/>
  <c r="BN133" i="92" s="1"/>
  <c r="BR133" i="92" s="1"/>
  <c r="BV133" i="92" s="1"/>
  <c r="BZ133" i="92" s="1"/>
  <c r="CD133" i="92" s="1"/>
  <c r="CH133" i="92" s="1"/>
  <c r="CL133" i="92" s="1"/>
  <c r="CP133" i="92" s="1"/>
  <c r="CT133" i="92" s="1"/>
  <c r="CX133" i="92" s="1"/>
  <c r="DB133" i="92" s="1"/>
  <c r="DF133" i="92" s="1"/>
  <c r="DJ133" i="92" s="1"/>
  <c r="DN133" i="92" s="1"/>
  <c r="DR133" i="92" s="1"/>
  <c r="DV133" i="92" s="1"/>
  <c r="DZ133" i="92" s="1"/>
  <c r="ED133" i="92" s="1"/>
  <c r="U133" i="92"/>
  <c r="Y133" i="92" s="1"/>
  <c r="AC133" i="92" s="1"/>
  <c r="AG133" i="92" s="1"/>
  <c r="AK133" i="92" s="1"/>
  <c r="AO133" i="92" s="1"/>
  <c r="AS133" i="92" s="1"/>
  <c r="AW133" i="92" s="1"/>
  <c r="BA133" i="92" s="1"/>
  <c r="BE133" i="92" s="1"/>
  <c r="BI133" i="92" s="1"/>
  <c r="BM133" i="92" s="1"/>
  <c r="BQ133" i="92" s="1"/>
  <c r="BU133" i="92" s="1"/>
  <c r="BY133" i="92" s="1"/>
  <c r="CC133" i="92" s="1"/>
  <c r="CG133" i="92" s="1"/>
  <c r="CK133" i="92" s="1"/>
  <c r="CO133" i="92" s="1"/>
  <c r="CS133" i="92" s="1"/>
  <c r="CW133" i="92" s="1"/>
  <c r="DA133" i="92" s="1"/>
  <c r="DE133" i="92" s="1"/>
  <c r="DI133" i="92" s="1"/>
  <c r="DM133" i="92" s="1"/>
  <c r="DQ133" i="92" s="1"/>
  <c r="DU133" i="92" s="1"/>
  <c r="DY133" i="92" s="1"/>
  <c r="EC133" i="92" s="1"/>
  <c r="X132" i="92"/>
  <c r="AB132" i="92" s="1"/>
  <c r="AF132" i="92" s="1"/>
  <c r="AJ132" i="92" s="1"/>
  <c r="AN132" i="92" s="1"/>
  <c r="AR132" i="92" s="1"/>
  <c r="AV132" i="92" s="1"/>
  <c r="AZ132" i="92" s="1"/>
  <c r="BD132" i="92" s="1"/>
  <c r="BH132" i="92" s="1"/>
  <c r="BL132" i="92" s="1"/>
  <c r="BP132" i="92" s="1"/>
  <c r="BT132" i="92" s="1"/>
  <c r="BX132" i="92" s="1"/>
  <c r="CB132" i="92" s="1"/>
  <c r="CF132" i="92" s="1"/>
  <c r="CJ132" i="92" s="1"/>
  <c r="CN132" i="92" s="1"/>
  <c r="CR132" i="92" s="1"/>
  <c r="CV132" i="92" s="1"/>
  <c r="CZ132" i="92" s="1"/>
  <c r="DD132" i="92" s="1"/>
  <c r="DH132" i="92" s="1"/>
  <c r="DL132" i="92" s="1"/>
  <c r="DP132" i="92" s="1"/>
  <c r="DT132" i="92" s="1"/>
  <c r="DX132" i="92" s="1"/>
  <c r="EB132" i="92" s="1"/>
  <c r="EF132" i="92" s="1"/>
  <c r="W132" i="92"/>
  <c r="AA132" i="92" s="1"/>
  <c r="AE132" i="92" s="1"/>
  <c r="AI132" i="92" s="1"/>
  <c r="AM132" i="92" s="1"/>
  <c r="AQ132" i="92" s="1"/>
  <c r="AU132" i="92" s="1"/>
  <c r="AY132" i="92" s="1"/>
  <c r="BC132" i="92" s="1"/>
  <c r="BG132" i="92" s="1"/>
  <c r="BK132" i="92" s="1"/>
  <c r="BO132" i="92" s="1"/>
  <c r="BS132" i="92" s="1"/>
  <c r="BW132" i="92" s="1"/>
  <c r="CA132" i="92" s="1"/>
  <c r="CE132" i="92" s="1"/>
  <c r="CI132" i="92" s="1"/>
  <c r="CM132" i="92" s="1"/>
  <c r="CQ132" i="92" s="1"/>
  <c r="CU132" i="92" s="1"/>
  <c r="CY132" i="92" s="1"/>
  <c r="DC132" i="92" s="1"/>
  <c r="DG132" i="92" s="1"/>
  <c r="DK132" i="92" s="1"/>
  <c r="DO132" i="92" s="1"/>
  <c r="DS132" i="92" s="1"/>
  <c r="DW132" i="92" s="1"/>
  <c r="EA132" i="92" s="1"/>
  <c r="EE132" i="92" s="1"/>
  <c r="V132" i="92"/>
  <c r="Z132" i="92" s="1"/>
  <c r="AD132" i="92" s="1"/>
  <c r="AH132" i="92" s="1"/>
  <c r="AL132" i="92" s="1"/>
  <c r="AP132" i="92" s="1"/>
  <c r="AT132" i="92" s="1"/>
  <c r="AX132" i="92" s="1"/>
  <c r="BB132" i="92" s="1"/>
  <c r="BF132" i="92" s="1"/>
  <c r="BJ132" i="92" s="1"/>
  <c r="BN132" i="92" s="1"/>
  <c r="BR132" i="92" s="1"/>
  <c r="BV132" i="92" s="1"/>
  <c r="BZ132" i="92" s="1"/>
  <c r="CD132" i="92" s="1"/>
  <c r="CH132" i="92" s="1"/>
  <c r="CL132" i="92" s="1"/>
  <c r="CP132" i="92" s="1"/>
  <c r="CT132" i="92" s="1"/>
  <c r="CX132" i="92" s="1"/>
  <c r="DB132" i="92" s="1"/>
  <c r="DF132" i="92" s="1"/>
  <c r="DJ132" i="92" s="1"/>
  <c r="DN132" i="92" s="1"/>
  <c r="DR132" i="92" s="1"/>
  <c r="DV132" i="92" s="1"/>
  <c r="DZ132" i="92" s="1"/>
  <c r="ED132" i="92" s="1"/>
  <c r="U132" i="92"/>
  <c r="Y132" i="92" s="1"/>
  <c r="AC132" i="92" s="1"/>
  <c r="AG132" i="92" s="1"/>
  <c r="AK132" i="92" s="1"/>
  <c r="AO132" i="92" s="1"/>
  <c r="AS132" i="92" s="1"/>
  <c r="AW132" i="92" s="1"/>
  <c r="BA132" i="92" s="1"/>
  <c r="BE132" i="92" s="1"/>
  <c r="BI132" i="92" s="1"/>
  <c r="BM132" i="92" s="1"/>
  <c r="BQ132" i="92" s="1"/>
  <c r="BU132" i="92" s="1"/>
  <c r="BY132" i="92" s="1"/>
  <c r="CC132" i="92" s="1"/>
  <c r="CG132" i="92" s="1"/>
  <c r="CK132" i="92" s="1"/>
  <c r="CO132" i="92" s="1"/>
  <c r="CS132" i="92" s="1"/>
  <c r="CW132" i="92" s="1"/>
  <c r="DA132" i="92" s="1"/>
  <c r="DE132" i="92" s="1"/>
  <c r="DI132" i="92" s="1"/>
  <c r="DM132" i="92" s="1"/>
  <c r="DQ132" i="92" s="1"/>
  <c r="DU132" i="92" s="1"/>
  <c r="DY132" i="92" s="1"/>
  <c r="EC132" i="92" s="1"/>
  <c r="X131" i="92"/>
  <c r="AB131" i="92" s="1"/>
  <c r="AF131" i="92" s="1"/>
  <c r="AJ131" i="92" s="1"/>
  <c r="AN131" i="92" s="1"/>
  <c r="AR131" i="92" s="1"/>
  <c r="AV131" i="92" s="1"/>
  <c r="AZ131" i="92" s="1"/>
  <c r="BD131" i="92" s="1"/>
  <c r="BH131" i="92" s="1"/>
  <c r="BL131" i="92" s="1"/>
  <c r="BP131" i="92" s="1"/>
  <c r="BT131" i="92" s="1"/>
  <c r="BX131" i="92" s="1"/>
  <c r="CB131" i="92" s="1"/>
  <c r="CF131" i="92" s="1"/>
  <c r="CJ131" i="92" s="1"/>
  <c r="CN131" i="92" s="1"/>
  <c r="CR131" i="92" s="1"/>
  <c r="CV131" i="92" s="1"/>
  <c r="CZ131" i="92" s="1"/>
  <c r="DD131" i="92" s="1"/>
  <c r="DH131" i="92" s="1"/>
  <c r="DL131" i="92" s="1"/>
  <c r="DP131" i="92" s="1"/>
  <c r="DT131" i="92" s="1"/>
  <c r="DX131" i="92" s="1"/>
  <c r="EB131" i="92" s="1"/>
  <c r="EF131" i="92" s="1"/>
  <c r="W131" i="92"/>
  <c r="AA131" i="92" s="1"/>
  <c r="AE131" i="92" s="1"/>
  <c r="AI131" i="92" s="1"/>
  <c r="AM131" i="92" s="1"/>
  <c r="AQ131" i="92" s="1"/>
  <c r="AU131" i="92" s="1"/>
  <c r="AY131" i="92" s="1"/>
  <c r="BC131" i="92" s="1"/>
  <c r="BG131" i="92" s="1"/>
  <c r="BK131" i="92" s="1"/>
  <c r="BO131" i="92" s="1"/>
  <c r="BS131" i="92" s="1"/>
  <c r="BW131" i="92" s="1"/>
  <c r="CA131" i="92" s="1"/>
  <c r="CE131" i="92" s="1"/>
  <c r="CI131" i="92" s="1"/>
  <c r="CM131" i="92" s="1"/>
  <c r="CQ131" i="92" s="1"/>
  <c r="CU131" i="92" s="1"/>
  <c r="CY131" i="92" s="1"/>
  <c r="DC131" i="92" s="1"/>
  <c r="DG131" i="92" s="1"/>
  <c r="DK131" i="92" s="1"/>
  <c r="DO131" i="92" s="1"/>
  <c r="DS131" i="92" s="1"/>
  <c r="DW131" i="92" s="1"/>
  <c r="EA131" i="92" s="1"/>
  <c r="EE131" i="92" s="1"/>
  <c r="V131" i="92"/>
  <c r="Z131" i="92" s="1"/>
  <c r="AD131" i="92" s="1"/>
  <c r="AH131" i="92" s="1"/>
  <c r="AL131" i="92" s="1"/>
  <c r="AP131" i="92" s="1"/>
  <c r="AT131" i="92" s="1"/>
  <c r="AX131" i="92" s="1"/>
  <c r="BB131" i="92" s="1"/>
  <c r="BF131" i="92" s="1"/>
  <c r="BJ131" i="92" s="1"/>
  <c r="BN131" i="92" s="1"/>
  <c r="BR131" i="92" s="1"/>
  <c r="BV131" i="92" s="1"/>
  <c r="BZ131" i="92" s="1"/>
  <c r="CD131" i="92" s="1"/>
  <c r="CH131" i="92" s="1"/>
  <c r="CL131" i="92" s="1"/>
  <c r="CP131" i="92" s="1"/>
  <c r="CT131" i="92" s="1"/>
  <c r="CX131" i="92" s="1"/>
  <c r="DB131" i="92" s="1"/>
  <c r="DF131" i="92" s="1"/>
  <c r="DJ131" i="92" s="1"/>
  <c r="DN131" i="92" s="1"/>
  <c r="DR131" i="92" s="1"/>
  <c r="DV131" i="92" s="1"/>
  <c r="DZ131" i="92" s="1"/>
  <c r="ED131" i="92" s="1"/>
  <c r="U131" i="92"/>
  <c r="Y131" i="92" s="1"/>
  <c r="AC131" i="92" s="1"/>
  <c r="AG131" i="92" s="1"/>
  <c r="AK131" i="92" s="1"/>
  <c r="AO131" i="92" s="1"/>
  <c r="AS131" i="92" s="1"/>
  <c r="AW131" i="92" s="1"/>
  <c r="BA131" i="92" s="1"/>
  <c r="BE131" i="92" s="1"/>
  <c r="BI131" i="92" s="1"/>
  <c r="BM131" i="92" s="1"/>
  <c r="BQ131" i="92" s="1"/>
  <c r="BU131" i="92" s="1"/>
  <c r="BY131" i="92" s="1"/>
  <c r="CC131" i="92" s="1"/>
  <c r="CG131" i="92" s="1"/>
  <c r="CK131" i="92" s="1"/>
  <c r="CO131" i="92" s="1"/>
  <c r="CS131" i="92" s="1"/>
  <c r="CW131" i="92" s="1"/>
  <c r="DA131" i="92" s="1"/>
  <c r="DE131" i="92" s="1"/>
  <c r="DI131" i="92" s="1"/>
  <c r="DM131" i="92" s="1"/>
  <c r="DQ131" i="92" s="1"/>
  <c r="DU131" i="92" s="1"/>
  <c r="DY131" i="92" s="1"/>
  <c r="EC131" i="92" s="1"/>
  <c r="X130" i="92"/>
  <c r="AB130" i="92" s="1"/>
  <c r="AF130" i="92" s="1"/>
  <c r="AJ130" i="92" s="1"/>
  <c r="AN130" i="92" s="1"/>
  <c r="AR130" i="92" s="1"/>
  <c r="AV130" i="92" s="1"/>
  <c r="AZ130" i="92" s="1"/>
  <c r="BD130" i="92" s="1"/>
  <c r="BH130" i="92" s="1"/>
  <c r="BL130" i="92" s="1"/>
  <c r="BP130" i="92" s="1"/>
  <c r="BT130" i="92" s="1"/>
  <c r="BX130" i="92" s="1"/>
  <c r="CB130" i="92" s="1"/>
  <c r="CF130" i="92" s="1"/>
  <c r="CJ130" i="92" s="1"/>
  <c r="CN130" i="92" s="1"/>
  <c r="CR130" i="92" s="1"/>
  <c r="CV130" i="92" s="1"/>
  <c r="CZ130" i="92" s="1"/>
  <c r="DD130" i="92" s="1"/>
  <c r="DH130" i="92" s="1"/>
  <c r="DL130" i="92" s="1"/>
  <c r="DP130" i="92" s="1"/>
  <c r="DT130" i="92" s="1"/>
  <c r="DX130" i="92" s="1"/>
  <c r="EB130" i="92" s="1"/>
  <c r="EF130" i="92" s="1"/>
  <c r="W130" i="92"/>
  <c r="AA130" i="92" s="1"/>
  <c r="AE130" i="92" s="1"/>
  <c r="AI130" i="92" s="1"/>
  <c r="AM130" i="92" s="1"/>
  <c r="AQ130" i="92" s="1"/>
  <c r="AU130" i="92" s="1"/>
  <c r="AY130" i="92" s="1"/>
  <c r="BC130" i="92" s="1"/>
  <c r="BG130" i="92" s="1"/>
  <c r="BK130" i="92" s="1"/>
  <c r="BO130" i="92" s="1"/>
  <c r="BS130" i="92" s="1"/>
  <c r="BW130" i="92" s="1"/>
  <c r="CA130" i="92" s="1"/>
  <c r="CE130" i="92" s="1"/>
  <c r="CI130" i="92" s="1"/>
  <c r="CM130" i="92" s="1"/>
  <c r="CQ130" i="92" s="1"/>
  <c r="CU130" i="92" s="1"/>
  <c r="CY130" i="92" s="1"/>
  <c r="DC130" i="92" s="1"/>
  <c r="DG130" i="92" s="1"/>
  <c r="DK130" i="92" s="1"/>
  <c r="DO130" i="92" s="1"/>
  <c r="DS130" i="92" s="1"/>
  <c r="DW130" i="92" s="1"/>
  <c r="EA130" i="92" s="1"/>
  <c r="EE130" i="92" s="1"/>
  <c r="V130" i="92"/>
  <c r="Z130" i="92" s="1"/>
  <c r="AD130" i="92" s="1"/>
  <c r="AH130" i="92" s="1"/>
  <c r="AL130" i="92" s="1"/>
  <c r="AP130" i="92" s="1"/>
  <c r="AT130" i="92" s="1"/>
  <c r="AX130" i="92" s="1"/>
  <c r="BB130" i="92" s="1"/>
  <c r="BF130" i="92" s="1"/>
  <c r="BJ130" i="92" s="1"/>
  <c r="BN130" i="92" s="1"/>
  <c r="BR130" i="92" s="1"/>
  <c r="BV130" i="92" s="1"/>
  <c r="BZ130" i="92" s="1"/>
  <c r="CD130" i="92" s="1"/>
  <c r="CH130" i="92" s="1"/>
  <c r="CL130" i="92" s="1"/>
  <c r="CP130" i="92" s="1"/>
  <c r="CT130" i="92" s="1"/>
  <c r="CX130" i="92" s="1"/>
  <c r="DB130" i="92" s="1"/>
  <c r="DF130" i="92" s="1"/>
  <c r="DJ130" i="92" s="1"/>
  <c r="DN130" i="92" s="1"/>
  <c r="DR130" i="92" s="1"/>
  <c r="DV130" i="92" s="1"/>
  <c r="DZ130" i="92" s="1"/>
  <c r="ED130" i="92" s="1"/>
  <c r="U130" i="92"/>
  <c r="Y130" i="92" s="1"/>
  <c r="AC130" i="92" s="1"/>
  <c r="AG130" i="92" s="1"/>
  <c r="AK130" i="92" s="1"/>
  <c r="AO130" i="92" s="1"/>
  <c r="AS130" i="92" s="1"/>
  <c r="AW130" i="92" s="1"/>
  <c r="BA130" i="92" s="1"/>
  <c r="BE130" i="92" s="1"/>
  <c r="BI130" i="92" s="1"/>
  <c r="BM130" i="92" s="1"/>
  <c r="BQ130" i="92" s="1"/>
  <c r="BU130" i="92" s="1"/>
  <c r="BY130" i="92" s="1"/>
  <c r="CC130" i="92" s="1"/>
  <c r="CG130" i="92" s="1"/>
  <c r="CK130" i="92" s="1"/>
  <c r="CO130" i="92" s="1"/>
  <c r="CS130" i="92" s="1"/>
  <c r="CW130" i="92" s="1"/>
  <c r="DA130" i="92" s="1"/>
  <c r="DE130" i="92" s="1"/>
  <c r="DI130" i="92" s="1"/>
  <c r="DM130" i="92" s="1"/>
  <c r="DQ130" i="92" s="1"/>
  <c r="DU130" i="92" s="1"/>
  <c r="DY130" i="92" s="1"/>
  <c r="EC130" i="92" s="1"/>
  <c r="X129" i="92"/>
  <c r="AB129" i="92" s="1"/>
  <c r="AF129" i="92" s="1"/>
  <c r="AJ129" i="92" s="1"/>
  <c r="AN129" i="92" s="1"/>
  <c r="AR129" i="92" s="1"/>
  <c r="AV129" i="92" s="1"/>
  <c r="AZ129" i="92" s="1"/>
  <c r="BD129" i="92" s="1"/>
  <c r="BH129" i="92" s="1"/>
  <c r="BL129" i="92" s="1"/>
  <c r="BP129" i="92" s="1"/>
  <c r="BT129" i="92" s="1"/>
  <c r="BX129" i="92" s="1"/>
  <c r="CB129" i="92" s="1"/>
  <c r="CF129" i="92" s="1"/>
  <c r="CJ129" i="92" s="1"/>
  <c r="CN129" i="92" s="1"/>
  <c r="CR129" i="92" s="1"/>
  <c r="CV129" i="92" s="1"/>
  <c r="CZ129" i="92" s="1"/>
  <c r="DD129" i="92" s="1"/>
  <c r="DH129" i="92" s="1"/>
  <c r="DL129" i="92" s="1"/>
  <c r="DP129" i="92" s="1"/>
  <c r="DT129" i="92" s="1"/>
  <c r="DX129" i="92" s="1"/>
  <c r="EB129" i="92" s="1"/>
  <c r="EF129" i="92" s="1"/>
  <c r="W129" i="92"/>
  <c r="AA129" i="92" s="1"/>
  <c r="AE129" i="92" s="1"/>
  <c r="AI129" i="92" s="1"/>
  <c r="AM129" i="92" s="1"/>
  <c r="AQ129" i="92" s="1"/>
  <c r="AU129" i="92" s="1"/>
  <c r="AY129" i="92" s="1"/>
  <c r="BC129" i="92" s="1"/>
  <c r="BG129" i="92" s="1"/>
  <c r="BK129" i="92" s="1"/>
  <c r="BO129" i="92" s="1"/>
  <c r="BS129" i="92" s="1"/>
  <c r="BW129" i="92" s="1"/>
  <c r="CA129" i="92" s="1"/>
  <c r="CE129" i="92" s="1"/>
  <c r="CI129" i="92" s="1"/>
  <c r="CM129" i="92" s="1"/>
  <c r="CQ129" i="92" s="1"/>
  <c r="CU129" i="92" s="1"/>
  <c r="CY129" i="92" s="1"/>
  <c r="DC129" i="92" s="1"/>
  <c r="DG129" i="92" s="1"/>
  <c r="DK129" i="92" s="1"/>
  <c r="DO129" i="92" s="1"/>
  <c r="DS129" i="92" s="1"/>
  <c r="DW129" i="92" s="1"/>
  <c r="EA129" i="92" s="1"/>
  <c r="EE129" i="92" s="1"/>
  <c r="V129" i="92"/>
  <c r="Z129" i="92" s="1"/>
  <c r="AD129" i="92" s="1"/>
  <c r="AH129" i="92" s="1"/>
  <c r="AL129" i="92" s="1"/>
  <c r="AP129" i="92" s="1"/>
  <c r="AT129" i="92" s="1"/>
  <c r="AX129" i="92" s="1"/>
  <c r="BB129" i="92" s="1"/>
  <c r="BF129" i="92" s="1"/>
  <c r="BJ129" i="92" s="1"/>
  <c r="BN129" i="92" s="1"/>
  <c r="BR129" i="92" s="1"/>
  <c r="BV129" i="92" s="1"/>
  <c r="BZ129" i="92" s="1"/>
  <c r="CD129" i="92" s="1"/>
  <c r="CH129" i="92" s="1"/>
  <c r="CL129" i="92" s="1"/>
  <c r="CP129" i="92" s="1"/>
  <c r="CT129" i="92" s="1"/>
  <c r="CX129" i="92" s="1"/>
  <c r="DB129" i="92" s="1"/>
  <c r="DF129" i="92" s="1"/>
  <c r="DJ129" i="92" s="1"/>
  <c r="DN129" i="92" s="1"/>
  <c r="DR129" i="92" s="1"/>
  <c r="DV129" i="92" s="1"/>
  <c r="DZ129" i="92" s="1"/>
  <c r="ED129" i="92" s="1"/>
  <c r="U129" i="92"/>
  <c r="Y129" i="92" s="1"/>
  <c r="AC129" i="92" s="1"/>
  <c r="AG129" i="92" s="1"/>
  <c r="AK129" i="92" s="1"/>
  <c r="AO129" i="92" s="1"/>
  <c r="AS129" i="92" s="1"/>
  <c r="AW129" i="92" s="1"/>
  <c r="BA129" i="92" s="1"/>
  <c r="BE129" i="92" s="1"/>
  <c r="BI129" i="92" s="1"/>
  <c r="BM129" i="92" s="1"/>
  <c r="BQ129" i="92" s="1"/>
  <c r="BU129" i="92" s="1"/>
  <c r="BY129" i="92" s="1"/>
  <c r="CC129" i="92" s="1"/>
  <c r="CG129" i="92" s="1"/>
  <c r="CK129" i="92" s="1"/>
  <c r="CO129" i="92" s="1"/>
  <c r="CS129" i="92" s="1"/>
  <c r="CW129" i="92" s="1"/>
  <c r="DA129" i="92" s="1"/>
  <c r="DE129" i="92" s="1"/>
  <c r="DI129" i="92" s="1"/>
  <c r="DM129" i="92" s="1"/>
  <c r="DQ129" i="92" s="1"/>
  <c r="DU129" i="92" s="1"/>
  <c r="DY129" i="92" s="1"/>
  <c r="EC129" i="92" s="1"/>
  <c r="X128" i="92"/>
  <c r="AB128" i="92" s="1"/>
  <c r="AF128" i="92" s="1"/>
  <c r="AJ128" i="92" s="1"/>
  <c r="AN128" i="92" s="1"/>
  <c r="AR128" i="92" s="1"/>
  <c r="AV128" i="92" s="1"/>
  <c r="AZ128" i="92" s="1"/>
  <c r="BD128" i="92" s="1"/>
  <c r="BH128" i="92" s="1"/>
  <c r="BL128" i="92" s="1"/>
  <c r="BP128" i="92" s="1"/>
  <c r="BT128" i="92" s="1"/>
  <c r="BX128" i="92" s="1"/>
  <c r="CB128" i="92" s="1"/>
  <c r="CF128" i="92" s="1"/>
  <c r="CJ128" i="92" s="1"/>
  <c r="CN128" i="92" s="1"/>
  <c r="CR128" i="92" s="1"/>
  <c r="CV128" i="92" s="1"/>
  <c r="CZ128" i="92" s="1"/>
  <c r="DD128" i="92" s="1"/>
  <c r="DH128" i="92" s="1"/>
  <c r="DL128" i="92" s="1"/>
  <c r="DP128" i="92" s="1"/>
  <c r="DT128" i="92" s="1"/>
  <c r="DX128" i="92" s="1"/>
  <c r="EB128" i="92" s="1"/>
  <c r="EF128" i="92" s="1"/>
  <c r="W128" i="92"/>
  <c r="AA128" i="92" s="1"/>
  <c r="AE128" i="92" s="1"/>
  <c r="AI128" i="92" s="1"/>
  <c r="AM128" i="92" s="1"/>
  <c r="AQ128" i="92" s="1"/>
  <c r="AU128" i="92" s="1"/>
  <c r="AY128" i="92" s="1"/>
  <c r="BC128" i="92" s="1"/>
  <c r="BG128" i="92" s="1"/>
  <c r="BK128" i="92" s="1"/>
  <c r="BO128" i="92" s="1"/>
  <c r="BS128" i="92" s="1"/>
  <c r="BW128" i="92" s="1"/>
  <c r="CA128" i="92" s="1"/>
  <c r="CE128" i="92" s="1"/>
  <c r="CI128" i="92" s="1"/>
  <c r="CM128" i="92" s="1"/>
  <c r="CQ128" i="92" s="1"/>
  <c r="CU128" i="92" s="1"/>
  <c r="CY128" i="92" s="1"/>
  <c r="DC128" i="92" s="1"/>
  <c r="DG128" i="92" s="1"/>
  <c r="DK128" i="92" s="1"/>
  <c r="DO128" i="92" s="1"/>
  <c r="DS128" i="92" s="1"/>
  <c r="DW128" i="92" s="1"/>
  <c r="EA128" i="92" s="1"/>
  <c r="EE128" i="92" s="1"/>
  <c r="V128" i="92"/>
  <c r="Z128" i="92" s="1"/>
  <c r="AD128" i="92" s="1"/>
  <c r="AH128" i="92" s="1"/>
  <c r="AL128" i="92" s="1"/>
  <c r="AP128" i="92" s="1"/>
  <c r="AT128" i="92" s="1"/>
  <c r="AX128" i="92" s="1"/>
  <c r="BB128" i="92" s="1"/>
  <c r="BF128" i="92" s="1"/>
  <c r="BJ128" i="92" s="1"/>
  <c r="BN128" i="92" s="1"/>
  <c r="BR128" i="92" s="1"/>
  <c r="BV128" i="92" s="1"/>
  <c r="BZ128" i="92" s="1"/>
  <c r="CD128" i="92" s="1"/>
  <c r="CH128" i="92" s="1"/>
  <c r="CL128" i="92" s="1"/>
  <c r="CP128" i="92" s="1"/>
  <c r="CT128" i="92" s="1"/>
  <c r="CX128" i="92" s="1"/>
  <c r="DB128" i="92" s="1"/>
  <c r="DF128" i="92" s="1"/>
  <c r="DJ128" i="92" s="1"/>
  <c r="DN128" i="92" s="1"/>
  <c r="DR128" i="92" s="1"/>
  <c r="DV128" i="92" s="1"/>
  <c r="DZ128" i="92" s="1"/>
  <c r="ED128" i="92" s="1"/>
  <c r="U128" i="92"/>
  <c r="Y128" i="92" s="1"/>
  <c r="AC128" i="92" s="1"/>
  <c r="AG128" i="92" s="1"/>
  <c r="AK128" i="92" s="1"/>
  <c r="AO128" i="92" s="1"/>
  <c r="AS128" i="92" s="1"/>
  <c r="AW128" i="92" s="1"/>
  <c r="BA128" i="92" s="1"/>
  <c r="BE128" i="92" s="1"/>
  <c r="BI128" i="92" s="1"/>
  <c r="BM128" i="92" s="1"/>
  <c r="BQ128" i="92" s="1"/>
  <c r="BU128" i="92" s="1"/>
  <c r="BY128" i="92" s="1"/>
  <c r="CC128" i="92" s="1"/>
  <c r="CG128" i="92" s="1"/>
  <c r="CK128" i="92" s="1"/>
  <c r="CO128" i="92" s="1"/>
  <c r="CS128" i="92" s="1"/>
  <c r="CW128" i="92" s="1"/>
  <c r="DA128" i="92" s="1"/>
  <c r="DE128" i="92" s="1"/>
  <c r="DI128" i="92" s="1"/>
  <c r="DM128" i="92" s="1"/>
  <c r="DQ128" i="92" s="1"/>
  <c r="DU128" i="92" s="1"/>
  <c r="DY128" i="92" s="1"/>
  <c r="EC128" i="92" s="1"/>
  <c r="X127" i="92"/>
  <c r="AB127" i="92" s="1"/>
  <c r="AF127" i="92" s="1"/>
  <c r="AJ127" i="92" s="1"/>
  <c r="AN127" i="92" s="1"/>
  <c r="AR127" i="92" s="1"/>
  <c r="AV127" i="92" s="1"/>
  <c r="AZ127" i="92" s="1"/>
  <c r="BD127" i="92" s="1"/>
  <c r="BH127" i="92" s="1"/>
  <c r="BL127" i="92" s="1"/>
  <c r="BP127" i="92" s="1"/>
  <c r="BT127" i="92" s="1"/>
  <c r="BX127" i="92" s="1"/>
  <c r="CB127" i="92" s="1"/>
  <c r="CF127" i="92" s="1"/>
  <c r="CJ127" i="92" s="1"/>
  <c r="CN127" i="92" s="1"/>
  <c r="CR127" i="92" s="1"/>
  <c r="CV127" i="92" s="1"/>
  <c r="CZ127" i="92" s="1"/>
  <c r="DD127" i="92" s="1"/>
  <c r="DH127" i="92" s="1"/>
  <c r="DL127" i="92" s="1"/>
  <c r="DP127" i="92" s="1"/>
  <c r="DT127" i="92" s="1"/>
  <c r="DX127" i="92" s="1"/>
  <c r="EB127" i="92" s="1"/>
  <c r="EF127" i="92" s="1"/>
  <c r="W127" i="92"/>
  <c r="AA127" i="92" s="1"/>
  <c r="AE127" i="92" s="1"/>
  <c r="AI127" i="92" s="1"/>
  <c r="AM127" i="92" s="1"/>
  <c r="AQ127" i="92" s="1"/>
  <c r="AU127" i="92" s="1"/>
  <c r="AY127" i="92" s="1"/>
  <c r="BC127" i="92" s="1"/>
  <c r="BG127" i="92" s="1"/>
  <c r="BK127" i="92" s="1"/>
  <c r="BO127" i="92" s="1"/>
  <c r="BS127" i="92" s="1"/>
  <c r="BW127" i="92" s="1"/>
  <c r="CA127" i="92" s="1"/>
  <c r="CE127" i="92" s="1"/>
  <c r="CI127" i="92" s="1"/>
  <c r="CM127" i="92" s="1"/>
  <c r="CQ127" i="92" s="1"/>
  <c r="CU127" i="92" s="1"/>
  <c r="CY127" i="92" s="1"/>
  <c r="DC127" i="92" s="1"/>
  <c r="DG127" i="92" s="1"/>
  <c r="DK127" i="92" s="1"/>
  <c r="DO127" i="92" s="1"/>
  <c r="DS127" i="92" s="1"/>
  <c r="DW127" i="92" s="1"/>
  <c r="EA127" i="92" s="1"/>
  <c r="EE127" i="92" s="1"/>
  <c r="V127" i="92"/>
  <c r="Z127" i="92" s="1"/>
  <c r="AD127" i="92" s="1"/>
  <c r="AH127" i="92" s="1"/>
  <c r="AL127" i="92" s="1"/>
  <c r="AP127" i="92" s="1"/>
  <c r="AT127" i="92" s="1"/>
  <c r="AX127" i="92" s="1"/>
  <c r="BB127" i="92" s="1"/>
  <c r="BF127" i="92" s="1"/>
  <c r="BJ127" i="92" s="1"/>
  <c r="BN127" i="92" s="1"/>
  <c r="BR127" i="92" s="1"/>
  <c r="BV127" i="92" s="1"/>
  <c r="BZ127" i="92" s="1"/>
  <c r="CD127" i="92" s="1"/>
  <c r="CH127" i="92" s="1"/>
  <c r="CL127" i="92" s="1"/>
  <c r="CP127" i="92" s="1"/>
  <c r="CT127" i="92" s="1"/>
  <c r="CX127" i="92" s="1"/>
  <c r="DB127" i="92" s="1"/>
  <c r="DF127" i="92" s="1"/>
  <c r="DJ127" i="92" s="1"/>
  <c r="DN127" i="92" s="1"/>
  <c r="DR127" i="92" s="1"/>
  <c r="DV127" i="92" s="1"/>
  <c r="DZ127" i="92" s="1"/>
  <c r="ED127" i="92" s="1"/>
  <c r="U127" i="92"/>
  <c r="Y127" i="92" s="1"/>
  <c r="AC127" i="92" s="1"/>
  <c r="AG127" i="92" s="1"/>
  <c r="AK127" i="92" s="1"/>
  <c r="AO127" i="92" s="1"/>
  <c r="AS127" i="92" s="1"/>
  <c r="AW127" i="92" s="1"/>
  <c r="BA127" i="92" s="1"/>
  <c r="BE127" i="92" s="1"/>
  <c r="BI127" i="92" s="1"/>
  <c r="BM127" i="92" s="1"/>
  <c r="BQ127" i="92" s="1"/>
  <c r="BU127" i="92" s="1"/>
  <c r="BY127" i="92" s="1"/>
  <c r="CC127" i="92" s="1"/>
  <c r="CG127" i="92" s="1"/>
  <c r="CK127" i="92" s="1"/>
  <c r="CO127" i="92" s="1"/>
  <c r="CS127" i="92" s="1"/>
  <c r="CW127" i="92" s="1"/>
  <c r="DA127" i="92" s="1"/>
  <c r="DE127" i="92" s="1"/>
  <c r="DI127" i="92" s="1"/>
  <c r="DM127" i="92" s="1"/>
  <c r="DQ127" i="92" s="1"/>
  <c r="DU127" i="92" s="1"/>
  <c r="DY127" i="92" s="1"/>
  <c r="EC127" i="92" s="1"/>
  <c r="X126" i="92"/>
  <c r="AB126" i="92" s="1"/>
  <c r="AF126" i="92" s="1"/>
  <c r="AJ126" i="92" s="1"/>
  <c r="AN126" i="92" s="1"/>
  <c r="AR126" i="92" s="1"/>
  <c r="AV126" i="92" s="1"/>
  <c r="AZ126" i="92" s="1"/>
  <c r="BD126" i="92" s="1"/>
  <c r="BH126" i="92" s="1"/>
  <c r="BL126" i="92" s="1"/>
  <c r="BP126" i="92" s="1"/>
  <c r="BT126" i="92" s="1"/>
  <c r="BX126" i="92" s="1"/>
  <c r="CB126" i="92" s="1"/>
  <c r="CF126" i="92" s="1"/>
  <c r="CJ126" i="92" s="1"/>
  <c r="CN126" i="92" s="1"/>
  <c r="CR126" i="92" s="1"/>
  <c r="CV126" i="92" s="1"/>
  <c r="CZ126" i="92" s="1"/>
  <c r="DD126" i="92" s="1"/>
  <c r="DH126" i="92" s="1"/>
  <c r="DL126" i="92" s="1"/>
  <c r="DP126" i="92" s="1"/>
  <c r="DT126" i="92" s="1"/>
  <c r="DX126" i="92" s="1"/>
  <c r="EB126" i="92" s="1"/>
  <c r="EF126" i="92" s="1"/>
  <c r="W126" i="92"/>
  <c r="AA126" i="92" s="1"/>
  <c r="AE126" i="92" s="1"/>
  <c r="AI126" i="92" s="1"/>
  <c r="AM126" i="92" s="1"/>
  <c r="AQ126" i="92" s="1"/>
  <c r="AU126" i="92" s="1"/>
  <c r="AY126" i="92" s="1"/>
  <c r="BC126" i="92" s="1"/>
  <c r="BG126" i="92" s="1"/>
  <c r="BK126" i="92" s="1"/>
  <c r="BO126" i="92" s="1"/>
  <c r="BS126" i="92" s="1"/>
  <c r="BW126" i="92" s="1"/>
  <c r="CA126" i="92" s="1"/>
  <c r="CE126" i="92" s="1"/>
  <c r="CI126" i="92" s="1"/>
  <c r="CM126" i="92" s="1"/>
  <c r="CQ126" i="92" s="1"/>
  <c r="CU126" i="92" s="1"/>
  <c r="CY126" i="92" s="1"/>
  <c r="DC126" i="92" s="1"/>
  <c r="DG126" i="92" s="1"/>
  <c r="DK126" i="92" s="1"/>
  <c r="DO126" i="92" s="1"/>
  <c r="DS126" i="92" s="1"/>
  <c r="DW126" i="92" s="1"/>
  <c r="EA126" i="92" s="1"/>
  <c r="EE126" i="92" s="1"/>
  <c r="V126" i="92"/>
  <c r="Z126" i="92" s="1"/>
  <c r="AD126" i="92" s="1"/>
  <c r="AH126" i="92" s="1"/>
  <c r="AL126" i="92" s="1"/>
  <c r="AP126" i="92" s="1"/>
  <c r="AT126" i="92" s="1"/>
  <c r="AX126" i="92" s="1"/>
  <c r="BB126" i="92" s="1"/>
  <c r="BF126" i="92" s="1"/>
  <c r="BJ126" i="92" s="1"/>
  <c r="BN126" i="92" s="1"/>
  <c r="BR126" i="92" s="1"/>
  <c r="BV126" i="92" s="1"/>
  <c r="BZ126" i="92" s="1"/>
  <c r="CD126" i="92" s="1"/>
  <c r="CH126" i="92" s="1"/>
  <c r="CL126" i="92" s="1"/>
  <c r="CP126" i="92" s="1"/>
  <c r="CT126" i="92" s="1"/>
  <c r="CX126" i="92" s="1"/>
  <c r="DB126" i="92" s="1"/>
  <c r="DF126" i="92" s="1"/>
  <c r="DJ126" i="92" s="1"/>
  <c r="DN126" i="92" s="1"/>
  <c r="DR126" i="92" s="1"/>
  <c r="DV126" i="92" s="1"/>
  <c r="DZ126" i="92" s="1"/>
  <c r="ED126" i="92" s="1"/>
  <c r="U126" i="92"/>
  <c r="Y126" i="92" s="1"/>
  <c r="AC126" i="92" s="1"/>
  <c r="AG126" i="92" s="1"/>
  <c r="AK126" i="92" s="1"/>
  <c r="AO126" i="92" s="1"/>
  <c r="AS126" i="92" s="1"/>
  <c r="AW126" i="92" s="1"/>
  <c r="BA126" i="92" s="1"/>
  <c r="BE126" i="92" s="1"/>
  <c r="BI126" i="92" s="1"/>
  <c r="BM126" i="92" s="1"/>
  <c r="BQ126" i="92" s="1"/>
  <c r="BU126" i="92" s="1"/>
  <c r="BY126" i="92" s="1"/>
  <c r="CC126" i="92" s="1"/>
  <c r="CG126" i="92" s="1"/>
  <c r="CK126" i="92" s="1"/>
  <c r="CO126" i="92" s="1"/>
  <c r="CS126" i="92" s="1"/>
  <c r="CW126" i="92" s="1"/>
  <c r="DA126" i="92" s="1"/>
  <c r="DE126" i="92" s="1"/>
  <c r="DI126" i="92" s="1"/>
  <c r="DM126" i="92" s="1"/>
  <c r="DQ126" i="92" s="1"/>
  <c r="DU126" i="92" s="1"/>
  <c r="DY126" i="92" s="1"/>
  <c r="EC126" i="92" s="1"/>
  <c r="X125" i="92"/>
  <c r="AB125" i="92" s="1"/>
  <c r="AF125" i="92" s="1"/>
  <c r="AJ125" i="92" s="1"/>
  <c r="AN125" i="92" s="1"/>
  <c r="AR125" i="92" s="1"/>
  <c r="AV125" i="92" s="1"/>
  <c r="AZ125" i="92" s="1"/>
  <c r="BD125" i="92" s="1"/>
  <c r="BH125" i="92" s="1"/>
  <c r="BL125" i="92" s="1"/>
  <c r="BP125" i="92" s="1"/>
  <c r="BT125" i="92" s="1"/>
  <c r="BX125" i="92" s="1"/>
  <c r="CB125" i="92" s="1"/>
  <c r="CF125" i="92" s="1"/>
  <c r="CJ125" i="92" s="1"/>
  <c r="CN125" i="92" s="1"/>
  <c r="CR125" i="92" s="1"/>
  <c r="CV125" i="92" s="1"/>
  <c r="CZ125" i="92" s="1"/>
  <c r="DD125" i="92" s="1"/>
  <c r="DH125" i="92" s="1"/>
  <c r="DL125" i="92" s="1"/>
  <c r="DP125" i="92" s="1"/>
  <c r="DT125" i="92" s="1"/>
  <c r="DX125" i="92" s="1"/>
  <c r="EB125" i="92" s="1"/>
  <c r="EF125" i="92" s="1"/>
  <c r="W125" i="92"/>
  <c r="AA125" i="92" s="1"/>
  <c r="AE125" i="92" s="1"/>
  <c r="AI125" i="92" s="1"/>
  <c r="AM125" i="92" s="1"/>
  <c r="AQ125" i="92" s="1"/>
  <c r="AU125" i="92" s="1"/>
  <c r="AY125" i="92" s="1"/>
  <c r="BC125" i="92" s="1"/>
  <c r="BG125" i="92" s="1"/>
  <c r="BK125" i="92" s="1"/>
  <c r="BO125" i="92" s="1"/>
  <c r="BS125" i="92" s="1"/>
  <c r="BW125" i="92" s="1"/>
  <c r="CA125" i="92" s="1"/>
  <c r="CE125" i="92" s="1"/>
  <c r="CI125" i="92" s="1"/>
  <c r="CM125" i="92" s="1"/>
  <c r="CQ125" i="92" s="1"/>
  <c r="CU125" i="92" s="1"/>
  <c r="CY125" i="92" s="1"/>
  <c r="DC125" i="92" s="1"/>
  <c r="DG125" i="92" s="1"/>
  <c r="DK125" i="92" s="1"/>
  <c r="DO125" i="92" s="1"/>
  <c r="DS125" i="92" s="1"/>
  <c r="DW125" i="92" s="1"/>
  <c r="EA125" i="92" s="1"/>
  <c r="EE125" i="92" s="1"/>
  <c r="V125" i="92"/>
  <c r="Z125" i="92" s="1"/>
  <c r="AD125" i="92" s="1"/>
  <c r="AH125" i="92" s="1"/>
  <c r="AL125" i="92" s="1"/>
  <c r="AP125" i="92" s="1"/>
  <c r="AT125" i="92" s="1"/>
  <c r="AX125" i="92" s="1"/>
  <c r="BB125" i="92" s="1"/>
  <c r="BF125" i="92" s="1"/>
  <c r="BJ125" i="92" s="1"/>
  <c r="BN125" i="92" s="1"/>
  <c r="BR125" i="92" s="1"/>
  <c r="BV125" i="92" s="1"/>
  <c r="BZ125" i="92" s="1"/>
  <c r="CD125" i="92" s="1"/>
  <c r="CH125" i="92" s="1"/>
  <c r="CL125" i="92" s="1"/>
  <c r="CP125" i="92" s="1"/>
  <c r="CT125" i="92" s="1"/>
  <c r="CX125" i="92" s="1"/>
  <c r="DB125" i="92" s="1"/>
  <c r="DF125" i="92" s="1"/>
  <c r="DJ125" i="92" s="1"/>
  <c r="DN125" i="92" s="1"/>
  <c r="DR125" i="92" s="1"/>
  <c r="DV125" i="92" s="1"/>
  <c r="DZ125" i="92" s="1"/>
  <c r="ED125" i="92" s="1"/>
  <c r="U125" i="92"/>
  <c r="Y125" i="92" s="1"/>
  <c r="AC125" i="92" s="1"/>
  <c r="AG125" i="92" s="1"/>
  <c r="AK125" i="92" s="1"/>
  <c r="AO125" i="92" s="1"/>
  <c r="AS125" i="92" s="1"/>
  <c r="AW125" i="92" s="1"/>
  <c r="BA125" i="92" s="1"/>
  <c r="BE125" i="92" s="1"/>
  <c r="BI125" i="92" s="1"/>
  <c r="BM125" i="92" s="1"/>
  <c r="BQ125" i="92" s="1"/>
  <c r="BU125" i="92" s="1"/>
  <c r="BY125" i="92" s="1"/>
  <c r="CC125" i="92" s="1"/>
  <c r="CG125" i="92" s="1"/>
  <c r="CK125" i="92" s="1"/>
  <c r="CO125" i="92" s="1"/>
  <c r="CS125" i="92" s="1"/>
  <c r="CW125" i="92" s="1"/>
  <c r="DA125" i="92" s="1"/>
  <c r="DE125" i="92" s="1"/>
  <c r="DI125" i="92" s="1"/>
  <c r="DM125" i="92" s="1"/>
  <c r="DQ125" i="92" s="1"/>
  <c r="DU125" i="92" s="1"/>
  <c r="DY125" i="92" s="1"/>
  <c r="EC125" i="92" s="1"/>
  <c r="X124" i="92"/>
  <c r="AB124" i="92" s="1"/>
  <c r="AF124" i="92" s="1"/>
  <c r="AJ124" i="92" s="1"/>
  <c r="AN124" i="92" s="1"/>
  <c r="AR124" i="92" s="1"/>
  <c r="AV124" i="92" s="1"/>
  <c r="AZ124" i="92" s="1"/>
  <c r="BD124" i="92" s="1"/>
  <c r="BH124" i="92" s="1"/>
  <c r="BL124" i="92" s="1"/>
  <c r="BP124" i="92" s="1"/>
  <c r="BT124" i="92" s="1"/>
  <c r="BX124" i="92" s="1"/>
  <c r="CB124" i="92" s="1"/>
  <c r="CF124" i="92" s="1"/>
  <c r="CJ124" i="92" s="1"/>
  <c r="CN124" i="92" s="1"/>
  <c r="CR124" i="92" s="1"/>
  <c r="CV124" i="92" s="1"/>
  <c r="CZ124" i="92" s="1"/>
  <c r="DD124" i="92" s="1"/>
  <c r="DH124" i="92" s="1"/>
  <c r="DL124" i="92" s="1"/>
  <c r="DP124" i="92" s="1"/>
  <c r="DT124" i="92" s="1"/>
  <c r="DX124" i="92" s="1"/>
  <c r="EB124" i="92" s="1"/>
  <c r="EF124" i="92" s="1"/>
  <c r="W124" i="92"/>
  <c r="AA124" i="92" s="1"/>
  <c r="AE124" i="92" s="1"/>
  <c r="AI124" i="92" s="1"/>
  <c r="AM124" i="92" s="1"/>
  <c r="AQ124" i="92" s="1"/>
  <c r="AU124" i="92" s="1"/>
  <c r="AY124" i="92" s="1"/>
  <c r="BC124" i="92" s="1"/>
  <c r="BG124" i="92" s="1"/>
  <c r="BK124" i="92" s="1"/>
  <c r="BO124" i="92" s="1"/>
  <c r="BS124" i="92" s="1"/>
  <c r="BW124" i="92" s="1"/>
  <c r="CA124" i="92" s="1"/>
  <c r="CE124" i="92" s="1"/>
  <c r="CI124" i="92" s="1"/>
  <c r="CM124" i="92" s="1"/>
  <c r="CQ124" i="92" s="1"/>
  <c r="CU124" i="92" s="1"/>
  <c r="CY124" i="92" s="1"/>
  <c r="DC124" i="92" s="1"/>
  <c r="DG124" i="92" s="1"/>
  <c r="DK124" i="92" s="1"/>
  <c r="DO124" i="92" s="1"/>
  <c r="DS124" i="92" s="1"/>
  <c r="DW124" i="92" s="1"/>
  <c r="EA124" i="92" s="1"/>
  <c r="EE124" i="92" s="1"/>
  <c r="V124" i="92"/>
  <c r="Z124" i="92" s="1"/>
  <c r="AD124" i="92" s="1"/>
  <c r="AH124" i="92" s="1"/>
  <c r="AL124" i="92" s="1"/>
  <c r="AP124" i="92" s="1"/>
  <c r="AT124" i="92" s="1"/>
  <c r="AX124" i="92" s="1"/>
  <c r="BB124" i="92" s="1"/>
  <c r="BF124" i="92" s="1"/>
  <c r="BJ124" i="92" s="1"/>
  <c r="BN124" i="92" s="1"/>
  <c r="BR124" i="92" s="1"/>
  <c r="BV124" i="92" s="1"/>
  <c r="BZ124" i="92" s="1"/>
  <c r="CD124" i="92" s="1"/>
  <c r="CH124" i="92" s="1"/>
  <c r="CL124" i="92" s="1"/>
  <c r="CP124" i="92" s="1"/>
  <c r="CT124" i="92" s="1"/>
  <c r="CX124" i="92" s="1"/>
  <c r="DB124" i="92" s="1"/>
  <c r="DF124" i="92" s="1"/>
  <c r="DJ124" i="92" s="1"/>
  <c r="DN124" i="92" s="1"/>
  <c r="DR124" i="92" s="1"/>
  <c r="DV124" i="92" s="1"/>
  <c r="DZ124" i="92" s="1"/>
  <c r="ED124" i="92" s="1"/>
  <c r="U124" i="92"/>
  <c r="Y124" i="92" s="1"/>
  <c r="AC124" i="92" s="1"/>
  <c r="AG124" i="92" s="1"/>
  <c r="AK124" i="92" s="1"/>
  <c r="AO124" i="92" s="1"/>
  <c r="AS124" i="92" s="1"/>
  <c r="AW124" i="92" s="1"/>
  <c r="BA124" i="92" s="1"/>
  <c r="BE124" i="92" s="1"/>
  <c r="BI124" i="92" s="1"/>
  <c r="BM124" i="92" s="1"/>
  <c r="BQ124" i="92" s="1"/>
  <c r="BU124" i="92" s="1"/>
  <c r="BY124" i="92" s="1"/>
  <c r="CC124" i="92" s="1"/>
  <c r="CG124" i="92" s="1"/>
  <c r="CK124" i="92" s="1"/>
  <c r="CO124" i="92" s="1"/>
  <c r="CS124" i="92" s="1"/>
  <c r="CW124" i="92" s="1"/>
  <c r="DA124" i="92" s="1"/>
  <c r="DE124" i="92" s="1"/>
  <c r="DI124" i="92" s="1"/>
  <c r="DM124" i="92" s="1"/>
  <c r="DQ124" i="92" s="1"/>
  <c r="DU124" i="92" s="1"/>
  <c r="DY124" i="92" s="1"/>
  <c r="EC124" i="92" s="1"/>
  <c r="X123" i="92"/>
  <c r="AB123" i="92" s="1"/>
  <c r="AF123" i="92" s="1"/>
  <c r="AJ123" i="92" s="1"/>
  <c r="AN123" i="92" s="1"/>
  <c r="AR123" i="92" s="1"/>
  <c r="AV123" i="92" s="1"/>
  <c r="AZ123" i="92" s="1"/>
  <c r="BD123" i="92" s="1"/>
  <c r="BH123" i="92" s="1"/>
  <c r="BL123" i="92" s="1"/>
  <c r="BP123" i="92" s="1"/>
  <c r="BT123" i="92" s="1"/>
  <c r="BX123" i="92" s="1"/>
  <c r="CB123" i="92" s="1"/>
  <c r="CF123" i="92" s="1"/>
  <c r="CJ123" i="92" s="1"/>
  <c r="CN123" i="92" s="1"/>
  <c r="CR123" i="92" s="1"/>
  <c r="CV123" i="92" s="1"/>
  <c r="CZ123" i="92" s="1"/>
  <c r="DD123" i="92" s="1"/>
  <c r="DH123" i="92" s="1"/>
  <c r="DL123" i="92" s="1"/>
  <c r="DP123" i="92" s="1"/>
  <c r="DT123" i="92" s="1"/>
  <c r="DX123" i="92" s="1"/>
  <c r="EB123" i="92" s="1"/>
  <c r="EF123" i="92" s="1"/>
  <c r="W123" i="92"/>
  <c r="AA123" i="92" s="1"/>
  <c r="AE123" i="92" s="1"/>
  <c r="AI123" i="92" s="1"/>
  <c r="AM123" i="92" s="1"/>
  <c r="AQ123" i="92" s="1"/>
  <c r="AU123" i="92" s="1"/>
  <c r="AY123" i="92" s="1"/>
  <c r="BC123" i="92" s="1"/>
  <c r="BG123" i="92" s="1"/>
  <c r="BK123" i="92" s="1"/>
  <c r="BO123" i="92" s="1"/>
  <c r="BS123" i="92" s="1"/>
  <c r="BW123" i="92" s="1"/>
  <c r="CA123" i="92" s="1"/>
  <c r="CE123" i="92" s="1"/>
  <c r="CI123" i="92" s="1"/>
  <c r="CM123" i="92" s="1"/>
  <c r="CQ123" i="92" s="1"/>
  <c r="CU123" i="92" s="1"/>
  <c r="CY123" i="92" s="1"/>
  <c r="DC123" i="92" s="1"/>
  <c r="DG123" i="92" s="1"/>
  <c r="DK123" i="92" s="1"/>
  <c r="DO123" i="92" s="1"/>
  <c r="DS123" i="92" s="1"/>
  <c r="DW123" i="92" s="1"/>
  <c r="EA123" i="92" s="1"/>
  <c r="EE123" i="92" s="1"/>
  <c r="V123" i="92"/>
  <c r="Z123" i="92" s="1"/>
  <c r="AD123" i="92" s="1"/>
  <c r="AH123" i="92" s="1"/>
  <c r="AL123" i="92" s="1"/>
  <c r="AP123" i="92" s="1"/>
  <c r="AT123" i="92" s="1"/>
  <c r="AX123" i="92" s="1"/>
  <c r="BB123" i="92" s="1"/>
  <c r="BF123" i="92" s="1"/>
  <c r="BJ123" i="92" s="1"/>
  <c r="BN123" i="92" s="1"/>
  <c r="BR123" i="92" s="1"/>
  <c r="BV123" i="92" s="1"/>
  <c r="BZ123" i="92" s="1"/>
  <c r="CD123" i="92" s="1"/>
  <c r="CH123" i="92" s="1"/>
  <c r="CL123" i="92" s="1"/>
  <c r="CP123" i="92" s="1"/>
  <c r="CT123" i="92" s="1"/>
  <c r="CX123" i="92" s="1"/>
  <c r="DB123" i="92" s="1"/>
  <c r="DF123" i="92" s="1"/>
  <c r="DJ123" i="92" s="1"/>
  <c r="DN123" i="92" s="1"/>
  <c r="DR123" i="92" s="1"/>
  <c r="DV123" i="92" s="1"/>
  <c r="DZ123" i="92" s="1"/>
  <c r="ED123" i="92" s="1"/>
  <c r="U123" i="92"/>
  <c r="Y123" i="92" s="1"/>
  <c r="AC123" i="92" s="1"/>
  <c r="AG123" i="92" s="1"/>
  <c r="AK123" i="92" s="1"/>
  <c r="AO123" i="92" s="1"/>
  <c r="AS123" i="92" s="1"/>
  <c r="AW123" i="92" s="1"/>
  <c r="BA123" i="92" s="1"/>
  <c r="BE123" i="92" s="1"/>
  <c r="BI123" i="92" s="1"/>
  <c r="BM123" i="92" s="1"/>
  <c r="BQ123" i="92" s="1"/>
  <c r="BU123" i="92" s="1"/>
  <c r="BY123" i="92" s="1"/>
  <c r="CC123" i="92" s="1"/>
  <c r="CG123" i="92" s="1"/>
  <c r="CK123" i="92" s="1"/>
  <c r="CO123" i="92" s="1"/>
  <c r="CS123" i="92" s="1"/>
  <c r="CW123" i="92" s="1"/>
  <c r="DA123" i="92" s="1"/>
  <c r="DE123" i="92" s="1"/>
  <c r="DI123" i="92" s="1"/>
  <c r="DM123" i="92" s="1"/>
  <c r="DQ123" i="92" s="1"/>
  <c r="DU123" i="92" s="1"/>
  <c r="DY123" i="92" s="1"/>
  <c r="EC123" i="92" s="1"/>
  <c r="X122" i="92"/>
  <c r="AB122" i="92" s="1"/>
  <c r="AF122" i="92" s="1"/>
  <c r="AJ122" i="92" s="1"/>
  <c r="AN122" i="92" s="1"/>
  <c r="AR122" i="92" s="1"/>
  <c r="AV122" i="92" s="1"/>
  <c r="AZ122" i="92" s="1"/>
  <c r="BD122" i="92" s="1"/>
  <c r="BH122" i="92" s="1"/>
  <c r="BL122" i="92" s="1"/>
  <c r="BP122" i="92" s="1"/>
  <c r="BT122" i="92" s="1"/>
  <c r="BX122" i="92" s="1"/>
  <c r="CB122" i="92" s="1"/>
  <c r="CF122" i="92" s="1"/>
  <c r="CJ122" i="92" s="1"/>
  <c r="CN122" i="92" s="1"/>
  <c r="CR122" i="92" s="1"/>
  <c r="CV122" i="92" s="1"/>
  <c r="CZ122" i="92" s="1"/>
  <c r="DD122" i="92" s="1"/>
  <c r="DH122" i="92" s="1"/>
  <c r="DL122" i="92" s="1"/>
  <c r="DP122" i="92" s="1"/>
  <c r="DT122" i="92" s="1"/>
  <c r="DX122" i="92" s="1"/>
  <c r="EB122" i="92" s="1"/>
  <c r="EF122" i="92" s="1"/>
  <c r="W122" i="92"/>
  <c r="AA122" i="92" s="1"/>
  <c r="AE122" i="92" s="1"/>
  <c r="AI122" i="92" s="1"/>
  <c r="AM122" i="92" s="1"/>
  <c r="AQ122" i="92" s="1"/>
  <c r="AU122" i="92" s="1"/>
  <c r="AY122" i="92" s="1"/>
  <c r="BC122" i="92" s="1"/>
  <c r="BG122" i="92" s="1"/>
  <c r="BK122" i="92" s="1"/>
  <c r="BO122" i="92" s="1"/>
  <c r="BS122" i="92" s="1"/>
  <c r="BW122" i="92" s="1"/>
  <c r="CA122" i="92" s="1"/>
  <c r="CE122" i="92" s="1"/>
  <c r="CI122" i="92" s="1"/>
  <c r="CM122" i="92" s="1"/>
  <c r="CQ122" i="92" s="1"/>
  <c r="CU122" i="92" s="1"/>
  <c r="CY122" i="92" s="1"/>
  <c r="DC122" i="92" s="1"/>
  <c r="DG122" i="92" s="1"/>
  <c r="DK122" i="92" s="1"/>
  <c r="DO122" i="92" s="1"/>
  <c r="DS122" i="92" s="1"/>
  <c r="DW122" i="92" s="1"/>
  <c r="EA122" i="92" s="1"/>
  <c r="EE122" i="92" s="1"/>
  <c r="V122" i="92"/>
  <c r="Z122" i="92" s="1"/>
  <c r="AD122" i="92" s="1"/>
  <c r="AH122" i="92" s="1"/>
  <c r="AL122" i="92" s="1"/>
  <c r="AP122" i="92" s="1"/>
  <c r="AT122" i="92" s="1"/>
  <c r="AX122" i="92" s="1"/>
  <c r="BB122" i="92" s="1"/>
  <c r="BF122" i="92" s="1"/>
  <c r="BJ122" i="92" s="1"/>
  <c r="BN122" i="92" s="1"/>
  <c r="BR122" i="92" s="1"/>
  <c r="BV122" i="92" s="1"/>
  <c r="BZ122" i="92" s="1"/>
  <c r="CD122" i="92" s="1"/>
  <c r="CH122" i="92" s="1"/>
  <c r="CL122" i="92" s="1"/>
  <c r="CP122" i="92" s="1"/>
  <c r="CT122" i="92" s="1"/>
  <c r="CX122" i="92" s="1"/>
  <c r="DB122" i="92" s="1"/>
  <c r="DF122" i="92" s="1"/>
  <c r="DJ122" i="92" s="1"/>
  <c r="DN122" i="92" s="1"/>
  <c r="DR122" i="92" s="1"/>
  <c r="DV122" i="92" s="1"/>
  <c r="DZ122" i="92" s="1"/>
  <c r="ED122" i="92" s="1"/>
  <c r="U122" i="92"/>
  <c r="Y122" i="92" s="1"/>
  <c r="AC122" i="92" s="1"/>
  <c r="AG122" i="92" s="1"/>
  <c r="AK122" i="92" s="1"/>
  <c r="AO122" i="92" s="1"/>
  <c r="AS122" i="92" s="1"/>
  <c r="AW122" i="92" s="1"/>
  <c r="BA122" i="92" s="1"/>
  <c r="BE122" i="92" s="1"/>
  <c r="BI122" i="92" s="1"/>
  <c r="BM122" i="92" s="1"/>
  <c r="BQ122" i="92" s="1"/>
  <c r="BU122" i="92" s="1"/>
  <c r="BY122" i="92" s="1"/>
  <c r="CC122" i="92" s="1"/>
  <c r="CG122" i="92" s="1"/>
  <c r="CK122" i="92" s="1"/>
  <c r="CO122" i="92" s="1"/>
  <c r="CS122" i="92" s="1"/>
  <c r="CW122" i="92" s="1"/>
  <c r="DA122" i="92" s="1"/>
  <c r="DE122" i="92" s="1"/>
  <c r="DI122" i="92" s="1"/>
  <c r="DM122" i="92" s="1"/>
  <c r="DQ122" i="92" s="1"/>
  <c r="DU122" i="92" s="1"/>
  <c r="DY122" i="92" s="1"/>
  <c r="EC122" i="92" s="1"/>
  <c r="X121" i="92"/>
  <c r="AB121" i="92" s="1"/>
  <c r="AF121" i="92" s="1"/>
  <c r="AJ121" i="92" s="1"/>
  <c r="AN121" i="92" s="1"/>
  <c r="AR121" i="92" s="1"/>
  <c r="AV121" i="92" s="1"/>
  <c r="AZ121" i="92" s="1"/>
  <c r="BD121" i="92" s="1"/>
  <c r="BH121" i="92" s="1"/>
  <c r="BL121" i="92" s="1"/>
  <c r="BP121" i="92" s="1"/>
  <c r="BT121" i="92" s="1"/>
  <c r="BX121" i="92" s="1"/>
  <c r="CB121" i="92" s="1"/>
  <c r="CF121" i="92" s="1"/>
  <c r="CJ121" i="92" s="1"/>
  <c r="CN121" i="92" s="1"/>
  <c r="CR121" i="92" s="1"/>
  <c r="CV121" i="92" s="1"/>
  <c r="CZ121" i="92" s="1"/>
  <c r="DD121" i="92" s="1"/>
  <c r="DH121" i="92" s="1"/>
  <c r="DL121" i="92" s="1"/>
  <c r="DP121" i="92" s="1"/>
  <c r="DT121" i="92" s="1"/>
  <c r="DX121" i="92" s="1"/>
  <c r="EB121" i="92" s="1"/>
  <c r="EF121" i="92" s="1"/>
  <c r="W121" i="92"/>
  <c r="AA121" i="92" s="1"/>
  <c r="AE121" i="92" s="1"/>
  <c r="AI121" i="92" s="1"/>
  <c r="AM121" i="92" s="1"/>
  <c r="AQ121" i="92" s="1"/>
  <c r="AU121" i="92" s="1"/>
  <c r="AY121" i="92" s="1"/>
  <c r="BC121" i="92" s="1"/>
  <c r="BG121" i="92" s="1"/>
  <c r="BK121" i="92" s="1"/>
  <c r="BO121" i="92" s="1"/>
  <c r="BS121" i="92" s="1"/>
  <c r="BW121" i="92" s="1"/>
  <c r="CA121" i="92" s="1"/>
  <c r="CE121" i="92" s="1"/>
  <c r="CI121" i="92" s="1"/>
  <c r="CM121" i="92" s="1"/>
  <c r="CQ121" i="92" s="1"/>
  <c r="CU121" i="92" s="1"/>
  <c r="CY121" i="92" s="1"/>
  <c r="DC121" i="92" s="1"/>
  <c r="DG121" i="92" s="1"/>
  <c r="DK121" i="92" s="1"/>
  <c r="DO121" i="92" s="1"/>
  <c r="DS121" i="92" s="1"/>
  <c r="DW121" i="92" s="1"/>
  <c r="EA121" i="92" s="1"/>
  <c r="EE121" i="92" s="1"/>
  <c r="V121" i="92"/>
  <c r="Z121" i="92" s="1"/>
  <c r="AD121" i="92" s="1"/>
  <c r="AH121" i="92" s="1"/>
  <c r="AL121" i="92" s="1"/>
  <c r="AP121" i="92" s="1"/>
  <c r="AT121" i="92" s="1"/>
  <c r="AX121" i="92" s="1"/>
  <c r="BB121" i="92" s="1"/>
  <c r="BF121" i="92" s="1"/>
  <c r="BJ121" i="92" s="1"/>
  <c r="BN121" i="92" s="1"/>
  <c r="BR121" i="92" s="1"/>
  <c r="BV121" i="92" s="1"/>
  <c r="BZ121" i="92" s="1"/>
  <c r="CD121" i="92" s="1"/>
  <c r="CH121" i="92" s="1"/>
  <c r="CL121" i="92" s="1"/>
  <c r="CP121" i="92" s="1"/>
  <c r="CT121" i="92" s="1"/>
  <c r="CX121" i="92" s="1"/>
  <c r="DB121" i="92" s="1"/>
  <c r="DF121" i="92" s="1"/>
  <c r="DJ121" i="92" s="1"/>
  <c r="DN121" i="92" s="1"/>
  <c r="DR121" i="92" s="1"/>
  <c r="DV121" i="92" s="1"/>
  <c r="DZ121" i="92" s="1"/>
  <c r="ED121" i="92" s="1"/>
  <c r="U121" i="92"/>
  <c r="Y121" i="92" s="1"/>
  <c r="AC121" i="92" s="1"/>
  <c r="AG121" i="92" s="1"/>
  <c r="AK121" i="92" s="1"/>
  <c r="AO121" i="92" s="1"/>
  <c r="AS121" i="92" s="1"/>
  <c r="AW121" i="92" s="1"/>
  <c r="BA121" i="92" s="1"/>
  <c r="BE121" i="92" s="1"/>
  <c r="BI121" i="92" s="1"/>
  <c r="BM121" i="92" s="1"/>
  <c r="BQ121" i="92" s="1"/>
  <c r="BU121" i="92" s="1"/>
  <c r="BY121" i="92" s="1"/>
  <c r="CC121" i="92" s="1"/>
  <c r="CG121" i="92" s="1"/>
  <c r="CK121" i="92" s="1"/>
  <c r="CO121" i="92" s="1"/>
  <c r="CS121" i="92" s="1"/>
  <c r="CW121" i="92" s="1"/>
  <c r="DA121" i="92" s="1"/>
  <c r="DE121" i="92" s="1"/>
  <c r="DI121" i="92" s="1"/>
  <c r="DM121" i="92" s="1"/>
  <c r="DQ121" i="92" s="1"/>
  <c r="DU121" i="92" s="1"/>
  <c r="DY121" i="92" s="1"/>
  <c r="EC121" i="92" s="1"/>
  <c r="X120" i="92"/>
  <c r="AB120" i="92" s="1"/>
  <c r="AF120" i="92" s="1"/>
  <c r="AJ120" i="92" s="1"/>
  <c r="AN120" i="92" s="1"/>
  <c r="AR120" i="92" s="1"/>
  <c r="AV120" i="92" s="1"/>
  <c r="AZ120" i="92" s="1"/>
  <c r="BD120" i="92" s="1"/>
  <c r="BH120" i="92" s="1"/>
  <c r="BL120" i="92" s="1"/>
  <c r="BP120" i="92" s="1"/>
  <c r="BT120" i="92" s="1"/>
  <c r="BX120" i="92" s="1"/>
  <c r="CB120" i="92" s="1"/>
  <c r="CF120" i="92" s="1"/>
  <c r="CJ120" i="92" s="1"/>
  <c r="CN120" i="92" s="1"/>
  <c r="CR120" i="92" s="1"/>
  <c r="CV120" i="92" s="1"/>
  <c r="CZ120" i="92" s="1"/>
  <c r="DD120" i="92" s="1"/>
  <c r="DH120" i="92" s="1"/>
  <c r="DL120" i="92" s="1"/>
  <c r="DP120" i="92" s="1"/>
  <c r="DT120" i="92" s="1"/>
  <c r="DX120" i="92" s="1"/>
  <c r="EB120" i="92" s="1"/>
  <c r="EF120" i="92" s="1"/>
  <c r="W120" i="92"/>
  <c r="AA120" i="92" s="1"/>
  <c r="AE120" i="92" s="1"/>
  <c r="AI120" i="92" s="1"/>
  <c r="AM120" i="92" s="1"/>
  <c r="AQ120" i="92" s="1"/>
  <c r="AU120" i="92" s="1"/>
  <c r="AY120" i="92" s="1"/>
  <c r="BC120" i="92" s="1"/>
  <c r="BG120" i="92" s="1"/>
  <c r="BK120" i="92" s="1"/>
  <c r="BO120" i="92" s="1"/>
  <c r="BS120" i="92" s="1"/>
  <c r="BW120" i="92" s="1"/>
  <c r="CA120" i="92" s="1"/>
  <c r="CE120" i="92" s="1"/>
  <c r="CI120" i="92" s="1"/>
  <c r="CM120" i="92" s="1"/>
  <c r="CQ120" i="92" s="1"/>
  <c r="CU120" i="92" s="1"/>
  <c r="CY120" i="92" s="1"/>
  <c r="DC120" i="92" s="1"/>
  <c r="DG120" i="92" s="1"/>
  <c r="DK120" i="92" s="1"/>
  <c r="DO120" i="92" s="1"/>
  <c r="DS120" i="92" s="1"/>
  <c r="DW120" i="92" s="1"/>
  <c r="EA120" i="92" s="1"/>
  <c r="EE120" i="92" s="1"/>
  <c r="V120" i="92"/>
  <c r="Z120" i="92" s="1"/>
  <c r="AD120" i="92" s="1"/>
  <c r="AH120" i="92" s="1"/>
  <c r="AL120" i="92" s="1"/>
  <c r="AP120" i="92" s="1"/>
  <c r="AT120" i="92" s="1"/>
  <c r="AX120" i="92" s="1"/>
  <c r="BB120" i="92" s="1"/>
  <c r="BF120" i="92" s="1"/>
  <c r="BJ120" i="92" s="1"/>
  <c r="BN120" i="92" s="1"/>
  <c r="BR120" i="92" s="1"/>
  <c r="BV120" i="92" s="1"/>
  <c r="BZ120" i="92" s="1"/>
  <c r="CD120" i="92" s="1"/>
  <c r="CH120" i="92" s="1"/>
  <c r="CL120" i="92" s="1"/>
  <c r="CP120" i="92" s="1"/>
  <c r="CT120" i="92" s="1"/>
  <c r="CX120" i="92" s="1"/>
  <c r="DB120" i="92" s="1"/>
  <c r="DF120" i="92" s="1"/>
  <c r="DJ120" i="92" s="1"/>
  <c r="DN120" i="92" s="1"/>
  <c r="DR120" i="92" s="1"/>
  <c r="DV120" i="92" s="1"/>
  <c r="DZ120" i="92" s="1"/>
  <c r="ED120" i="92" s="1"/>
  <c r="U120" i="92"/>
  <c r="Y120" i="92" s="1"/>
  <c r="AC120" i="92" s="1"/>
  <c r="AG120" i="92" s="1"/>
  <c r="AK120" i="92" s="1"/>
  <c r="AO120" i="92" s="1"/>
  <c r="AS120" i="92" s="1"/>
  <c r="AW120" i="92" s="1"/>
  <c r="BA120" i="92" s="1"/>
  <c r="BE120" i="92" s="1"/>
  <c r="BI120" i="92" s="1"/>
  <c r="BM120" i="92" s="1"/>
  <c r="BQ120" i="92" s="1"/>
  <c r="BU120" i="92" s="1"/>
  <c r="BY120" i="92" s="1"/>
  <c r="CC120" i="92" s="1"/>
  <c r="CG120" i="92" s="1"/>
  <c r="CK120" i="92" s="1"/>
  <c r="CO120" i="92" s="1"/>
  <c r="CS120" i="92" s="1"/>
  <c r="CW120" i="92" s="1"/>
  <c r="DA120" i="92" s="1"/>
  <c r="DE120" i="92" s="1"/>
  <c r="DI120" i="92" s="1"/>
  <c r="DM120" i="92" s="1"/>
  <c r="DQ120" i="92" s="1"/>
  <c r="DU120" i="92" s="1"/>
  <c r="DY120" i="92" s="1"/>
  <c r="EC120" i="92" s="1"/>
  <c r="X119" i="92"/>
  <c r="AB119" i="92" s="1"/>
  <c r="AF119" i="92" s="1"/>
  <c r="AJ119" i="92" s="1"/>
  <c r="AN119" i="92" s="1"/>
  <c r="AR119" i="92" s="1"/>
  <c r="AV119" i="92" s="1"/>
  <c r="AZ119" i="92" s="1"/>
  <c r="BD119" i="92" s="1"/>
  <c r="BH119" i="92" s="1"/>
  <c r="BL119" i="92" s="1"/>
  <c r="BP119" i="92" s="1"/>
  <c r="BT119" i="92" s="1"/>
  <c r="BX119" i="92" s="1"/>
  <c r="CB119" i="92" s="1"/>
  <c r="CF119" i="92" s="1"/>
  <c r="CJ119" i="92" s="1"/>
  <c r="CN119" i="92" s="1"/>
  <c r="CR119" i="92" s="1"/>
  <c r="CV119" i="92" s="1"/>
  <c r="CZ119" i="92" s="1"/>
  <c r="DD119" i="92" s="1"/>
  <c r="DH119" i="92" s="1"/>
  <c r="DL119" i="92" s="1"/>
  <c r="DP119" i="92" s="1"/>
  <c r="DT119" i="92" s="1"/>
  <c r="DX119" i="92" s="1"/>
  <c r="EB119" i="92" s="1"/>
  <c r="EF119" i="92" s="1"/>
  <c r="W119" i="92"/>
  <c r="AA119" i="92" s="1"/>
  <c r="AE119" i="92" s="1"/>
  <c r="AI119" i="92" s="1"/>
  <c r="AM119" i="92" s="1"/>
  <c r="AQ119" i="92" s="1"/>
  <c r="AU119" i="92" s="1"/>
  <c r="AY119" i="92" s="1"/>
  <c r="BC119" i="92" s="1"/>
  <c r="BG119" i="92" s="1"/>
  <c r="BK119" i="92" s="1"/>
  <c r="BO119" i="92" s="1"/>
  <c r="BS119" i="92" s="1"/>
  <c r="BW119" i="92" s="1"/>
  <c r="CA119" i="92" s="1"/>
  <c r="CE119" i="92" s="1"/>
  <c r="CI119" i="92" s="1"/>
  <c r="CM119" i="92" s="1"/>
  <c r="CQ119" i="92" s="1"/>
  <c r="CU119" i="92" s="1"/>
  <c r="CY119" i="92" s="1"/>
  <c r="DC119" i="92" s="1"/>
  <c r="DG119" i="92" s="1"/>
  <c r="DK119" i="92" s="1"/>
  <c r="DO119" i="92" s="1"/>
  <c r="DS119" i="92" s="1"/>
  <c r="DW119" i="92" s="1"/>
  <c r="EA119" i="92" s="1"/>
  <c r="EE119" i="92" s="1"/>
  <c r="V119" i="92"/>
  <c r="Z119" i="92" s="1"/>
  <c r="AD119" i="92" s="1"/>
  <c r="AH119" i="92" s="1"/>
  <c r="AL119" i="92" s="1"/>
  <c r="AP119" i="92" s="1"/>
  <c r="AT119" i="92" s="1"/>
  <c r="AX119" i="92" s="1"/>
  <c r="BB119" i="92" s="1"/>
  <c r="BF119" i="92" s="1"/>
  <c r="BJ119" i="92" s="1"/>
  <c r="BN119" i="92" s="1"/>
  <c r="BR119" i="92" s="1"/>
  <c r="BV119" i="92" s="1"/>
  <c r="BZ119" i="92" s="1"/>
  <c r="CD119" i="92" s="1"/>
  <c r="CH119" i="92" s="1"/>
  <c r="CL119" i="92" s="1"/>
  <c r="CP119" i="92" s="1"/>
  <c r="CT119" i="92" s="1"/>
  <c r="CX119" i="92" s="1"/>
  <c r="DB119" i="92" s="1"/>
  <c r="DF119" i="92" s="1"/>
  <c r="DJ119" i="92" s="1"/>
  <c r="DN119" i="92" s="1"/>
  <c r="DR119" i="92" s="1"/>
  <c r="DV119" i="92" s="1"/>
  <c r="DZ119" i="92" s="1"/>
  <c r="ED119" i="92" s="1"/>
  <c r="U119" i="92"/>
  <c r="Y119" i="92" s="1"/>
  <c r="AC119" i="92" s="1"/>
  <c r="AG119" i="92" s="1"/>
  <c r="AK119" i="92" s="1"/>
  <c r="AO119" i="92" s="1"/>
  <c r="AS119" i="92" s="1"/>
  <c r="AW119" i="92" s="1"/>
  <c r="BA119" i="92" s="1"/>
  <c r="BE119" i="92" s="1"/>
  <c r="BI119" i="92" s="1"/>
  <c r="BM119" i="92" s="1"/>
  <c r="BQ119" i="92" s="1"/>
  <c r="BU119" i="92" s="1"/>
  <c r="BY119" i="92" s="1"/>
  <c r="CC119" i="92" s="1"/>
  <c r="CG119" i="92" s="1"/>
  <c r="CK119" i="92" s="1"/>
  <c r="CO119" i="92" s="1"/>
  <c r="CS119" i="92" s="1"/>
  <c r="CW119" i="92" s="1"/>
  <c r="DA119" i="92" s="1"/>
  <c r="DE119" i="92" s="1"/>
  <c r="DI119" i="92" s="1"/>
  <c r="DM119" i="92" s="1"/>
  <c r="DQ119" i="92" s="1"/>
  <c r="DU119" i="92" s="1"/>
  <c r="DY119" i="92" s="1"/>
  <c r="EC119" i="92" s="1"/>
  <c r="X118" i="92"/>
  <c r="AB118" i="92" s="1"/>
  <c r="AF118" i="92" s="1"/>
  <c r="AJ118" i="92" s="1"/>
  <c r="AN118" i="92" s="1"/>
  <c r="AR118" i="92" s="1"/>
  <c r="AV118" i="92" s="1"/>
  <c r="AZ118" i="92" s="1"/>
  <c r="BD118" i="92" s="1"/>
  <c r="BH118" i="92" s="1"/>
  <c r="BL118" i="92" s="1"/>
  <c r="BP118" i="92" s="1"/>
  <c r="BT118" i="92" s="1"/>
  <c r="BX118" i="92" s="1"/>
  <c r="CB118" i="92" s="1"/>
  <c r="CF118" i="92" s="1"/>
  <c r="CJ118" i="92" s="1"/>
  <c r="CN118" i="92" s="1"/>
  <c r="CR118" i="92" s="1"/>
  <c r="CV118" i="92" s="1"/>
  <c r="CZ118" i="92" s="1"/>
  <c r="DD118" i="92" s="1"/>
  <c r="DH118" i="92" s="1"/>
  <c r="DL118" i="92" s="1"/>
  <c r="DP118" i="92" s="1"/>
  <c r="DT118" i="92" s="1"/>
  <c r="DX118" i="92" s="1"/>
  <c r="EB118" i="92" s="1"/>
  <c r="EF118" i="92" s="1"/>
  <c r="W118" i="92"/>
  <c r="AA118" i="92" s="1"/>
  <c r="AE118" i="92" s="1"/>
  <c r="AI118" i="92" s="1"/>
  <c r="AM118" i="92" s="1"/>
  <c r="AQ118" i="92" s="1"/>
  <c r="AU118" i="92" s="1"/>
  <c r="AY118" i="92" s="1"/>
  <c r="BC118" i="92" s="1"/>
  <c r="BG118" i="92" s="1"/>
  <c r="BK118" i="92" s="1"/>
  <c r="BO118" i="92" s="1"/>
  <c r="BS118" i="92" s="1"/>
  <c r="BW118" i="92" s="1"/>
  <c r="CA118" i="92" s="1"/>
  <c r="CE118" i="92" s="1"/>
  <c r="CI118" i="92" s="1"/>
  <c r="CM118" i="92" s="1"/>
  <c r="CQ118" i="92" s="1"/>
  <c r="CU118" i="92" s="1"/>
  <c r="CY118" i="92" s="1"/>
  <c r="DC118" i="92" s="1"/>
  <c r="DG118" i="92" s="1"/>
  <c r="DK118" i="92" s="1"/>
  <c r="DO118" i="92" s="1"/>
  <c r="DS118" i="92" s="1"/>
  <c r="DW118" i="92" s="1"/>
  <c r="EA118" i="92" s="1"/>
  <c r="EE118" i="92" s="1"/>
  <c r="V118" i="92"/>
  <c r="Z118" i="92" s="1"/>
  <c r="AD118" i="92" s="1"/>
  <c r="AH118" i="92" s="1"/>
  <c r="AL118" i="92" s="1"/>
  <c r="AP118" i="92" s="1"/>
  <c r="AT118" i="92" s="1"/>
  <c r="AX118" i="92" s="1"/>
  <c r="BB118" i="92" s="1"/>
  <c r="BF118" i="92" s="1"/>
  <c r="BJ118" i="92" s="1"/>
  <c r="BN118" i="92" s="1"/>
  <c r="BR118" i="92" s="1"/>
  <c r="BV118" i="92" s="1"/>
  <c r="BZ118" i="92" s="1"/>
  <c r="CD118" i="92" s="1"/>
  <c r="CH118" i="92" s="1"/>
  <c r="CL118" i="92" s="1"/>
  <c r="CP118" i="92" s="1"/>
  <c r="CT118" i="92" s="1"/>
  <c r="CX118" i="92" s="1"/>
  <c r="DB118" i="92" s="1"/>
  <c r="DF118" i="92" s="1"/>
  <c r="DJ118" i="92" s="1"/>
  <c r="DN118" i="92" s="1"/>
  <c r="DR118" i="92" s="1"/>
  <c r="DV118" i="92" s="1"/>
  <c r="DZ118" i="92" s="1"/>
  <c r="ED118" i="92" s="1"/>
  <c r="U118" i="92"/>
  <c r="Y118" i="92" s="1"/>
  <c r="AC118" i="92" s="1"/>
  <c r="AG118" i="92" s="1"/>
  <c r="AK118" i="92" s="1"/>
  <c r="AO118" i="92" s="1"/>
  <c r="AS118" i="92" s="1"/>
  <c r="AW118" i="92" s="1"/>
  <c r="BA118" i="92" s="1"/>
  <c r="BE118" i="92" s="1"/>
  <c r="BI118" i="92" s="1"/>
  <c r="BM118" i="92" s="1"/>
  <c r="BQ118" i="92" s="1"/>
  <c r="BU118" i="92" s="1"/>
  <c r="BY118" i="92" s="1"/>
  <c r="CC118" i="92" s="1"/>
  <c r="CG118" i="92" s="1"/>
  <c r="CK118" i="92" s="1"/>
  <c r="CO118" i="92" s="1"/>
  <c r="CS118" i="92" s="1"/>
  <c r="CW118" i="92" s="1"/>
  <c r="DA118" i="92" s="1"/>
  <c r="DE118" i="92" s="1"/>
  <c r="DI118" i="92" s="1"/>
  <c r="DM118" i="92" s="1"/>
  <c r="DQ118" i="92" s="1"/>
  <c r="DU118" i="92" s="1"/>
  <c r="DY118" i="92" s="1"/>
  <c r="EC118" i="92" s="1"/>
  <c r="X117" i="92"/>
  <c r="AB117" i="92" s="1"/>
  <c r="AF117" i="92" s="1"/>
  <c r="AJ117" i="92" s="1"/>
  <c r="AN117" i="92" s="1"/>
  <c r="AR117" i="92" s="1"/>
  <c r="AV117" i="92" s="1"/>
  <c r="AZ117" i="92" s="1"/>
  <c r="BD117" i="92" s="1"/>
  <c r="BH117" i="92" s="1"/>
  <c r="BL117" i="92" s="1"/>
  <c r="BP117" i="92" s="1"/>
  <c r="BT117" i="92" s="1"/>
  <c r="BX117" i="92" s="1"/>
  <c r="CB117" i="92" s="1"/>
  <c r="CF117" i="92" s="1"/>
  <c r="CJ117" i="92" s="1"/>
  <c r="CN117" i="92" s="1"/>
  <c r="CR117" i="92" s="1"/>
  <c r="CV117" i="92" s="1"/>
  <c r="CZ117" i="92" s="1"/>
  <c r="DD117" i="92" s="1"/>
  <c r="DH117" i="92" s="1"/>
  <c r="DL117" i="92" s="1"/>
  <c r="DP117" i="92" s="1"/>
  <c r="DT117" i="92" s="1"/>
  <c r="DX117" i="92" s="1"/>
  <c r="EB117" i="92" s="1"/>
  <c r="EF117" i="92" s="1"/>
  <c r="W117" i="92"/>
  <c r="AA117" i="92" s="1"/>
  <c r="AE117" i="92" s="1"/>
  <c r="AI117" i="92" s="1"/>
  <c r="AM117" i="92" s="1"/>
  <c r="AQ117" i="92" s="1"/>
  <c r="AU117" i="92" s="1"/>
  <c r="AY117" i="92" s="1"/>
  <c r="BC117" i="92" s="1"/>
  <c r="BG117" i="92" s="1"/>
  <c r="BK117" i="92" s="1"/>
  <c r="BO117" i="92" s="1"/>
  <c r="BS117" i="92" s="1"/>
  <c r="BW117" i="92" s="1"/>
  <c r="CA117" i="92" s="1"/>
  <c r="CE117" i="92" s="1"/>
  <c r="CI117" i="92" s="1"/>
  <c r="CM117" i="92" s="1"/>
  <c r="CQ117" i="92" s="1"/>
  <c r="CU117" i="92" s="1"/>
  <c r="CY117" i="92" s="1"/>
  <c r="DC117" i="92" s="1"/>
  <c r="DG117" i="92" s="1"/>
  <c r="DK117" i="92" s="1"/>
  <c r="DO117" i="92" s="1"/>
  <c r="DS117" i="92" s="1"/>
  <c r="DW117" i="92" s="1"/>
  <c r="EA117" i="92" s="1"/>
  <c r="EE117" i="92" s="1"/>
  <c r="V117" i="92"/>
  <c r="Z117" i="92" s="1"/>
  <c r="AD117" i="92" s="1"/>
  <c r="AH117" i="92" s="1"/>
  <c r="AL117" i="92" s="1"/>
  <c r="AP117" i="92" s="1"/>
  <c r="AT117" i="92" s="1"/>
  <c r="AX117" i="92" s="1"/>
  <c r="BB117" i="92" s="1"/>
  <c r="BF117" i="92" s="1"/>
  <c r="BJ117" i="92" s="1"/>
  <c r="BN117" i="92" s="1"/>
  <c r="BR117" i="92" s="1"/>
  <c r="BV117" i="92" s="1"/>
  <c r="BZ117" i="92" s="1"/>
  <c r="CD117" i="92" s="1"/>
  <c r="CH117" i="92" s="1"/>
  <c r="CL117" i="92" s="1"/>
  <c r="CP117" i="92" s="1"/>
  <c r="CT117" i="92" s="1"/>
  <c r="CX117" i="92" s="1"/>
  <c r="DB117" i="92" s="1"/>
  <c r="DF117" i="92" s="1"/>
  <c r="DJ117" i="92" s="1"/>
  <c r="DN117" i="92" s="1"/>
  <c r="DR117" i="92" s="1"/>
  <c r="DV117" i="92" s="1"/>
  <c r="DZ117" i="92" s="1"/>
  <c r="ED117" i="92" s="1"/>
  <c r="U117" i="92"/>
  <c r="Y117" i="92" s="1"/>
  <c r="AC117" i="92" s="1"/>
  <c r="AG117" i="92" s="1"/>
  <c r="AK117" i="92" s="1"/>
  <c r="AO117" i="92" s="1"/>
  <c r="AS117" i="92" s="1"/>
  <c r="AW117" i="92" s="1"/>
  <c r="BA117" i="92" s="1"/>
  <c r="BE117" i="92" s="1"/>
  <c r="BI117" i="92" s="1"/>
  <c r="BM117" i="92" s="1"/>
  <c r="BQ117" i="92" s="1"/>
  <c r="BU117" i="92" s="1"/>
  <c r="BY117" i="92" s="1"/>
  <c r="CC117" i="92" s="1"/>
  <c r="CG117" i="92" s="1"/>
  <c r="CK117" i="92" s="1"/>
  <c r="CO117" i="92" s="1"/>
  <c r="CS117" i="92" s="1"/>
  <c r="CW117" i="92" s="1"/>
  <c r="DA117" i="92" s="1"/>
  <c r="DE117" i="92" s="1"/>
  <c r="DI117" i="92" s="1"/>
  <c r="DM117" i="92" s="1"/>
  <c r="DQ117" i="92" s="1"/>
  <c r="DU117" i="92" s="1"/>
  <c r="DY117" i="92" s="1"/>
  <c r="EC117" i="92" s="1"/>
  <c r="X116" i="92"/>
  <c r="AB116" i="92" s="1"/>
  <c r="AF116" i="92" s="1"/>
  <c r="AJ116" i="92" s="1"/>
  <c r="AN116" i="92" s="1"/>
  <c r="AR116" i="92" s="1"/>
  <c r="AV116" i="92" s="1"/>
  <c r="AZ116" i="92" s="1"/>
  <c r="BD116" i="92" s="1"/>
  <c r="BH116" i="92" s="1"/>
  <c r="BL116" i="92" s="1"/>
  <c r="BP116" i="92" s="1"/>
  <c r="BT116" i="92" s="1"/>
  <c r="BX116" i="92" s="1"/>
  <c r="CB116" i="92" s="1"/>
  <c r="CF116" i="92" s="1"/>
  <c r="CJ116" i="92" s="1"/>
  <c r="CN116" i="92" s="1"/>
  <c r="CR116" i="92" s="1"/>
  <c r="CV116" i="92" s="1"/>
  <c r="CZ116" i="92" s="1"/>
  <c r="DD116" i="92" s="1"/>
  <c r="DH116" i="92" s="1"/>
  <c r="DL116" i="92" s="1"/>
  <c r="DP116" i="92" s="1"/>
  <c r="DT116" i="92" s="1"/>
  <c r="DX116" i="92" s="1"/>
  <c r="EB116" i="92" s="1"/>
  <c r="EF116" i="92" s="1"/>
  <c r="W116" i="92"/>
  <c r="AA116" i="92" s="1"/>
  <c r="AE116" i="92" s="1"/>
  <c r="AI116" i="92" s="1"/>
  <c r="AM116" i="92" s="1"/>
  <c r="AQ116" i="92" s="1"/>
  <c r="AU116" i="92" s="1"/>
  <c r="AY116" i="92" s="1"/>
  <c r="BC116" i="92" s="1"/>
  <c r="BG116" i="92" s="1"/>
  <c r="BK116" i="92" s="1"/>
  <c r="BO116" i="92" s="1"/>
  <c r="BS116" i="92" s="1"/>
  <c r="BW116" i="92" s="1"/>
  <c r="CA116" i="92" s="1"/>
  <c r="CE116" i="92" s="1"/>
  <c r="CI116" i="92" s="1"/>
  <c r="CM116" i="92" s="1"/>
  <c r="CQ116" i="92" s="1"/>
  <c r="CU116" i="92" s="1"/>
  <c r="CY116" i="92" s="1"/>
  <c r="DC116" i="92" s="1"/>
  <c r="DG116" i="92" s="1"/>
  <c r="DK116" i="92" s="1"/>
  <c r="DO116" i="92" s="1"/>
  <c r="DS116" i="92" s="1"/>
  <c r="DW116" i="92" s="1"/>
  <c r="EA116" i="92" s="1"/>
  <c r="EE116" i="92" s="1"/>
  <c r="V116" i="92"/>
  <c r="Z116" i="92" s="1"/>
  <c r="AD116" i="92" s="1"/>
  <c r="AH116" i="92" s="1"/>
  <c r="AL116" i="92" s="1"/>
  <c r="AP116" i="92" s="1"/>
  <c r="AT116" i="92" s="1"/>
  <c r="AX116" i="92" s="1"/>
  <c r="BB116" i="92" s="1"/>
  <c r="BF116" i="92" s="1"/>
  <c r="BJ116" i="92" s="1"/>
  <c r="BN116" i="92" s="1"/>
  <c r="BR116" i="92" s="1"/>
  <c r="BV116" i="92" s="1"/>
  <c r="BZ116" i="92" s="1"/>
  <c r="CD116" i="92" s="1"/>
  <c r="CH116" i="92" s="1"/>
  <c r="CL116" i="92" s="1"/>
  <c r="CP116" i="92" s="1"/>
  <c r="CT116" i="92" s="1"/>
  <c r="CX116" i="92" s="1"/>
  <c r="DB116" i="92" s="1"/>
  <c r="DF116" i="92" s="1"/>
  <c r="DJ116" i="92" s="1"/>
  <c r="DN116" i="92" s="1"/>
  <c r="DR116" i="92" s="1"/>
  <c r="DV116" i="92" s="1"/>
  <c r="DZ116" i="92" s="1"/>
  <c r="ED116" i="92" s="1"/>
  <c r="U116" i="92"/>
  <c r="Y116" i="92" s="1"/>
  <c r="AC116" i="92" s="1"/>
  <c r="AG116" i="92" s="1"/>
  <c r="AK116" i="92" s="1"/>
  <c r="AO116" i="92" s="1"/>
  <c r="AS116" i="92" s="1"/>
  <c r="AW116" i="92" s="1"/>
  <c r="BA116" i="92" s="1"/>
  <c r="BE116" i="92" s="1"/>
  <c r="BI116" i="92" s="1"/>
  <c r="BM116" i="92" s="1"/>
  <c r="BQ116" i="92" s="1"/>
  <c r="BU116" i="92" s="1"/>
  <c r="BY116" i="92" s="1"/>
  <c r="CC116" i="92" s="1"/>
  <c r="CG116" i="92" s="1"/>
  <c r="CK116" i="92" s="1"/>
  <c r="CO116" i="92" s="1"/>
  <c r="CS116" i="92" s="1"/>
  <c r="CW116" i="92" s="1"/>
  <c r="DA116" i="92" s="1"/>
  <c r="DE116" i="92" s="1"/>
  <c r="DI116" i="92" s="1"/>
  <c r="DM116" i="92" s="1"/>
  <c r="DQ116" i="92" s="1"/>
  <c r="DU116" i="92" s="1"/>
  <c r="DY116" i="92" s="1"/>
  <c r="EC116" i="92" s="1"/>
  <c r="X115" i="92"/>
  <c r="AB115" i="92" s="1"/>
  <c r="AF115" i="92" s="1"/>
  <c r="AJ115" i="92" s="1"/>
  <c r="AN115" i="92" s="1"/>
  <c r="AR115" i="92" s="1"/>
  <c r="AV115" i="92" s="1"/>
  <c r="AZ115" i="92" s="1"/>
  <c r="BD115" i="92" s="1"/>
  <c r="BH115" i="92" s="1"/>
  <c r="BL115" i="92" s="1"/>
  <c r="BP115" i="92" s="1"/>
  <c r="BT115" i="92" s="1"/>
  <c r="BX115" i="92" s="1"/>
  <c r="CB115" i="92" s="1"/>
  <c r="CF115" i="92" s="1"/>
  <c r="CJ115" i="92" s="1"/>
  <c r="CN115" i="92" s="1"/>
  <c r="CR115" i="92" s="1"/>
  <c r="CV115" i="92" s="1"/>
  <c r="CZ115" i="92" s="1"/>
  <c r="DD115" i="92" s="1"/>
  <c r="DH115" i="92" s="1"/>
  <c r="DL115" i="92" s="1"/>
  <c r="DP115" i="92" s="1"/>
  <c r="DT115" i="92" s="1"/>
  <c r="DX115" i="92" s="1"/>
  <c r="EB115" i="92" s="1"/>
  <c r="EF115" i="92" s="1"/>
  <c r="W115" i="92"/>
  <c r="AA115" i="92" s="1"/>
  <c r="AE115" i="92" s="1"/>
  <c r="AI115" i="92" s="1"/>
  <c r="AM115" i="92" s="1"/>
  <c r="AQ115" i="92" s="1"/>
  <c r="AU115" i="92" s="1"/>
  <c r="AY115" i="92" s="1"/>
  <c r="BC115" i="92" s="1"/>
  <c r="BG115" i="92" s="1"/>
  <c r="BK115" i="92" s="1"/>
  <c r="BO115" i="92" s="1"/>
  <c r="BS115" i="92" s="1"/>
  <c r="BW115" i="92" s="1"/>
  <c r="CA115" i="92" s="1"/>
  <c r="CE115" i="92" s="1"/>
  <c r="CI115" i="92" s="1"/>
  <c r="CM115" i="92" s="1"/>
  <c r="CQ115" i="92" s="1"/>
  <c r="CU115" i="92" s="1"/>
  <c r="CY115" i="92" s="1"/>
  <c r="DC115" i="92" s="1"/>
  <c r="DG115" i="92" s="1"/>
  <c r="DK115" i="92" s="1"/>
  <c r="DO115" i="92" s="1"/>
  <c r="DS115" i="92" s="1"/>
  <c r="DW115" i="92" s="1"/>
  <c r="EA115" i="92" s="1"/>
  <c r="EE115" i="92" s="1"/>
  <c r="V115" i="92"/>
  <c r="Z115" i="92" s="1"/>
  <c r="AD115" i="92" s="1"/>
  <c r="AH115" i="92" s="1"/>
  <c r="AL115" i="92" s="1"/>
  <c r="AP115" i="92" s="1"/>
  <c r="AT115" i="92" s="1"/>
  <c r="AX115" i="92" s="1"/>
  <c r="BB115" i="92" s="1"/>
  <c r="BF115" i="92" s="1"/>
  <c r="BJ115" i="92" s="1"/>
  <c r="BN115" i="92" s="1"/>
  <c r="BR115" i="92" s="1"/>
  <c r="BV115" i="92" s="1"/>
  <c r="BZ115" i="92" s="1"/>
  <c r="CD115" i="92" s="1"/>
  <c r="CH115" i="92" s="1"/>
  <c r="CL115" i="92" s="1"/>
  <c r="CP115" i="92" s="1"/>
  <c r="CT115" i="92" s="1"/>
  <c r="CX115" i="92" s="1"/>
  <c r="DB115" i="92" s="1"/>
  <c r="DF115" i="92" s="1"/>
  <c r="DJ115" i="92" s="1"/>
  <c r="DN115" i="92" s="1"/>
  <c r="DR115" i="92" s="1"/>
  <c r="DV115" i="92" s="1"/>
  <c r="DZ115" i="92" s="1"/>
  <c r="ED115" i="92" s="1"/>
  <c r="U115" i="92"/>
  <c r="Y115" i="92" s="1"/>
  <c r="AC115" i="92" s="1"/>
  <c r="AG115" i="92" s="1"/>
  <c r="AK115" i="92" s="1"/>
  <c r="AO115" i="92" s="1"/>
  <c r="AS115" i="92" s="1"/>
  <c r="AW115" i="92" s="1"/>
  <c r="BA115" i="92" s="1"/>
  <c r="BE115" i="92" s="1"/>
  <c r="BI115" i="92" s="1"/>
  <c r="BM115" i="92" s="1"/>
  <c r="BQ115" i="92" s="1"/>
  <c r="BU115" i="92" s="1"/>
  <c r="BY115" i="92" s="1"/>
  <c r="CC115" i="92" s="1"/>
  <c r="CG115" i="92" s="1"/>
  <c r="CK115" i="92" s="1"/>
  <c r="CO115" i="92" s="1"/>
  <c r="CS115" i="92" s="1"/>
  <c r="CW115" i="92" s="1"/>
  <c r="DA115" i="92" s="1"/>
  <c r="DE115" i="92" s="1"/>
  <c r="DI115" i="92" s="1"/>
  <c r="DM115" i="92" s="1"/>
  <c r="DQ115" i="92" s="1"/>
  <c r="DU115" i="92" s="1"/>
  <c r="DY115" i="92" s="1"/>
  <c r="EC115" i="92" s="1"/>
  <c r="X114" i="92"/>
  <c r="AB114" i="92" s="1"/>
  <c r="AF114" i="92" s="1"/>
  <c r="AJ114" i="92" s="1"/>
  <c r="AN114" i="92" s="1"/>
  <c r="AR114" i="92" s="1"/>
  <c r="AV114" i="92" s="1"/>
  <c r="AZ114" i="92" s="1"/>
  <c r="BD114" i="92" s="1"/>
  <c r="BH114" i="92" s="1"/>
  <c r="BL114" i="92" s="1"/>
  <c r="BP114" i="92" s="1"/>
  <c r="BT114" i="92" s="1"/>
  <c r="BX114" i="92" s="1"/>
  <c r="CB114" i="92" s="1"/>
  <c r="CF114" i="92" s="1"/>
  <c r="CJ114" i="92" s="1"/>
  <c r="CN114" i="92" s="1"/>
  <c r="CR114" i="92" s="1"/>
  <c r="CV114" i="92" s="1"/>
  <c r="CZ114" i="92" s="1"/>
  <c r="DD114" i="92" s="1"/>
  <c r="DH114" i="92" s="1"/>
  <c r="DL114" i="92" s="1"/>
  <c r="DP114" i="92" s="1"/>
  <c r="DT114" i="92" s="1"/>
  <c r="DX114" i="92" s="1"/>
  <c r="EB114" i="92" s="1"/>
  <c r="EF114" i="92" s="1"/>
  <c r="W114" i="92"/>
  <c r="AA114" i="92" s="1"/>
  <c r="AE114" i="92" s="1"/>
  <c r="AI114" i="92" s="1"/>
  <c r="AM114" i="92" s="1"/>
  <c r="AQ114" i="92" s="1"/>
  <c r="AU114" i="92" s="1"/>
  <c r="AY114" i="92" s="1"/>
  <c r="BC114" i="92" s="1"/>
  <c r="BG114" i="92" s="1"/>
  <c r="BK114" i="92" s="1"/>
  <c r="BO114" i="92" s="1"/>
  <c r="BS114" i="92" s="1"/>
  <c r="BW114" i="92" s="1"/>
  <c r="CA114" i="92" s="1"/>
  <c r="CE114" i="92" s="1"/>
  <c r="CI114" i="92" s="1"/>
  <c r="CM114" i="92" s="1"/>
  <c r="CQ114" i="92" s="1"/>
  <c r="CU114" i="92" s="1"/>
  <c r="CY114" i="92" s="1"/>
  <c r="DC114" i="92" s="1"/>
  <c r="DG114" i="92" s="1"/>
  <c r="DK114" i="92" s="1"/>
  <c r="DO114" i="92" s="1"/>
  <c r="DS114" i="92" s="1"/>
  <c r="DW114" i="92" s="1"/>
  <c r="EA114" i="92" s="1"/>
  <c r="EE114" i="92" s="1"/>
  <c r="V114" i="92"/>
  <c r="Z114" i="92" s="1"/>
  <c r="AD114" i="92" s="1"/>
  <c r="AH114" i="92" s="1"/>
  <c r="AL114" i="92" s="1"/>
  <c r="AP114" i="92" s="1"/>
  <c r="AT114" i="92" s="1"/>
  <c r="AX114" i="92" s="1"/>
  <c r="BB114" i="92" s="1"/>
  <c r="BF114" i="92" s="1"/>
  <c r="BJ114" i="92" s="1"/>
  <c r="BN114" i="92" s="1"/>
  <c r="BR114" i="92" s="1"/>
  <c r="BV114" i="92" s="1"/>
  <c r="BZ114" i="92" s="1"/>
  <c r="CD114" i="92" s="1"/>
  <c r="CH114" i="92" s="1"/>
  <c r="CL114" i="92" s="1"/>
  <c r="CP114" i="92" s="1"/>
  <c r="CT114" i="92" s="1"/>
  <c r="CX114" i="92" s="1"/>
  <c r="DB114" i="92" s="1"/>
  <c r="DF114" i="92" s="1"/>
  <c r="DJ114" i="92" s="1"/>
  <c r="DN114" i="92" s="1"/>
  <c r="DR114" i="92" s="1"/>
  <c r="DV114" i="92" s="1"/>
  <c r="DZ114" i="92" s="1"/>
  <c r="ED114" i="92" s="1"/>
  <c r="U114" i="92"/>
  <c r="Y114" i="92" s="1"/>
  <c r="AC114" i="92" s="1"/>
  <c r="AG114" i="92" s="1"/>
  <c r="AK114" i="92" s="1"/>
  <c r="AO114" i="92" s="1"/>
  <c r="AS114" i="92" s="1"/>
  <c r="AW114" i="92" s="1"/>
  <c r="BA114" i="92" s="1"/>
  <c r="BE114" i="92" s="1"/>
  <c r="BI114" i="92" s="1"/>
  <c r="BM114" i="92" s="1"/>
  <c r="BQ114" i="92" s="1"/>
  <c r="BU114" i="92" s="1"/>
  <c r="BY114" i="92" s="1"/>
  <c r="CC114" i="92" s="1"/>
  <c r="CG114" i="92" s="1"/>
  <c r="CK114" i="92" s="1"/>
  <c r="CO114" i="92" s="1"/>
  <c r="CS114" i="92" s="1"/>
  <c r="CW114" i="92" s="1"/>
  <c r="DA114" i="92" s="1"/>
  <c r="DE114" i="92" s="1"/>
  <c r="DI114" i="92" s="1"/>
  <c r="DM114" i="92" s="1"/>
  <c r="DQ114" i="92" s="1"/>
  <c r="DU114" i="92" s="1"/>
  <c r="DY114" i="92" s="1"/>
  <c r="EC114" i="92" s="1"/>
  <c r="X113" i="92"/>
  <c r="AB113" i="92" s="1"/>
  <c r="AF113" i="92" s="1"/>
  <c r="AJ113" i="92" s="1"/>
  <c r="AN113" i="92" s="1"/>
  <c r="AR113" i="92" s="1"/>
  <c r="AV113" i="92" s="1"/>
  <c r="AZ113" i="92" s="1"/>
  <c r="BD113" i="92" s="1"/>
  <c r="BH113" i="92" s="1"/>
  <c r="BL113" i="92" s="1"/>
  <c r="BP113" i="92" s="1"/>
  <c r="BT113" i="92" s="1"/>
  <c r="BX113" i="92" s="1"/>
  <c r="CB113" i="92" s="1"/>
  <c r="CF113" i="92" s="1"/>
  <c r="CJ113" i="92" s="1"/>
  <c r="CN113" i="92" s="1"/>
  <c r="CR113" i="92" s="1"/>
  <c r="CV113" i="92" s="1"/>
  <c r="CZ113" i="92" s="1"/>
  <c r="DD113" i="92" s="1"/>
  <c r="DH113" i="92" s="1"/>
  <c r="DL113" i="92" s="1"/>
  <c r="DP113" i="92" s="1"/>
  <c r="DT113" i="92" s="1"/>
  <c r="DX113" i="92" s="1"/>
  <c r="EB113" i="92" s="1"/>
  <c r="EF113" i="92" s="1"/>
  <c r="W113" i="92"/>
  <c r="AA113" i="92" s="1"/>
  <c r="AE113" i="92" s="1"/>
  <c r="AI113" i="92" s="1"/>
  <c r="AM113" i="92" s="1"/>
  <c r="AQ113" i="92" s="1"/>
  <c r="AU113" i="92" s="1"/>
  <c r="AY113" i="92" s="1"/>
  <c r="BC113" i="92" s="1"/>
  <c r="BG113" i="92" s="1"/>
  <c r="BK113" i="92" s="1"/>
  <c r="BO113" i="92" s="1"/>
  <c r="BS113" i="92" s="1"/>
  <c r="BW113" i="92" s="1"/>
  <c r="CA113" i="92" s="1"/>
  <c r="CE113" i="92" s="1"/>
  <c r="CI113" i="92" s="1"/>
  <c r="CM113" i="92" s="1"/>
  <c r="CQ113" i="92" s="1"/>
  <c r="CU113" i="92" s="1"/>
  <c r="CY113" i="92" s="1"/>
  <c r="DC113" i="92" s="1"/>
  <c r="DG113" i="92" s="1"/>
  <c r="DK113" i="92" s="1"/>
  <c r="DO113" i="92" s="1"/>
  <c r="DS113" i="92" s="1"/>
  <c r="DW113" i="92" s="1"/>
  <c r="EA113" i="92" s="1"/>
  <c r="EE113" i="92" s="1"/>
  <c r="V113" i="92"/>
  <c r="Z113" i="92" s="1"/>
  <c r="AD113" i="92" s="1"/>
  <c r="AH113" i="92" s="1"/>
  <c r="AL113" i="92" s="1"/>
  <c r="AP113" i="92" s="1"/>
  <c r="AT113" i="92" s="1"/>
  <c r="AX113" i="92" s="1"/>
  <c r="BB113" i="92" s="1"/>
  <c r="BF113" i="92" s="1"/>
  <c r="BJ113" i="92" s="1"/>
  <c r="BN113" i="92" s="1"/>
  <c r="BR113" i="92" s="1"/>
  <c r="BV113" i="92" s="1"/>
  <c r="BZ113" i="92" s="1"/>
  <c r="CD113" i="92" s="1"/>
  <c r="CH113" i="92" s="1"/>
  <c r="CL113" i="92" s="1"/>
  <c r="CP113" i="92" s="1"/>
  <c r="CT113" i="92" s="1"/>
  <c r="CX113" i="92" s="1"/>
  <c r="DB113" i="92" s="1"/>
  <c r="DF113" i="92" s="1"/>
  <c r="DJ113" i="92" s="1"/>
  <c r="DN113" i="92" s="1"/>
  <c r="DR113" i="92" s="1"/>
  <c r="DV113" i="92" s="1"/>
  <c r="DZ113" i="92" s="1"/>
  <c r="ED113" i="92" s="1"/>
  <c r="U113" i="92"/>
  <c r="Y113" i="92" s="1"/>
  <c r="AC113" i="92" s="1"/>
  <c r="AG113" i="92" s="1"/>
  <c r="AK113" i="92" s="1"/>
  <c r="AO113" i="92" s="1"/>
  <c r="AS113" i="92" s="1"/>
  <c r="AW113" i="92" s="1"/>
  <c r="BA113" i="92" s="1"/>
  <c r="BE113" i="92" s="1"/>
  <c r="BI113" i="92" s="1"/>
  <c r="BM113" i="92" s="1"/>
  <c r="BQ113" i="92" s="1"/>
  <c r="BU113" i="92" s="1"/>
  <c r="BY113" i="92" s="1"/>
  <c r="CC113" i="92" s="1"/>
  <c r="CG113" i="92" s="1"/>
  <c r="CK113" i="92" s="1"/>
  <c r="CO113" i="92" s="1"/>
  <c r="CS113" i="92" s="1"/>
  <c r="CW113" i="92" s="1"/>
  <c r="DA113" i="92" s="1"/>
  <c r="DE113" i="92" s="1"/>
  <c r="DI113" i="92" s="1"/>
  <c r="DM113" i="92" s="1"/>
  <c r="DQ113" i="92" s="1"/>
  <c r="DU113" i="92" s="1"/>
  <c r="DY113" i="92" s="1"/>
  <c r="EC113" i="92" s="1"/>
  <c r="X112" i="92"/>
  <c r="AB112" i="92" s="1"/>
  <c r="AF112" i="92" s="1"/>
  <c r="AJ112" i="92" s="1"/>
  <c r="AN112" i="92" s="1"/>
  <c r="AR112" i="92" s="1"/>
  <c r="AV112" i="92" s="1"/>
  <c r="AZ112" i="92" s="1"/>
  <c r="BD112" i="92" s="1"/>
  <c r="BH112" i="92" s="1"/>
  <c r="BL112" i="92" s="1"/>
  <c r="BP112" i="92" s="1"/>
  <c r="BT112" i="92" s="1"/>
  <c r="BX112" i="92" s="1"/>
  <c r="CB112" i="92" s="1"/>
  <c r="CF112" i="92" s="1"/>
  <c r="CJ112" i="92" s="1"/>
  <c r="CN112" i="92" s="1"/>
  <c r="CR112" i="92" s="1"/>
  <c r="CV112" i="92" s="1"/>
  <c r="CZ112" i="92" s="1"/>
  <c r="DD112" i="92" s="1"/>
  <c r="DH112" i="92" s="1"/>
  <c r="DL112" i="92" s="1"/>
  <c r="DP112" i="92" s="1"/>
  <c r="DT112" i="92" s="1"/>
  <c r="DX112" i="92" s="1"/>
  <c r="EB112" i="92" s="1"/>
  <c r="EF112" i="92" s="1"/>
  <c r="W112" i="92"/>
  <c r="AA112" i="92" s="1"/>
  <c r="AE112" i="92" s="1"/>
  <c r="AI112" i="92" s="1"/>
  <c r="AM112" i="92" s="1"/>
  <c r="AQ112" i="92" s="1"/>
  <c r="AU112" i="92" s="1"/>
  <c r="AY112" i="92" s="1"/>
  <c r="BC112" i="92" s="1"/>
  <c r="BG112" i="92" s="1"/>
  <c r="BK112" i="92" s="1"/>
  <c r="BO112" i="92" s="1"/>
  <c r="BS112" i="92" s="1"/>
  <c r="BW112" i="92" s="1"/>
  <c r="CA112" i="92" s="1"/>
  <c r="CE112" i="92" s="1"/>
  <c r="CI112" i="92" s="1"/>
  <c r="CM112" i="92" s="1"/>
  <c r="CQ112" i="92" s="1"/>
  <c r="CU112" i="92" s="1"/>
  <c r="CY112" i="92" s="1"/>
  <c r="DC112" i="92" s="1"/>
  <c r="DG112" i="92" s="1"/>
  <c r="DK112" i="92" s="1"/>
  <c r="DO112" i="92" s="1"/>
  <c r="DS112" i="92" s="1"/>
  <c r="DW112" i="92" s="1"/>
  <c r="EA112" i="92" s="1"/>
  <c r="EE112" i="92" s="1"/>
  <c r="V112" i="92"/>
  <c r="Z112" i="92" s="1"/>
  <c r="AD112" i="92" s="1"/>
  <c r="AH112" i="92" s="1"/>
  <c r="AL112" i="92" s="1"/>
  <c r="AP112" i="92" s="1"/>
  <c r="AT112" i="92" s="1"/>
  <c r="AX112" i="92" s="1"/>
  <c r="BB112" i="92" s="1"/>
  <c r="BF112" i="92" s="1"/>
  <c r="BJ112" i="92" s="1"/>
  <c r="BN112" i="92" s="1"/>
  <c r="BR112" i="92" s="1"/>
  <c r="BV112" i="92" s="1"/>
  <c r="BZ112" i="92" s="1"/>
  <c r="CD112" i="92" s="1"/>
  <c r="CH112" i="92" s="1"/>
  <c r="CL112" i="92" s="1"/>
  <c r="CP112" i="92" s="1"/>
  <c r="CT112" i="92" s="1"/>
  <c r="CX112" i="92" s="1"/>
  <c r="DB112" i="92" s="1"/>
  <c r="DF112" i="92" s="1"/>
  <c r="DJ112" i="92" s="1"/>
  <c r="DN112" i="92" s="1"/>
  <c r="DR112" i="92" s="1"/>
  <c r="DV112" i="92" s="1"/>
  <c r="DZ112" i="92" s="1"/>
  <c r="ED112" i="92" s="1"/>
  <c r="U112" i="92"/>
  <c r="Y112" i="92" s="1"/>
  <c r="AC112" i="92" s="1"/>
  <c r="AG112" i="92" s="1"/>
  <c r="AK112" i="92" s="1"/>
  <c r="AO112" i="92" s="1"/>
  <c r="AS112" i="92" s="1"/>
  <c r="AW112" i="92" s="1"/>
  <c r="BA112" i="92" s="1"/>
  <c r="BE112" i="92" s="1"/>
  <c r="BI112" i="92" s="1"/>
  <c r="BM112" i="92" s="1"/>
  <c r="BQ112" i="92" s="1"/>
  <c r="BU112" i="92" s="1"/>
  <c r="BY112" i="92" s="1"/>
  <c r="CC112" i="92" s="1"/>
  <c r="CG112" i="92" s="1"/>
  <c r="CK112" i="92" s="1"/>
  <c r="CO112" i="92" s="1"/>
  <c r="CS112" i="92" s="1"/>
  <c r="CW112" i="92" s="1"/>
  <c r="DA112" i="92" s="1"/>
  <c r="DE112" i="92" s="1"/>
  <c r="DI112" i="92" s="1"/>
  <c r="DM112" i="92" s="1"/>
  <c r="DQ112" i="92" s="1"/>
  <c r="DU112" i="92" s="1"/>
  <c r="DY112" i="92" s="1"/>
  <c r="EC112" i="92" s="1"/>
  <c r="X111" i="92"/>
  <c r="AB111" i="92" s="1"/>
  <c r="AF111" i="92" s="1"/>
  <c r="AJ111" i="92" s="1"/>
  <c r="AN111" i="92" s="1"/>
  <c r="AR111" i="92" s="1"/>
  <c r="AV111" i="92" s="1"/>
  <c r="AZ111" i="92" s="1"/>
  <c r="BD111" i="92" s="1"/>
  <c r="BH111" i="92" s="1"/>
  <c r="BL111" i="92" s="1"/>
  <c r="BP111" i="92" s="1"/>
  <c r="BT111" i="92" s="1"/>
  <c r="BX111" i="92" s="1"/>
  <c r="CB111" i="92" s="1"/>
  <c r="CF111" i="92" s="1"/>
  <c r="CJ111" i="92" s="1"/>
  <c r="CN111" i="92" s="1"/>
  <c r="CR111" i="92" s="1"/>
  <c r="CV111" i="92" s="1"/>
  <c r="CZ111" i="92" s="1"/>
  <c r="DD111" i="92" s="1"/>
  <c r="DH111" i="92" s="1"/>
  <c r="DL111" i="92" s="1"/>
  <c r="DP111" i="92" s="1"/>
  <c r="DT111" i="92" s="1"/>
  <c r="DX111" i="92" s="1"/>
  <c r="EB111" i="92" s="1"/>
  <c r="EF111" i="92" s="1"/>
  <c r="W111" i="92"/>
  <c r="AA111" i="92" s="1"/>
  <c r="AE111" i="92" s="1"/>
  <c r="AI111" i="92" s="1"/>
  <c r="AM111" i="92" s="1"/>
  <c r="AQ111" i="92" s="1"/>
  <c r="AU111" i="92" s="1"/>
  <c r="AY111" i="92" s="1"/>
  <c r="BC111" i="92" s="1"/>
  <c r="BG111" i="92" s="1"/>
  <c r="BK111" i="92" s="1"/>
  <c r="BO111" i="92" s="1"/>
  <c r="BS111" i="92" s="1"/>
  <c r="BW111" i="92" s="1"/>
  <c r="CA111" i="92" s="1"/>
  <c r="CE111" i="92" s="1"/>
  <c r="CI111" i="92" s="1"/>
  <c r="CM111" i="92" s="1"/>
  <c r="CQ111" i="92" s="1"/>
  <c r="CU111" i="92" s="1"/>
  <c r="CY111" i="92" s="1"/>
  <c r="DC111" i="92" s="1"/>
  <c r="DG111" i="92" s="1"/>
  <c r="DK111" i="92" s="1"/>
  <c r="DO111" i="92" s="1"/>
  <c r="DS111" i="92" s="1"/>
  <c r="DW111" i="92" s="1"/>
  <c r="EA111" i="92" s="1"/>
  <c r="EE111" i="92" s="1"/>
  <c r="V111" i="92"/>
  <c r="Z111" i="92" s="1"/>
  <c r="AD111" i="92" s="1"/>
  <c r="AH111" i="92" s="1"/>
  <c r="AL111" i="92" s="1"/>
  <c r="AP111" i="92" s="1"/>
  <c r="AT111" i="92" s="1"/>
  <c r="AX111" i="92" s="1"/>
  <c r="BB111" i="92" s="1"/>
  <c r="BF111" i="92" s="1"/>
  <c r="BJ111" i="92" s="1"/>
  <c r="BN111" i="92" s="1"/>
  <c r="BR111" i="92" s="1"/>
  <c r="BV111" i="92" s="1"/>
  <c r="BZ111" i="92" s="1"/>
  <c r="CD111" i="92" s="1"/>
  <c r="CH111" i="92" s="1"/>
  <c r="CL111" i="92" s="1"/>
  <c r="CP111" i="92" s="1"/>
  <c r="CT111" i="92" s="1"/>
  <c r="CX111" i="92" s="1"/>
  <c r="DB111" i="92" s="1"/>
  <c r="DF111" i="92" s="1"/>
  <c r="DJ111" i="92" s="1"/>
  <c r="DN111" i="92" s="1"/>
  <c r="DR111" i="92" s="1"/>
  <c r="DV111" i="92" s="1"/>
  <c r="DZ111" i="92" s="1"/>
  <c r="ED111" i="92" s="1"/>
  <c r="U111" i="92"/>
  <c r="Y111" i="92" s="1"/>
  <c r="AC111" i="92" s="1"/>
  <c r="AG111" i="92" s="1"/>
  <c r="AK111" i="92" s="1"/>
  <c r="AO111" i="92" s="1"/>
  <c r="AS111" i="92" s="1"/>
  <c r="AW111" i="92" s="1"/>
  <c r="BA111" i="92" s="1"/>
  <c r="BE111" i="92" s="1"/>
  <c r="BI111" i="92" s="1"/>
  <c r="BM111" i="92" s="1"/>
  <c r="BQ111" i="92" s="1"/>
  <c r="BU111" i="92" s="1"/>
  <c r="BY111" i="92" s="1"/>
  <c r="CC111" i="92" s="1"/>
  <c r="CG111" i="92" s="1"/>
  <c r="CK111" i="92" s="1"/>
  <c r="CO111" i="92" s="1"/>
  <c r="CS111" i="92" s="1"/>
  <c r="CW111" i="92" s="1"/>
  <c r="DA111" i="92" s="1"/>
  <c r="DE111" i="92" s="1"/>
  <c r="DI111" i="92" s="1"/>
  <c r="DM111" i="92" s="1"/>
  <c r="DQ111" i="92" s="1"/>
  <c r="DU111" i="92" s="1"/>
  <c r="DY111" i="92" s="1"/>
  <c r="EC111" i="92" s="1"/>
  <c r="X110" i="92"/>
  <c r="AB110" i="92" s="1"/>
  <c r="AF110" i="92" s="1"/>
  <c r="AJ110" i="92" s="1"/>
  <c r="AN110" i="92" s="1"/>
  <c r="AR110" i="92" s="1"/>
  <c r="AV110" i="92" s="1"/>
  <c r="AZ110" i="92" s="1"/>
  <c r="BD110" i="92" s="1"/>
  <c r="BH110" i="92" s="1"/>
  <c r="BL110" i="92" s="1"/>
  <c r="BP110" i="92" s="1"/>
  <c r="BT110" i="92" s="1"/>
  <c r="BX110" i="92" s="1"/>
  <c r="CB110" i="92" s="1"/>
  <c r="CF110" i="92" s="1"/>
  <c r="CJ110" i="92" s="1"/>
  <c r="CN110" i="92" s="1"/>
  <c r="CR110" i="92" s="1"/>
  <c r="CV110" i="92" s="1"/>
  <c r="CZ110" i="92" s="1"/>
  <c r="DD110" i="92" s="1"/>
  <c r="DH110" i="92" s="1"/>
  <c r="DL110" i="92" s="1"/>
  <c r="DP110" i="92" s="1"/>
  <c r="DT110" i="92" s="1"/>
  <c r="DX110" i="92" s="1"/>
  <c r="EB110" i="92" s="1"/>
  <c r="EF110" i="92" s="1"/>
  <c r="W110" i="92"/>
  <c r="AA110" i="92" s="1"/>
  <c r="AE110" i="92" s="1"/>
  <c r="AI110" i="92" s="1"/>
  <c r="AM110" i="92" s="1"/>
  <c r="AQ110" i="92" s="1"/>
  <c r="AU110" i="92" s="1"/>
  <c r="AY110" i="92" s="1"/>
  <c r="BC110" i="92" s="1"/>
  <c r="BG110" i="92" s="1"/>
  <c r="BK110" i="92" s="1"/>
  <c r="BO110" i="92" s="1"/>
  <c r="BS110" i="92" s="1"/>
  <c r="BW110" i="92" s="1"/>
  <c r="CA110" i="92" s="1"/>
  <c r="CE110" i="92" s="1"/>
  <c r="CI110" i="92" s="1"/>
  <c r="CM110" i="92" s="1"/>
  <c r="CQ110" i="92" s="1"/>
  <c r="CU110" i="92" s="1"/>
  <c r="CY110" i="92" s="1"/>
  <c r="DC110" i="92" s="1"/>
  <c r="DG110" i="92" s="1"/>
  <c r="DK110" i="92" s="1"/>
  <c r="DO110" i="92" s="1"/>
  <c r="DS110" i="92" s="1"/>
  <c r="DW110" i="92" s="1"/>
  <c r="EA110" i="92" s="1"/>
  <c r="EE110" i="92" s="1"/>
  <c r="V110" i="92"/>
  <c r="Z110" i="92" s="1"/>
  <c r="AD110" i="92" s="1"/>
  <c r="AH110" i="92" s="1"/>
  <c r="AL110" i="92" s="1"/>
  <c r="AP110" i="92" s="1"/>
  <c r="AT110" i="92" s="1"/>
  <c r="AX110" i="92" s="1"/>
  <c r="BB110" i="92" s="1"/>
  <c r="BF110" i="92" s="1"/>
  <c r="BJ110" i="92" s="1"/>
  <c r="BN110" i="92" s="1"/>
  <c r="BR110" i="92" s="1"/>
  <c r="BV110" i="92" s="1"/>
  <c r="BZ110" i="92" s="1"/>
  <c r="CD110" i="92" s="1"/>
  <c r="CH110" i="92" s="1"/>
  <c r="CL110" i="92" s="1"/>
  <c r="CP110" i="92" s="1"/>
  <c r="CT110" i="92" s="1"/>
  <c r="CX110" i="92" s="1"/>
  <c r="DB110" i="92" s="1"/>
  <c r="DF110" i="92" s="1"/>
  <c r="DJ110" i="92" s="1"/>
  <c r="DN110" i="92" s="1"/>
  <c r="DR110" i="92" s="1"/>
  <c r="DV110" i="92" s="1"/>
  <c r="DZ110" i="92" s="1"/>
  <c r="ED110" i="92" s="1"/>
  <c r="U110" i="92"/>
  <c r="Y110" i="92" s="1"/>
  <c r="AC110" i="92" s="1"/>
  <c r="AG110" i="92" s="1"/>
  <c r="AK110" i="92" s="1"/>
  <c r="AO110" i="92" s="1"/>
  <c r="AS110" i="92" s="1"/>
  <c r="AW110" i="92" s="1"/>
  <c r="BA110" i="92" s="1"/>
  <c r="BE110" i="92" s="1"/>
  <c r="BI110" i="92" s="1"/>
  <c r="BM110" i="92" s="1"/>
  <c r="BQ110" i="92" s="1"/>
  <c r="BU110" i="92" s="1"/>
  <c r="BY110" i="92" s="1"/>
  <c r="CC110" i="92" s="1"/>
  <c r="CG110" i="92" s="1"/>
  <c r="CK110" i="92" s="1"/>
  <c r="CO110" i="92" s="1"/>
  <c r="CS110" i="92" s="1"/>
  <c r="CW110" i="92" s="1"/>
  <c r="DA110" i="92" s="1"/>
  <c r="DE110" i="92" s="1"/>
  <c r="DI110" i="92" s="1"/>
  <c r="DM110" i="92" s="1"/>
  <c r="DQ110" i="92" s="1"/>
  <c r="DU110" i="92" s="1"/>
  <c r="DY110" i="92" s="1"/>
  <c r="EC110" i="92" s="1"/>
  <c r="X109" i="92"/>
  <c r="AB109" i="92" s="1"/>
  <c r="AF109" i="92" s="1"/>
  <c r="AJ109" i="92" s="1"/>
  <c r="AN109" i="92" s="1"/>
  <c r="AR109" i="92" s="1"/>
  <c r="AV109" i="92" s="1"/>
  <c r="AZ109" i="92" s="1"/>
  <c r="BD109" i="92" s="1"/>
  <c r="BH109" i="92" s="1"/>
  <c r="BL109" i="92" s="1"/>
  <c r="BP109" i="92" s="1"/>
  <c r="BT109" i="92" s="1"/>
  <c r="BX109" i="92" s="1"/>
  <c r="CB109" i="92" s="1"/>
  <c r="CF109" i="92" s="1"/>
  <c r="CJ109" i="92" s="1"/>
  <c r="CN109" i="92" s="1"/>
  <c r="CR109" i="92" s="1"/>
  <c r="CV109" i="92" s="1"/>
  <c r="CZ109" i="92" s="1"/>
  <c r="DD109" i="92" s="1"/>
  <c r="DH109" i="92" s="1"/>
  <c r="DL109" i="92" s="1"/>
  <c r="DP109" i="92" s="1"/>
  <c r="DT109" i="92" s="1"/>
  <c r="DX109" i="92" s="1"/>
  <c r="EB109" i="92" s="1"/>
  <c r="EF109" i="92" s="1"/>
  <c r="W109" i="92"/>
  <c r="AA109" i="92" s="1"/>
  <c r="AE109" i="92" s="1"/>
  <c r="AI109" i="92" s="1"/>
  <c r="AM109" i="92" s="1"/>
  <c r="AQ109" i="92" s="1"/>
  <c r="AU109" i="92" s="1"/>
  <c r="AY109" i="92" s="1"/>
  <c r="BC109" i="92" s="1"/>
  <c r="BG109" i="92" s="1"/>
  <c r="BK109" i="92" s="1"/>
  <c r="BO109" i="92" s="1"/>
  <c r="BS109" i="92" s="1"/>
  <c r="BW109" i="92" s="1"/>
  <c r="CA109" i="92" s="1"/>
  <c r="CE109" i="92" s="1"/>
  <c r="CI109" i="92" s="1"/>
  <c r="CM109" i="92" s="1"/>
  <c r="CQ109" i="92" s="1"/>
  <c r="CU109" i="92" s="1"/>
  <c r="CY109" i="92" s="1"/>
  <c r="DC109" i="92" s="1"/>
  <c r="DG109" i="92" s="1"/>
  <c r="DK109" i="92" s="1"/>
  <c r="DO109" i="92" s="1"/>
  <c r="DS109" i="92" s="1"/>
  <c r="DW109" i="92" s="1"/>
  <c r="EA109" i="92" s="1"/>
  <c r="EE109" i="92" s="1"/>
  <c r="V109" i="92"/>
  <c r="Z109" i="92" s="1"/>
  <c r="AD109" i="92" s="1"/>
  <c r="AH109" i="92" s="1"/>
  <c r="AL109" i="92" s="1"/>
  <c r="AP109" i="92" s="1"/>
  <c r="AT109" i="92" s="1"/>
  <c r="AX109" i="92" s="1"/>
  <c r="BB109" i="92" s="1"/>
  <c r="BF109" i="92" s="1"/>
  <c r="BJ109" i="92" s="1"/>
  <c r="BN109" i="92" s="1"/>
  <c r="BR109" i="92" s="1"/>
  <c r="BV109" i="92" s="1"/>
  <c r="BZ109" i="92" s="1"/>
  <c r="CD109" i="92" s="1"/>
  <c r="CH109" i="92" s="1"/>
  <c r="CL109" i="92" s="1"/>
  <c r="CP109" i="92" s="1"/>
  <c r="CT109" i="92" s="1"/>
  <c r="CX109" i="92" s="1"/>
  <c r="DB109" i="92" s="1"/>
  <c r="DF109" i="92" s="1"/>
  <c r="DJ109" i="92" s="1"/>
  <c r="DN109" i="92" s="1"/>
  <c r="DR109" i="92" s="1"/>
  <c r="DV109" i="92" s="1"/>
  <c r="DZ109" i="92" s="1"/>
  <c r="ED109" i="92" s="1"/>
  <c r="U109" i="92"/>
  <c r="Y109" i="92" s="1"/>
  <c r="AC109" i="92" s="1"/>
  <c r="AG109" i="92" s="1"/>
  <c r="AK109" i="92" s="1"/>
  <c r="AO109" i="92" s="1"/>
  <c r="AS109" i="92" s="1"/>
  <c r="AW109" i="92" s="1"/>
  <c r="BA109" i="92" s="1"/>
  <c r="BE109" i="92" s="1"/>
  <c r="BI109" i="92" s="1"/>
  <c r="BM109" i="92" s="1"/>
  <c r="BQ109" i="92" s="1"/>
  <c r="BU109" i="92" s="1"/>
  <c r="BY109" i="92" s="1"/>
  <c r="CC109" i="92" s="1"/>
  <c r="CG109" i="92" s="1"/>
  <c r="CK109" i="92" s="1"/>
  <c r="CO109" i="92" s="1"/>
  <c r="CS109" i="92" s="1"/>
  <c r="CW109" i="92" s="1"/>
  <c r="DA109" i="92" s="1"/>
  <c r="DE109" i="92" s="1"/>
  <c r="DI109" i="92" s="1"/>
  <c r="DM109" i="92" s="1"/>
  <c r="DQ109" i="92" s="1"/>
  <c r="DU109" i="92" s="1"/>
  <c r="DY109" i="92" s="1"/>
  <c r="EC109" i="92" s="1"/>
  <c r="X108" i="92"/>
  <c r="AB108" i="92" s="1"/>
  <c r="AF108" i="92" s="1"/>
  <c r="AJ108" i="92" s="1"/>
  <c r="AN108" i="92" s="1"/>
  <c r="AR108" i="92" s="1"/>
  <c r="AV108" i="92" s="1"/>
  <c r="AZ108" i="92" s="1"/>
  <c r="BD108" i="92" s="1"/>
  <c r="BH108" i="92" s="1"/>
  <c r="BL108" i="92" s="1"/>
  <c r="BP108" i="92" s="1"/>
  <c r="BT108" i="92" s="1"/>
  <c r="BX108" i="92" s="1"/>
  <c r="CB108" i="92" s="1"/>
  <c r="CF108" i="92" s="1"/>
  <c r="CJ108" i="92" s="1"/>
  <c r="CN108" i="92" s="1"/>
  <c r="CR108" i="92" s="1"/>
  <c r="CV108" i="92" s="1"/>
  <c r="CZ108" i="92" s="1"/>
  <c r="DD108" i="92" s="1"/>
  <c r="DH108" i="92" s="1"/>
  <c r="DL108" i="92" s="1"/>
  <c r="DP108" i="92" s="1"/>
  <c r="DT108" i="92" s="1"/>
  <c r="DX108" i="92" s="1"/>
  <c r="EB108" i="92" s="1"/>
  <c r="EF108" i="92" s="1"/>
  <c r="W108" i="92"/>
  <c r="AA108" i="92" s="1"/>
  <c r="AE108" i="92" s="1"/>
  <c r="AI108" i="92" s="1"/>
  <c r="AM108" i="92" s="1"/>
  <c r="AQ108" i="92" s="1"/>
  <c r="AU108" i="92" s="1"/>
  <c r="AY108" i="92" s="1"/>
  <c r="BC108" i="92" s="1"/>
  <c r="BG108" i="92" s="1"/>
  <c r="BK108" i="92" s="1"/>
  <c r="BO108" i="92" s="1"/>
  <c r="BS108" i="92" s="1"/>
  <c r="BW108" i="92" s="1"/>
  <c r="CA108" i="92" s="1"/>
  <c r="CE108" i="92" s="1"/>
  <c r="CI108" i="92" s="1"/>
  <c r="CM108" i="92" s="1"/>
  <c r="CQ108" i="92" s="1"/>
  <c r="CU108" i="92" s="1"/>
  <c r="CY108" i="92" s="1"/>
  <c r="DC108" i="92" s="1"/>
  <c r="DG108" i="92" s="1"/>
  <c r="DK108" i="92" s="1"/>
  <c r="DO108" i="92" s="1"/>
  <c r="DS108" i="92" s="1"/>
  <c r="DW108" i="92" s="1"/>
  <c r="EA108" i="92" s="1"/>
  <c r="EE108" i="92" s="1"/>
  <c r="V108" i="92"/>
  <c r="Z108" i="92" s="1"/>
  <c r="AD108" i="92" s="1"/>
  <c r="AH108" i="92" s="1"/>
  <c r="AL108" i="92" s="1"/>
  <c r="AP108" i="92" s="1"/>
  <c r="AT108" i="92" s="1"/>
  <c r="AX108" i="92" s="1"/>
  <c r="BB108" i="92" s="1"/>
  <c r="BF108" i="92" s="1"/>
  <c r="BJ108" i="92" s="1"/>
  <c r="BN108" i="92" s="1"/>
  <c r="BR108" i="92" s="1"/>
  <c r="BV108" i="92" s="1"/>
  <c r="BZ108" i="92" s="1"/>
  <c r="CD108" i="92" s="1"/>
  <c r="CH108" i="92" s="1"/>
  <c r="CL108" i="92" s="1"/>
  <c r="CP108" i="92" s="1"/>
  <c r="CT108" i="92" s="1"/>
  <c r="CX108" i="92" s="1"/>
  <c r="DB108" i="92" s="1"/>
  <c r="DF108" i="92" s="1"/>
  <c r="DJ108" i="92" s="1"/>
  <c r="DN108" i="92" s="1"/>
  <c r="DR108" i="92" s="1"/>
  <c r="DV108" i="92" s="1"/>
  <c r="DZ108" i="92" s="1"/>
  <c r="ED108" i="92" s="1"/>
  <c r="U108" i="92"/>
  <c r="Y108" i="92" s="1"/>
  <c r="AC108" i="92" s="1"/>
  <c r="AG108" i="92" s="1"/>
  <c r="AK108" i="92" s="1"/>
  <c r="AO108" i="92" s="1"/>
  <c r="AS108" i="92" s="1"/>
  <c r="AW108" i="92" s="1"/>
  <c r="BA108" i="92" s="1"/>
  <c r="BE108" i="92" s="1"/>
  <c r="BI108" i="92" s="1"/>
  <c r="BM108" i="92" s="1"/>
  <c r="BQ108" i="92" s="1"/>
  <c r="BU108" i="92" s="1"/>
  <c r="BY108" i="92" s="1"/>
  <c r="CC108" i="92" s="1"/>
  <c r="CG108" i="92" s="1"/>
  <c r="CK108" i="92" s="1"/>
  <c r="CO108" i="92" s="1"/>
  <c r="CS108" i="92" s="1"/>
  <c r="CW108" i="92" s="1"/>
  <c r="DA108" i="92" s="1"/>
  <c r="DE108" i="92" s="1"/>
  <c r="DI108" i="92" s="1"/>
  <c r="DM108" i="92" s="1"/>
  <c r="DQ108" i="92" s="1"/>
  <c r="DU108" i="92" s="1"/>
  <c r="DY108" i="92" s="1"/>
  <c r="EC108" i="92" s="1"/>
  <c r="X107" i="92"/>
  <c r="AB107" i="92" s="1"/>
  <c r="AF107" i="92" s="1"/>
  <c r="AJ107" i="92" s="1"/>
  <c r="AN107" i="92" s="1"/>
  <c r="AR107" i="92" s="1"/>
  <c r="AV107" i="92" s="1"/>
  <c r="AZ107" i="92" s="1"/>
  <c r="BD107" i="92" s="1"/>
  <c r="BH107" i="92" s="1"/>
  <c r="BL107" i="92" s="1"/>
  <c r="BP107" i="92" s="1"/>
  <c r="BT107" i="92" s="1"/>
  <c r="BX107" i="92" s="1"/>
  <c r="CB107" i="92" s="1"/>
  <c r="CF107" i="92" s="1"/>
  <c r="CJ107" i="92" s="1"/>
  <c r="CN107" i="92" s="1"/>
  <c r="CR107" i="92" s="1"/>
  <c r="CV107" i="92" s="1"/>
  <c r="CZ107" i="92" s="1"/>
  <c r="DD107" i="92" s="1"/>
  <c r="DH107" i="92" s="1"/>
  <c r="DL107" i="92" s="1"/>
  <c r="DP107" i="92" s="1"/>
  <c r="DT107" i="92" s="1"/>
  <c r="DX107" i="92" s="1"/>
  <c r="EB107" i="92" s="1"/>
  <c r="EF107" i="92" s="1"/>
  <c r="W107" i="92"/>
  <c r="AA107" i="92" s="1"/>
  <c r="AE107" i="92" s="1"/>
  <c r="AI107" i="92" s="1"/>
  <c r="AM107" i="92" s="1"/>
  <c r="AQ107" i="92" s="1"/>
  <c r="AU107" i="92" s="1"/>
  <c r="AY107" i="92" s="1"/>
  <c r="BC107" i="92" s="1"/>
  <c r="BG107" i="92" s="1"/>
  <c r="BK107" i="92" s="1"/>
  <c r="BO107" i="92" s="1"/>
  <c r="BS107" i="92" s="1"/>
  <c r="BW107" i="92" s="1"/>
  <c r="CA107" i="92" s="1"/>
  <c r="CE107" i="92" s="1"/>
  <c r="CI107" i="92" s="1"/>
  <c r="CM107" i="92" s="1"/>
  <c r="CQ107" i="92" s="1"/>
  <c r="CU107" i="92" s="1"/>
  <c r="CY107" i="92" s="1"/>
  <c r="DC107" i="92" s="1"/>
  <c r="DG107" i="92" s="1"/>
  <c r="DK107" i="92" s="1"/>
  <c r="DO107" i="92" s="1"/>
  <c r="DS107" i="92" s="1"/>
  <c r="DW107" i="92" s="1"/>
  <c r="EA107" i="92" s="1"/>
  <c r="EE107" i="92" s="1"/>
  <c r="V107" i="92"/>
  <c r="Z107" i="92" s="1"/>
  <c r="AD107" i="92" s="1"/>
  <c r="AH107" i="92" s="1"/>
  <c r="AL107" i="92" s="1"/>
  <c r="AP107" i="92" s="1"/>
  <c r="AT107" i="92" s="1"/>
  <c r="AX107" i="92" s="1"/>
  <c r="BB107" i="92" s="1"/>
  <c r="BF107" i="92" s="1"/>
  <c r="BJ107" i="92" s="1"/>
  <c r="BN107" i="92" s="1"/>
  <c r="BR107" i="92" s="1"/>
  <c r="BV107" i="92" s="1"/>
  <c r="BZ107" i="92" s="1"/>
  <c r="CD107" i="92" s="1"/>
  <c r="CH107" i="92" s="1"/>
  <c r="CL107" i="92" s="1"/>
  <c r="CP107" i="92" s="1"/>
  <c r="CT107" i="92" s="1"/>
  <c r="CX107" i="92" s="1"/>
  <c r="DB107" i="92" s="1"/>
  <c r="DF107" i="92" s="1"/>
  <c r="DJ107" i="92" s="1"/>
  <c r="DN107" i="92" s="1"/>
  <c r="DR107" i="92" s="1"/>
  <c r="DV107" i="92" s="1"/>
  <c r="DZ107" i="92" s="1"/>
  <c r="ED107" i="92" s="1"/>
  <c r="U107" i="92"/>
  <c r="Y107" i="92" s="1"/>
  <c r="AC107" i="92" s="1"/>
  <c r="AG107" i="92" s="1"/>
  <c r="AK107" i="92" s="1"/>
  <c r="AO107" i="92" s="1"/>
  <c r="AS107" i="92" s="1"/>
  <c r="AW107" i="92" s="1"/>
  <c r="BA107" i="92" s="1"/>
  <c r="BE107" i="92" s="1"/>
  <c r="BI107" i="92" s="1"/>
  <c r="BM107" i="92" s="1"/>
  <c r="BQ107" i="92" s="1"/>
  <c r="BU107" i="92" s="1"/>
  <c r="BY107" i="92" s="1"/>
  <c r="CC107" i="92" s="1"/>
  <c r="CG107" i="92" s="1"/>
  <c r="CK107" i="92" s="1"/>
  <c r="CO107" i="92" s="1"/>
  <c r="CS107" i="92" s="1"/>
  <c r="CW107" i="92" s="1"/>
  <c r="DA107" i="92" s="1"/>
  <c r="DE107" i="92" s="1"/>
  <c r="DI107" i="92" s="1"/>
  <c r="DM107" i="92" s="1"/>
  <c r="DQ107" i="92" s="1"/>
  <c r="DU107" i="92" s="1"/>
  <c r="DY107" i="92" s="1"/>
  <c r="EC107" i="92" s="1"/>
  <c r="X106" i="92"/>
  <c r="AB106" i="92" s="1"/>
  <c r="AF106" i="92" s="1"/>
  <c r="AJ106" i="92" s="1"/>
  <c r="AN106" i="92" s="1"/>
  <c r="AR106" i="92" s="1"/>
  <c r="AV106" i="92" s="1"/>
  <c r="AZ106" i="92" s="1"/>
  <c r="BD106" i="92" s="1"/>
  <c r="BH106" i="92" s="1"/>
  <c r="BL106" i="92" s="1"/>
  <c r="BP106" i="92" s="1"/>
  <c r="BT106" i="92" s="1"/>
  <c r="BX106" i="92" s="1"/>
  <c r="CB106" i="92" s="1"/>
  <c r="CF106" i="92" s="1"/>
  <c r="CJ106" i="92" s="1"/>
  <c r="CN106" i="92" s="1"/>
  <c r="CR106" i="92" s="1"/>
  <c r="CV106" i="92" s="1"/>
  <c r="CZ106" i="92" s="1"/>
  <c r="DD106" i="92" s="1"/>
  <c r="DH106" i="92" s="1"/>
  <c r="DL106" i="92" s="1"/>
  <c r="DP106" i="92" s="1"/>
  <c r="DT106" i="92" s="1"/>
  <c r="DX106" i="92" s="1"/>
  <c r="EB106" i="92" s="1"/>
  <c r="EF106" i="92" s="1"/>
  <c r="W106" i="92"/>
  <c r="AA106" i="92" s="1"/>
  <c r="AE106" i="92" s="1"/>
  <c r="AI106" i="92" s="1"/>
  <c r="AM106" i="92" s="1"/>
  <c r="AQ106" i="92" s="1"/>
  <c r="AU106" i="92" s="1"/>
  <c r="AY106" i="92" s="1"/>
  <c r="BC106" i="92" s="1"/>
  <c r="BG106" i="92" s="1"/>
  <c r="BK106" i="92" s="1"/>
  <c r="BO106" i="92" s="1"/>
  <c r="BS106" i="92" s="1"/>
  <c r="BW106" i="92" s="1"/>
  <c r="CA106" i="92" s="1"/>
  <c r="CE106" i="92" s="1"/>
  <c r="CI106" i="92" s="1"/>
  <c r="CM106" i="92" s="1"/>
  <c r="CQ106" i="92" s="1"/>
  <c r="CU106" i="92" s="1"/>
  <c r="CY106" i="92" s="1"/>
  <c r="DC106" i="92" s="1"/>
  <c r="DG106" i="92" s="1"/>
  <c r="DK106" i="92" s="1"/>
  <c r="DO106" i="92" s="1"/>
  <c r="DS106" i="92" s="1"/>
  <c r="DW106" i="92" s="1"/>
  <c r="EA106" i="92" s="1"/>
  <c r="EE106" i="92" s="1"/>
  <c r="V106" i="92"/>
  <c r="Z106" i="92" s="1"/>
  <c r="AD106" i="92" s="1"/>
  <c r="AH106" i="92" s="1"/>
  <c r="AL106" i="92" s="1"/>
  <c r="AP106" i="92" s="1"/>
  <c r="AT106" i="92" s="1"/>
  <c r="AX106" i="92" s="1"/>
  <c r="BB106" i="92" s="1"/>
  <c r="BF106" i="92" s="1"/>
  <c r="BJ106" i="92" s="1"/>
  <c r="BN106" i="92" s="1"/>
  <c r="BR106" i="92" s="1"/>
  <c r="BV106" i="92" s="1"/>
  <c r="BZ106" i="92" s="1"/>
  <c r="CD106" i="92" s="1"/>
  <c r="CH106" i="92" s="1"/>
  <c r="CL106" i="92" s="1"/>
  <c r="CP106" i="92" s="1"/>
  <c r="CT106" i="92" s="1"/>
  <c r="CX106" i="92" s="1"/>
  <c r="DB106" i="92" s="1"/>
  <c r="DF106" i="92" s="1"/>
  <c r="DJ106" i="92" s="1"/>
  <c r="DN106" i="92" s="1"/>
  <c r="DR106" i="92" s="1"/>
  <c r="DV106" i="92" s="1"/>
  <c r="DZ106" i="92" s="1"/>
  <c r="ED106" i="92" s="1"/>
  <c r="U106" i="92"/>
  <c r="Y106" i="92" s="1"/>
  <c r="AC106" i="92" s="1"/>
  <c r="AG106" i="92" s="1"/>
  <c r="AK106" i="92" s="1"/>
  <c r="AO106" i="92" s="1"/>
  <c r="AS106" i="92" s="1"/>
  <c r="AW106" i="92" s="1"/>
  <c r="BA106" i="92" s="1"/>
  <c r="BE106" i="92" s="1"/>
  <c r="BI106" i="92" s="1"/>
  <c r="BM106" i="92" s="1"/>
  <c r="BQ106" i="92" s="1"/>
  <c r="BU106" i="92" s="1"/>
  <c r="BY106" i="92" s="1"/>
  <c r="CC106" i="92" s="1"/>
  <c r="CG106" i="92" s="1"/>
  <c r="CK106" i="92" s="1"/>
  <c r="CO106" i="92" s="1"/>
  <c r="CS106" i="92" s="1"/>
  <c r="CW106" i="92" s="1"/>
  <c r="DA106" i="92" s="1"/>
  <c r="DE106" i="92" s="1"/>
  <c r="DI106" i="92" s="1"/>
  <c r="DM106" i="92" s="1"/>
  <c r="DQ106" i="92" s="1"/>
  <c r="DU106" i="92" s="1"/>
  <c r="DY106" i="92" s="1"/>
  <c r="EC106" i="92" s="1"/>
  <c r="X105" i="92"/>
  <c r="AB105" i="92" s="1"/>
  <c r="AF105" i="92" s="1"/>
  <c r="AJ105" i="92" s="1"/>
  <c r="AN105" i="92" s="1"/>
  <c r="AR105" i="92" s="1"/>
  <c r="AV105" i="92" s="1"/>
  <c r="AZ105" i="92" s="1"/>
  <c r="BD105" i="92" s="1"/>
  <c r="BH105" i="92" s="1"/>
  <c r="BL105" i="92" s="1"/>
  <c r="BP105" i="92" s="1"/>
  <c r="BT105" i="92" s="1"/>
  <c r="BX105" i="92" s="1"/>
  <c r="CB105" i="92" s="1"/>
  <c r="CF105" i="92" s="1"/>
  <c r="CJ105" i="92" s="1"/>
  <c r="CN105" i="92" s="1"/>
  <c r="CR105" i="92" s="1"/>
  <c r="CV105" i="92" s="1"/>
  <c r="CZ105" i="92" s="1"/>
  <c r="DD105" i="92" s="1"/>
  <c r="DH105" i="92" s="1"/>
  <c r="DL105" i="92" s="1"/>
  <c r="DP105" i="92" s="1"/>
  <c r="DT105" i="92" s="1"/>
  <c r="DX105" i="92" s="1"/>
  <c r="EB105" i="92" s="1"/>
  <c r="EF105" i="92" s="1"/>
  <c r="W105" i="92"/>
  <c r="AA105" i="92" s="1"/>
  <c r="AE105" i="92" s="1"/>
  <c r="AI105" i="92" s="1"/>
  <c r="AM105" i="92" s="1"/>
  <c r="AQ105" i="92" s="1"/>
  <c r="AU105" i="92" s="1"/>
  <c r="AY105" i="92" s="1"/>
  <c r="BC105" i="92" s="1"/>
  <c r="BG105" i="92" s="1"/>
  <c r="BK105" i="92" s="1"/>
  <c r="BO105" i="92" s="1"/>
  <c r="BS105" i="92" s="1"/>
  <c r="BW105" i="92" s="1"/>
  <c r="CA105" i="92" s="1"/>
  <c r="CE105" i="92" s="1"/>
  <c r="CI105" i="92" s="1"/>
  <c r="CM105" i="92" s="1"/>
  <c r="CQ105" i="92" s="1"/>
  <c r="CU105" i="92" s="1"/>
  <c r="CY105" i="92" s="1"/>
  <c r="DC105" i="92" s="1"/>
  <c r="DG105" i="92" s="1"/>
  <c r="DK105" i="92" s="1"/>
  <c r="DO105" i="92" s="1"/>
  <c r="DS105" i="92" s="1"/>
  <c r="DW105" i="92" s="1"/>
  <c r="EA105" i="92" s="1"/>
  <c r="EE105" i="92" s="1"/>
  <c r="V105" i="92"/>
  <c r="Z105" i="92" s="1"/>
  <c r="AD105" i="92" s="1"/>
  <c r="AH105" i="92" s="1"/>
  <c r="AL105" i="92" s="1"/>
  <c r="AP105" i="92" s="1"/>
  <c r="AT105" i="92" s="1"/>
  <c r="AX105" i="92" s="1"/>
  <c r="BB105" i="92" s="1"/>
  <c r="BF105" i="92" s="1"/>
  <c r="BJ105" i="92" s="1"/>
  <c r="BN105" i="92" s="1"/>
  <c r="BR105" i="92" s="1"/>
  <c r="BV105" i="92" s="1"/>
  <c r="BZ105" i="92" s="1"/>
  <c r="CD105" i="92" s="1"/>
  <c r="CH105" i="92" s="1"/>
  <c r="CL105" i="92" s="1"/>
  <c r="CP105" i="92" s="1"/>
  <c r="CT105" i="92" s="1"/>
  <c r="CX105" i="92" s="1"/>
  <c r="DB105" i="92" s="1"/>
  <c r="DF105" i="92" s="1"/>
  <c r="DJ105" i="92" s="1"/>
  <c r="DN105" i="92" s="1"/>
  <c r="DR105" i="92" s="1"/>
  <c r="DV105" i="92" s="1"/>
  <c r="DZ105" i="92" s="1"/>
  <c r="ED105" i="92" s="1"/>
  <c r="U105" i="92"/>
  <c r="Y105" i="92" s="1"/>
  <c r="AC105" i="92" s="1"/>
  <c r="AG105" i="92" s="1"/>
  <c r="AK105" i="92" s="1"/>
  <c r="AO105" i="92" s="1"/>
  <c r="AS105" i="92" s="1"/>
  <c r="AW105" i="92" s="1"/>
  <c r="BA105" i="92" s="1"/>
  <c r="BE105" i="92" s="1"/>
  <c r="BI105" i="92" s="1"/>
  <c r="BM105" i="92" s="1"/>
  <c r="BQ105" i="92" s="1"/>
  <c r="BU105" i="92" s="1"/>
  <c r="BY105" i="92" s="1"/>
  <c r="CC105" i="92" s="1"/>
  <c r="CG105" i="92" s="1"/>
  <c r="CK105" i="92" s="1"/>
  <c r="CO105" i="92" s="1"/>
  <c r="CS105" i="92" s="1"/>
  <c r="CW105" i="92" s="1"/>
  <c r="DA105" i="92" s="1"/>
  <c r="DE105" i="92" s="1"/>
  <c r="DI105" i="92" s="1"/>
  <c r="DM105" i="92" s="1"/>
  <c r="DQ105" i="92" s="1"/>
  <c r="DU105" i="92" s="1"/>
  <c r="DY105" i="92" s="1"/>
  <c r="EC105" i="92" s="1"/>
  <c r="X104" i="92"/>
  <c r="AB104" i="92" s="1"/>
  <c r="AF104" i="92" s="1"/>
  <c r="AJ104" i="92" s="1"/>
  <c r="AN104" i="92" s="1"/>
  <c r="AR104" i="92" s="1"/>
  <c r="AV104" i="92" s="1"/>
  <c r="AZ104" i="92" s="1"/>
  <c r="BD104" i="92" s="1"/>
  <c r="BH104" i="92" s="1"/>
  <c r="BL104" i="92" s="1"/>
  <c r="BP104" i="92" s="1"/>
  <c r="BT104" i="92" s="1"/>
  <c r="BX104" i="92" s="1"/>
  <c r="CB104" i="92" s="1"/>
  <c r="CF104" i="92" s="1"/>
  <c r="CJ104" i="92" s="1"/>
  <c r="CN104" i="92" s="1"/>
  <c r="CR104" i="92" s="1"/>
  <c r="CV104" i="92" s="1"/>
  <c r="CZ104" i="92" s="1"/>
  <c r="DD104" i="92" s="1"/>
  <c r="DH104" i="92" s="1"/>
  <c r="DL104" i="92" s="1"/>
  <c r="DP104" i="92" s="1"/>
  <c r="DT104" i="92" s="1"/>
  <c r="DX104" i="92" s="1"/>
  <c r="EB104" i="92" s="1"/>
  <c r="EF104" i="92" s="1"/>
  <c r="W104" i="92"/>
  <c r="AA104" i="92" s="1"/>
  <c r="AE104" i="92" s="1"/>
  <c r="AI104" i="92" s="1"/>
  <c r="AM104" i="92" s="1"/>
  <c r="AQ104" i="92" s="1"/>
  <c r="AU104" i="92" s="1"/>
  <c r="AY104" i="92" s="1"/>
  <c r="BC104" i="92" s="1"/>
  <c r="BG104" i="92" s="1"/>
  <c r="BK104" i="92" s="1"/>
  <c r="BO104" i="92" s="1"/>
  <c r="BS104" i="92" s="1"/>
  <c r="BW104" i="92" s="1"/>
  <c r="CA104" i="92" s="1"/>
  <c r="CE104" i="92" s="1"/>
  <c r="CI104" i="92" s="1"/>
  <c r="CM104" i="92" s="1"/>
  <c r="CQ104" i="92" s="1"/>
  <c r="CU104" i="92" s="1"/>
  <c r="CY104" i="92" s="1"/>
  <c r="DC104" i="92" s="1"/>
  <c r="DG104" i="92" s="1"/>
  <c r="DK104" i="92" s="1"/>
  <c r="DO104" i="92" s="1"/>
  <c r="DS104" i="92" s="1"/>
  <c r="DW104" i="92" s="1"/>
  <c r="EA104" i="92" s="1"/>
  <c r="EE104" i="92" s="1"/>
  <c r="V104" i="92"/>
  <c r="Z104" i="92" s="1"/>
  <c r="AD104" i="92" s="1"/>
  <c r="AH104" i="92" s="1"/>
  <c r="AL104" i="92" s="1"/>
  <c r="AP104" i="92" s="1"/>
  <c r="AT104" i="92" s="1"/>
  <c r="AX104" i="92" s="1"/>
  <c r="BB104" i="92" s="1"/>
  <c r="BF104" i="92" s="1"/>
  <c r="BJ104" i="92" s="1"/>
  <c r="BN104" i="92" s="1"/>
  <c r="BR104" i="92" s="1"/>
  <c r="BV104" i="92" s="1"/>
  <c r="BZ104" i="92" s="1"/>
  <c r="CD104" i="92" s="1"/>
  <c r="CH104" i="92" s="1"/>
  <c r="CL104" i="92" s="1"/>
  <c r="CP104" i="92" s="1"/>
  <c r="CT104" i="92" s="1"/>
  <c r="CX104" i="92" s="1"/>
  <c r="DB104" i="92" s="1"/>
  <c r="DF104" i="92" s="1"/>
  <c r="DJ104" i="92" s="1"/>
  <c r="DN104" i="92" s="1"/>
  <c r="DR104" i="92" s="1"/>
  <c r="DV104" i="92" s="1"/>
  <c r="DZ104" i="92" s="1"/>
  <c r="ED104" i="92" s="1"/>
  <c r="U104" i="92"/>
  <c r="Y104" i="92" s="1"/>
  <c r="AC104" i="92" s="1"/>
  <c r="AG104" i="92" s="1"/>
  <c r="AK104" i="92" s="1"/>
  <c r="AO104" i="92" s="1"/>
  <c r="AS104" i="92" s="1"/>
  <c r="AW104" i="92" s="1"/>
  <c r="BA104" i="92" s="1"/>
  <c r="BE104" i="92" s="1"/>
  <c r="BI104" i="92" s="1"/>
  <c r="BM104" i="92" s="1"/>
  <c r="BQ104" i="92" s="1"/>
  <c r="BU104" i="92" s="1"/>
  <c r="BY104" i="92" s="1"/>
  <c r="CC104" i="92" s="1"/>
  <c r="CG104" i="92" s="1"/>
  <c r="CK104" i="92" s="1"/>
  <c r="CO104" i="92" s="1"/>
  <c r="CS104" i="92" s="1"/>
  <c r="CW104" i="92" s="1"/>
  <c r="DA104" i="92" s="1"/>
  <c r="DE104" i="92" s="1"/>
  <c r="DI104" i="92" s="1"/>
  <c r="DM104" i="92" s="1"/>
  <c r="DQ104" i="92" s="1"/>
  <c r="DU104" i="92" s="1"/>
  <c r="DY104" i="92" s="1"/>
  <c r="EC104" i="92" s="1"/>
  <c r="X103" i="92"/>
  <c r="AB103" i="92" s="1"/>
  <c r="AF103" i="92" s="1"/>
  <c r="AJ103" i="92" s="1"/>
  <c r="AN103" i="92" s="1"/>
  <c r="AR103" i="92" s="1"/>
  <c r="AV103" i="92" s="1"/>
  <c r="AZ103" i="92" s="1"/>
  <c r="BD103" i="92" s="1"/>
  <c r="BH103" i="92" s="1"/>
  <c r="BL103" i="92" s="1"/>
  <c r="BP103" i="92" s="1"/>
  <c r="BT103" i="92" s="1"/>
  <c r="BX103" i="92" s="1"/>
  <c r="CB103" i="92" s="1"/>
  <c r="CF103" i="92" s="1"/>
  <c r="CJ103" i="92" s="1"/>
  <c r="CN103" i="92" s="1"/>
  <c r="CR103" i="92" s="1"/>
  <c r="CV103" i="92" s="1"/>
  <c r="CZ103" i="92" s="1"/>
  <c r="DD103" i="92" s="1"/>
  <c r="DH103" i="92" s="1"/>
  <c r="DL103" i="92" s="1"/>
  <c r="DP103" i="92" s="1"/>
  <c r="DT103" i="92" s="1"/>
  <c r="DX103" i="92" s="1"/>
  <c r="EB103" i="92" s="1"/>
  <c r="EF103" i="92" s="1"/>
  <c r="W103" i="92"/>
  <c r="AA103" i="92" s="1"/>
  <c r="AE103" i="92" s="1"/>
  <c r="AI103" i="92" s="1"/>
  <c r="AM103" i="92" s="1"/>
  <c r="AQ103" i="92" s="1"/>
  <c r="AU103" i="92" s="1"/>
  <c r="AY103" i="92" s="1"/>
  <c r="BC103" i="92" s="1"/>
  <c r="BG103" i="92" s="1"/>
  <c r="BK103" i="92" s="1"/>
  <c r="BO103" i="92" s="1"/>
  <c r="BS103" i="92" s="1"/>
  <c r="BW103" i="92" s="1"/>
  <c r="CA103" i="92" s="1"/>
  <c r="CE103" i="92" s="1"/>
  <c r="CI103" i="92" s="1"/>
  <c r="CM103" i="92" s="1"/>
  <c r="CQ103" i="92" s="1"/>
  <c r="CU103" i="92" s="1"/>
  <c r="CY103" i="92" s="1"/>
  <c r="DC103" i="92" s="1"/>
  <c r="DG103" i="92" s="1"/>
  <c r="DK103" i="92" s="1"/>
  <c r="DO103" i="92" s="1"/>
  <c r="DS103" i="92" s="1"/>
  <c r="DW103" i="92" s="1"/>
  <c r="EA103" i="92" s="1"/>
  <c r="EE103" i="92" s="1"/>
  <c r="V103" i="92"/>
  <c r="Z103" i="92" s="1"/>
  <c r="AD103" i="92" s="1"/>
  <c r="AH103" i="92" s="1"/>
  <c r="AL103" i="92" s="1"/>
  <c r="AP103" i="92" s="1"/>
  <c r="AT103" i="92" s="1"/>
  <c r="AX103" i="92" s="1"/>
  <c r="BB103" i="92" s="1"/>
  <c r="BF103" i="92" s="1"/>
  <c r="BJ103" i="92" s="1"/>
  <c r="BN103" i="92" s="1"/>
  <c r="BR103" i="92" s="1"/>
  <c r="BV103" i="92" s="1"/>
  <c r="BZ103" i="92" s="1"/>
  <c r="CD103" i="92" s="1"/>
  <c r="CH103" i="92" s="1"/>
  <c r="CL103" i="92" s="1"/>
  <c r="CP103" i="92" s="1"/>
  <c r="CT103" i="92" s="1"/>
  <c r="CX103" i="92" s="1"/>
  <c r="DB103" i="92" s="1"/>
  <c r="DF103" i="92" s="1"/>
  <c r="DJ103" i="92" s="1"/>
  <c r="DN103" i="92" s="1"/>
  <c r="DR103" i="92" s="1"/>
  <c r="DV103" i="92" s="1"/>
  <c r="DZ103" i="92" s="1"/>
  <c r="ED103" i="92" s="1"/>
  <c r="U103" i="92"/>
  <c r="Y103" i="92" s="1"/>
  <c r="AC103" i="92" s="1"/>
  <c r="AG103" i="92" s="1"/>
  <c r="AK103" i="92" s="1"/>
  <c r="AO103" i="92" s="1"/>
  <c r="AS103" i="92" s="1"/>
  <c r="AW103" i="92" s="1"/>
  <c r="BA103" i="92" s="1"/>
  <c r="BE103" i="92" s="1"/>
  <c r="BI103" i="92" s="1"/>
  <c r="BM103" i="92" s="1"/>
  <c r="BQ103" i="92" s="1"/>
  <c r="BU103" i="92" s="1"/>
  <c r="BY103" i="92" s="1"/>
  <c r="CC103" i="92" s="1"/>
  <c r="CG103" i="92" s="1"/>
  <c r="CK103" i="92" s="1"/>
  <c r="CO103" i="92" s="1"/>
  <c r="CS103" i="92" s="1"/>
  <c r="CW103" i="92" s="1"/>
  <c r="DA103" i="92" s="1"/>
  <c r="DE103" i="92" s="1"/>
  <c r="DI103" i="92" s="1"/>
  <c r="DM103" i="92" s="1"/>
  <c r="DQ103" i="92" s="1"/>
  <c r="DU103" i="92" s="1"/>
  <c r="DY103" i="92" s="1"/>
  <c r="EC103" i="92" s="1"/>
  <c r="X102" i="92"/>
  <c r="AB102" i="92" s="1"/>
  <c r="AF102" i="92" s="1"/>
  <c r="AJ102" i="92" s="1"/>
  <c r="AN102" i="92" s="1"/>
  <c r="AR102" i="92" s="1"/>
  <c r="AV102" i="92" s="1"/>
  <c r="AZ102" i="92" s="1"/>
  <c r="BD102" i="92" s="1"/>
  <c r="BH102" i="92" s="1"/>
  <c r="BL102" i="92" s="1"/>
  <c r="BP102" i="92" s="1"/>
  <c r="BT102" i="92" s="1"/>
  <c r="BX102" i="92" s="1"/>
  <c r="CB102" i="92" s="1"/>
  <c r="CF102" i="92" s="1"/>
  <c r="CJ102" i="92" s="1"/>
  <c r="CN102" i="92" s="1"/>
  <c r="CR102" i="92" s="1"/>
  <c r="CV102" i="92" s="1"/>
  <c r="CZ102" i="92" s="1"/>
  <c r="DD102" i="92" s="1"/>
  <c r="DH102" i="92" s="1"/>
  <c r="DL102" i="92" s="1"/>
  <c r="DP102" i="92" s="1"/>
  <c r="DT102" i="92" s="1"/>
  <c r="DX102" i="92" s="1"/>
  <c r="EB102" i="92" s="1"/>
  <c r="EF102" i="92" s="1"/>
  <c r="W102" i="92"/>
  <c r="AA102" i="92" s="1"/>
  <c r="AE102" i="92" s="1"/>
  <c r="AI102" i="92" s="1"/>
  <c r="AM102" i="92" s="1"/>
  <c r="AQ102" i="92" s="1"/>
  <c r="AU102" i="92" s="1"/>
  <c r="AY102" i="92" s="1"/>
  <c r="BC102" i="92" s="1"/>
  <c r="BG102" i="92" s="1"/>
  <c r="BK102" i="92" s="1"/>
  <c r="BO102" i="92" s="1"/>
  <c r="BS102" i="92" s="1"/>
  <c r="BW102" i="92" s="1"/>
  <c r="CA102" i="92" s="1"/>
  <c r="CE102" i="92" s="1"/>
  <c r="CI102" i="92" s="1"/>
  <c r="CM102" i="92" s="1"/>
  <c r="CQ102" i="92" s="1"/>
  <c r="CU102" i="92" s="1"/>
  <c r="CY102" i="92" s="1"/>
  <c r="DC102" i="92" s="1"/>
  <c r="DG102" i="92" s="1"/>
  <c r="DK102" i="92" s="1"/>
  <c r="DO102" i="92" s="1"/>
  <c r="DS102" i="92" s="1"/>
  <c r="DW102" i="92" s="1"/>
  <c r="EA102" i="92" s="1"/>
  <c r="EE102" i="92" s="1"/>
  <c r="V102" i="92"/>
  <c r="Z102" i="92" s="1"/>
  <c r="AD102" i="92" s="1"/>
  <c r="AH102" i="92" s="1"/>
  <c r="AL102" i="92" s="1"/>
  <c r="AP102" i="92" s="1"/>
  <c r="AT102" i="92" s="1"/>
  <c r="AX102" i="92" s="1"/>
  <c r="BB102" i="92" s="1"/>
  <c r="BF102" i="92" s="1"/>
  <c r="BJ102" i="92" s="1"/>
  <c r="BN102" i="92" s="1"/>
  <c r="BR102" i="92" s="1"/>
  <c r="BV102" i="92" s="1"/>
  <c r="BZ102" i="92" s="1"/>
  <c r="CD102" i="92" s="1"/>
  <c r="CH102" i="92" s="1"/>
  <c r="CL102" i="92" s="1"/>
  <c r="CP102" i="92" s="1"/>
  <c r="CT102" i="92" s="1"/>
  <c r="CX102" i="92" s="1"/>
  <c r="DB102" i="92" s="1"/>
  <c r="DF102" i="92" s="1"/>
  <c r="DJ102" i="92" s="1"/>
  <c r="DN102" i="92" s="1"/>
  <c r="DR102" i="92" s="1"/>
  <c r="DV102" i="92" s="1"/>
  <c r="DZ102" i="92" s="1"/>
  <c r="ED102" i="92" s="1"/>
  <c r="U102" i="92"/>
  <c r="Y102" i="92" s="1"/>
  <c r="AC102" i="92" s="1"/>
  <c r="AG102" i="92" s="1"/>
  <c r="AK102" i="92" s="1"/>
  <c r="AO102" i="92" s="1"/>
  <c r="AS102" i="92" s="1"/>
  <c r="AW102" i="92" s="1"/>
  <c r="BA102" i="92" s="1"/>
  <c r="BE102" i="92" s="1"/>
  <c r="BI102" i="92" s="1"/>
  <c r="BM102" i="92" s="1"/>
  <c r="BQ102" i="92" s="1"/>
  <c r="BU102" i="92" s="1"/>
  <c r="BY102" i="92" s="1"/>
  <c r="CC102" i="92" s="1"/>
  <c r="CG102" i="92" s="1"/>
  <c r="CK102" i="92" s="1"/>
  <c r="CO102" i="92" s="1"/>
  <c r="CS102" i="92" s="1"/>
  <c r="CW102" i="92" s="1"/>
  <c r="DA102" i="92" s="1"/>
  <c r="DE102" i="92" s="1"/>
  <c r="DI102" i="92" s="1"/>
  <c r="DM102" i="92" s="1"/>
  <c r="DQ102" i="92" s="1"/>
  <c r="DU102" i="92" s="1"/>
  <c r="DY102" i="92" s="1"/>
  <c r="EC102" i="92" s="1"/>
  <c r="X101" i="92"/>
  <c r="AB101" i="92" s="1"/>
  <c r="AF101" i="92" s="1"/>
  <c r="AJ101" i="92" s="1"/>
  <c r="AN101" i="92" s="1"/>
  <c r="AR101" i="92" s="1"/>
  <c r="AV101" i="92" s="1"/>
  <c r="AZ101" i="92" s="1"/>
  <c r="BD101" i="92" s="1"/>
  <c r="BH101" i="92" s="1"/>
  <c r="BL101" i="92" s="1"/>
  <c r="BP101" i="92" s="1"/>
  <c r="BT101" i="92" s="1"/>
  <c r="BX101" i="92" s="1"/>
  <c r="CB101" i="92" s="1"/>
  <c r="CF101" i="92" s="1"/>
  <c r="CJ101" i="92" s="1"/>
  <c r="CN101" i="92" s="1"/>
  <c r="CR101" i="92" s="1"/>
  <c r="CV101" i="92" s="1"/>
  <c r="CZ101" i="92" s="1"/>
  <c r="DD101" i="92" s="1"/>
  <c r="DH101" i="92" s="1"/>
  <c r="DL101" i="92" s="1"/>
  <c r="DP101" i="92" s="1"/>
  <c r="DT101" i="92" s="1"/>
  <c r="DX101" i="92" s="1"/>
  <c r="EB101" i="92" s="1"/>
  <c r="EF101" i="92" s="1"/>
  <c r="W101" i="92"/>
  <c r="AA101" i="92" s="1"/>
  <c r="AE101" i="92" s="1"/>
  <c r="AI101" i="92" s="1"/>
  <c r="AM101" i="92" s="1"/>
  <c r="AQ101" i="92" s="1"/>
  <c r="AU101" i="92" s="1"/>
  <c r="AY101" i="92" s="1"/>
  <c r="BC101" i="92" s="1"/>
  <c r="BG101" i="92" s="1"/>
  <c r="BK101" i="92" s="1"/>
  <c r="BO101" i="92" s="1"/>
  <c r="BS101" i="92" s="1"/>
  <c r="BW101" i="92" s="1"/>
  <c r="CA101" i="92" s="1"/>
  <c r="CE101" i="92" s="1"/>
  <c r="CI101" i="92" s="1"/>
  <c r="CM101" i="92" s="1"/>
  <c r="CQ101" i="92" s="1"/>
  <c r="CU101" i="92" s="1"/>
  <c r="CY101" i="92" s="1"/>
  <c r="DC101" i="92" s="1"/>
  <c r="DG101" i="92" s="1"/>
  <c r="DK101" i="92" s="1"/>
  <c r="DO101" i="92" s="1"/>
  <c r="DS101" i="92" s="1"/>
  <c r="DW101" i="92" s="1"/>
  <c r="EA101" i="92" s="1"/>
  <c r="EE101" i="92" s="1"/>
  <c r="V101" i="92"/>
  <c r="Z101" i="92" s="1"/>
  <c r="AD101" i="92" s="1"/>
  <c r="AH101" i="92" s="1"/>
  <c r="AL101" i="92" s="1"/>
  <c r="AP101" i="92" s="1"/>
  <c r="AT101" i="92" s="1"/>
  <c r="AX101" i="92" s="1"/>
  <c r="BB101" i="92" s="1"/>
  <c r="BF101" i="92" s="1"/>
  <c r="BJ101" i="92" s="1"/>
  <c r="BN101" i="92" s="1"/>
  <c r="BR101" i="92" s="1"/>
  <c r="BV101" i="92" s="1"/>
  <c r="BZ101" i="92" s="1"/>
  <c r="CD101" i="92" s="1"/>
  <c r="CH101" i="92" s="1"/>
  <c r="CL101" i="92" s="1"/>
  <c r="CP101" i="92" s="1"/>
  <c r="CT101" i="92" s="1"/>
  <c r="CX101" i="92" s="1"/>
  <c r="DB101" i="92" s="1"/>
  <c r="DF101" i="92" s="1"/>
  <c r="DJ101" i="92" s="1"/>
  <c r="DN101" i="92" s="1"/>
  <c r="DR101" i="92" s="1"/>
  <c r="DV101" i="92" s="1"/>
  <c r="DZ101" i="92" s="1"/>
  <c r="ED101" i="92" s="1"/>
  <c r="U101" i="92"/>
  <c r="Y101" i="92" s="1"/>
  <c r="AC101" i="92" s="1"/>
  <c r="AG101" i="92" s="1"/>
  <c r="AK101" i="92" s="1"/>
  <c r="AO101" i="92" s="1"/>
  <c r="AS101" i="92" s="1"/>
  <c r="AW101" i="92" s="1"/>
  <c r="BA101" i="92" s="1"/>
  <c r="BE101" i="92" s="1"/>
  <c r="BI101" i="92" s="1"/>
  <c r="BM101" i="92" s="1"/>
  <c r="BQ101" i="92" s="1"/>
  <c r="BU101" i="92" s="1"/>
  <c r="BY101" i="92" s="1"/>
  <c r="CC101" i="92" s="1"/>
  <c r="CG101" i="92" s="1"/>
  <c r="CK101" i="92" s="1"/>
  <c r="CO101" i="92" s="1"/>
  <c r="CS101" i="92" s="1"/>
  <c r="CW101" i="92" s="1"/>
  <c r="DA101" i="92" s="1"/>
  <c r="DE101" i="92" s="1"/>
  <c r="DI101" i="92" s="1"/>
  <c r="DM101" i="92" s="1"/>
  <c r="DQ101" i="92" s="1"/>
  <c r="DU101" i="92" s="1"/>
  <c r="DY101" i="92" s="1"/>
  <c r="EC101" i="92" s="1"/>
  <c r="X100" i="92"/>
  <c r="AB100" i="92" s="1"/>
  <c r="AF100" i="92" s="1"/>
  <c r="AJ100" i="92" s="1"/>
  <c r="AN100" i="92" s="1"/>
  <c r="AR100" i="92" s="1"/>
  <c r="AV100" i="92" s="1"/>
  <c r="AZ100" i="92" s="1"/>
  <c r="BD100" i="92" s="1"/>
  <c r="BH100" i="92" s="1"/>
  <c r="BL100" i="92" s="1"/>
  <c r="BP100" i="92" s="1"/>
  <c r="BT100" i="92" s="1"/>
  <c r="BX100" i="92" s="1"/>
  <c r="CB100" i="92" s="1"/>
  <c r="CF100" i="92" s="1"/>
  <c r="CJ100" i="92" s="1"/>
  <c r="CN100" i="92" s="1"/>
  <c r="CR100" i="92" s="1"/>
  <c r="CV100" i="92" s="1"/>
  <c r="CZ100" i="92" s="1"/>
  <c r="DD100" i="92" s="1"/>
  <c r="DH100" i="92" s="1"/>
  <c r="DL100" i="92" s="1"/>
  <c r="DP100" i="92" s="1"/>
  <c r="DT100" i="92" s="1"/>
  <c r="DX100" i="92" s="1"/>
  <c r="EB100" i="92" s="1"/>
  <c r="EF100" i="92" s="1"/>
  <c r="W100" i="92"/>
  <c r="AA100" i="92" s="1"/>
  <c r="AE100" i="92" s="1"/>
  <c r="AI100" i="92" s="1"/>
  <c r="AM100" i="92" s="1"/>
  <c r="AQ100" i="92" s="1"/>
  <c r="AU100" i="92" s="1"/>
  <c r="AY100" i="92" s="1"/>
  <c r="BC100" i="92" s="1"/>
  <c r="BG100" i="92" s="1"/>
  <c r="BK100" i="92" s="1"/>
  <c r="BO100" i="92" s="1"/>
  <c r="BS100" i="92" s="1"/>
  <c r="BW100" i="92" s="1"/>
  <c r="CA100" i="92" s="1"/>
  <c r="CE100" i="92" s="1"/>
  <c r="CI100" i="92" s="1"/>
  <c r="CM100" i="92" s="1"/>
  <c r="CQ100" i="92" s="1"/>
  <c r="CU100" i="92" s="1"/>
  <c r="CY100" i="92" s="1"/>
  <c r="DC100" i="92" s="1"/>
  <c r="DG100" i="92" s="1"/>
  <c r="DK100" i="92" s="1"/>
  <c r="DO100" i="92" s="1"/>
  <c r="DS100" i="92" s="1"/>
  <c r="DW100" i="92" s="1"/>
  <c r="EA100" i="92" s="1"/>
  <c r="EE100" i="92" s="1"/>
  <c r="V100" i="92"/>
  <c r="Z100" i="92" s="1"/>
  <c r="AD100" i="92" s="1"/>
  <c r="AH100" i="92" s="1"/>
  <c r="AL100" i="92" s="1"/>
  <c r="AP100" i="92" s="1"/>
  <c r="AT100" i="92" s="1"/>
  <c r="AX100" i="92" s="1"/>
  <c r="BB100" i="92" s="1"/>
  <c r="BF100" i="92" s="1"/>
  <c r="BJ100" i="92" s="1"/>
  <c r="BN100" i="92" s="1"/>
  <c r="BR100" i="92" s="1"/>
  <c r="BV100" i="92" s="1"/>
  <c r="BZ100" i="92" s="1"/>
  <c r="CD100" i="92" s="1"/>
  <c r="CH100" i="92" s="1"/>
  <c r="CL100" i="92" s="1"/>
  <c r="CP100" i="92" s="1"/>
  <c r="CT100" i="92" s="1"/>
  <c r="CX100" i="92" s="1"/>
  <c r="DB100" i="92" s="1"/>
  <c r="DF100" i="92" s="1"/>
  <c r="DJ100" i="92" s="1"/>
  <c r="DN100" i="92" s="1"/>
  <c r="DR100" i="92" s="1"/>
  <c r="DV100" i="92" s="1"/>
  <c r="DZ100" i="92" s="1"/>
  <c r="ED100" i="92" s="1"/>
  <c r="U100" i="92"/>
  <c r="Y100" i="92" s="1"/>
  <c r="AC100" i="92" s="1"/>
  <c r="AG100" i="92" s="1"/>
  <c r="AK100" i="92" s="1"/>
  <c r="AO100" i="92" s="1"/>
  <c r="AS100" i="92" s="1"/>
  <c r="AW100" i="92" s="1"/>
  <c r="BA100" i="92" s="1"/>
  <c r="BE100" i="92" s="1"/>
  <c r="BI100" i="92" s="1"/>
  <c r="BM100" i="92" s="1"/>
  <c r="BQ100" i="92" s="1"/>
  <c r="BU100" i="92" s="1"/>
  <c r="BY100" i="92" s="1"/>
  <c r="CC100" i="92" s="1"/>
  <c r="CG100" i="92" s="1"/>
  <c r="CK100" i="92" s="1"/>
  <c r="CO100" i="92" s="1"/>
  <c r="CS100" i="92" s="1"/>
  <c r="CW100" i="92" s="1"/>
  <c r="DA100" i="92" s="1"/>
  <c r="DE100" i="92" s="1"/>
  <c r="DI100" i="92" s="1"/>
  <c r="DM100" i="92" s="1"/>
  <c r="DQ100" i="92" s="1"/>
  <c r="DU100" i="92" s="1"/>
  <c r="DY100" i="92" s="1"/>
  <c r="EC100" i="92" s="1"/>
  <c r="X99" i="92"/>
  <c r="AB99" i="92" s="1"/>
  <c r="AF99" i="92" s="1"/>
  <c r="AJ99" i="92" s="1"/>
  <c r="AN99" i="92" s="1"/>
  <c r="AR99" i="92" s="1"/>
  <c r="AV99" i="92" s="1"/>
  <c r="AZ99" i="92" s="1"/>
  <c r="BD99" i="92" s="1"/>
  <c r="BH99" i="92" s="1"/>
  <c r="BL99" i="92" s="1"/>
  <c r="BP99" i="92" s="1"/>
  <c r="BT99" i="92" s="1"/>
  <c r="BX99" i="92" s="1"/>
  <c r="CB99" i="92" s="1"/>
  <c r="CF99" i="92" s="1"/>
  <c r="CJ99" i="92" s="1"/>
  <c r="CN99" i="92" s="1"/>
  <c r="CR99" i="92" s="1"/>
  <c r="CV99" i="92" s="1"/>
  <c r="CZ99" i="92" s="1"/>
  <c r="DD99" i="92" s="1"/>
  <c r="DH99" i="92" s="1"/>
  <c r="DL99" i="92" s="1"/>
  <c r="DP99" i="92" s="1"/>
  <c r="DT99" i="92" s="1"/>
  <c r="DX99" i="92" s="1"/>
  <c r="EB99" i="92" s="1"/>
  <c r="EF99" i="92" s="1"/>
  <c r="W99" i="92"/>
  <c r="AA99" i="92" s="1"/>
  <c r="AE99" i="92" s="1"/>
  <c r="AI99" i="92" s="1"/>
  <c r="AM99" i="92" s="1"/>
  <c r="AQ99" i="92" s="1"/>
  <c r="AU99" i="92" s="1"/>
  <c r="AY99" i="92" s="1"/>
  <c r="BC99" i="92" s="1"/>
  <c r="BG99" i="92" s="1"/>
  <c r="BK99" i="92" s="1"/>
  <c r="BO99" i="92" s="1"/>
  <c r="BS99" i="92" s="1"/>
  <c r="BW99" i="92" s="1"/>
  <c r="CA99" i="92" s="1"/>
  <c r="CE99" i="92" s="1"/>
  <c r="CI99" i="92" s="1"/>
  <c r="CM99" i="92" s="1"/>
  <c r="CQ99" i="92" s="1"/>
  <c r="CU99" i="92" s="1"/>
  <c r="CY99" i="92" s="1"/>
  <c r="DC99" i="92" s="1"/>
  <c r="DG99" i="92" s="1"/>
  <c r="DK99" i="92" s="1"/>
  <c r="DO99" i="92" s="1"/>
  <c r="DS99" i="92" s="1"/>
  <c r="DW99" i="92" s="1"/>
  <c r="EA99" i="92" s="1"/>
  <c r="EE99" i="92" s="1"/>
  <c r="V99" i="92"/>
  <c r="Z99" i="92" s="1"/>
  <c r="AD99" i="92" s="1"/>
  <c r="AH99" i="92" s="1"/>
  <c r="AL99" i="92" s="1"/>
  <c r="AP99" i="92" s="1"/>
  <c r="AT99" i="92" s="1"/>
  <c r="AX99" i="92" s="1"/>
  <c r="BB99" i="92" s="1"/>
  <c r="BF99" i="92" s="1"/>
  <c r="BJ99" i="92" s="1"/>
  <c r="BN99" i="92" s="1"/>
  <c r="BR99" i="92" s="1"/>
  <c r="BV99" i="92" s="1"/>
  <c r="BZ99" i="92" s="1"/>
  <c r="CD99" i="92" s="1"/>
  <c r="CH99" i="92" s="1"/>
  <c r="CL99" i="92" s="1"/>
  <c r="CP99" i="92" s="1"/>
  <c r="CT99" i="92" s="1"/>
  <c r="CX99" i="92" s="1"/>
  <c r="DB99" i="92" s="1"/>
  <c r="DF99" i="92" s="1"/>
  <c r="DJ99" i="92" s="1"/>
  <c r="DN99" i="92" s="1"/>
  <c r="DR99" i="92" s="1"/>
  <c r="DV99" i="92" s="1"/>
  <c r="DZ99" i="92" s="1"/>
  <c r="ED99" i="92" s="1"/>
  <c r="U99" i="92"/>
  <c r="Y99" i="92" s="1"/>
  <c r="AC99" i="92" s="1"/>
  <c r="AG99" i="92" s="1"/>
  <c r="AK99" i="92" s="1"/>
  <c r="AO99" i="92" s="1"/>
  <c r="AS99" i="92" s="1"/>
  <c r="AW99" i="92" s="1"/>
  <c r="BA99" i="92" s="1"/>
  <c r="BE99" i="92" s="1"/>
  <c r="BI99" i="92" s="1"/>
  <c r="BM99" i="92" s="1"/>
  <c r="BQ99" i="92" s="1"/>
  <c r="BU99" i="92" s="1"/>
  <c r="BY99" i="92" s="1"/>
  <c r="CC99" i="92" s="1"/>
  <c r="CG99" i="92" s="1"/>
  <c r="CK99" i="92" s="1"/>
  <c r="CO99" i="92" s="1"/>
  <c r="CS99" i="92" s="1"/>
  <c r="CW99" i="92" s="1"/>
  <c r="DA99" i="92" s="1"/>
  <c r="DE99" i="92" s="1"/>
  <c r="DI99" i="92" s="1"/>
  <c r="DM99" i="92" s="1"/>
  <c r="DQ99" i="92" s="1"/>
  <c r="DU99" i="92" s="1"/>
  <c r="DY99" i="92" s="1"/>
  <c r="EC99" i="92" s="1"/>
  <c r="X98" i="92"/>
  <c r="AB98" i="92" s="1"/>
  <c r="AF98" i="92" s="1"/>
  <c r="AJ98" i="92" s="1"/>
  <c r="AN98" i="92" s="1"/>
  <c r="AR98" i="92" s="1"/>
  <c r="AV98" i="92" s="1"/>
  <c r="AZ98" i="92" s="1"/>
  <c r="BD98" i="92" s="1"/>
  <c r="BH98" i="92" s="1"/>
  <c r="BL98" i="92" s="1"/>
  <c r="BP98" i="92" s="1"/>
  <c r="BT98" i="92" s="1"/>
  <c r="BX98" i="92" s="1"/>
  <c r="CB98" i="92" s="1"/>
  <c r="CF98" i="92" s="1"/>
  <c r="CJ98" i="92" s="1"/>
  <c r="CN98" i="92" s="1"/>
  <c r="CR98" i="92" s="1"/>
  <c r="CV98" i="92" s="1"/>
  <c r="CZ98" i="92" s="1"/>
  <c r="DD98" i="92" s="1"/>
  <c r="DH98" i="92" s="1"/>
  <c r="DL98" i="92" s="1"/>
  <c r="DP98" i="92" s="1"/>
  <c r="DT98" i="92" s="1"/>
  <c r="DX98" i="92" s="1"/>
  <c r="EB98" i="92" s="1"/>
  <c r="EF98" i="92" s="1"/>
  <c r="W98" i="92"/>
  <c r="AA98" i="92" s="1"/>
  <c r="AE98" i="92" s="1"/>
  <c r="AI98" i="92" s="1"/>
  <c r="AM98" i="92" s="1"/>
  <c r="AQ98" i="92" s="1"/>
  <c r="AU98" i="92" s="1"/>
  <c r="AY98" i="92" s="1"/>
  <c r="BC98" i="92" s="1"/>
  <c r="BG98" i="92" s="1"/>
  <c r="BK98" i="92" s="1"/>
  <c r="BO98" i="92" s="1"/>
  <c r="BS98" i="92" s="1"/>
  <c r="BW98" i="92" s="1"/>
  <c r="CA98" i="92" s="1"/>
  <c r="CE98" i="92" s="1"/>
  <c r="CI98" i="92" s="1"/>
  <c r="CM98" i="92" s="1"/>
  <c r="CQ98" i="92" s="1"/>
  <c r="CU98" i="92" s="1"/>
  <c r="CY98" i="92" s="1"/>
  <c r="DC98" i="92" s="1"/>
  <c r="DG98" i="92" s="1"/>
  <c r="DK98" i="92" s="1"/>
  <c r="DO98" i="92" s="1"/>
  <c r="DS98" i="92" s="1"/>
  <c r="DW98" i="92" s="1"/>
  <c r="EA98" i="92" s="1"/>
  <c r="EE98" i="92" s="1"/>
  <c r="V98" i="92"/>
  <c r="Z98" i="92" s="1"/>
  <c r="AD98" i="92" s="1"/>
  <c r="AH98" i="92" s="1"/>
  <c r="AL98" i="92" s="1"/>
  <c r="AP98" i="92" s="1"/>
  <c r="AT98" i="92" s="1"/>
  <c r="AX98" i="92" s="1"/>
  <c r="BB98" i="92" s="1"/>
  <c r="BF98" i="92" s="1"/>
  <c r="BJ98" i="92" s="1"/>
  <c r="BN98" i="92" s="1"/>
  <c r="BR98" i="92" s="1"/>
  <c r="BV98" i="92" s="1"/>
  <c r="BZ98" i="92" s="1"/>
  <c r="CD98" i="92" s="1"/>
  <c r="CH98" i="92" s="1"/>
  <c r="CL98" i="92" s="1"/>
  <c r="CP98" i="92" s="1"/>
  <c r="CT98" i="92" s="1"/>
  <c r="CX98" i="92" s="1"/>
  <c r="DB98" i="92" s="1"/>
  <c r="DF98" i="92" s="1"/>
  <c r="DJ98" i="92" s="1"/>
  <c r="DN98" i="92" s="1"/>
  <c r="DR98" i="92" s="1"/>
  <c r="DV98" i="92" s="1"/>
  <c r="DZ98" i="92" s="1"/>
  <c r="ED98" i="92" s="1"/>
  <c r="U98" i="92"/>
  <c r="Y98" i="92" s="1"/>
  <c r="AC98" i="92" s="1"/>
  <c r="AG98" i="92" s="1"/>
  <c r="AK98" i="92" s="1"/>
  <c r="AO98" i="92" s="1"/>
  <c r="AS98" i="92" s="1"/>
  <c r="AW98" i="92" s="1"/>
  <c r="BA98" i="92" s="1"/>
  <c r="BE98" i="92" s="1"/>
  <c r="BI98" i="92" s="1"/>
  <c r="BM98" i="92" s="1"/>
  <c r="BQ98" i="92" s="1"/>
  <c r="BU98" i="92" s="1"/>
  <c r="BY98" i="92" s="1"/>
  <c r="CC98" i="92" s="1"/>
  <c r="CG98" i="92" s="1"/>
  <c r="CK98" i="92" s="1"/>
  <c r="CO98" i="92" s="1"/>
  <c r="CS98" i="92" s="1"/>
  <c r="CW98" i="92" s="1"/>
  <c r="DA98" i="92" s="1"/>
  <c r="DE98" i="92" s="1"/>
  <c r="DI98" i="92" s="1"/>
  <c r="DM98" i="92" s="1"/>
  <c r="DQ98" i="92" s="1"/>
  <c r="DU98" i="92" s="1"/>
  <c r="DY98" i="92" s="1"/>
  <c r="EC98" i="92" s="1"/>
  <c r="X97" i="92"/>
  <c r="AB97" i="92" s="1"/>
  <c r="AF97" i="92" s="1"/>
  <c r="AJ97" i="92" s="1"/>
  <c r="AN97" i="92" s="1"/>
  <c r="AR97" i="92" s="1"/>
  <c r="AV97" i="92" s="1"/>
  <c r="AZ97" i="92" s="1"/>
  <c r="BD97" i="92" s="1"/>
  <c r="BH97" i="92" s="1"/>
  <c r="BL97" i="92" s="1"/>
  <c r="BP97" i="92" s="1"/>
  <c r="BT97" i="92" s="1"/>
  <c r="BX97" i="92" s="1"/>
  <c r="CB97" i="92" s="1"/>
  <c r="CF97" i="92" s="1"/>
  <c r="CJ97" i="92" s="1"/>
  <c r="CN97" i="92" s="1"/>
  <c r="CR97" i="92" s="1"/>
  <c r="CV97" i="92" s="1"/>
  <c r="CZ97" i="92" s="1"/>
  <c r="DD97" i="92" s="1"/>
  <c r="DH97" i="92" s="1"/>
  <c r="DL97" i="92" s="1"/>
  <c r="DP97" i="92" s="1"/>
  <c r="DT97" i="92" s="1"/>
  <c r="DX97" i="92" s="1"/>
  <c r="EB97" i="92" s="1"/>
  <c r="EF97" i="92" s="1"/>
  <c r="W97" i="92"/>
  <c r="AA97" i="92" s="1"/>
  <c r="AE97" i="92" s="1"/>
  <c r="AI97" i="92" s="1"/>
  <c r="AM97" i="92" s="1"/>
  <c r="AQ97" i="92" s="1"/>
  <c r="AU97" i="92" s="1"/>
  <c r="AY97" i="92" s="1"/>
  <c r="BC97" i="92" s="1"/>
  <c r="BG97" i="92" s="1"/>
  <c r="BK97" i="92" s="1"/>
  <c r="BO97" i="92" s="1"/>
  <c r="BS97" i="92" s="1"/>
  <c r="BW97" i="92" s="1"/>
  <c r="CA97" i="92" s="1"/>
  <c r="CE97" i="92" s="1"/>
  <c r="CI97" i="92" s="1"/>
  <c r="CM97" i="92" s="1"/>
  <c r="CQ97" i="92" s="1"/>
  <c r="CU97" i="92" s="1"/>
  <c r="CY97" i="92" s="1"/>
  <c r="DC97" i="92" s="1"/>
  <c r="DG97" i="92" s="1"/>
  <c r="DK97" i="92" s="1"/>
  <c r="DO97" i="92" s="1"/>
  <c r="DS97" i="92" s="1"/>
  <c r="DW97" i="92" s="1"/>
  <c r="EA97" i="92" s="1"/>
  <c r="EE97" i="92" s="1"/>
  <c r="V97" i="92"/>
  <c r="Z97" i="92" s="1"/>
  <c r="AD97" i="92" s="1"/>
  <c r="AH97" i="92" s="1"/>
  <c r="AL97" i="92" s="1"/>
  <c r="AP97" i="92" s="1"/>
  <c r="AT97" i="92" s="1"/>
  <c r="AX97" i="92" s="1"/>
  <c r="BB97" i="92" s="1"/>
  <c r="BF97" i="92" s="1"/>
  <c r="BJ97" i="92" s="1"/>
  <c r="BN97" i="92" s="1"/>
  <c r="BR97" i="92" s="1"/>
  <c r="BV97" i="92" s="1"/>
  <c r="BZ97" i="92" s="1"/>
  <c r="CD97" i="92" s="1"/>
  <c r="CH97" i="92" s="1"/>
  <c r="CL97" i="92" s="1"/>
  <c r="CP97" i="92" s="1"/>
  <c r="CT97" i="92" s="1"/>
  <c r="CX97" i="92" s="1"/>
  <c r="DB97" i="92" s="1"/>
  <c r="DF97" i="92" s="1"/>
  <c r="DJ97" i="92" s="1"/>
  <c r="DN97" i="92" s="1"/>
  <c r="DR97" i="92" s="1"/>
  <c r="DV97" i="92" s="1"/>
  <c r="DZ97" i="92" s="1"/>
  <c r="ED97" i="92" s="1"/>
  <c r="U97" i="92"/>
  <c r="Y97" i="92" s="1"/>
  <c r="AC97" i="92" s="1"/>
  <c r="AG97" i="92" s="1"/>
  <c r="AK97" i="92" s="1"/>
  <c r="AO97" i="92" s="1"/>
  <c r="AS97" i="92" s="1"/>
  <c r="AW97" i="92" s="1"/>
  <c r="BA97" i="92" s="1"/>
  <c r="BE97" i="92" s="1"/>
  <c r="BI97" i="92" s="1"/>
  <c r="BM97" i="92" s="1"/>
  <c r="BQ97" i="92" s="1"/>
  <c r="BU97" i="92" s="1"/>
  <c r="BY97" i="92" s="1"/>
  <c r="CC97" i="92" s="1"/>
  <c r="CG97" i="92" s="1"/>
  <c r="CK97" i="92" s="1"/>
  <c r="CO97" i="92" s="1"/>
  <c r="CS97" i="92" s="1"/>
  <c r="CW97" i="92" s="1"/>
  <c r="DA97" i="92" s="1"/>
  <c r="DE97" i="92" s="1"/>
  <c r="DI97" i="92" s="1"/>
  <c r="DM97" i="92" s="1"/>
  <c r="DQ97" i="92" s="1"/>
  <c r="DU97" i="92" s="1"/>
  <c r="DY97" i="92" s="1"/>
  <c r="EC97" i="92" s="1"/>
  <c r="X96" i="92"/>
  <c r="AB96" i="92" s="1"/>
  <c r="AF96" i="92" s="1"/>
  <c r="AJ96" i="92" s="1"/>
  <c r="AN96" i="92" s="1"/>
  <c r="AR96" i="92" s="1"/>
  <c r="AV96" i="92" s="1"/>
  <c r="AZ96" i="92" s="1"/>
  <c r="BD96" i="92" s="1"/>
  <c r="BH96" i="92" s="1"/>
  <c r="BL96" i="92" s="1"/>
  <c r="BP96" i="92" s="1"/>
  <c r="BT96" i="92" s="1"/>
  <c r="BX96" i="92" s="1"/>
  <c r="CB96" i="92" s="1"/>
  <c r="CF96" i="92" s="1"/>
  <c r="CJ96" i="92" s="1"/>
  <c r="CN96" i="92" s="1"/>
  <c r="CR96" i="92" s="1"/>
  <c r="CV96" i="92" s="1"/>
  <c r="CZ96" i="92" s="1"/>
  <c r="DD96" i="92" s="1"/>
  <c r="DH96" i="92" s="1"/>
  <c r="DL96" i="92" s="1"/>
  <c r="DP96" i="92" s="1"/>
  <c r="DT96" i="92" s="1"/>
  <c r="DX96" i="92" s="1"/>
  <c r="EB96" i="92" s="1"/>
  <c r="EF96" i="92" s="1"/>
  <c r="W96" i="92"/>
  <c r="AA96" i="92" s="1"/>
  <c r="AE96" i="92" s="1"/>
  <c r="AI96" i="92" s="1"/>
  <c r="AM96" i="92" s="1"/>
  <c r="AQ96" i="92" s="1"/>
  <c r="AU96" i="92" s="1"/>
  <c r="AY96" i="92" s="1"/>
  <c r="BC96" i="92" s="1"/>
  <c r="BG96" i="92" s="1"/>
  <c r="BK96" i="92" s="1"/>
  <c r="BO96" i="92" s="1"/>
  <c r="BS96" i="92" s="1"/>
  <c r="BW96" i="92" s="1"/>
  <c r="CA96" i="92" s="1"/>
  <c r="CE96" i="92" s="1"/>
  <c r="CI96" i="92" s="1"/>
  <c r="CM96" i="92" s="1"/>
  <c r="CQ96" i="92" s="1"/>
  <c r="CU96" i="92" s="1"/>
  <c r="CY96" i="92" s="1"/>
  <c r="DC96" i="92" s="1"/>
  <c r="DG96" i="92" s="1"/>
  <c r="DK96" i="92" s="1"/>
  <c r="DO96" i="92" s="1"/>
  <c r="DS96" i="92" s="1"/>
  <c r="DW96" i="92" s="1"/>
  <c r="EA96" i="92" s="1"/>
  <c r="EE96" i="92" s="1"/>
  <c r="V96" i="92"/>
  <c r="Z96" i="92" s="1"/>
  <c r="AD96" i="92" s="1"/>
  <c r="AH96" i="92" s="1"/>
  <c r="AL96" i="92" s="1"/>
  <c r="AP96" i="92" s="1"/>
  <c r="AT96" i="92" s="1"/>
  <c r="AX96" i="92" s="1"/>
  <c r="BB96" i="92" s="1"/>
  <c r="BF96" i="92" s="1"/>
  <c r="BJ96" i="92" s="1"/>
  <c r="BN96" i="92" s="1"/>
  <c r="BR96" i="92" s="1"/>
  <c r="BV96" i="92" s="1"/>
  <c r="BZ96" i="92" s="1"/>
  <c r="CD96" i="92" s="1"/>
  <c r="CH96" i="92" s="1"/>
  <c r="CL96" i="92" s="1"/>
  <c r="CP96" i="92" s="1"/>
  <c r="CT96" i="92" s="1"/>
  <c r="CX96" i="92" s="1"/>
  <c r="DB96" i="92" s="1"/>
  <c r="DF96" i="92" s="1"/>
  <c r="DJ96" i="92" s="1"/>
  <c r="DN96" i="92" s="1"/>
  <c r="DR96" i="92" s="1"/>
  <c r="DV96" i="92" s="1"/>
  <c r="DZ96" i="92" s="1"/>
  <c r="ED96" i="92" s="1"/>
  <c r="U96" i="92"/>
  <c r="Y96" i="92" s="1"/>
  <c r="AC96" i="92" s="1"/>
  <c r="AG96" i="92" s="1"/>
  <c r="AK96" i="92" s="1"/>
  <c r="AO96" i="92" s="1"/>
  <c r="AS96" i="92" s="1"/>
  <c r="AW96" i="92" s="1"/>
  <c r="BA96" i="92" s="1"/>
  <c r="BE96" i="92" s="1"/>
  <c r="BI96" i="92" s="1"/>
  <c r="BM96" i="92" s="1"/>
  <c r="BQ96" i="92" s="1"/>
  <c r="BU96" i="92" s="1"/>
  <c r="BY96" i="92" s="1"/>
  <c r="CC96" i="92" s="1"/>
  <c r="CG96" i="92" s="1"/>
  <c r="CK96" i="92" s="1"/>
  <c r="CO96" i="92" s="1"/>
  <c r="CS96" i="92" s="1"/>
  <c r="CW96" i="92" s="1"/>
  <c r="DA96" i="92" s="1"/>
  <c r="DE96" i="92" s="1"/>
  <c r="DI96" i="92" s="1"/>
  <c r="DM96" i="92" s="1"/>
  <c r="DQ96" i="92" s="1"/>
  <c r="DU96" i="92" s="1"/>
  <c r="DY96" i="92" s="1"/>
  <c r="EC96" i="92" s="1"/>
  <c r="X95" i="92"/>
  <c r="AB95" i="92" s="1"/>
  <c r="AF95" i="92" s="1"/>
  <c r="AJ95" i="92" s="1"/>
  <c r="AN95" i="92" s="1"/>
  <c r="AR95" i="92" s="1"/>
  <c r="AV95" i="92" s="1"/>
  <c r="AZ95" i="92" s="1"/>
  <c r="BD95" i="92" s="1"/>
  <c r="BH95" i="92" s="1"/>
  <c r="BL95" i="92" s="1"/>
  <c r="BP95" i="92" s="1"/>
  <c r="BT95" i="92" s="1"/>
  <c r="BX95" i="92" s="1"/>
  <c r="CB95" i="92" s="1"/>
  <c r="CF95" i="92" s="1"/>
  <c r="CJ95" i="92" s="1"/>
  <c r="CN95" i="92" s="1"/>
  <c r="CR95" i="92" s="1"/>
  <c r="CV95" i="92" s="1"/>
  <c r="CZ95" i="92" s="1"/>
  <c r="DD95" i="92" s="1"/>
  <c r="DH95" i="92" s="1"/>
  <c r="DL95" i="92" s="1"/>
  <c r="DP95" i="92" s="1"/>
  <c r="DT95" i="92" s="1"/>
  <c r="DX95" i="92" s="1"/>
  <c r="EB95" i="92" s="1"/>
  <c r="EF95" i="92" s="1"/>
  <c r="W95" i="92"/>
  <c r="AA95" i="92" s="1"/>
  <c r="AE95" i="92" s="1"/>
  <c r="AI95" i="92" s="1"/>
  <c r="AM95" i="92" s="1"/>
  <c r="AQ95" i="92" s="1"/>
  <c r="AU95" i="92" s="1"/>
  <c r="AY95" i="92" s="1"/>
  <c r="BC95" i="92" s="1"/>
  <c r="BG95" i="92" s="1"/>
  <c r="BK95" i="92" s="1"/>
  <c r="BO95" i="92" s="1"/>
  <c r="BS95" i="92" s="1"/>
  <c r="BW95" i="92" s="1"/>
  <c r="CA95" i="92" s="1"/>
  <c r="CE95" i="92" s="1"/>
  <c r="CI95" i="92" s="1"/>
  <c r="CM95" i="92" s="1"/>
  <c r="CQ95" i="92" s="1"/>
  <c r="CU95" i="92" s="1"/>
  <c r="CY95" i="92" s="1"/>
  <c r="DC95" i="92" s="1"/>
  <c r="DG95" i="92" s="1"/>
  <c r="DK95" i="92" s="1"/>
  <c r="DO95" i="92" s="1"/>
  <c r="DS95" i="92" s="1"/>
  <c r="DW95" i="92" s="1"/>
  <c r="EA95" i="92" s="1"/>
  <c r="EE95" i="92" s="1"/>
  <c r="V95" i="92"/>
  <c r="Z95" i="92" s="1"/>
  <c r="AD95" i="92" s="1"/>
  <c r="AH95" i="92" s="1"/>
  <c r="AL95" i="92" s="1"/>
  <c r="AP95" i="92" s="1"/>
  <c r="AT95" i="92" s="1"/>
  <c r="AX95" i="92" s="1"/>
  <c r="BB95" i="92" s="1"/>
  <c r="BF95" i="92" s="1"/>
  <c r="BJ95" i="92" s="1"/>
  <c r="BN95" i="92" s="1"/>
  <c r="BR95" i="92" s="1"/>
  <c r="BV95" i="92" s="1"/>
  <c r="BZ95" i="92" s="1"/>
  <c r="CD95" i="92" s="1"/>
  <c r="CH95" i="92" s="1"/>
  <c r="CL95" i="92" s="1"/>
  <c r="CP95" i="92" s="1"/>
  <c r="CT95" i="92" s="1"/>
  <c r="CX95" i="92" s="1"/>
  <c r="DB95" i="92" s="1"/>
  <c r="DF95" i="92" s="1"/>
  <c r="DJ95" i="92" s="1"/>
  <c r="DN95" i="92" s="1"/>
  <c r="DR95" i="92" s="1"/>
  <c r="DV95" i="92" s="1"/>
  <c r="DZ95" i="92" s="1"/>
  <c r="ED95" i="92" s="1"/>
  <c r="U95" i="92"/>
  <c r="Y95" i="92" s="1"/>
  <c r="AC95" i="92" s="1"/>
  <c r="AG95" i="92" s="1"/>
  <c r="AK95" i="92" s="1"/>
  <c r="AO95" i="92" s="1"/>
  <c r="AS95" i="92" s="1"/>
  <c r="AW95" i="92" s="1"/>
  <c r="BA95" i="92" s="1"/>
  <c r="BE95" i="92" s="1"/>
  <c r="BI95" i="92" s="1"/>
  <c r="BM95" i="92" s="1"/>
  <c r="BQ95" i="92" s="1"/>
  <c r="BU95" i="92" s="1"/>
  <c r="BY95" i="92" s="1"/>
  <c r="CC95" i="92" s="1"/>
  <c r="CG95" i="92" s="1"/>
  <c r="CK95" i="92" s="1"/>
  <c r="CO95" i="92" s="1"/>
  <c r="CS95" i="92" s="1"/>
  <c r="CW95" i="92" s="1"/>
  <c r="DA95" i="92" s="1"/>
  <c r="DE95" i="92" s="1"/>
  <c r="DI95" i="92" s="1"/>
  <c r="DM95" i="92" s="1"/>
  <c r="DQ95" i="92" s="1"/>
  <c r="DU95" i="92" s="1"/>
  <c r="DY95" i="92" s="1"/>
  <c r="EC95" i="92" s="1"/>
  <c r="X94" i="92"/>
  <c r="AB94" i="92" s="1"/>
  <c r="AF94" i="92" s="1"/>
  <c r="AJ94" i="92" s="1"/>
  <c r="AN94" i="92" s="1"/>
  <c r="AR94" i="92" s="1"/>
  <c r="AV94" i="92" s="1"/>
  <c r="AZ94" i="92" s="1"/>
  <c r="BD94" i="92" s="1"/>
  <c r="BH94" i="92" s="1"/>
  <c r="BL94" i="92" s="1"/>
  <c r="BP94" i="92" s="1"/>
  <c r="BT94" i="92" s="1"/>
  <c r="BX94" i="92" s="1"/>
  <c r="CB94" i="92" s="1"/>
  <c r="CF94" i="92" s="1"/>
  <c r="CJ94" i="92" s="1"/>
  <c r="CN94" i="92" s="1"/>
  <c r="CR94" i="92" s="1"/>
  <c r="CV94" i="92" s="1"/>
  <c r="CZ94" i="92" s="1"/>
  <c r="DD94" i="92" s="1"/>
  <c r="DH94" i="92" s="1"/>
  <c r="DL94" i="92" s="1"/>
  <c r="DP94" i="92" s="1"/>
  <c r="DT94" i="92" s="1"/>
  <c r="DX94" i="92" s="1"/>
  <c r="EB94" i="92" s="1"/>
  <c r="EF94" i="92" s="1"/>
  <c r="W94" i="92"/>
  <c r="AA94" i="92" s="1"/>
  <c r="AE94" i="92" s="1"/>
  <c r="AI94" i="92" s="1"/>
  <c r="AM94" i="92" s="1"/>
  <c r="AQ94" i="92" s="1"/>
  <c r="AU94" i="92" s="1"/>
  <c r="AY94" i="92" s="1"/>
  <c r="BC94" i="92" s="1"/>
  <c r="BG94" i="92" s="1"/>
  <c r="BK94" i="92" s="1"/>
  <c r="BO94" i="92" s="1"/>
  <c r="BS94" i="92" s="1"/>
  <c r="BW94" i="92" s="1"/>
  <c r="CA94" i="92" s="1"/>
  <c r="CE94" i="92" s="1"/>
  <c r="CI94" i="92" s="1"/>
  <c r="CM94" i="92" s="1"/>
  <c r="CQ94" i="92" s="1"/>
  <c r="CU94" i="92" s="1"/>
  <c r="CY94" i="92" s="1"/>
  <c r="DC94" i="92" s="1"/>
  <c r="DG94" i="92" s="1"/>
  <c r="DK94" i="92" s="1"/>
  <c r="DO94" i="92" s="1"/>
  <c r="DS94" i="92" s="1"/>
  <c r="DW94" i="92" s="1"/>
  <c r="EA94" i="92" s="1"/>
  <c r="EE94" i="92" s="1"/>
  <c r="V94" i="92"/>
  <c r="Z94" i="92" s="1"/>
  <c r="AD94" i="92" s="1"/>
  <c r="AH94" i="92" s="1"/>
  <c r="AL94" i="92" s="1"/>
  <c r="AP94" i="92" s="1"/>
  <c r="AT94" i="92" s="1"/>
  <c r="AX94" i="92" s="1"/>
  <c r="BB94" i="92" s="1"/>
  <c r="BF94" i="92" s="1"/>
  <c r="BJ94" i="92" s="1"/>
  <c r="BN94" i="92" s="1"/>
  <c r="BR94" i="92" s="1"/>
  <c r="BV94" i="92" s="1"/>
  <c r="BZ94" i="92" s="1"/>
  <c r="CD94" i="92" s="1"/>
  <c r="CH94" i="92" s="1"/>
  <c r="CL94" i="92" s="1"/>
  <c r="CP94" i="92" s="1"/>
  <c r="CT94" i="92" s="1"/>
  <c r="CX94" i="92" s="1"/>
  <c r="DB94" i="92" s="1"/>
  <c r="DF94" i="92" s="1"/>
  <c r="DJ94" i="92" s="1"/>
  <c r="DN94" i="92" s="1"/>
  <c r="DR94" i="92" s="1"/>
  <c r="DV94" i="92" s="1"/>
  <c r="DZ94" i="92" s="1"/>
  <c r="ED94" i="92" s="1"/>
  <c r="U94" i="92"/>
  <c r="Y94" i="92" s="1"/>
  <c r="AC94" i="92" s="1"/>
  <c r="AG94" i="92" s="1"/>
  <c r="AK94" i="92" s="1"/>
  <c r="AO94" i="92" s="1"/>
  <c r="AS94" i="92" s="1"/>
  <c r="AW94" i="92" s="1"/>
  <c r="BA94" i="92" s="1"/>
  <c r="BE94" i="92" s="1"/>
  <c r="BI94" i="92" s="1"/>
  <c r="BM94" i="92" s="1"/>
  <c r="BQ94" i="92" s="1"/>
  <c r="BU94" i="92" s="1"/>
  <c r="BY94" i="92" s="1"/>
  <c r="CC94" i="92" s="1"/>
  <c r="CG94" i="92" s="1"/>
  <c r="CK94" i="92" s="1"/>
  <c r="CO94" i="92" s="1"/>
  <c r="CS94" i="92" s="1"/>
  <c r="CW94" i="92" s="1"/>
  <c r="DA94" i="92" s="1"/>
  <c r="DE94" i="92" s="1"/>
  <c r="DI94" i="92" s="1"/>
  <c r="DM94" i="92" s="1"/>
  <c r="DQ94" i="92" s="1"/>
  <c r="DU94" i="92" s="1"/>
  <c r="DY94" i="92" s="1"/>
  <c r="EC94" i="92" s="1"/>
  <c r="X93" i="92"/>
  <c r="AB93" i="92" s="1"/>
  <c r="AF93" i="92" s="1"/>
  <c r="AJ93" i="92" s="1"/>
  <c r="AN93" i="92" s="1"/>
  <c r="AR93" i="92" s="1"/>
  <c r="AV93" i="92" s="1"/>
  <c r="AZ93" i="92" s="1"/>
  <c r="BD93" i="92" s="1"/>
  <c r="BH93" i="92" s="1"/>
  <c r="BL93" i="92" s="1"/>
  <c r="BP93" i="92" s="1"/>
  <c r="BT93" i="92" s="1"/>
  <c r="BX93" i="92" s="1"/>
  <c r="CB93" i="92" s="1"/>
  <c r="CF93" i="92" s="1"/>
  <c r="CJ93" i="92" s="1"/>
  <c r="CN93" i="92" s="1"/>
  <c r="CR93" i="92" s="1"/>
  <c r="CV93" i="92" s="1"/>
  <c r="CZ93" i="92" s="1"/>
  <c r="DD93" i="92" s="1"/>
  <c r="DH93" i="92" s="1"/>
  <c r="DL93" i="92" s="1"/>
  <c r="DP93" i="92" s="1"/>
  <c r="DT93" i="92" s="1"/>
  <c r="DX93" i="92" s="1"/>
  <c r="EB93" i="92" s="1"/>
  <c r="EF93" i="92" s="1"/>
  <c r="W93" i="92"/>
  <c r="AA93" i="92" s="1"/>
  <c r="AE93" i="92" s="1"/>
  <c r="AI93" i="92" s="1"/>
  <c r="AM93" i="92" s="1"/>
  <c r="AQ93" i="92" s="1"/>
  <c r="AU93" i="92" s="1"/>
  <c r="AY93" i="92" s="1"/>
  <c r="BC93" i="92" s="1"/>
  <c r="BG93" i="92" s="1"/>
  <c r="BK93" i="92" s="1"/>
  <c r="BO93" i="92" s="1"/>
  <c r="BS93" i="92" s="1"/>
  <c r="BW93" i="92" s="1"/>
  <c r="CA93" i="92" s="1"/>
  <c r="CE93" i="92" s="1"/>
  <c r="CI93" i="92" s="1"/>
  <c r="CM93" i="92" s="1"/>
  <c r="CQ93" i="92" s="1"/>
  <c r="CU93" i="92" s="1"/>
  <c r="CY93" i="92" s="1"/>
  <c r="DC93" i="92" s="1"/>
  <c r="DG93" i="92" s="1"/>
  <c r="DK93" i="92" s="1"/>
  <c r="DO93" i="92" s="1"/>
  <c r="DS93" i="92" s="1"/>
  <c r="DW93" i="92" s="1"/>
  <c r="EA93" i="92" s="1"/>
  <c r="EE93" i="92" s="1"/>
  <c r="V93" i="92"/>
  <c r="Z93" i="92" s="1"/>
  <c r="AD93" i="92" s="1"/>
  <c r="AH93" i="92" s="1"/>
  <c r="AL93" i="92" s="1"/>
  <c r="AP93" i="92" s="1"/>
  <c r="AT93" i="92" s="1"/>
  <c r="AX93" i="92" s="1"/>
  <c r="BB93" i="92" s="1"/>
  <c r="BF93" i="92" s="1"/>
  <c r="BJ93" i="92" s="1"/>
  <c r="BN93" i="92" s="1"/>
  <c r="BR93" i="92" s="1"/>
  <c r="BV93" i="92" s="1"/>
  <c r="BZ93" i="92" s="1"/>
  <c r="CD93" i="92" s="1"/>
  <c r="CH93" i="92" s="1"/>
  <c r="CL93" i="92" s="1"/>
  <c r="CP93" i="92" s="1"/>
  <c r="CT93" i="92" s="1"/>
  <c r="CX93" i="92" s="1"/>
  <c r="DB93" i="92" s="1"/>
  <c r="DF93" i="92" s="1"/>
  <c r="DJ93" i="92" s="1"/>
  <c r="DN93" i="92" s="1"/>
  <c r="DR93" i="92" s="1"/>
  <c r="DV93" i="92" s="1"/>
  <c r="DZ93" i="92" s="1"/>
  <c r="ED93" i="92" s="1"/>
  <c r="U93" i="92"/>
  <c r="Y93" i="92" s="1"/>
  <c r="AC93" i="92" s="1"/>
  <c r="AG93" i="92" s="1"/>
  <c r="AK93" i="92" s="1"/>
  <c r="AO93" i="92" s="1"/>
  <c r="AS93" i="92" s="1"/>
  <c r="AW93" i="92" s="1"/>
  <c r="BA93" i="92" s="1"/>
  <c r="BE93" i="92" s="1"/>
  <c r="BI93" i="92" s="1"/>
  <c r="BM93" i="92" s="1"/>
  <c r="BQ93" i="92" s="1"/>
  <c r="BU93" i="92" s="1"/>
  <c r="BY93" i="92" s="1"/>
  <c r="CC93" i="92" s="1"/>
  <c r="CG93" i="92" s="1"/>
  <c r="CK93" i="92" s="1"/>
  <c r="CO93" i="92" s="1"/>
  <c r="CS93" i="92" s="1"/>
  <c r="CW93" i="92" s="1"/>
  <c r="DA93" i="92" s="1"/>
  <c r="DE93" i="92" s="1"/>
  <c r="DI93" i="92" s="1"/>
  <c r="DM93" i="92" s="1"/>
  <c r="DQ93" i="92" s="1"/>
  <c r="DU93" i="92" s="1"/>
  <c r="DY93" i="92" s="1"/>
  <c r="EC93" i="92" s="1"/>
  <c r="X92" i="92"/>
  <c r="AB92" i="92" s="1"/>
  <c r="AF92" i="92" s="1"/>
  <c r="AJ92" i="92" s="1"/>
  <c r="AN92" i="92" s="1"/>
  <c r="AR92" i="92" s="1"/>
  <c r="AV92" i="92" s="1"/>
  <c r="AZ92" i="92" s="1"/>
  <c r="BD92" i="92" s="1"/>
  <c r="BH92" i="92" s="1"/>
  <c r="BL92" i="92" s="1"/>
  <c r="BP92" i="92" s="1"/>
  <c r="BT92" i="92" s="1"/>
  <c r="BX92" i="92" s="1"/>
  <c r="CB92" i="92" s="1"/>
  <c r="CF92" i="92" s="1"/>
  <c r="CJ92" i="92" s="1"/>
  <c r="CN92" i="92" s="1"/>
  <c r="CR92" i="92" s="1"/>
  <c r="CV92" i="92" s="1"/>
  <c r="CZ92" i="92" s="1"/>
  <c r="DD92" i="92" s="1"/>
  <c r="DH92" i="92" s="1"/>
  <c r="DL92" i="92" s="1"/>
  <c r="DP92" i="92" s="1"/>
  <c r="DT92" i="92" s="1"/>
  <c r="DX92" i="92" s="1"/>
  <c r="EB92" i="92" s="1"/>
  <c r="EF92" i="92" s="1"/>
  <c r="W92" i="92"/>
  <c r="AA92" i="92" s="1"/>
  <c r="AE92" i="92" s="1"/>
  <c r="AI92" i="92" s="1"/>
  <c r="AM92" i="92" s="1"/>
  <c r="AQ92" i="92" s="1"/>
  <c r="AU92" i="92" s="1"/>
  <c r="AY92" i="92" s="1"/>
  <c r="BC92" i="92" s="1"/>
  <c r="BG92" i="92" s="1"/>
  <c r="BK92" i="92" s="1"/>
  <c r="BO92" i="92" s="1"/>
  <c r="BS92" i="92" s="1"/>
  <c r="BW92" i="92" s="1"/>
  <c r="CA92" i="92" s="1"/>
  <c r="CE92" i="92" s="1"/>
  <c r="CI92" i="92" s="1"/>
  <c r="CM92" i="92" s="1"/>
  <c r="CQ92" i="92" s="1"/>
  <c r="CU92" i="92" s="1"/>
  <c r="CY92" i="92" s="1"/>
  <c r="DC92" i="92" s="1"/>
  <c r="DG92" i="92" s="1"/>
  <c r="DK92" i="92" s="1"/>
  <c r="DO92" i="92" s="1"/>
  <c r="DS92" i="92" s="1"/>
  <c r="DW92" i="92" s="1"/>
  <c r="EA92" i="92" s="1"/>
  <c r="EE92" i="92" s="1"/>
  <c r="V92" i="92"/>
  <c r="Z92" i="92" s="1"/>
  <c r="AD92" i="92" s="1"/>
  <c r="AH92" i="92" s="1"/>
  <c r="AL92" i="92" s="1"/>
  <c r="AP92" i="92" s="1"/>
  <c r="AT92" i="92" s="1"/>
  <c r="AX92" i="92" s="1"/>
  <c r="BB92" i="92" s="1"/>
  <c r="BF92" i="92" s="1"/>
  <c r="BJ92" i="92" s="1"/>
  <c r="BN92" i="92" s="1"/>
  <c r="BR92" i="92" s="1"/>
  <c r="BV92" i="92" s="1"/>
  <c r="BZ92" i="92" s="1"/>
  <c r="CD92" i="92" s="1"/>
  <c r="CH92" i="92" s="1"/>
  <c r="CL92" i="92" s="1"/>
  <c r="CP92" i="92" s="1"/>
  <c r="CT92" i="92" s="1"/>
  <c r="CX92" i="92" s="1"/>
  <c r="DB92" i="92" s="1"/>
  <c r="DF92" i="92" s="1"/>
  <c r="DJ92" i="92" s="1"/>
  <c r="DN92" i="92" s="1"/>
  <c r="DR92" i="92" s="1"/>
  <c r="DV92" i="92" s="1"/>
  <c r="DZ92" i="92" s="1"/>
  <c r="ED92" i="92" s="1"/>
  <c r="U92" i="92"/>
  <c r="Y92" i="92" s="1"/>
  <c r="AC92" i="92" s="1"/>
  <c r="AG92" i="92" s="1"/>
  <c r="AK92" i="92" s="1"/>
  <c r="AO92" i="92" s="1"/>
  <c r="AS92" i="92" s="1"/>
  <c r="AW92" i="92" s="1"/>
  <c r="BA92" i="92" s="1"/>
  <c r="BE92" i="92" s="1"/>
  <c r="BI92" i="92" s="1"/>
  <c r="BM92" i="92" s="1"/>
  <c r="BQ92" i="92" s="1"/>
  <c r="BU92" i="92" s="1"/>
  <c r="BY92" i="92" s="1"/>
  <c r="CC92" i="92" s="1"/>
  <c r="CG92" i="92" s="1"/>
  <c r="CK92" i="92" s="1"/>
  <c r="CO92" i="92" s="1"/>
  <c r="CS92" i="92" s="1"/>
  <c r="CW92" i="92" s="1"/>
  <c r="DA92" i="92" s="1"/>
  <c r="DE92" i="92" s="1"/>
  <c r="DI92" i="92" s="1"/>
  <c r="DM92" i="92" s="1"/>
  <c r="DQ92" i="92" s="1"/>
  <c r="DU92" i="92" s="1"/>
  <c r="DY92" i="92" s="1"/>
  <c r="EC92" i="92" s="1"/>
  <c r="X91" i="92"/>
  <c r="AB91" i="92" s="1"/>
  <c r="AF91" i="92" s="1"/>
  <c r="AJ91" i="92" s="1"/>
  <c r="AN91" i="92" s="1"/>
  <c r="AR91" i="92" s="1"/>
  <c r="AV91" i="92" s="1"/>
  <c r="AZ91" i="92" s="1"/>
  <c r="BD91" i="92" s="1"/>
  <c r="BH91" i="92" s="1"/>
  <c r="BL91" i="92" s="1"/>
  <c r="BP91" i="92" s="1"/>
  <c r="BT91" i="92" s="1"/>
  <c r="BX91" i="92" s="1"/>
  <c r="CB91" i="92" s="1"/>
  <c r="CF91" i="92" s="1"/>
  <c r="CJ91" i="92" s="1"/>
  <c r="CN91" i="92" s="1"/>
  <c r="CR91" i="92" s="1"/>
  <c r="CV91" i="92" s="1"/>
  <c r="CZ91" i="92" s="1"/>
  <c r="DD91" i="92" s="1"/>
  <c r="DH91" i="92" s="1"/>
  <c r="DL91" i="92" s="1"/>
  <c r="DP91" i="92" s="1"/>
  <c r="DT91" i="92" s="1"/>
  <c r="DX91" i="92" s="1"/>
  <c r="EB91" i="92" s="1"/>
  <c r="EF91" i="92" s="1"/>
  <c r="W91" i="92"/>
  <c r="AA91" i="92" s="1"/>
  <c r="AE91" i="92" s="1"/>
  <c r="AI91" i="92" s="1"/>
  <c r="AM91" i="92" s="1"/>
  <c r="AQ91" i="92" s="1"/>
  <c r="AU91" i="92" s="1"/>
  <c r="AY91" i="92" s="1"/>
  <c r="BC91" i="92" s="1"/>
  <c r="BG91" i="92" s="1"/>
  <c r="BK91" i="92" s="1"/>
  <c r="BO91" i="92" s="1"/>
  <c r="BS91" i="92" s="1"/>
  <c r="BW91" i="92" s="1"/>
  <c r="CA91" i="92" s="1"/>
  <c r="CE91" i="92" s="1"/>
  <c r="CI91" i="92" s="1"/>
  <c r="CM91" i="92" s="1"/>
  <c r="CQ91" i="92" s="1"/>
  <c r="CU91" i="92" s="1"/>
  <c r="CY91" i="92" s="1"/>
  <c r="DC91" i="92" s="1"/>
  <c r="DG91" i="92" s="1"/>
  <c r="DK91" i="92" s="1"/>
  <c r="DO91" i="92" s="1"/>
  <c r="DS91" i="92" s="1"/>
  <c r="DW91" i="92" s="1"/>
  <c r="EA91" i="92" s="1"/>
  <c r="EE91" i="92" s="1"/>
  <c r="V91" i="92"/>
  <c r="Z91" i="92" s="1"/>
  <c r="AD91" i="92" s="1"/>
  <c r="AH91" i="92" s="1"/>
  <c r="AL91" i="92" s="1"/>
  <c r="AP91" i="92" s="1"/>
  <c r="AT91" i="92" s="1"/>
  <c r="AX91" i="92" s="1"/>
  <c r="BB91" i="92" s="1"/>
  <c r="BF91" i="92" s="1"/>
  <c r="BJ91" i="92" s="1"/>
  <c r="BN91" i="92" s="1"/>
  <c r="BR91" i="92" s="1"/>
  <c r="BV91" i="92" s="1"/>
  <c r="BZ91" i="92" s="1"/>
  <c r="CD91" i="92" s="1"/>
  <c r="CH91" i="92" s="1"/>
  <c r="CL91" i="92" s="1"/>
  <c r="CP91" i="92" s="1"/>
  <c r="CT91" i="92" s="1"/>
  <c r="CX91" i="92" s="1"/>
  <c r="DB91" i="92" s="1"/>
  <c r="DF91" i="92" s="1"/>
  <c r="DJ91" i="92" s="1"/>
  <c r="DN91" i="92" s="1"/>
  <c r="DR91" i="92" s="1"/>
  <c r="DV91" i="92" s="1"/>
  <c r="DZ91" i="92" s="1"/>
  <c r="ED91" i="92" s="1"/>
  <c r="U91" i="92"/>
  <c r="Y91" i="92" s="1"/>
  <c r="AC91" i="92" s="1"/>
  <c r="AG91" i="92" s="1"/>
  <c r="AK91" i="92" s="1"/>
  <c r="AO91" i="92" s="1"/>
  <c r="AS91" i="92" s="1"/>
  <c r="AW91" i="92" s="1"/>
  <c r="BA91" i="92" s="1"/>
  <c r="BE91" i="92" s="1"/>
  <c r="BI91" i="92" s="1"/>
  <c r="BM91" i="92" s="1"/>
  <c r="BQ91" i="92" s="1"/>
  <c r="BU91" i="92" s="1"/>
  <c r="BY91" i="92" s="1"/>
  <c r="CC91" i="92" s="1"/>
  <c r="CG91" i="92" s="1"/>
  <c r="CK91" i="92" s="1"/>
  <c r="CO91" i="92" s="1"/>
  <c r="CS91" i="92" s="1"/>
  <c r="CW91" i="92" s="1"/>
  <c r="DA91" i="92" s="1"/>
  <c r="DE91" i="92" s="1"/>
  <c r="DI91" i="92" s="1"/>
  <c r="DM91" i="92" s="1"/>
  <c r="DQ91" i="92" s="1"/>
  <c r="DU91" i="92" s="1"/>
  <c r="DY91" i="92" s="1"/>
  <c r="EC91" i="92" s="1"/>
  <c r="X90" i="92"/>
  <c r="AB90" i="92" s="1"/>
  <c r="AF90" i="92" s="1"/>
  <c r="AJ90" i="92" s="1"/>
  <c r="AN90" i="92" s="1"/>
  <c r="AR90" i="92" s="1"/>
  <c r="AV90" i="92" s="1"/>
  <c r="AZ90" i="92" s="1"/>
  <c r="BD90" i="92" s="1"/>
  <c r="BH90" i="92" s="1"/>
  <c r="BL90" i="92" s="1"/>
  <c r="BP90" i="92" s="1"/>
  <c r="BT90" i="92" s="1"/>
  <c r="BX90" i="92" s="1"/>
  <c r="CB90" i="92" s="1"/>
  <c r="CF90" i="92" s="1"/>
  <c r="CJ90" i="92" s="1"/>
  <c r="CN90" i="92" s="1"/>
  <c r="CR90" i="92" s="1"/>
  <c r="CV90" i="92" s="1"/>
  <c r="CZ90" i="92" s="1"/>
  <c r="DD90" i="92" s="1"/>
  <c r="DH90" i="92" s="1"/>
  <c r="DL90" i="92" s="1"/>
  <c r="DP90" i="92" s="1"/>
  <c r="DT90" i="92" s="1"/>
  <c r="DX90" i="92" s="1"/>
  <c r="EB90" i="92" s="1"/>
  <c r="EF90" i="92" s="1"/>
  <c r="W90" i="92"/>
  <c r="AA90" i="92" s="1"/>
  <c r="AE90" i="92" s="1"/>
  <c r="AI90" i="92" s="1"/>
  <c r="AM90" i="92" s="1"/>
  <c r="AQ90" i="92" s="1"/>
  <c r="AU90" i="92" s="1"/>
  <c r="AY90" i="92" s="1"/>
  <c r="BC90" i="92" s="1"/>
  <c r="BG90" i="92" s="1"/>
  <c r="BK90" i="92" s="1"/>
  <c r="BO90" i="92" s="1"/>
  <c r="BS90" i="92" s="1"/>
  <c r="BW90" i="92" s="1"/>
  <c r="CA90" i="92" s="1"/>
  <c r="CE90" i="92" s="1"/>
  <c r="CI90" i="92" s="1"/>
  <c r="CM90" i="92" s="1"/>
  <c r="CQ90" i="92" s="1"/>
  <c r="CU90" i="92" s="1"/>
  <c r="CY90" i="92" s="1"/>
  <c r="DC90" i="92" s="1"/>
  <c r="DG90" i="92" s="1"/>
  <c r="DK90" i="92" s="1"/>
  <c r="DO90" i="92" s="1"/>
  <c r="DS90" i="92" s="1"/>
  <c r="DW90" i="92" s="1"/>
  <c r="EA90" i="92" s="1"/>
  <c r="EE90" i="92" s="1"/>
  <c r="V90" i="92"/>
  <c r="Z90" i="92" s="1"/>
  <c r="AD90" i="92" s="1"/>
  <c r="AH90" i="92" s="1"/>
  <c r="AL90" i="92" s="1"/>
  <c r="AP90" i="92" s="1"/>
  <c r="AT90" i="92" s="1"/>
  <c r="AX90" i="92" s="1"/>
  <c r="BB90" i="92" s="1"/>
  <c r="BF90" i="92" s="1"/>
  <c r="BJ90" i="92" s="1"/>
  <c r="BN90" i="92" s="1"/>
  <c r="BR90" i="92" s="1"/>
  <c r="BV90" i="92" s="1"/>
  <c r="BZ90" i="92" s="1"/>
  <c r="CD90" i="92" s="1"/>
  <c r="CH90" i="92" s="1"/>
  <c r="CL90" i="92" s="1"/>
  <c r="CP90" i="92" s="1"/>
  <c r="CT90" i="92" s="1"/>
  <c r="CX90" i="92" s="1"/>
  <c r="DB90" i="92" s="1"/>
  <c r="DF90" i="92" s="1"/>
  <c r="DJ90" i="92" s="1"/>
  <c r="DN90" i="92" s="1"/>
  <c r="DR90" i="92" s="1"/>
  <c r="DV90" i="92" s="1"/>
  <c r="DZ90" i="92" s="1"/>
  <c r="ED90" i="92" s="1"/>
  <c r="U90" i="92"/>
  <c r="Y90" i="92" s="1"/>
  <c r="AC90" i="92" s="1"/>
  <c r="AG90" i="92" s="1"/>
  <c r="AK90" i="92" s="1"/>
  <c r="AO90" i="92" s="1"/>
  <c r="AS90" i="92" s="1"/>
  <c r="AW90" i="92" s="1"/>
  <c r="BA90" i="92" s="1"/>
  <c r="BE90" i="92" s="1"/>
  <c r="BI90" i="92" s="1"/>
  <c r="BM90" i="92" s="1"/>
  <c r="BQ90" i="92" s="1"/>
  <c r="BU90" i="92" s="1"/>
  <c r="BY90" i="92" s="1"/>
  <c r="CC90" i="92" s="1"/>
  <c r="CG90" i="92" s="1"/>
  <c r="CK90" i="92" s="1"/>
  <c r="CO90" i="92" s="1"/>
  <c r="CS90" i="92" s="1"/>
  <c r="CW90" i="92" s="1"/>
  <c r="DA90" i="92" s="1"/>
  <c r="DE90" i="92" s="1"/>
  <c r="DI90" i="92" s="1"/>
  <c r="DM90" i="92" s="1"/>
  <c r="DQ90" i="92" s="1"/>
  <c r="DU90" i="92" s="1"/>
  <c r="DY90" i="92" s="1"/>
  <c r="EC90" i="92" s="1"/>
  <c r="X89" i="92"/>
  <c r="AB89" i="92" s="1"/>
  <c r="AF89" i="92" s="1"/>
  <c r="AJ89" i="92" s="1"/>
  <c r="AN89" i="92" s="1"/>
  <c r="AR89" i="92" s="1"/>
  <c r="AV89" i="92" s="1"/>
  <c r="AZ89" i="92" s="1"/>
  <c r="BD89" i="92" s="1"/>
  <c r="BH89" i="92" s="1"/>
  <c r="BL89" i="92" s="1"/>
  <c r="BP89" i="92" s="1"/>
  <c r="BT89" i="92" s="1"/>
  <c r="BX89" i="92" s="1"/>
  <c r="CB89" i="92" s="1"/>
  <c r="CF89" i="92" s="1"/>
  <c r="CJ89" i="92" s="1"/>
  <c r="CN89" i="92" s="1"/>
  <c r="CR89" i="92" s="1"/>
  <c r="CV89" i="92" s="1"/>
  <c r="CZ89" i="92" s="1"/>
  <c r="DD89" i="92" s="1"/>
  <c r="DH89" i="92" s="1"/>
  <c r="DL89" i="92" s="1"/>
  <c r="DP89" i="92" s="1"/>
  <c r="DT89" i="92" s="1"/>
  <c r="DX89" i="92" s="1"/>
  <c r="EB89" i="92" s="1"/>
  <c r="EF89" i="92" s="1"/>
  <c r="W89" i="92"/>
  <c r="AA89" i="92" s="1"/>
  <c r="AE89" i="92" s="1"/>
  <c r="AI89" i="92" s="1"/>
  <c r="AM89" i="92" s="1"/>
  <c r="AQ89" i="92" s="1"/>
  <c r="AU89" i="92" s="1"/>
  <c r="AY89" i="92" s="1"/>
  <c r="BC89" i="92" s="1"/>
  <c r="BG89" i="92" s="1"/>
  <c r="BK89" i="92" s="1"/>
  <c r="BO89" i="92" s="1"/>
  <c r="BS89" i="92" s="1"/>
  <c r="BW89" i="92" s="1"/>
  <c r="CA89" i="92" s="1"/>
  <c r="CE89" i="92" s="1"/>
  <c r="CI89" i="92" s="1"/>
  <c r="CM89" i="92" s="1"/>
  <c r="CQ89" i="92" s="1"/>
  <c r="CU89" i="92" s="1"/>
  <c r="CY89" i="92" s="1"/>
  <c r="DC89" i="92" s="1"/>
  <c r="DG89" i="92" s="1"/>
  <c r="DK89" i="92" s="1"/>
  <c r="DO89" i="92" s="1"/>
  <c r="DS89" i="92" s="1"/>
  <c r="DW89" i="92" s="1"/>
  <c r="EA89" i="92" s="1"/>
  <c r="EE89" i="92" s="1"/>
  <c r="V89" i="92"/>
  <c r="Z89" i="92" s="1"/>
  <c r="AD89" i="92" s="1"/>
  <c r="AH89" i="92" s="1"/>
  <c r="AL89" i="92" s="1"/>
  <c r="AP89" i="92" s="1"/>
  <c r="AT89" i="92" s="1"/>
  <c r="AX89" i="92" s="1"/>
  <c r="BB89" i="92" s="1"/>
  <c r="BF89" i="92" s="1"/>
  <c r="BJ89" i="92" s="1"/>
  <c r="BN89" i="92" s="1"/>
  <c r="BR89" i="92" s="1"/>
  <c r="BV89" i="92" s="1"/>
  <c r="BZ89" i="92" s="1"/>
  <c r="CD89" i="92" s="1"/>
  <c r="CH89" i="92" s="1"/>
  <c r="CL89" i="92" s="1"/>
  <c r="CP89" i="92" s="1"/>
  <c r="CT89" i="92" s="1"/>
  <c r="CX89" i="92" s="1"/>
  <c r="DB89" i="92" s="1"/>
  <c r="DF89" i="92" s="1"/>
  <c r="DJ89" i="92" s="1"/>
  <c r="DN89" i="92" s="1"/>
  <c r="DR89" i="92" s="1"/>
  <c r="DV89" i="92" s="1"/>
  <c r="DZ89" i="92" s="1"/>
  <c r="ED89" i="92" s="1"/>
  <c r="U89" i="92"/>
  <c r="Y89" i="92" s="1"/>
  <c r="AC89" i="92" s="1"/>
  <c r="AG89" i="92" s="1"/>
  <c r="AK89" i="92" s="1"/>
  <c r="AO89" i="92" s="1"/>
  <c r="AS89" i="92" s="1"/>
  <c r="AW89" i="92" s="1"/>
  <c r="BA89" i="92" s="1"/>
  <c r="BE89" i="92" s="1"/>
  <c r="BI89" i="92" s="1"/>
  <c r="BM89" i="92" s="1"/>
  <c r="BQ89" i="92" s="1"/>
  <c r="BU89" i="92" s="1"/>
  <c r="BY89" i="92" s="1"/>
  <c r="CC89" i="92" s="1"/>
  <c r="CG89" i="92" s="1"/>
  <c r="CK89" i="92" s="1"/>
  <c r="CO89" i="92" s="1"/>
  <c r="CS89" i="92" s="1"/>
  <c r="CW89" i="92" s="1"/>
  <c r="DA89" i="92" s="1"/>
  <c r="DE89" i="92" s="1"/>
  <c r="DI89" i="92" s="1"/>
  <c r="DM89" i="92" s="1"/>
  <c r="DQ89" i="92" s="1"/>
  <c r="DU89" i="92" s="1"/>
  <c r="DY89" i="92" s="1"/>
  <c r="EC89" i="92" s="1"/>
  <c r="X88" i="92"/>
  <c r="AB88" i="92" s="1"/>
  <c r="AF88" i="92" s="1"/>
  <c r="AJ88" i="92" s="1"/>
  <c r="AN88" i="92" s="1"/>
  <c r="AR88" i="92" s="1"/>
  <c r="AV88" i="92" s="1"/>
  <c r="AZ88" i="92" s="1"/>
  <c r="BD88" i="92" s="1"/>
  <c r="BH88" i="92" s="1"/>
  <c r="BL88" i="92" s="1"/>
  <c r="BP88" i="92" s="1"/>
  <c r="BT88" i="92" s="1"/>
  <c r="BX88" i="92" s="1"/>
  <c r="CB88" i="92" s="1"/>
  <c r="CF88" i="92" s="1"/>
  <c r="CJ88" i="92" s="1"/>
  <c r="CN88" i="92" s="1"/>
  <c r="CR88" i="92" s="1"/>
  <c r="CV88" i="92" s="1"/>
  <c r="CZ88" i="92" s="1"/>
  <c r="DD88" i="92" s="1"/>
  <c r="DH88" i="92" s="1"/>
  <c r="DL88" i="92" s="1"/>
  <c r="DP88" i="92" s="1"/>
  <c r="DT88" i="92" s="1"/>
  <c r="DX88" i="92" s="1"/>
  <c r="EB88" i="92" s="1"/>
  <c r="EF88" i="92" s="1"/>
  <c r="W88" i="92"/>
  <c r="AA88" i="92" s="1"/>
  <c r="AE88" i="92" s="1"/>
  <c r="AI88" i="92" s="1"/>
  <c r="AM88" i="92" s="1"/>
  <c r="AQ88" i="92" s="1"/>
  <c r="AU88" i="92" s="1"/>
  <c r="AY88" i="92" s="1"/>
  <c r="BC88" i="92" s="1"/>
  <c r="BG88" i="92" s="1"/>
  <c r="BK88" i="92" s="1"/>
  <c r="BO88" i="92" s="1"/>
  <c r="BS88" i="92" s="1"/>
  <c r="BW88" i="92" s="1"/>
  <c r="CA88" i="92" s="1"/>
  <c r="CE88" i="92" s="1"/>
  <c r="CI88" i="92" s="1"/>
  <c r="CM88" i="92" s="1"/>
  <c r="CQ88" i="92" s="1"/>
  <c r="CU88" i="92" s="1"/>
  <c r="CY88" i="92" s="1"/>
  <c r="DC88" i="92" s="1"/>
  <c r="DG88" i="92" s="1"/>
  <c r="DK88" i="92" s="1"/>
  <c r="DO88" i="92" s="1"/>
  <c r="DS88" i="92" s="1"/>
  <c r="DW88" i="92" s="1"/>
  <c r="EA88" i="92" s="1"/>
  <c r="EE88" i="92" s="1"/>
  <c r="V88" i="92"/>
  <c r="Z88" i="92" s="1"/>
  <c r="AD88" i="92" s="1"/>
  <c r="AH88" i="92" s="1"/>
  <c r="AL88" i="92" s="1"/>
  <c r="AP88" i="92" s="1"/>
  <c r="AT88" i="92" s="1"/>
  <c r="AX88" i="92" s="1"/>
  <c r="BB88" i="92" s="1"/>
  <c r="BF88" i="92" s="1"/>
  <c r="BJ88" i="92" s="1"/>
  <c r="BN88" i="92" s="1"/>
  <c r="BR88" i="92" s="1"/>
  <c r="BV88" i="92" s="1"/>
  <c r="BZ88" i="92" s="1"/>
  <c r="CD88" i="92" s="1"/>
  <c r="CH88" i="92" s="1"/>
  <c r="CL88" i="92" s="1"/>
  <c r="CP88" i="92" s="1"/>
  <c r="CT88" i="92" s="1"/>
  <c r="CX88" i="92" s="1"/>
  <c r="DB88" i="92" s="1"/>
  <c r="DF88" i="92" s="1"/>
  <c r="DJ88" i="92" s="1"/>
  <c r="DN88" i="92" s="1"/>
  <c r="DR88" i="92" s="1"/>
  <c r="DV88" i="92" s="1"/>
  <c r="DZ88" i="92" s="1"/>
  <c r="ED88" i="92" s="1"/>
  <c r="U88" i="92"/>
  <c r="Y88" i="92" s="1"/>
  <c r="AC88" i="92" s="1"/>
  <c r="AG88" i="92" s="1"/>
  <c r="AK88" i="92" s="1"/>
  <c r="AO88" i="92" s="1"/>
  <c r="AS88" i="92" s="1"/>
  <c r="AW88" i="92" s="1"/>
  <c r="BA88" i="92" s="1"/>
  <c r="BE88" i="92" s="1"/>
  <c r="BI88" i="92" s="1"/>
  <c r="BM88" i="92" s="1"/>
  <c r="BQ88" i="92" s="1"/>
  <c r="BU88" i="92" s="1"/>
  <c r="BY88" i="92" s="1"/>
  <c r="CC88" i="92" s="1"/>
  <c r="CG88" i="92" s="1"/>
  <c r="CK88" i="92" s="1"/>
  <c r="CO88" i="92" s="1"/>
  <c r="CS88" i="92" s="1"/>
  <c r="CW88" i="92" s="1"/>
  <c r="DA88" i="92" s="1"/>
  <c r="DE88" i="92" s="1"/>
  <c r="DI88" i="92" s="1"/>
  <c r="DM88" i="92" s="1"/>
  <c r="DQ88" i="92" s="1"/>
  <c r="DU88" i="92" s="1"/>
  <c r="DY88" i="92" s="1"/>
  <c r="EC88" i="92" s="1"/>
  <c r="X87" i="92"/>
  <c r="AB87" i="92" s="1"/>
  <c r="AF87" i="92" s="1"/>
  <c r="AJ87" i="92" s="1"/>
  <c r="AN87" i="92" s="1"/>
  <c r="AR87" i="92" s="1"/>
  <c r="AV87" i="92" s="1"/>
  <c r="AZ87" i="92" s="1"/>
  <c r="BD87" i="92" s="1"/>
  <c r="BH87" i="92" s="1"/>
  <c r="BL87" i="92" s="1"/>
  <c r="BP87" i="92" s="1"/>
  <c r="BT87" i="92" s="1"/>
  <c r="BX87" i="92" s="1"/>
  <c r="CB87" i="92" s="1"/>
  <c r="CF87" i="92" s="1"/>
  <c r="CJ87" i="92" s="1"/>
  <c r="CN87" i="92" s="1"/>
  <c r="CR87" i="92" s="1"/>
  <c r="CV87" i="92" s="1"/>
  <c r="CZ87" i="92" s="1"/>
  <c r="DD87" i="92" s="1"/>
  <c r="DH87" i="92" s="1"/>
  <c r="DL87" i="92" s="1"/>
  <c r="DP87" i="92" s="1"/>
  <c r="DT87" i="92" s="1"/>
  <c r="DX87" i="92" s="1"/>
  <c r="EB87" i="92" s="1"/>
  <c r="EF87" i="92" s="1"/>
  <c r="W87" i="92"/>
  <c r="AA87" i="92" s="1"/>
  <c r="AE87" i="92" s="1"/>
  <c r="AI87" i="92" s="1"/>
  <c r="AM87" i="92" s="1"/>
  <c r="AQ87" i="92" s="1"/>
  <c r="AU87" i="92" s="1"/>
  <c r="AY87" i="92" s="1"/>
  <c r="BC87" i="92" s="1"/>
  <c r="BG87" i="92" s="1"/>
  <c r="BK87" i="92" s="1"/>
  <c r="BO87" i="92" s="1"/>
  <c r="BS87" i="92" s="1"/>
  <c r="BW87" i="92" s="1"/>
  <c r="CA87" i="92" s="1"/>
  <c r="CE87" i="92" s="1"/>
  <c r="CI87" i="92" s="1"/>
  <c r="CM87" i="92" s="1"/>
  <c r="CQ87" i="92" s="1"/>
  <c r="CU87" i="92" s="1"/>
  <c r="CY87" i="92" s="1"/>
  <c r="DC87" i="92" s="1"/>
  <c r="DG87" i="92" s="1"/>
  <c r="DK87" i="92" s="1"/>
  <c r="DO87" i="92" s="1"/>
  <c r="DS87" i="92" s="1"/>
  <c r="DW87" i="92" s="1"/>
  <c r="EA87" i="92" s="1"/>
  <c r="EE87" i="92" s="1"/>
  <c r="V87" i="92"/>
  <c r="Z87" i="92" s="1"/>
  <c r="AD87" i="92" s="1"/>
  <c r="AH87" i="92" s="1"/>
  <c r="AL87" i="92" s="1"/>
  <c r="AP87" i="92" s="1"/>
  <c r="AT87" i="92" s="1"/>
  <c r="AX87" i="92" s="1"/>
  <c r="BB87" i="92" s="1"/>
  <c r="BF87" i="92" s="1"/>
  <c r="BJ87" i="92" s="1"/>
  <c r="BN87" i="92" s="1"/>
  <c r="BR87" i="92" s="1"/>
  <c r="BV87" i="92" s="1"/>
  <c r="BZ87" i="92" s="1"/>
  <c r="CD87" i="92" s="1"/>
  <c r="CH87" i="92" s="1"/>
  <c r="CL87" i="92" s="1"/>
  <c r="CP87" i="92" s="1"/>
  <c r="CT87" i="92" s="1"/>
  <c r="CX87" i="92" s="1"/>
  <c r="DB87" i="92" s="1"/>
  <c r="DF87" i="92" s="1"/>
  <c r="DJ87" i="92" s="1"/>
  <c r="DN87" i="92" s="1"/>
  <c r="DR87" i="92" s="1"/>
  <c r="DV87" i="92" s="1"/>
  <c r="DZ87" i="92" s="1"/>
  <c r="ED87" i="92" s="1"/>
  <c r="U87" i="92"/>
  <c r="Y87" i="92" s="1"/>
  <c r="AC87" i="92" s="1"/>
  <c r="AG87" i="92" s="1"/>
  <c r="AK87" i="92" s="1"/>
  <c r="AO87" i="92" s="1"/>
  <c r="AS87" i="92" s="1"/>
  <c r="AW87" i="92" s="1"/>
  <c r="BA87" i="92" s="1"/>
  <c r="BE87" i="92" s="1"/>
  <c r="BI87" i="92" s="1"/>
  <c r="BM87" i="92" s="1"/>
  <c r="BQ87" i="92" s="1"/>
  <c r="BU87" i="92" s="1"/>
  <c r="BY87" i="92" s="1"/>
  <c r="CC87" i="92" s="1"/>
  <c r="CG87" i="92" s="1"/>
  <c r="CK87" i="92" s="1"/>
  <c r="CO87" i="92" s="1"/>
  <c r="CS87" i="92" s="1"/>
  <c r="CW87" i="92" s="1"/>
  <c r="DA87" i="92" s="1"/>
  <c r="DE87" i="92" s="1"/>
  <c r="DI87" i="92" s="1"/>
  <c r="DM87" i="92" s="1"/>
  <c r="DQ87" i="92" s="1"/>
  <c r="DU87" i="92" s="1"/>
  <c r="DY87" i="92" s="1"/>
  <c r="EC87" i="92" s="1"/>
  <c r="X86" i="92"/>
  <c r="AB86" i="92" s="1"/>
  <c r="AF86" i="92" s="1"/>
  <c r="AJ86" i="92" s="1"/>
  <c r="AN86" i="92" s="1"/>
  <c r="AR86" i="92" s="1"/>
  <c r="AV86" i="92" s="1"/>
  <c r="AZ86" i="92" s="1"/>
  <c r="BD86" i="92" s="1"/>
  <c r="BH86" i="92" s="1"/>
  <c r="BL86" i="92" s="1"/>
  <c r="BP86" i="92" s="1"/>
  <c r="BT86" i="92" s="1"/>
  <c r="BX86" i="92" s="1"/>
  <c r="CB86" i="92" s="1"/>
  <c r="CF86" i="92" s="1"/>
  <c r="CJ86" i="92" s="1"/>
  <c r="CN86" i="92" s="1"/>
  <c r="CR86" i="92" s="1"/>
  <c r="CV86" i="92" s="1"/>
  <c r="CZ86" i="92" s="1"/>
  <c r="DD86" i="92" s="1"/>
  <c r="DH86" i="92" s="1"/>
  <c r="DL86" i="92" s="1"/>
  <c r="DP86" i="92" s="1"/>
  <c r="DT86" i="92" s="1"/>
  <c r="DX86" i="92" s="1"/>
  <c r="EB86" i="92" s="1"/>
  <c r="EF86" i="92" s="1"/>
  <c r="W86" i="92"/>
  <c r="AA86" i="92" s="1"/>
  <c r="AE86" i="92" s="1"/>
  <c r="AI86" i="92" s="1"/>
  <c r="AM86" i="92" s="1"/>
  <c r="AQ86" i="92" s="1"/>
  <c r="AU86" i="92" s="1"/>
  <c r="AY86" i="92" s="1"/>
  <c r="BC86" i="92" s="1"/>
  <c r="BG86" i="92" s="1"/>
  <c r="BK86" i="92" s="1"/>
  <c r="BO86" i="92" s="1"/>
  <c r="BS86" i="92" s="1"/>
  <c r="BW86" i="92" s="1"/>
  <c r="CA86" i="92" s="1"/>
  <c r="CE86" i="92" s="1"/>
  <c r="CI86" i="92" s="1"/>
  <c r="CM86" i="92" s="1"/>
  <c r="CQ86" i="92" s="1"/>
  <c r="CU86" i="92" s="1"/>
  <c r="CY86" i="92" s="1"/>
  <c r="DC86" i="92" s="1"/>
  <c r="DG86" i="92" s="1"/>
  <c r="DK86" i="92" s="1"/>
  <c r="DO86" i="92" s="1"/>
  <c r="DS86" i="92" s="1"/>
  <c r="DW86" i="92" s="1"/>
  <c r="EA86" i="92" s="1"/>
  <c r="EE86" i="92" s="1"/>
  <c r="V86" i="92"/>
  <c r="Z86" i="92" s="1"/>
  <c r="AD86" i="92" s="1"/>
  <c r="AH86" i="92" s="1"/>
  <c r="AL86" i="92" s="1"/>
  <c r="AP86" i="92" s="1"/>
  <c r="AT86" i="92" s="1"/>
  <c r="AX86" i="92" s="1"/>
  <c r="BB86" i="92" s="1"/>
  <c r="BF86" i="92" s="1"/>
  <c r="BJ86" i="92" s="1"/>
  <c r="BN86" i="92" s="1"/>
  <c r="BR86" i="92" s="1"/>
  <c r="BV86" i="92" s="1"/>
  <c r="BZ86" i="92" s="1"/>
  <c r="CD86" i="92" s="1"/>
  <c r="CH86" i="92" s="1"/>
  <c r="CL86" i="92" s="1"/>
  <c r="CP86" i="92" s="1"/>
  <c r="CT86" i="92" s="1"/>
  <c r="CX86" i="92" s="1"/>
  <c r="DB86" i="92" s="1"/>
  <c r="DF86" i="92" s="1"/>
  <c r="DJ86" i="92" s="1"/>
  <c r="DN86" i="92" s="1"/>
  <c r="DR86" i="92" s="1"/>
  <c r="DV86" i="92" s="1"/>
  <c r="DZ86" i="92" s="1"/>
  <c r="ED86" i="92" s="1"/>
  <c r="U86" i="92"/>
  <c r="Y86" i="92" s="1"/>
  <c r="AC86" i="92" s="1"/>
  <c r="AG86" i="92" s="1"/>
  <c r="AK86" i="92" s="1"/>
  <c r="AO86" i="92" s="1"/>
  <c r="AS86" i="92" s="1"/>
  <c r="AW86" i="92" s="1"/>
  <c r="BA86" i="92" s="1"/>
  <c r="BE86" i="92" s="1"/>
  <c r="BI86" i="92" s="1"/>
  <c r="BM86" i="92" s="1"/>
  <c r="BQ86" i="92" s="1"/>
  <c r="BU86" i="92" s="1"/>
  <c r="BY86" i="92" s="1"/>
  <c r="CC86" i="92" s="1"/>
  <c r="CG86" i="92" s="1"/>
  <c r="CK86" i="92" s="1"/>
  <c r="CO86" i="92" s="1"/>
  <c r="CS86" i="92" s="1"/>
  <c r="CW86" i="92" s="1"/>
  <c r="DA86" i="92" s="1"/>
  <c r="DE86" i="92" s="1"/>
  <c r="DI86" i="92" s="1"/>
  <c r="DM86" i="92" s="1"/>
  <c r="DQ86" i="92" s="1"/>
  <c r="DU86" i="92" s="1"/>
  <c r="DY86" i="92" s="1"/>
  <c r="EC86" i="92" s="1"/>
  <c r="X85" i="92"/>
  <c r="AB85" i="92" s="1"/>
  <c r="AF85" i="92" s="1"/>
  <c r="AJ85" i="92" s="1"/>
  <c r="AN85" i="92" s="1"/>
  <c r="AR85" i="92" s="1"/>
  <c r="AV85" i="92" s="1"/>
  <c r="AZ85" i="92" s="1"/>
  <c r="BD85" i="92" s="1"/>
  <c r="BH85" i="92" s="1"/>
  <c r="BL85" i="92" s="1"/>
  <c r="BP85" i="92" s="1"/>
  <c r="BT85" i="92" s="1"/>
  <c r="BX85" i="92" s="1"/>
  <c r="CB85" i="92" s="1"/>
  <c r="CF85" i="92" s="1"/>
  <c r="CJ85" i="92" s="1"/>
  <c r="CN85" i="92" s="1"/>
  <c r="CR85" i="92" s="1"/>
  <c r="CV85" i="92" s="1"/>
  <c r="CZ85" i="92" s="1"/>
  <c r="DD85" i="92" s="1"/>
  <c r="DH85" i="92" s="1"/>
  <c r="DL85" i="92" s="1"/>
  <c r="DP85" i="92" s="1"/>
  <c r="DT85" i="92" s="1"/>
  <c r="DX85" i="92" s="1"/>
  <c r="EB85" i="92" s="1"/>
  <c r="EF85" i="92" s="1"/>
  <c r="W85" i="92"/>
  <c r="AA85" i="92" s="1"/>
  <c r="AE85" i="92" s="1"/>
  <c r="AI85" i="92" s="1"/>
  <c r="AM85" i="92" s="1"/>
  <c r="AQ85" i="92" s="1"/>
  <c r="AU85" i="92" s="1"/>
  <c r="AY85" i="92" s="1"/>
  <c r="BC85" i="92" s="1"/>
  <c r="BG85" i="92" s="1"/>
  <c r="BK85" i="92" s="1"/>
  <c r="BO85" i="92" s="1"/>
  <c r="BS85" i="92" s="1"/>
  <c r="BW85" i="92" s="1"/>
  <c r="CA85" i="92" s="1"/>
  <c r="CE85" i="92" s="1"/>
  <c r="CI85" i="92" s="1"/>
  <c r="CM85" i="92" s="1"/>
  <c r="CQ85" i="92" s="1"/>
  <c r="CU85" i="92" s="1"/>
  <c r="CY85" i="92" s="1"/>
  <c r="DC85" i="92" s="1"/>
  <c r="DG85" i="92" s="1"/>
  <c r="DK85" i="92" s="1"/>
  <c r="DO85" i="92" s="1"/>
  <c r="DS85" i="92" s="1"/>
  <c r="DW85" i="92" s="1"/>
  <c r="EA85" i="92" s="1"/>
  <c r="EE85" i="92" s="1"/>
  <c r="V85" i="92"/>
  <c r="Z85" i="92" s="1"/>
  <c r="AD85" i="92" s="1"/>
  <c r="AH85" i="92" s="1"/>
  <c r="AL85" i="92" s="1"/>
  <c r="AP85" i="92" s="1"/>
  <c r="AT85" i="92" s="1"/>
  <c r="AX85" i="92" s="1"/>
  <c r="BB85" i="92" s="1"/>
  <c r="BF85" i="92" s="1"/>
  <c r="BJ85" i="92" s="1"/>
  <c r="BN85" i="92" s="1"/>
  <c r="BR85" i="92" s="1"/>
  <c r="BV85" i="92" s="1"/>
  <c r="BZ85" i="92" s="1"/>
  <c r="CD85" i="92" s="1"/>
  <c r="CH85" i="92" s="1"/>
  <c r="CL85" i="92" s="1"/>
  <c r="CP85" i="92" s="1"/>
  <c r="CT85" i="92" s="1"/>
  <c r="CX85" i="92" s="1"/>
  <c r="DB85" i="92" s="1"/>
  <c r="DF85" i="92" s="1"/>
  <c r="DJ85" i="92" s="1"/>
  <c r="DN85" i="92" s="1"/>
  <c r="DR85" i="92" s="1"/>
  <c r="DV85" i="92" s="1"/>
  <c r="DZ85" i="92" s="1"/>
  <c r="ED85" i="92" s="1"/>
  <c r="U85" i="92"/>
  <c r="Y85" i="92" s="1"/>
  <c r="AC85" i="92" s="1"/>
  <c r="AG85" i="92" s="1"/>
  <c r="AK85" i="92" s="1"/>
  <c r="AO85" i="92" s="1"/>
  <c r="AS85" i="92" s="1"/>
  <c r="AW85" i="92" s="1"/>
  <c r="BA85" i="92" s="1"/>
  <c r="BE85" i="92" s="1"/>
  <c r="BI85" i="92" s="1"/>
  <c r="BM85" i="92" s="1"/>
  <c r="BQ85" i="92" s="1"/>
  <c r="BU85" i="92" s="1"/>
  <c r="BY85" i="92" s="1"/>
  <c r="CC85" i="92" s="1"/>
  <c r="CG85" i="92" s="1"/>
  <c r="CK85" i="92" s="1"/>
  <c r="CO85" i="92" s="1"/>
  <c r="CS85" i="92" s="1"/>
  <c r="CW85" i="92" s="1"/>
  <c r="DA85" i="92" s="1"/>
  <c r="DE85" i="92" s="1"/>
  <c r="DI85" i="92" s="1"/>
  <c r="DM85" i="92" s="1"/>
  <c r="DQ85" i="92" s="1"/>
  <c r="DU85" i="92" s="1"/>
  <c r="DY85" i="92" s="1"/>
  <c r="EC85" i="92" s="1"/>
  <c r="X84" i="92"/>
  <c r="AB84" i="92" s="1"/>
  <c r="AF84" i="92" s="1"/>
  <c r="AJ84" i="92" s="1"/>
  <c r="AN84" i="92" s="1"/>
  <c r="AR84" i="92" s="1"/>
  <c r="AV84" i="92" s="1"/>
  <c r="AZ84" i="92" s="1"/>
  <c r="BD84" i="92" s="1"/>
  <c r="BH84" i="92" s="1"/>
  <c r="BL84" i="92" s="1"/>
  <c r="BP84" i="92" s="1"/>
  <c r="BT84" i="92" s="1"/>
  <c r="BX84" i="92" s="1"/>
  <c r="CB84" i="92" s="1"/>
  <c r="CF84" i="92" s="1"/>
  <c r="CJ84" i="92" s="1"/>
  <c r="CN84" i="92" s="1"/>
  <c r="CR84" i="92" s="1"/>
  <c r="CV84" i="92" s="1"/>
  <c r="CZ84" i="92" s="1"/>
  <c r="DD84" i="92" s="1"/>
  <c r="DH84" i="92" s="1"/>
  <c r="DL84" i="92" s="1"/>
  <c r="DP84" i="92" s="1"/>
  <c r="DT84" i="92" s="1"/>
  <c r="DX84" i="92" s="1"/>
  <c r="EB84" i="92" s="1"/>
  <c r="EF84" i="92" s="1"/>
  <c r="W84" i="92"/>
  <c r="AA84" i="92" s="1"/>
  <c r="AE84" i="92" s="1"/>
  <c r="AI84" i="92" s="1"/>
  <c r="AM84" i="92" s="1"/>
  <c r="AQ84" i="92" s="1"/>
  <c r="AU84" i="92" s="1"/>
  <c r="AY84" i="92" s="1"/>
  <c r="BC84" i="92" s="1"/>
  <c r="BG84" i="92" s="1"/>
  <c r="BK84" i="92" s="1"/>
  <c r="BO84" i="92" s="1"/>
  <c r="BS84" i="92" s="1"/>
  <c r="BW84" i="92" s="1"/>
  <c r="CA84" i="92" s="1"/>
  <c r="CE84" i="92" s="1"/>
  <c r="CI84" i="92" s="1"/>
  <c r="CM84" i="92" s="1"/>
  <c r="CQ84" i="92" s="1"/>
  <c r="CU84" i="92" s="1"/>
  <c r="CY84" i="92" s="1"/>
  <c r="DC84" i="92" s="1"/>
  <c r="DG84" i="92" s="1"/>
  <c r="DK84" i="92" s="1"/>
  <c r="DO84" i="92" s="1"/>
  <c r="DS84" i="92" s="1"/>
  <c r="DW84" i="92" s="1"/>
  <c r="EA84" i="92" s="1"/>
  <c r="EE84" i="92" s="1"/>
  <c r="V84" i="92"/>
  <c r="Z84" i="92" s="1"/>
  <c r="AD84" i="92" s="1"/>
  <c r="AH84" i="92" s="1"/>
  <c r="AL84" i="92" s="1"/>
  <c r="AP84" i="92" s="1"/>
  <c r="AT84" i="92" s="1"/>
  <c r="AX84" i="92" s="1"/>
  <c r="BB84" i="92" s="1"/>
  <c r="BF84" i="92" s="1"/>
  <c r="BJ84" i="92" s="1"/>
  <c r="BN84" i="92" s="1"/>
  <c r="BR84" i="92" s="1"/>
  <c r="BV84" i="92" s="1"/>
  <c r="BZ84" i="92" s="1"/>
  <c r="CD84" i="92" s="1"/>
  <c r="CH84" i="92" s="1"/>
  <c r="CL84" i="92" s="1"/>
  <c r="CP84" i="92" s="1"/>
  <c r="CT84" i="92" s="1"/>
  <c r="CX84" i="92" s="1"/>
  <c r="DB84" i="92" s="1"/>
  <c r="DF84" i="92" s="1"/>
  <c r="DJ84" i="92" s="1"/>
  <c r="DN84" i="92" s="1"/>
  <c r="DR84" i="92" s="1"/>
  <c r="DV84" i="92" s="1"/>
  <c r="DZ84" i="92" s="1"/>
  <c r="ED84" i="92" s="1"/>
  <c r="U84" i="92"/>
  <c r="Y84" i="92" s="1"/>
  <c r="AC84" i="92" s="1"/>
  <c r="AG84" i="92" s="1"/>
  <c r="AK84" i="92" s="1"/>
  <c r="AO84" i="92" s="1"/>
  <c r="AS84" i="92" s="1"/>
  <c r="AW84" i="92" s="1"/>
  <c r="BA84" i="92" s="1"/>
  <c r="BE84" i="92" s="1"/>
  <c r="BI84" i="92" s="1"/>
  <c r="BM84" i="92" s="1"/>
  <c r="BQ84" i="92" s="1"/>
  <c r="BU84" i="92" s="1"/>
  <c r="BY84" i="92" s="1"/>
  <c r="CC84" i="92" s="1"/>
  <c r="CG84" i="92" s="1"/>
  <c r="CK84" i="92" s="1"/>
  <c r="CO84" i="92" s="1"/>
  <c r="CS84" i="92" s="1"/>
  <c r="CW84" i="92" s="1"/>
  <c r="DA84" i="92" s="1"/>
  <c r="DE84" i="92" s="1"/>
  <c r="DI84" i="92" s="1"/>
  <c r="DM84" i="92" s="1"/>
  <c r="DQ84" i="92" s="1"/>
  <c r="DU84" i="92" s="1"/>
  <c r="DY84" i="92" s="1"/>
  <c r="EC84" i="92" s="1"/>
  <c r="X83" i="92"/>
  <c r="AB83" i="92" s="1"/>
  <c r="AF83" i="92" s="1"/>
  <c r="AJ83" i="92" s="1"/>
  <c r="AN83" i="92" s="1"/>
  <c r="AR83" i="92" s="1"/>
  <c r="AV83" i="92" s="1"/>
  <c r="AZ83" i="92" s="1"/>
  <c r="BD83" i="92" s="1"/>
  <c r="BH83" i="92" s="1"/>
  <c r="BL83" i="92" s="1"/>
  <c r="BP83" i="92" s="1"/>
  <c r="BT83" i="92" s="1"/>
  <c r="BX83" i="92" s="1"/>
  <c r="CB83" i="92" s="1"/>
  <c r="CF83" i="92" s="1"/>
  <c r="CJ83" i="92" s="1"/>
  <c r="CN83" i="92" s="1"/>
  <c r="CR83" i="92" s="1"/>
  <c r="CV83" i="92" s="1"/>
  <c r="CZ83" i="92" s="1"/>
  <c r="DD83" i="92" s="1"/>
  <c r="DH83" i="92" s="1"/>
  <c r="DL83" i="92" s="1"/>
  <c r="DP83" i="92" s="1"/>
  <c r="DT83" i="92" s="1"/>
  <c r="DX83" i="92" s="1"/>
  <c r="EB83" i="92" s="1"/>
  <c r="EF83" i="92" s="1"/>
  <c r="W83" i="92"/>
  <c r="AA83" i="92" s="1"/>
  <c r="AE83" i="92" s="1"/>
  <c r="AI83" i="92" s="1"/>
  <c r="AM83" i="92" s="1"/>
  <c r="AQ83" i="92" s="1"/>
  <c r="AU83" i="92" s="1"/>
  <c r="AY83" i="92" s="1"/>
  <c r="BC83" i="92" s="1"/>
  <c r="BG83" i="92" s="1"/>
  <c r="BK83" i="92" s="1"/>
  <c r="BO83" i="92" s="1"/>
  <c r="BS83" i="92" s="1"/>
  <c r="BW83" i="92" s="1"/>
  <c r="CA83" i="92" s="1"/>
  <c r="CE83" i="92" s="1"/>
  <c r="CI83" i="92" s="1"/>
  <c r="CM83" i="92" s="1"/>
  <c r="CQ83" i="92" s="1"/>
  <c r="CU83" i="92" s="1"/>
  <c r="CY83" i="92" s="1"/>
  <c r="DC83" i="92" s="1"/>
  <c r="DG83" i="92" s="1"/>
  <c r="DK83" i="92" s="1"/>
  <c r="DO83" i="92" s="1"/>
  <c r="DS83" i="92" s="1"/>
  <c r="DW83" i="92" s="1"/>
  <c r="EA83" i="92" s="1"/>
  <c r="EE83" i="92" s="1"/>
  <c r="V83" i="92"/>
  <c r="Z83" i="92" s="1"/>
  <c r="AD83" i="92" s="1"/>
  <c r="AH83" i="92" s="1"/>
  <c r="AL83" i="92" s="1"/>
  <c r="AP83" i="92" s="1"/>
  <c r="AT83" i="92" s="1"/>
  <c r="AX83" i="92" s="1"/>
  <c r="BB83" i="92" s="1"/>
  <c r="BF83" i="92" s="1"/>
  <c r="BJ83" i="92" s="1"/>
  <c r="BN83" i="92" s="1"/>
  <c r="BR83" i="92" s="1"/>
  <c r="BV83" i="92" s="1"/>
  <c r="BZ83" i="92" s="1"/>
  <c r="CD83" i="92" s="1"/>
  <c r="CH83" i="92" s="1"/>
  <c r="CL83" i="92" s="1"/>
  <c r="CP83" i="92" s="1"/>
  <c r="CT83" i="92" s="1"/>
  <c r="CX83" i="92" s="1"/>
  <c r="DB83" i="92" s="1"/>
  <c r="DF83" i="92" s="1"/>
  <c r="DJ83" i="92" s="1"/>
  <c r="DN83" i="92" s="1"/>
  <c r="DR83" i="92" s="1"/>
  <c r="DV83" i="92" s="1"/>
  <c r="DZ83" i="92" s="1"/>
  <c r="ED83" i="92" s="1"/>
  <c r="U83" i="92"/>
  <c r="Y83" i="92" s="1"/>
  <c r="AC83" i="92" s="1"/>
  <c r="AG83" i="92" s="1"/>
  <c r="AK83" i="92" s="1"/>
  <c r="AO83" i="92" s="1"/>
  <c r="AS83" i="92" s="1"/>
  <c r="AW83" i="92" s="1"/>
  <c r="BA83" i="92" s="1"/>
  <c r="BE83" i="92" s="1"/>
  <c r="BI83" i="92" s="1"/>
  <c r="BM83" i="92" s="1"/>
  <c r="BQ83" i="92" s="1"/>
  <c r="BU83" i="92" s="1"/>
  <c r="BY83" i="92" s="1"/>
  <c r="CC83" i="92" s="1"/>
  <c r="CG83" i="92" s="1"/>
  <c r="CK83" i="92" s="1"/>
  <c r="CO83" i="92" s="1"/>
  <c r="CS83" i="92" s="1"/>
  <c r="CW83" i="92" s="1"/>
  <c r="DA83" i="92" s="1"/>
  <c r="DE83" i="92" s="1"/>
  <c r="DI83" i="92" s="1"/>
  <c r="DM83" i="92" s="1"/>
  <c r="DQ83" i="92" s="1"/>
  <c r="DU83" i="92" s="1"/>
  <c r="DY83" i="92" s="1"/>
  <c r="EC83" i="92" s="1"/>
  <c r="X82" i="92"/>
  <c r="AB82" i="92" s="1"/>
  <c r="AF82" i="92" s="1"/>
  <c r="AJ82" i="92" s="1"/>
  <c r="AN82" i="92" s="1"/>
  <c r="AR82" i="92" s="1"/>
  <c r="AV82" i="92" s="1"/>
  <c r="AZ82" i="92" s="1"/>
  <c r="BD82" i="92" s="1"/>
  <c r="BH82" i="92" s="1"/>
  <c r="BL82" i="92" s="1"/>
  <c r="BP82" i="92" s="1"/>
  <c r="BT82" i="92" s="1"/>
  <c r="BX82" i="92" s="1"/>
  <c r="CB82" i="92" s="1"/>
  <c r="CF82" i="92" s="1"/>
  <c r="CJ82" i="92" s="1"/>
  <c r="CN82" i="92" s="1"/>
  <c r="CR82" i="92" s="1"/>
  <c r="CV82" i="92" s="1"/>
  <c r="CZ82" i="92" s="1"/>
  <c r="DD82" i="92" s="1"/>
  <c r="DH82" i="92" s="1"/>
  <c r="DL82" i="92" s="1"/>
  <c r="DP82" i="92" s="1"/>
  <c r="DT82" i="92" s="1"/>
  <c r="DX82" i="92" s="1"/>
  <c r="EB82" i="92" s="1"/>
  <c r="EF82" i="92" s="1"/>
  <c r="W82" i="92"/>
  <c r="AA82" i="92" s="1"/>
  <c r="AE82" i="92" s="1"/>
  <c r="AI82" i="92" s="1"/>
  <c r="AM82" i="92" s="1"/>
  <c r="AQ82" i="92" s="1"/>
  <c r="AU82" i="92" s="1"/>
  <c r="AY82" i="92" s="1"/>
  <c r="BC82" i="92" s="1"/>
  <c r="BG82" i="92" s="1"/>
  <c r="BK82" i="92" s="1"/>
  <c r="BO82" i="92" s="1"/>
  <c r="BS82" i="92" s="1"/>
  <c r="BW82" i="92" s="1"/>
  <c r="CA82" i="92" s="1"/>
  <c r="CE82" i="92" s="1"/>
  <c r="CI82" i="92" s="1"/>
  <c r="CM82" i="92" s="1"/>
  <c r="CQ82" i="92" s="1"/>
  <c r="CU82" i="92" s="1"/>
  <c r="CY82" i="92" s="1"/>
  <c r="DC82" i="92" s="1"/>
  <c r="DG82" i="92" s="1"/>
  <c r="DK82" i="92" s="1"/>
  <c r="DO82" i="92" s="1"/>
  <c r="DS82" i="92" s="1"/>
  <c r="DW82" i="92" s="1"/>
  <c r="EA82" i="92" s="1"/>
  <c r="EE82" i="92" s="1"/>
  <c r="V82" i="92"/>
  <c r="Z82" i="92" s="1"/>
  <c r="AD82" i="92" s="1"/>
  <c r="AH82" i="92" s="1"/>
  <c r="AL82" i="92" s="1"/>
  <c r="AP82" i="92" s="1"/>
  <c r="AT82" i="92" s="1"/>
  <c r="AX82" i="92" s="1"/>
  <c r="BB82" i="92" s="1"/>
  <c r="BF82" i="92" s="1"/>
  <c r="BJ82" i="92" s="1"/>
  <c r="BN82" i="92" s="1"/>
  <c r="BR82" i="92" s="1"/>
  <c r="BV82" i="92" s="1"/>
  <c r="BZ82" i="92" s="1"/>
  <c r="CD82" i="92" s="1"/>
  <c r="CH82" i="92" s="1"/>
  <c r="CL82" i="92" s="1"/>
  <c r="CP82" i="92" s="1"/>
  <c r="CT82" i="92" s="1"/>
  <c r="CX82" i="92" s="1"/>
  <c r="DB82" i="92" s="1"/>
  <c r="DF82" i="92" s="1"/>
  <c r="DJ82" i="92" s="1"/>
  <c r="DN82" i="92" s="1"/>
  <c r="DR82" i="92" s="1"/>
  <c r="DV82" i="92" s="1"/>
  <c r="DZ82" i="92" s="1"/>
  <c r="ED82" i="92" s="1"/>
  <c r="U82" i="92"/>
  <c r="Y82" i="92" s="1"/>
  <c r="AC82" i="92" s="1"/>
  <c r="AG82" i="92" s="1"/>
  <c r="AK82" i="92" s="1"/>
  <c r="AO82" i="92" s="1"/>
  <c r="AS82" i="92" s="1"/>
  <c r="AW82" i="92" s="1"/>
  <c r="BA82" i="92" s="1"/>
  <c r="BE82" i="92" s="1"/>
  <c r="BI82" i="92" s="1"/>
  <c r="BM82" i="92" s="1"/>
  <c r="BQ82" i="92" s="1"/>
  <c r="BU82" i="92" s="1"/>
  <c r="BY82" i="92" s="1"/>
  <c r="CC82" i="92" s="1"/>
  <c r="CG82" i="92" s="1"/>
  <c r="CK82" i="92" s="1"/>
  <c r="CO82" i="92" s="1"/>
  <c r="CS82" i="92" s="1"/>
  <c r="CW82" i="92" s="1"/>
  <c r="DA82" i="92" s="1"/>
  <c r="DE82" i="92" s="1"/>
  <c r="DI82" i="92" s="1"/>
  <c r="DM82" i="92" s="1"/>
  <c r="DQ82" i="92" s="1"/>
  <c r="DU82" i="92" s="1"/>
  <c r="DY82" i="92" s="1"/>
  <c r="EC82" i="92" s="1"/>
  <c r="X81" i="92"/>
  <c r="AB81" i="92" s="1"/>
  <c r="AF81" i="92" s="1"/>
  <c r="AJ81" i="92" s="1"/>
  <c r="AN81" i="92" s="1"/>
  <c r="AR81" i="92" s="1"/>
  <c r="AV81" i="92" s="1"/>
  <c r="AZ81" i="92" s="1"/>
  <c r="BD81" i="92" s="1"/>
  <c r="BH81" i="92" s="1"/>
  <c r="BL81" i="92" s="1"/>
  <c r="BP81" i="92" s="1"/>
  <c r="BT81" i="92" s="1"/>
  <c r="BX81" i="92" s="1"/>
  <c r="CB81" i="92" s="1"/>
  <c r="CF81" i="92" s="1"/>
  <c r="CJ81" i="92" s="1"/>
  <c r="CN81" i="92" s="1"/>
  <c r="CR81" i="92" s="1"/>
  <c r="CV81" i="92" s="1"/>
  <c r="CZ81" i="92" s="1"/>
  <c r="DD81" i="92" s="1"/>
  <c r="DH81" i="92" s="1"/>
  <c r="DL81" i="92" s="1"/>
  <c r="DP81" i="92" s="1"/>
  <c r="DT81" i="92" s="1"/>
  <c r="DX81" i="92" s="1"/>
  <c r="EB81" i="92" s="1"/>
  <c r="EF81" i="92" s="1"/>
  <c r="W81" i="92"/>
  <c r="AA81" i="92" s="1"/>
  <c r="AE81" i="92" s="1"/>
  <c r="AI81" i="92" s="1"/>
  <c r="AM81" i="92" s="1"/>
  <c r="AQ81" i="92" s="1"/>
  <c r="AU81" i="92" s="1"/>
  <c r="AY81" i="92" s="1"/>
  <c r="BC81" i="92" s="1"/>
  <c r="BG81" i="92" s="1"/>
  <c r="BK81" i="92" s="1"/>
  <c r="BO81" i="92" s="1"/>
  <c r="BS81" i="92" s="1"/>
  <c r="BW81" i="92" s="1"/>
  <c r="CA81" i="92" s="1"/>
  <c r="CE81" i="92" s="1"/>
  <c r="CI81" i="92" s="1"/>
  <c r="CM81" i="92" s="1"/>
  <c r="CQ81" i="92" s="1"/>
  <c r="CU81" i="92" s="1"/>
  <c r="CY81" i="92" s="1"/>
  <c r="DC81" i="92" s="1"/>
  <c r="DG81" i="92" s="1"/>
  <c r="DK81" i="92" s="1"/>
  <c r="DO81" i="92" s="1"/>
  <c r="DS81" i="92" s="1"/>
  <c r="DW81" i="92" s="1"/>
  <c r="EA81" i="92" s="1"/>
  <c r="EE81" i="92" s="1"/>
  <c r="V81" i="92"/>
  <c r="Z81" i="92" s="1"/>
  <c r="AD81" i="92" s="1"/>
  <c r="AH81" i="92" s="1"/>
  <c r="AL81" i="92" s="1"/>
  <c r="AP81" i="92" s="1"/>
  <c r="AT81" i="92" s="1"/>
  <c r="AX81" i="92" s="1"/>
  <c r="BB81" i="92" s="1"/>
  <c r="BF81" i="92" s="1"/>
  <c r="BJ81" i="92" s="1"/>
  <c r="BN81" i="92" s="1"/>
  <c r="BR81" i="92" s="1"/>
  <c r="BV81" i="92" s="1"/>
  <c r="BZ81" i="92" s="1"/>
  <c r="CD81" i="92" s="1"/>
  <c r="CH81" i="92" s="1"/>
  <c r="CL81" i="92" s="1"/>
  <c r="CP81" i="92" s="1"/>
  <c r="CT81" i="92" s="1"/>
  <c r="CX81" i="92" s="1"/>
  <c r="DB81" i="92" s="1"/>
  <c r="DF81" i="92" s="1"/>
  <c r="DJ81" i="92" s="1"/>
  <c r="DN81" i="92" s="1"/>
  <c r="DR81" i="92" s="1"/>
  <c r="DV81" i="92" s="1"/>
  <c r="DZ81" i="92" s="1"/>
  <c r="ED81" i="92" s="1"/>
  <c r="U81" i="92"/>
  <c r="Y81" i="92" s="1"/>
  <c r="AC81" i="92" s="1"/>
  <c r="AG81" i="92" s="1"/>
  <c r="AK81" i="92" s="1"/>
  <c r="AO81" i="92" s="1"/>
  <c r="AS81" i="92" s="1"/>
  <c r="AW81" i="92" s="1"/>
  <c r="BA81" i="92" s="1"/>
  <c r="BE81" i="92" s="1"/>
  <c r="BI81" i="92" s="1"/>
  <c r="BM81" i="92" s="1"/>
  <c r="BQ81" i="92" s="1"/>
  <c r="BU81" i="92" s="1"/>
  <c r="BY81" i="92" s="1"/>
  <c r="CC81" i="92" s="1"/>
  <c r="CG81" i="92" s="1"/>
  <c r="CK81" i="92" s="1"/>
  <c r="CO81" i="92" s="1"/>
  <c r="CS81" i="92" s="1"/>
  <c r="CW81" i="92" s="1"/>
  <c r="DA81" i="92" s="1"/>
  <c r="DE81" i="92" s="1"/>
  <c r="DI81" i="92" s="1"/>
  <c r="DM81" i="92" s="1"/>
  <c r="DQ81" i="92" s="1"/>
  <c r="DU81" i="92" s="1"/>
  <c r="DY81" i="92" s="1"/>
  <c r="EC81" i="92" s="1"/>
  <c r="X80" i="92"/>
  <c r="AB80" i="92" s="1"/>
  <c r="AF80" i="92" s="1"/>
  <c r="AJ80" i="92" s="1"/>
  <c r="AN80" i="92" s="1"/>
  <c r="AR80" i="92" s="1"/>
  <c r="AV80" i="92" s="1"/>
  <c r="AZ80" i="92" s="1"/>
  <c r="BD80" i="92" s="1"/>
  <c r="BH80" i="92" s="1"/>
  <c r="BL80" i="92" s="1"/>
  <c r="BP80" i="92" s="1"/>
  <c r="BT80" i="92" s="1"/>
  <c r="BX80" i="92" s="1"/>
  <c r="CB80" i="92" s="1"/>
  <c r="CF80" i="92" s="1"/>
  <c r="CJ80" i="92" s="1"/>
  <c r="CN80" i="92" s="1"/>
  <c r="CR80" i="92" s="1"/>
  <c r="CV80" i="92" s="1"/>
  <c r="CZ80" i="92" s="1"/>
  <c r="DD80" i="92" s="1"/>
  <c r="DH80" i="92" s="1"/>
  <c r="DL80" i="92" s="1"/>
  <c r="DP80" i="92" s="1"/>
  <c r="DT80" i="92" s="1"/>
  <c r="DX80" i="92" s="1"/>
  <c r="EB80" i="92" s="1"/>
  <c r="EF80" i="92" s="1"/>
  <c r="W80" i="92"/>
  <c r="AA80" i="92" s="1"/>
  <c r="AE80" i="92" s="1"/>
  <c r="AI80" i="92" s="1"/>
  <c r="AM80" i="92" s="1"/>
  <c r="AQ80" i="92" s="1"/>
  <c r="AU80" i="92" s="1"/>
  <c r="AY80" i="92" s="1"/>
  <c r="BC80" i="92" s="1"/>
  <c r="BG80" i="92" s="1"/>
  <c r="BK80" i="92" s="1"/>
  <c r="BO80" i="92" s="1"/>
  <c r="BS80" i="92" s="1"/>
  <c r="BW80" i="92" s="1"/>
  <c r="CA80" i="92" s="1"/>
  <c r="CE80" i="92" s="1"/>
  <c r="CI80" i="92" s="1"/>
  <c r="CM80" i="92" s="1"/>
  <c r="CQ80" i="92" s="1"/>
  <c r="CU80" i="92" s="1"/>
  <c r="CY80" i="92" s="1"/>
  <c r="DC80" i="92" s="1"/>
  <c r="DG80" i="92" s="1"/>
  <c r="DK80" i="92" s="1"/>
  <c r="DO80" i="92" s="1"/>
  <c r="DS80" i="92" s="1"/>
  <c r="DW80" i="92" s="1"/>
  <c r="EA80" i="92" s="1"/>
  <c r="EE80" i="92" s="1"/>
  <c r="V80" i="92"/>
  <c r="Z80" i="92" s="1"/>
  <c r="AD80" i="92" s="1"/>
  <c r="AH80" i="92" s="1"/>
  <c r="AL80" i="92" s="1"/>
  <c r="AP80" i="92" s="1"/>
  <c r="AT80" i="92" s="1"/>
  <c r="AX80" i="92" s="1"/>
  <c r="BB80" i="92" s="1"/>
  <c r="BF80" i="92" s="1"/>
  <c r="BJ80" i="92" s="1"/>
  <c r="BN80" i="92" s="1"/>
  <c r="BR80" i="92" s="1"/>
  <c r="BV80" i="92" s="1"/>
  <c r="BZ80" i="92" s="1"/>
  <c r="CD80" i="92" s="1"/>
  <c r="CH80" i="92" s="1"/>
  <c r="CL80" i="92" s="1"/>
  <c r="CP80" i="92" s="1"/>
  <c r="CT80" i="92" s="1"/>
  <c r="CX80" i="92" s="1"/>
  <c r="DB80" i="92" s="1"/>
  <c r="DF80" i="92" s="1"/>
  <c r="DJ80" i="92" s="1"/>
  <c r="DN80" i="92" s="1"/>
  <c r="DR80" i="92" s="1"/>
  <c r="DV80" i="92" s="1"/>
  <c r="DZ80" i="92" s="1"/>
  <c r="ED80" i="92" s="1"/>
  <c r="U80" i="92"/>
  <c r="Y80" i="92" s="1"/>
  <c r="AC80" i="92" s="1"/>
  <c r="AG80" i="92" s="1"/>
  <c r="AK80" i="92" s="1"/>
  <c r="AO80" i="92" s="1"/>
  <c r="AS80" i="92" s="1"/>
  <c r="AW80" i="92" s="1"/>
  <c r="BA80" i="92" s="1"/>
  <c r="BE80" i="92" s="1"/>
  <c r="BI80" i="92" s="1"/>
  <c r="BM80" i="92" s="1"/>
  <c r="BQ80" i="92" s="1"/>
  <c r="BU80" i="92" s="1"/>
  <c r="BY80" i="92" s="1"/>
  <c r="CC80" i="92" s="1"/>
  <c r="CG80" i="92" s="1"/>
  <c r="CK80" i="92" s="1"/>
  <c r="CO80" i="92" s="1"/>
  <c r="CS80" i="92" s="1"/>
  <c r="CW80" i="92" s="1"/>
  <c r="DA80" i="92" s="1"/>
  <c r="DE80" i="92" s="1"/>
  <c r="DI80" i="92" s="1"/>
  <c r="DM80" i="92" s="1"/>
  <c r="DQ80" i="92" s="1"/>
  <c r="DU80" i="92" s="1"/>
  <c r="DY80" i="92" s="1"/>
  <c r="EC80" i="92" s="1"/>
  <c r="X79" i="92"/>
  <c r="AB79" i="92" s="1"/>
  <c r="AF79" i="92" s="1"/>
  <c r="AJ79" i="92" s="1"/>
  <c r="AN79" i="92" s="1"/>
  <c r="AR79" i="92" s="1"/>
  <c r="AV79" i="92" s="1"/>
  <c r="AZ79" i="92" s="1"/>
  <c r="BD79" i="92" s="1"/>
  <c r="BH79" i="92" s="1"/>
  <c r="BL79" i="92" s="1"/>
  <c r="BP79" i="92" s="1"/>
  <c r="BT79" i="92" s="1"/>
  <c r="BX79" i="92" s="1"/>
  <c r="CB79" i="92" s="1"/>
  <c r="CF79" i="92" s="1"/>
  <c r="CJ79" i="92" s="1"/>
  <c r="CN79" i="92" s="1"/>
  <c r="CR79" i="92" s="1"/>
  <c r="CV79" i="92" s="1"/>
  <c r="CZ79" i="92" s="1"/>
  <c r="DD79" i="92" s="1"/>
  <c r="DH79" i="92" s="1"/>
  <c r="DL79" i="92" s="1"/>
  <c r="DP79" i="92" s="1"/>
  <c r="DT79" i="92" s="1"/>
  <c r="DX79" i="92" s="1"/>
  <c r="EB79" i="92" s="1"/>
  <c r="EF79" i="92" s="1"/>
  <c r="W79" i="92"/>
  <c r="AA79" i="92" s="1"/>
  <c r="AE79" i="92" s="1"/>
  <c r="AI79" i="92" s="1"/>
  <c r="AM79" i="92" s="1"/>
  <c r="AQ79" i="92" s="1"/>
  <c r="AU79" i="92" s="1"/>
  <c r="AY79" i="92" s="1"/>
  <c r="BC79" i="92" s="1"/>
  <c r="BG79" i="92" s="1"/>
  <c r="BK79" i="92" s="1"/>
  <c r="BO79" i="92" s="1"/>
  <c r="BS79" i="92" s="1"/>
  <c r="BW79" i="92" s="1"/>
  <c r="CA79" i="92" s="1"/>
  <c r="CE79" i="92" s="1"/>
  <c r="CI79" i="92" s="1"/>
  <c r="CM79" i="92" s="1"/>
  <c r="CQ79" i="92" s="1"/>
  <c r="CU79" i="92" s="1"/>
  <c r="CY79" i="92" s="1"/>
  <c r="DC79" i="92" s="1"/>
  <c r="DG79" i="92" s="1"/>
  <c r="DK79" i="92" s="1"/>
  <c r="DO79" i="92" s="1"/>
  <c r="DS79" i="92" s="1"/>
  <c r="DW79" i="92" s="1"/>
  <c r="EA79" i="92" s="1"/>
  <c r="EE79" i="92" s="1"/>
  <c r="V79" i="92"/>
  <c r="Z79" i="92" s="1"/>
  <c r="AD79" i="92" s="1"/>
  <c r="AH79" i="92" s="1"/>
  <c r="AL79" i="92" s="1"/>
  <c r="AP79" i="92" s="1"/>
  <c r="AT79" i="92" s="1"/>
  <c r="AX79" i="92" s="1"/>
  <c r="BB79" i="92" s="1"/>
  <c r="BF79" i="92" s="1"/>
  <c r="BJ79" i="92" s="1"/>
  <c r="BN79" i="92" s="1"/>
  <c r="BR79" i="92" s="1"/>
  <c r="BV79" i="92" s="1"/>
  <c r="BZ79" i="92" s="1"/>
  <c r="CD79" i="92" s="1"/>
  <c r="CH79" i="92" s="1"/>
  <c r="CL79" i="92" s="1"/>
  <c r="CP79" i="92" s="1"/>
  <c r="CT79" i="92" s="1"/>
  <c r="CX79" i="92" s="1"/>
  <c r="DB79" i="92" s="1"/>
  <c r="DF79" i="92" s="1"/>
  <c r="DJ79" i="92" s="1"/>
  <c r="DN79" i="92" s="1"/>
  <c r="DR79" i="92" s="1"/>
  <c r="DV79" i="92" s="1"/>
  <c r="DZ79" i="92" s="1"/>
  <c r="ED79" i="92" s="1"/>
  <c r="U79" i="92"/>
  <c r="Y79" i="92" s="1"/>
  <c r="AC79" i="92" s="1"/>
  <c r="AG79" i="92" s="1"/>
  <c r="AK79" i="92" s="1"/>
  <c r="AO79" i="92" s="1"/>
  <c r="AS79" i="92" s="1"/>
  <c r="AW79" i="92" s="1"/>
  <c r="BA79" i="92" s="1"/>
  <c r="BE79" i="92" s="1"/>
  <c r="BI79" i="92" s="1"/>
  <c r="BM79" i="92" s="1"/>
  <c r="BQ79" i="92" s="1"/>
  <c r="BU79" i="92" s="1"/>
  <c r="BY79" i="92" s="1"/>
  <c r="CC79" i="92" s="1"/>
  <c r="CG79" i="92" s="1"/>
  <c r="CK79" i="92" s="1"/>
  <c r="CO79" i="92" s="1"/>
  <c r="CS79" i="92" s="1"/>
  <c r="CW79" i="92" s="1"/>
  <c r="DA79" i="92" s="1"/>
  <c r="DE79" i="92" s="1"/>
  <c r="DI79" i="92" s="1"/>
  <c r="DM79" i="92" s="1"/>
  <c r="DQ79" i="92" s="1"/>
  <c r="DU79" i="92" s="1"/>
  <c r="DY79" i="92" s="1"/>
  <c r="EC79" i="92" s="1"/>
  <c r="X78" i="92"/>
  <c r="AB78" i="92" s="1"/>
  <c r="AF78" i="92" s="1"/>
  <c r="AJ78" i="92" s="1"/>
  <c r="AN78" i="92" s="1"/>
  <c r="AR78" i="92" s="1"/>
  <c r="AV78" i="92" s="1"/>
  <c r="AZ78" i="92" s="1"/>
  <c r="BD78" i="92" s="1"/>
  <c r="BH78" i="92" s="1"/>
  <c r="BL78" i="92" s="1"/>
  <c r="BP78" i="92" s="1"/>
  <c r="BT78" i="92" s="1"/>
  <c r="BX78" i="92" s="1"/>
  <c r="CB78" i="92" s="1"/>
  <c r="CF78" i="92" s="1"/>
  <c r="CJ78" i="92" s="1"/>
  <c r="CN78" i="92" s="1"/>
  <c r="CR78" i="92" s="1"/>
  <c r="CV78" i="92" s="1"/>
  <c r="CZ78" i="92" s="1"/>
  <c r="DD78" i="92" s="1"/>
  <c r="DH78" i="92" s="1"/>
  <c r="DL78" i="92" s="1"/>
  <c r="DP78" i="92" s="1"/>
  <c r="DT78" i="92" s="1"/>
  <c r="DX78" i="92" s="1"/>
  <c r="EB78" i="92" s="1"/>
  <c r="EF78" i="92" s="1"/>
  <c r="W78" i="92"/>
  <c r="AA78" i="92" s="1"/>
  <c r="AE78" i="92" s="1"/>
  <c r="AI78" i="92" s="1"/>
  <c r="AM78" i="92" s="1"/>
  <c r="AQ78" i="92" s="1"/>
  <c r="AU78" i="92" s="1"/>
  <c r="AY78" i="92" s="1"/>
  <c r="BC78" i="92" s="1"/>
  <c r="BG78" i="92" s="1"/>
  <c r="BK78" i="92" s="1"/>
  <c r="BO78" i="92" s="1"/>
  <c r="BS78" i="92" s="1"/>
  <c r="BW78" i="92" s="1"/>
  <c r="CA78" i="92" s="1"/>
  <c r="CE78" i="92" s="1"/>
  <c r="CI78" i="92" s="1"/>
  <c r="CM78" i="92" s="1"/>
  <c r="CQ78" i="92" s="1"/>
  <c r="CU78" i="92" s="1"/>
  <c r="CY78" i="92" s="1"/>
  <c r="DC78" i="92" s="1"/>
  <c r="DG78" i="92" s="1"/>
  <c r="DK78" i="92" s="1"/>
  <c r="DO78" i="92" s="1"/>
  <c r="DS78" i="92" s="1"/>
  <c r="DW78" i="92" s="1"/>
  <c r="EA78" i="92" s="1"/>
  <c r="EE78" i="92" s="1"/>
  <c r="V78" i="92"/>
  <c r="Z78" i="92" s="1"/>
  <c r="AD78" i="92" s="1"/>
  <c r="AH78" i="92" s="1"/>
  <c r="AL78" i="92" s="1"/>
  <c r="AP78" i="92" s="1"/>
  <c r="AT78" i="92" s="1"/>
  <c r="AX78" i="92" s="1"/>
  <c r="BB78" i="92" s="1"/>
  <c r="BF78" i="92" s="1"/>
  <c r="BJ78" i="92" s="1"/>
  <c r="BN78" i="92" s="1"/>
  <c r="BR78" i="92" s="1"/>
  <c r="BV78" i="92" s="1"/>
  <c r="BZ78" i="92" s="1"/>
  <c r="CD78" i="92" s="1"/>
  <c r="CH78" i="92" s="1"/>
  <c r="CL78" i="92" s="1"/>
  <c r="CP78" i="92" s="1"/>
  <c r="CT78" i="92" s="1"/>
  <c r="CX78" i="92" s="1"/>
  <c r="DB78" i="92" s="1"/>
  <c r="DF78" i="92" s="1"/>
  <c r="DJ78" i="92" s="1"/>
  <c r="DN78" i="92" s="1"/>
  <c r="DR78" i="92" s="1"/>
  <c r="DV78" i="92" s="1"/>
  <c r="DZ78" i="92" s="1"/>
  <c r="ED78" i="92" s="1"/>
  <c r="U78" i="92"/>
  <c r="Y78" i="92" s="1"/>
  <c r="AC78" i="92" s="1"/>
  <c r="AG78" i="92" s="1"/>
  <c r="AK78" i="92" s="1"/>
  <c r="AO78" i="92" s="1"/>
  <c r="AS78" i="92" s="1"/>
  <c r="AW78" i="92" s="1"/>
  <c r="BA78" i="92" s="1"/>
  <c r="BE78" i="92" s="1"/>
  <c r="BI78" i="92" s="1"/>
  <c r="BM78" i="92" s="1"/>
  <c r="BQ78" i="92" s="1"/>
  <c r="BU78" i="92" s="1"/>
  <c r="BY78" i="92" s="1"/>
  <c r="CC78" i="92" s="1"/>
  <c r="CG78" i="92" s="1"/>
  <c r="CK78" i="92" s="1"/>
  <c r="CO78" i="92" s="1"/>
  <c r="CS78" i="92" s="1"/>
  <c r="CW78" i="92" s="1"/>
  <c r="DA78" i="92" s="1"/>
  <c r="DE78" i="92" s="1"/>
  <c r="DI78" i="92" s="1"/>
  <c r="DM78" i="92" s="1"/>
  <c r="DQ78" i="92" s="1"/>
  <c r="DU78" i="92" s="1"/>
  <c r="DY78" i="92" s="1"/>
  <c r="EC78" i="92" s="1"/>
  <c r="X77" i="92"/>
  <c r="AB77" i="92" s="1"/>
  <c r="AF77" i="92" s="1"/>
  <c r="AJ77" i="92" s="1"/>
  <c r="AN77" i="92" s="1"/>
  <c r="AR77" i="92" s="1"/>
  <c r="AV77" i="92" s="1"/>
  <c r="AZ77" i="92" s="1"/>
  <c r="BD77" i="92" s="1"/>
  <c r="BH77" i="92" s="1"/>
  <c r="BL77" i="92" s="1"/>
  <c r="BP77" i="92" s="1"/>
  <c r="BT77" i="92" s="1"/>
  <c r="BX77" i="92" s="1"/>
  <c r="CB77" i="92" s="1"/>
  <c r="CF77" i="92" s="1"/>
  <c r="CJ77" i="92" s="1"/>
  <c r="CN77" i="92" s="1"/>
  <c r="CR77" i="92" s="1"/>
  <c r="CV77" i="92" s="1"/>
  <c r="CZ77" i="92" s="1"/>
  <c r="DD77" i="92" s="1"/>
  <c r="DH77" i="92" s="1"/>
  <c r="DL77" i="92" s="1"/>
  <c r="DP77" i="92" s="1"/>
  <c r="DT77" i="92" s="1"/>
  <c r="DX77" i="92" s="1"/>
  <c r="EB77" i="92" s="1"/>
  <c r="EF77" i="92" s="1"/>
  <c r="W77" i="92"/>
  <c r="AA77" i="92" s="1"/>
  <c r="AE77" i="92" s="1"/>
  <c r="AI77" i="92" s="1"/>
  <c r="AM77" i="92" s="1"/>
  <c r="AQ77" i="92" s="1"/>
  <c r="AU77" i="92" s="1"/>
  <c r="AY77" i="92" s="1"/>
  <c r="BC77" i="92" s="1"/>
  <c r="BG77" i="92" s="1"/>
  <c r="BK77" i="92" s="1"/>
  <c r="BO77" i="92" s="1"/>
  <c r="BS77" i="92" s="1"/>
  <c r="BW77" i="92" s="1"/>
  <c r="CA77" i="92" s="1"/>
  <c r="CE77" i="92" s="1"/>
  <c r="CI77" i="92" s="1"/>
  <c r="CM77" i="92" s="1"/>
  <c r="CQ77" i="92" s="1"/>
  <c r="CU77" i="92" s="1"/>
  <c r="CY77" i="92" s="1"/>
  <c r="DC77" i="92" s="1"/>
  <c r="DG77" i="92" s="1"/>
  <c r="DK77" i="92" s="1"/>
  <c r="DO77" i="92" s="1"/>
  <c r="DS77" i="92" s="1"/>
  <c r="DW77" i="92" s="1"/>
  <c r="EA77" i="92" s="1"/>
  <c r="EE77" i="92" s="1"/>
  <c r="V77" i="92"/>
  <c r="Z77" i="92" s="1"/>
  <c r="AD77" i="92" s="1"/>
  <c r="AH77" i="92" s="1"/>
  <c r="AL77" i="92" s="1"/>
  <c r="AP77" i="92" s="1"/>
  <c r="AT77" i="92" s="1"/>
  <c r="AX77" i="92" s="1"/>
  <c r="BB77" i="92" s="1"/>
  <c r="BF77" i="92" s="1"/>
  <c r="BJ77" i="92" s="1"/>
  <c r="BN77" i="92" s="1"/>
  <c r="BR77" i="92" s="1"/>
  <c r="BV77" i="92" s="1"/>
  <c r="BZ77" i="92" s="1"/>
  <c r="CD77" i="92" s="1"/>
  <c r="CH77" i="92" s="1"/>
  <c r="CL77" i="92" s="1"/>
  <c r="CP77" i="92" s="1"/>
  <c r="CT77" i="92" s="1"/>
  <c r="CX77" i="92" s="1"/>
  <c r="DB77" i="92" s="1"/>
  <c r="DF77" i="92" s="1"/>
  <c r="DJ77" i="92" s="1"/>
  <c r="DN77" i="92" s="1"/>
  <c r="DR77" i="92" s="1"/>
  <c r="DV77" i="92" s="1"/>
  <c r="DZ77" i="92" s="1"/>
  <c r="ED77" i="92" s="1"/>
  <c r="U77" i="92"/>
  <c r="Y77" i="92" s="1"/>
  <c r="AC77" i="92" s="1"/>
  <c r="AG77" i="92" s="1"/>
  <c r="AK77" i="92" s="1"/>
  <c r="AO77" i="92" s="1"/>
  <c r="AS77" i="92" s="1"/>
  <c r="AW77" i="92" s="1"/>
  <c r="BA77" i="92" s="1"/>
  <c r="BE77" i="92" s="1"/>
  <c r="BI77" i="92" s="1"/>
  <c r="BM77" i="92" s="1"/>
  <c r="BQ77" i="92" s="1"/>
  <c r="BU77" i="92" s="1"/>
  <c r="BY77" i="92" s="1"/>
  <c r="CC77" i="92" s="1"/>
  <c r="CG77" i="92" s="1"/>
  <c r="CK77" i="92" s="1"/>
  <c r="CO77" i="92" s="1"/>
  <c r="CS77" i="92" s="1"/>
  <c r="CW77" i="92" s="1"/>
  <c r="DA77" i="92" s="1"/>
  <c r="DE77" i="92" s="1"/>
  <c r="DI77" i="92" s="1"/>
  <c r="DM77" i="92" s="1"/>
  <c r="DQ77" i="92" s="1"/>
  <c r="DU77" i="92" s="1"/>
  <c r="DY77" i="92" s="1"/>
  <c r="EC77" i="92" s="1"/>
  <c r="X76" i="92"/>
  <c r="AB76" i="92" s="1"/>
  <c r="AF76" i="92" s="1"/>
  <c r="AJ76" i="92" s="1"/>
  <c r="AN76" i="92" s="1"/>
  <c r="AR76" i="92" s="1"/>
  <c r="AV76" i="92" s="1"/>
  <c r="AZ76" i="92" s="1"/>
  <c r="BD76" i="92" s="1"/>
  <c r="BH76" i="92" s="1"/>
  <c r="BL76" i="92" s="1"/>
  <c r="BP76" i="92" s="1"/>
  <c r="BT76" i="92" s="1"/>
  <c r="BX76" i="92" s="1"/>
  <c r="CB76" i="92" s="1"/>
  <c r="CF76" i="92" s="1"/>
  <c r="CJ76" i="92" s="1"/>
  <c r="CN76" i="92" s="1"/>
  <c r="CR76" i="92" s="1"/>
  <c r="CV76" i="92" s="1"/>
  <c r="CZ76" i="92" s="1"/>
  <c r="DD76" i="92" s="1"/>
  <c r="DH76" i="92" s="1"/>
  <c r="DL76" i="92" s="1"/>
  <c r="DP76" i="92" s="1"/>
  <c r="DT76" i="92" s="1"/>
  <c r="DX76" i="92" s="1"/>
  <c r="EB76" i="92" s="1"/>
  <c r="EF76" i="92" s="1"/>
  <c r="W76" i="92"/>
  <c r="AA76" i="92" s="1"/>
  <c r="AE76" i="92" s="1"/>
  <c r="AI76" i="92" s="1"/>
  <c r="AM76" i="92" s="1"/>
  <c r="AQ76" i="92" s="1"/>
  <c r="AU76" i="92" s="1"/>
  <c r="AY76" i="92" s="1"/>
  <c r="BC76" i="92" s="1"/>
  <c r="BG76" i="92" s="1"/>
  <c r="BK76" i="92" s="1"/>
  <c r="BO76" i="92" s="1"/>
  <c r="BS76" i="92" s="1"/>
  <c r="BW76" i="92" s="1"/>
  <c r="CA76" i="92" s="1"/>
  <c r="CE76" i="92" s="1"/>
  <c r="CI76" i="92" s="1"/>
  <c r="CM76" i="92" s="1"/>
  <c r="CQ76" i="92" s="1"/>
  <c r="CU76" i="92" s="1"/>
  <c r="CY76" i="92" s="1"/>
  <c r="DC76" i="92" s="1"/>
  <c r="DG76" i="92" s="1"/>
  <c r="DK76" i="92" s="1"/>
  <c r="DO76" i="92" s="1"/>
  <c r="DS76" i="92" s="1"/>
  <c r="DW76" i="92" s="1"/>
  <c r="EA76" i="92" s="1"/>
  <c r="EE76" i="92" s="1"/>
  <c r="V76" i="92"/>
  <c r="Z76" i="92" s="1"/>
  <c r="AD76" i="92" s="1"/>
  <c r="AH76" i="92" s="1"/>
  <c r="AL76" i="92" s="1"/>
  <c r="AP76" i="92" s="1"/>
  <c r="AT76" i="92" s="1"/>
  <c r="AX76" i="92" s="1"/>
  <c r="BB76" i="92" s="1"/>
  <c r="BF76" i="92" s="1"/>
  <c r="BJ76" i="92" s="1"/>
  <c r="BN76" i="92" s="1"/>
  <c r="BR76" i="92" s="1"/>
  <c r="BV76" i="92" s="1"/>
  <c r="BZ76" i="92" s="1"/>
  <c r="CD76" i="92" s="1"/>
  <c r="CH76" i="92" s="1"/>
  <c r="CL76" i="92" s="1"/>
  <c r="CP76" i="92" s="1"/>
  <c r="CT76" i="92" s="1"/>
  <c r="CX76" i="92" s="1"/>
  <c r="DB76" i="92" s="1"/>
  <c r="DF76" i="92" s="1"/>
  <c r="DJ76" i="92" s="1"/>
  <c r="DN76" i="92" s="1"/>
  <c r="DR76" i="92" s="1"/>
  <c r="DV76" i="92" s="1"/>
  <c r="DZ76" i="92" s="1"/>
  <c r="ED76" i="92" s="1"/>
  <c r="U76" i="92"/>
  <c r="Y76" i="92" s="1"/>
  <c r="AC76" i="92" s="1"/>
  <c r="AG76" i="92" s="1"/>
  <c r="AK76" i="92" s="1"/>
  <c r="AO76" i="92" s="1"/>
  <c r="AS76" i="92" s="1"/>
  <c r="AW76" i="92" s="1"/>
  <c r="BA76" i="92" s="1"/>
  <c r="BE76" i="92" s="1"/>
  <c r="BI76" i="92" s="1"/>
  <c r="BM76" i="92" s="1"/>
  <c r="BQ76" i="92" s="1"/>
  <c r="BU76" i="92" s="1"/>
  <c r="BY76" i="92" s="1"/>
  <c r="CC76" i="92" s="1"/>
  <c r="CG76" i="92" s="1"/>
  <c r="CK76" i="92" s="1"/>
  <c r="CO76" i="92" s="1"/>
  <c r="CS76" i="92" s="1"/>
  <c r="CW76" i="92" s="1"/>
  <c r="DA76" i="92" s="1"/>
  <c r="DE76" i="92" s="1"/>
  <c r="DI76" i="92" s="1"/>
  <c r="DM76" i="92" s="1"/>
  <c r="DQ76" i="92" s="1"/>
  <c r="DU76" i="92" s="1"/>
  <c r="DY76" i="92" s="1"/>
  <c r="EC76" i="92" s="1"/>
  <c r="X75" i="92"/>
  <c r="AB75" i="92" s="1"/>
  <c r="AF75" i="92" s="1"/>
  <c r="AJ75" i="92" s="1"/>
  <c r="AN75" i="92" s="1"/>
  <c r="AR75" i="92" s="1"/>
  <c r="AV75" i="92" s="1"/>
  <c r="AZ75" i="92" s="1"/>
  <c r="BD75" i="92" s="1"/>
  <c r="BH75" i="92" s="1"/>
  <c r="BL75" i="92" s="1"/>
  <c r="BP75" i="92" s="1"/>
  <c r="BT75" i="92" s="1"/>
  <c r="BX75" i="92" s="1"/>
  <c r="CB75" i="92" s="1"/>
  <c r="CF75" i="92" s="1"/>
  <c r="CJ75" i="92" s="1"/>
  <c r="CN75" i="92" s="1"/>
  <c r="CR75" i="92" s="1"/>
  <c r="CV75" i="92" s="1"/>
  <c r="CZ75" i="92" s="1"/>
  <c r="DD75" i="92" s="1"/>
  <c r="DH75" i="92" s="1"/>
  <c r="DL75" i="92" s="1"/>
  <c r="DP75" i="92" s="1"/>
  <c r="DT75" i="92" s="1"/>
  <c r="DX75" i="92" s="1"/>
  <c r="EB75" i="92" s="1"/>
  <c r="EF75" i="92" s="1"/>
  <c r="W75" i="92"/>
  <c r="AA75" i="92" s="1"/>
  <c r="AE75" i="92" s="1"/>
  <c r="AI75" i="92" s="1"/>
  <c r="AM75" i="92" s="1"/>
  <c r="AQ75" i="92" s="1"/>
  <c r="AU75" i="92" s="1"/>
  <c r="AY75" i="92" s="1"/>
  <c r="BC75" i="92" s="1"/>
  <c r="BG75" i="92" s="1"/>
  <c r="BK75" i="92" s="1"/>
  <c r="BO75" i="92" s="1"/>
  <c r="BS75" i="92" s="1"/>
  <c r="BW75" i="92" s="1"/>
  <c r="CA75" i="92" s="1"/>
  <c r="CE75" i="92" s="1"/>
  <c r="CI75" i="92" s="1"/>
  <c r="CM75" i="92" s="1"/>
  <c r="CQ75" i="92" s="1"/>
  <c r="CU75" i="92" s="1"/>
  <c r="CY75" i="92" s="1"/>
  <c r="DC75" i="92" s="1"/>
  <c r="DG75" i="92" s="1"/>
  <c r="DK75" i="92" s="1"/>
  <c r="DO75" i="92" s="1"/>
  <c r="DS75" i="92" s="1"/>
  <c r="DW75" i="92" s="1"/>
  <c r="EA75" i="92" s="1"/>
  <c r="EE75" i="92" s="1"/>
  <c r="V75" i="92"/>
  <c r="Z75" i="92" s="1"/>
  <c r="AD75" i="92" s="1"/>
  <c r="AH75" i="92" s="1"/>
  <c r="AL75" i="92" s="1"/>
  <c r="AP75" i="92" s="1"/>
  <c r="AT75" i="92" s="1"/>
  <c r="AX75" i="92" s="1"/>
  <c r="BB75" i="92" s="1"/>
  <c r="BF75" i="92" s="1"/>
  <c r="BJ75" i="92" s="1"/>
  <c r="BN75" i="92" s="1"/>
  <c r="BR75" i="92" s="1"/>
  <c r="BV75" i="92" s="1"/>
  <c r="BZ75" i="92" s="1"/>
  <c r="CD75" i="92" s="1"/>
  <c r="CH75" i="92" s="1"/>
  <c r="CL75" i="92" s="1"/>
  <c r="CP75" i="92" s="1"/>
  <c r="CT75" i="92" s="1"/>
  <c r="CX75" i="92" s="1"/>
  <c r="DB75" i="92" s="1"/>
  <c r="DF75" i="92" s="1"/>
  <c r="DJ75" i="92" s="1"/>
  <c r="DN75" i="92" s="1"/>
  <c r="DR75" i="92" s="1"/>
  <c r="DV75" i="92" s="1"/>
  <c r="DZ75" i="92" s="1"/>
  <c r="ED75" i="92" s="1"/>
  <c r="U75" i="92"/>
  <c r="Y75" i="92" s="1"/>
  <c r="AC75" i="92" s="1"/>
  <c r="AG75" i="92" s="1"/>
  <c r="AK75" i="92" s="1"/>
  <c r="AO75" i="92" s="1"/>
  <c r="AS75" i="92" s="1"/>
  <c r="AW75" i="92" s="1"/>
  <c r="BA75" i="92" s="1"/>
  <c r="BE75" i="92" s="1"/>
  <c r="BI75" i="92" s="1"/>
  <c r="BM75" i="92" s="1"/>
  <c r="BQ75" i="92" s="1"/>
  <c r="BU75" i="92" s="1"/>
  <c r="BY75" i="92" s="1"/>
  <c r="CC75" i="92" s="1"/>
  <c r="CG75" i="92" s="1"/>
  <c r="CK75" i="92" s="1"/>
  <c r="CO75" i="92" s="1"/>
  <c r="CS75" i="92" s="1"/>
  <c r="CW75" i="92" s="1"/>
  <c r="DA75" i="92" s="1"/>
  <c r="DE75" i="92" s="1"/>
  <c r="DI75" i="92" s="1"/>
  <c r="DM75" i="92" s="1"/>
  <c r="DQ75" i="92" s="1"/>
  <c r="DU75" i="92" s="1"/>
  <c r="DY75" i="92" s="1"/>
  <c r="EC75" i="92" s="1"/>
  <c r="X74" i="92"/>
  <c r="AB74" i="92" s="1"/>
  <c r="AF74" i="92" s="1"/>
  <c r="AJ74" i="92" s="1"/>
  <c r="AN74" i="92" s="1"/>
  <c r="AR74" i="92" s="1"/>
  <c r="AV74" i="92" s="1"/>
  <c r="AZ74" i="92" s="1"/>
  <c r="BD74" i="92" s="1"/>
  <c r="BH74" i="92" s="1"/>
  <c r="BL74" i="92" s="1"/>
  <c r="BP74" i="92" s="1"/>
  <c r="BT74" i="92" s="1"/>
  <c r="BX74" i="92" s="1"/>
  <c r="CB74" i="92" s="1"/>
  <c r="CF74" i="92" s="1"/>
  <c r="CJ74" i="92" s="1"/>
  <c r="CN74" i="92" s="1"/>
  <c r="CR74" i="92" s="1"/>
  <c r="CV74" i="92" s="1"/>
  <c r="CZ74" i="92" s="1"/>
  <c r="DD74" i="92" s="1"/>
  <c r="DH74" i="92" s="1"/>
  <c r="DL74" i="92" s="1"/>
  <c r="DP74" i="92" s="1"/>
  <c r="DT74" i="92" s="1"/>
  <c r="DX74" i="92" s="1"/>
  <c r="EB74" i="92" s="1"/>
  <c r="EF74" i="92" s="1"/>
  <c r="W74" i="92"/>
  <c r="AA74" i="92" s="1"/>
  <c r="AE74" i="92" s="1"/>
  <c r="AI74" i="92" s="1"/>
  <c r="AM74" i="92" s="1"/>
  <c r="AQ74" i="92" s="1"/>
  <c r="AU74" i="92" s="1"/>
  <c r="AY74" i="92" s="1"/>
  <c r="BC74" i="92" s="1"/>
  <c r="BG74" i="92" s="1"/>
  <c r="BK74" i="92" s="1"/>
  <c r="BO74" i="92" s="1"/>
  <c r="BS74" i="92" s="1"/>
  <c r="BW74" i="92" s="1"/>
  <c r="CA74" i="92" s="1"/>
  <c r="CE74" i="92" s="1"/>
  <c r="CI74" i="92" s="1"/>
  <c r="CM74" i="92" s="1"/>
  <c r="CQ74" i="92" s="1"/>
  <c r="CU74" i="92" s="1"/>
  <c r="CY74" i="92" s="1"/>
  <c r="DC74" i="92" s="1"/>
  <c r="DG74" i="92" s="1"/>
  <c r="DK74" i="92" s="1"/>
  <c r="DO74" i="92" s="1"/>
  <c r="DS74" i="92" s="1"/>
  <c r="DW74" i="92" s="1"/>
  <c r="EA74" i="92" s="1"/>
  <c r="EE74" i="92" s="1"/>
  <c r="V74" i="92"/>
  <c r="Z74" i="92" s="1"/>
  <c r="AD74" i="92" s="1"/>
  <c r="AH74" i="92" s="1"/>
  <c r="AL74" i="92" s="1"/>
  <c r="AP74" i="92" s="1"/>
  <c r="AT74" i="92" s="1"/>
  <c r="AX74" i="92" s="1"/>
  <c r="BB74" i="92" s="1"/>
  <c r="BF74" i="92" s="1"/>
  <c r="BJ74" i="92" s="1"/>
  <c r="BN74" i="92" s="1"/>
  <c r="BR74" i="92" s="1"/>
  <c r="BV74" i="92" s="1"/>
  <c r="BZ74" i="92" s="1"/>
  <c r="CD74" i="92" s="1"/>
  <c r="CH74" i="92" s="1"/>
  <c r="CL74" i="92" s="1"/>
  <c r="CP74" i="92" s="1"/>
  <c r="CT74" i="92" s="1"/>
  <c r="CX74" i="92" s="1"/>
  <c r="DB74" i="92" s="1"/>
  <c r="DF74" i="92" s="1"/>
  <c r="DJ74" i="92" s="1"/>
  <c r="DN74" i="92" s="1"/>
  <c r="DR74" i="92" s="1"/>
  <c r="DV74" i="92" s="1"/>
  <c r="DZ74" i="92" s="1"/>
  <c r="ED74" i="92" s="1"/>
  <c r="U74" i="92"/>
  <c r="Y74" i="92" s="1"/>
  <c r="AC74" i="92" s="1"/>
  <c r="AG74" i="92" s="1"/>
  <c r="AK74" i="92" s="1"/>
  <c r="AO74" i="92" s="1"/>
  <c r="AS74" i="92" s="1"/>
  <c r="AW74" i="92" s="1"/>
  <c r="BA74" i="92" s="1"/>
  <c r="BE74" i="92" s="1"/>
  <c r="BI74" i="92" s="1"/>
  <c r="BM74" i="92" s="1"/>
  <c r="BQ74" i="92" s="1"/>
  <c r="BU74" i="92" s="1"/>
  <c r="BY74" i="92" s="1"/>
  <c r="CC74" i="92" s="1"/>
  <c r="CG74" i="92" s="1"/>
  <c r="CK74" i="92" s="1"/>
  <c r="CO74" i="92" s="1"/>
  <c r="CS74" i="92" s="1"/>
  <c r="CW74" i="92" s="1"/>
  <c r="DA74" i="92" s="1"/>
  <c r="DE74" i="92" s="1"/>
  <c r="DI74" i="92" s="1"/>
  <c r="DM74" i="92" s="1"/>
  <c r="DQ74" i="92" s="1"/>
  <c r="DU74" i="92" s="1"/>
  <c r="DY74" i="92" s="1"/>
  <c r="EC74" i="92" s="1"/>
  <c r="X73" i="92"/>
  <c r="AB73" i="92" s="1"/>
  <c r="AF73" i="92" s="1"/>
  <c r="AJ73" i="92" s="1"/>
  <c r="AN73" i="92" s="1"/>
  <c r="AR73" i="92" s="1"/>
  <c r="AV73" i="92" s="1"/>
  <c r="AZ73" i="92" s="1"/>
  <c r="BD73" i="92" s="1"/>
  <c r="BH73" i="92" s="1"/>
  <c r="BL73" i="92" s="1"/>
  <c r="BP73" i="92" s="1"/>
  <c r="BT73" i="92" s="1"/>
  <c r="BX73" i="92" s="1"/>
  <c r="CB73" i="92" s="1"/>
  <c r="CF73" i="92" s="1"/>
  <c r="CJ73" i="92" s="1"/>
  <c r="CN73" i="92" s="1"/>
  <c r="CR73" i="92" s="1"/>
  <c r="CV73" i="92" s="1"/>
  <c r="CZ73" i="92" s="1"/>
  <c r="DD73" i="92" s="1"/>
  <c r="DH73" i="92" s="1"/>
  <c r="DL73" i="92" s="1"/>
  <c r="DP73" i="92" s="1"/>
  <c r="DT73" i="92" s="1"/>
  <c r="DX73" i="92" s="1"/>
  <c r="EB73" i="92" s="1"/>
  <c r="EF73" i="92" s="1"/>
  <c r="W73" i="92"/>
  <c r="AA73" i="92" s="1"/>
  <c r="AE73" i="92" s="1"/>
  <c r="AI73" i="92" s="1"/>
  <c r="AM73" i="92" s="1"/>
  <c r="AQ73" i="92" s="1"/>
  <c r="AU73" i="92" s="1"/>
  <c r="AY73" i="92" s="1"/>
  <c r="BC73" i="92" s="1"/>
  <c r="BG73" i="92" s="1"/>
  <c r="BK73" i="92" s="1"/>
  <c r="BO73" i="92" s="1"/>
  <c r="BS73" i="92" s="1"/>
  <c r="BW73" i="92" s="1"/>
  <c r="CA73" i="92" s="1"/>
  <c r="CE73" i="92" s="1"/>
  <c r="CI73" i="92" s="1"/>
  <c r="CM73" i="92" s="1"/>
  <c r="CQ73" i="92" s="1"/>
  <c r="CU73" i="92" s="1"/>
  <c r="CY73" i="92" s="1"/>
  <c r="DC73" i="92" s="1"/>
  <c r="DG73" i="92" s="1"/>
  <c r="DK73" i="92" s="1"/>
  <c r="DO73" i="92" s="1"/>
  <c r="DS73" i="92" s="1"/>
  <c r="DW73" i="92" s="1"/>
  <c r="EA73" i="92" s="1"/>
  <c r="EE73" i="92" s="1"/>
  <c r="V73" i="92"/>
  <c r="Z73" i="92" s="1"/>
  <c r="AD73" i="92" s="1"/>
  <c r="AH73" i="92" s="1"/>
  <c r="AL73" i="92" s="1"/>
  <c r="AP73" i="92" s="1"/>
  <c r="AT73" i="92" s="1"/>
  <c r="AX73" i="92" s="1"/>
  <c r="BB73" i="92" s="1"/>
  <c r="BF73" i="92" s="1"/>
  <c r="BJ73" i="92" s="1"/>
  <c r="BN73" i="92" s="1"/>
  <c r="BR73" i="92" s="1"/>
  <c r="BV73" i="92" s="1"/>
  <c r="BZ73" i="92" s="1"/>
  <c r="CD73" i="92" s="1"/>
  <c r="CH73" i="92" s="1"/>
  <c r="CL73" i="92" s="1"/>
  <c r="CP73" i="92" s="1"/>
  <c r="CT73" i="92" s="1"/>
  <c r="CX73" i="92" s="1"/>
  <c r="DB73" i="92" s="1"/>
  <c r="DF73" i="92" s="1"/>
  <c r="DJ73" i="92" s="1"/>
  <c r="DN73" i="92" s="1"/>
  <c r="DR73" i="92" s="1"/>
  <c r="DV73" i="92" s="1"/>
  <c r="DZ73" i="92" s="1"/>
  <c r="ED73" i="92" s="1"/>
  <c r="U73" i="92"/>
  <c r="Y73" i="92" s="1"/>
  <c r="AC73" i="92" s="1"/>
  <c r="AG73" i="92" s="1"/>
  <c r="AK73" i="92" s="1"/>
  <c r="AO73" i="92" s="1"/>
  <c r="AS73" i="92" s="1"/>
  <c r="AW73" i="92" s="1"/>
  <c r="BA73" i="92" s="1"/>
  <c r="BE73" i="92" s="1"/>
  <c r="BI73" i="92" s="1"/>
  <c r="BM73" i="92" s="1"/>
  <c r="BQ73" i="92" s="1"/>
  <c r="BU73" i="92" s="1"/>
  <c r="BY73" i="92" s="1"/>
  <c r="CC73" i="92" s="1"/>
  <c r="CG73" i="92" s="1"/>
  <c r="CK73" i="92" s="1"/>
  <c r="CO73" i="92" s="1"/>
  <c r="CS73" i="92" s="1"/>
  <c r="CW73" i="92" s="1"/>
  <c r="DA73" i="92" s="1"/>
  <c r="DE73" i="92" s="1"/>
  <c r="DI73" i="92" s="1"/>
  <c r="DM73" i="92" s="1"/>
  <c r="DQ73" i="92" s="1"/>
  <c r="DU73" i="92" s="1"/>
  <c r="DY73" i="92" s="1"/>
  <c r="EC73" i="92" s="1"/>
  <c r="X72" i="92"/>
  <c r="AB72" i="92" s="1"/>
  <c r="AF72" i="92" s="1"/>
  <c r="AJ72" i="92" s="1"/>
  <c r="AN72" i="92" s="1"/>
  <c r="AR72" i="92" s="1"/>
  <c r="AV72" i="92" s="1"/>
  <c r="AZ72" i="92" s="1"/>
  <c r="BD72" i="92" s="1"/>
  <c r="BH72" i="92" s="1"/>
  <c r="BL72" i="92" s="1"/>
  <c r="BP72" i="92" s="1"/>
  <c r="BT72" i="92" s="1"/>
  <c r="BX72" i="92" s="1"/>
  <c r="CB72" i="92" s="1"/>
  <c r="CF72" i="92" s="1"/>
  <c r="CJ72" i="92" s="1"/>
  <c r="CN72" i="92" s="1"/>
  <c r="CR72" i="92" s="1"/>
  <c r="CV72" i="92" s="1"/>
  <c r="CZ72" i="92" s="1"/>
  <c r="DD72" i="92" s="1"/>
  <c r="DH72" i="92" s="1"/>
  <c r="DL72" i="92" s="1"/>
  <c r="DP72" i="92" s="1"/>
  <c r="DT72" i="92" s="1"/>
  <c r="DX72" i="92" s="1"/>
  <c r="EB72" i="92" s="1"/>
  <c r="EF72" i="92" s="1"/>
  <c r="W72" i="92"/>
  <c r="AA72" i="92" s="1"/>
  <c r="AE72" i="92" s="1"/>
  <c r="AI72" i="92" s="1"/>
  <c r="AM72" i="92" s="1"/>
  <c r="AQ72" i="92" s="1"/>
  <c r="AU72" i="92" s="1"/>
  <c r="AY72" i="92" s="1"/>
  <c r="BC72" i="92" s="1"/>
  <c r="BG72" i="92" s="1"/>
  <c r="BK72" i="92" s="1"/>
  <c r="BO72" i="92" s="1"/>
  <c r="BS72" i="92" s="1"/>
  <c r="BW72" i="92" s="1"/>
  <c r="CA72" i="92" s="1"/>
  <c r="CE72" i="92" s="1"/>
  <c r="CI72" i="92" s="1"/>
  <c r="CM72" i="92" s="1"/>
  <c r="CQ72" i="92" s="1"/>
  <c r="CU72" i="92" s="1"/>
  <c r="CY72" i="92" s="1"/>
  <c r="DC72" i="92" s="1"/>
  <c r="DG72" i="92" s="1"/>
  <c r="DK72" i="92" s="1"/>
  <c r="DO72" i="92" s="1"/>
  <c r="DS72" i="92" s="1"/>
  <c r="DW72" i="92" s="1"/>
  <c r="EA72" i="92" s="1"/>
  <c r="EE72" i="92" s="1"/>
  <c r="V72" i="92"/>
  <c r="Z72" i="92" s="1"/>
  <c r="AD72" i="92" s="1"/>
  <c r="AH72" i="92" s="1"/>
  <c r="AL72" i="92" s="1"/>
  <c r="AP72" i="92" s="1"/>
  <c r="AT72" i="92" s="1"/>
  <c r="AX72" i="92" s="1"/>
  <c r="BB72" i="92" s="1"/>
  <c r="BF72" i="92" s="1"/>
  <c r="BJ72" i="92" s="1"/>
  <c r="BN72" i="92" s="1"/>
  <c r="BR72" i="92" s="1"/>
  <c r="BV72" i="92" s="1"/>
  <c r="BZ72" i="92" s="1"/>
  <c r="CD72" i="92" s="1"/>
  <c r="CH72" i="92" s="1"/>
  <c r="CL72" i="92" s="1"/>
  <c r="CP72" i="92" s="1"/>
  <c r="CT72" i="92" s="1"/>
  <c r="CX72" i="92" s="1"/>
  <c r="DB72" i="92" s="1"/>
  <c r="DF72" i="92" s="1"/>
  <c r="DJ72" i="92" s="1"/>
  <c r="DN72" i="92" s="1"/>
  <c r="DR72" i="92" s="1"/>
  <c r="DV72" i="92" s="1"/>
  <c r="DZ72" i="92" s="1"/>
  <c r="ED72" i="92" s="1"/>
  <c r="U72" i="92"/>
  <c r="Y72" i="92" s="1"/>
  <c r="AC72" i="92" s="1"/>
  <c r="AG72" i="92" s="1"/>
  <c r="AK72" i="92" s="1"/>
  <c r="AO72" i="92" s="1"/>
  <c r="AS72" i="92" s="1"/>
  <c r="AW72" i="92" s="1"/>
  <c r="BA72" i="92" s="1"/>
  <c r="BE72" i="92" s="1"/>
  <c r="BI72" i="92" s="1"/>
  <c r="BM72" i="92" s="1"/>
  <c r="BQ72" i="92" s="1"/>
  <c r="BU72" i="92" s="1"/>
  <c r="BY72" i="92" s="1"/>
  <c r="CC72" i="92" s="1"/>
  <c r="CG72" i="92" s="1"/>
  <c r="CK72" i="92" s="1"/>
  <c r="CO72" i="92" s="1"/>
  <c r="CS72" i="92" s="1"/>
  <c r="CW72" i="92" s="1"/>
  <c r="DA72" i="92" s="1"/>
  <c r="DE72" i="92" s="1"/>
  <c r="DI72" i="92" s="1"/>
  <c r="DM72" i="92" s="1"/>
  <c r="DQ72" i="92" s="1"/>
  <c r="DU72" i="92" s="1"/>
  <c r="DY72" i="92" s="1"/>
  <c r="EC72" i="92" s="1"/>
  <c r="X71" i="92"/>
  <c r="AB71" i="92" s="1"/>
  <c r="AF71" i="92" s="1"/>
  <c r="AJ71" i="92" s="1"/>
  <c r="AN71" i="92" s="1"/>
  <c r="AR71" i="92" s="1"/>
  <c r="AV71" i="92" s="1"/>
  <c r="AZ71" i="92" s="1"/>
  <c r="BD71" i="92" s="1"/>
  <c r="BH71" i="92" s="1"/>
  <c r="BL71" i="92" s="1"/>
  <c r="BP71" i="92" s="1"/>
  <c r="BT71" i="92" s="1"/>
  <c r="BX71" i="92" s="1"/>
  <c r="CB71" i="92" s="1"/>
  <c r="CF71" i="92" s="1"/>
  <c r="CJ71" i="92" s="1"/>
  <c r="CN71" i="92" s="1"/>
  <c r="CR71" i="92" s="1"/>
  <c r="CV71" i="92" s="1"/>
  <c r="CZ71" i="92" s="1"/>
  <c r="DD71" i="92" s="1"/>
  <c r="DH71" i="92" s="1"/>
  <c r="DL71" i="92" s="1"/>
  <c r="DP71" i="92" s="1"/>
  <c r="DT71" i="92" s="1"/>
  <c r="DX71" i="92" s="1"/>
  <c r="EB71" i="92" s="1"/>
  <c r="EF71" i="92" s="1"/>
  <c r="W71" i="92"/>
  <c r="AA71" i="92" s="1"/>
  <c r="AE71" i="92" s="1"/>
  <c r="AI71" i="92" s="1"/>
  <c r="AM71" i="92" s="1"/>
  <c r="AQ71" i="92" s="1"/>
  <c r="AU71" i="92" s="1"/>
  <c r="AY71" i="92" s="1"/>
  <c r="BC71" i="92" s="1"/>
  <c r="BG71" i="92" s="1"/>
  <c r="BK71" i="92" s="1"/>
  <c r="BO71" i="92" s="1"/>
  <c r="BS71" i="92" s="1"/>
  <c r="BW71" i="92" s="1"/>
  <c r="CA71" i="92" s="1"/>
  <c r="CE71" i="92" s="1"/>
  <c r="CI71" i="92" s="1"/>
  <c r="CM71" i="92" s="1"/>
  <c r="CQ71" i="92" s="1"/>
  <c r="CU71" i="92" s="1"/>
  <c r="CY71" i="92" s="1"/>
  <c r="DC71" i="92" s="1"/>
  <c r="DG71" i="92" s="1"/>
  <c r="DK71" i="92" s="1"/>
  <c r="DO71" i="92" s="1"/>
  <c r="DS71" i="92" s="1"/>
  <c r="DW71" i="92" s="1"/>
  <c r="EA71" i="92" s="1"/>
  <c r="EE71" i="92" s="1"/>
  <c r="V71" i="92"/>
  <c r="Z71" i="92" s="1"/>
  <c r="AD71" i="92" s="1"/>
  <c r="AH71" i="92" s="1"/>
  <c r="AL71" i="92" s="1"/>
  <c r="AP71" i="92" s="1"/>
  <c r="AT71" i="92" s="1"/>
  <c r="AX71" i="92" s="1"/>
  <c r="BB71" i="92" s="1"/>
  <c r="BF71" i="92" s="1"/>
  <c r="BJ71" i="92" s="1"/>
  <c r="BN71" i="92" s="1"/>
  <c r="BR71" i="92" s="1"/>
  <c r="BV71" i="92" s="1"/>
  <c r="BZ71" i="92" s="1"/>
  <c r="CD71" i="92" s="1"/>
  <c r="CH71" i="92" s="1"/>
  <c r="CL71" i="92" s="1"/>
  <c r="CP71" i="92" s="1"/>
  <c r="CT71" i="92" s="1"/>
  <c r="CX71" i="92" s="1"/>
  <c r="DB71" i="92" s="1"/>
  <c r="DF71" i="92" s="1"/>
  <c r="DJ71" i="92" s="1"/>
  <c r="DN71" i="92" s="1"/>
  <c r="DR71" i="92" s="1"/>
  <c r="DV71" i="92" s="1"/>
  <c r="DZ71" i="92" s="1"/>
  <c r="ED71" i="92" s="1"/>
  <c r="U71" i="92"/>
  <c r="Y71" i="92" s="1"/>
  <c r="AC71" i="92" s="1"/>
  <c r="AG71" i="92" s="1"/>
  <c r="AK71" i="92" s="1"/>
  <c r="AO71" i="92" s="1"/>
  <c r="AS71" i="92" s="1"/>
  <c r="AW71" i="92" s="1"/>
  <c r="BA71" i="92" s="1"/>
  <c r="BE71" i="92" s="1"/>
  <c r="BI71" i="92" s="1"/>
  <c r="BM71" i="92" s="1"/>
  <c r="BQ71" i="92" s="1"/>
  <c r="BU71" i="92" s="1"/>
  <c r="BY71" i="92" s="1"/>
  <c r="CC71" i="92" s="1"/>
  <c r="CG71" i="92" s="1"/>
  <c r="CK71" i="92" s="1"/>
  <c r="CO71" i="92" s="1"/>
  <c r="CS71" i="92" s="1"/>
  <c r="CW71" i="92" s="1"/>
  <c r="DA71" i="92" s="1"/>
  <c r="DE71" i="92" s="1"/>
  <c r="DI71" i="92" s="1"/>
  <c r="DM71" i="92" s="1"/>
  <c r="DQ71" i="92" s="1"/>
  <c r="DU71" i="92" s="1"/>
  <c r="DY71" i="92" s="1"/>
  <c r="EC71" i="92" s="1"/>
  <c r="X70" i="92"/>
  <c r="AB70" i="92" s="1"/>
  <c r="AF70" i="92" s="1"/>
  <c r="AJ70" i="92" s="1"/>
  <c r="AN70" i="92" s="1"/>
  <c r="AR70" i="92" s="1"/>
  <c r="AV70" i="92" s="1"/>
  <c r="AZ70" i="92" s="1"/>
  <c r="BD70" i="92" s="1"/>
  <c r="BH70" i="92" s="1"/>
  <c r="BL70" i="92" s="1"/>
  <c r="BP70" i="92" s="1"/>
  <c r="BT70" i="92" s="1"/>
  <c r="BX70" i="92" s="1"/>
  <c r="CB70" i="92" s="1"/>
  <c r="CF70" i="92" s="1"/>
  <c r="CJ70" i="92" s="1"/>
  <c r="CN70" i="92" s="1"/>
  <c r="CR70" i="92" s="1"/>
  <c r="CV70" i="92" s="1"/>
  <c r="CZ70" i="92" s="1"/>
  <c r="DD70" i="92" s="1"/>
  <c r="DH70" i="92" s="1"/>
  <c r="DL70" i="92" s="1"/>
  <c r="DP70" i="92" s="1"/>
  <c r="DT70" i="92" s="1"/>
  <c r="DX70" i="92" s="1"/>
  <c r="EB70" i="92" s="1"/>
  <c r="EF70" i="92" s="1"/>
  <c r="W70" i="92"/>
  <c r="AA70" i="92" s="1"/>
  <c r="AE70" i="92" s="1"/>
  <c r="AI70" i="92" s="1"/>
  <c r="AM70" i="92" s="1"/>
  <c r="AQ70" i="92" s="1"/>
  <c r="AU70" i="92" s="1"/>
  <c r="AY70" i="92" s="1"/>
  <c r="BC70" i="92" s="1"/>
  <c r="BG70" i="92" s="1"/>
  <c r="BK70" i="92" s="1"/>
  <c r="BO70" i="92" s="1"/>
  <c r="BS70" i="92" s="1"/>
  <c r="BW70" i="92" s="1"/>
  <c r="CA70" i="92" s="1"/>
  <c r="CE70" i="92" s="1"/>
  <c r="CI70" i="92" s="1"/>
  <c r="CM70" i="92" s="1"/>
  <c r="CQ70" i="92" s="1"/>
  <c r="CU70" i="92" s="1"/>
  <c r="CY70" i="92" s="1"/>
  <c r="DC70" i="92" s="1"/>
  <c r="DG70" i="92" s="1"/>
  <c r="DK70" i="92" s="1"/>
  <c r="DO70" i="92" s="1"/>
  <c r="DS70" i="92" s="1"/>
  <c r="DW70" i="92" s="1"/>
  <c r="EA70" i="92" s="1"/>
  <c r="EE70" i="92" s="1"/>
  <c r="V70" i="92"/>
  <c r="Z70" i="92" s="1"/>
  <c r="AD70" i="92" s="1"/>
  <c r="AH70" i="92" s="1"/>
  <c r="AL70" i="92" s="1"/>
  <c r="AP70" i="92" s="1"/>
  <c r="AT70" i="92" s="1"/>
  <c r="AX70" i="92" s="1"/>
  <c r="BB70" i="92" s="1"/>
  <c r="BF70" i="92" s="1"/>
  <c r="BJ70" i="92" s="1"/>
  <c r="BN70" i="92" s="1"/>
  <c r="BR70" i="92" s="1"/>
  <c r="BV70" i="92" s="1"/>
  <c r="BZ70" i="92" s="1"/>
  <c r="CD70" i="92" s="1"/>
  <c r="CH70" i="92" s="1"/>
  <c r="CL70" i="92" s="1"/>
  <c r="CP70" i="92" s="1"/>
  <c r="CT70" i="92" s="1"/>
  <c r="CX70" i="92" s="1"/>
  <c r="DB70" i="92" s="1"/>
  <c r="DF70" i="92" s="1"/>
  <c r="DJ70" i="92" s="1"/>
  <c r="DN70" i="92" s="1"/>
  <c r="DR70" i="92" s="1"/>
  <c r="DV70" i="92" s="1"/>
  <c r="DZ70" i="92" s="1"/>
  <c r="ED70" i="92" s="1"/>
  <c r="U70" i="92"/>
  <c r="Y70" i="92" s="1"/>
  <c r="AC70" i="92" s="1"/>
  <c r="AG70" i="92" s="1"/>
  <c r="AK70" i="92" s="1"/>
  <c r="AO70" i="92" s="1"/>
  <c r="AS70" i="92" s="1"/>
  <c r="AW70" i="92" s="1"/>
  <c r="BA70" i="92" s="1"/>
  <c r="BE70" i="92" s="1"/>
  <c r="BI70" i="92" s="1"/>
  <c r="BM70" i="92" s="1"/>
  <c r="BQ70" i="92" s="1"/>
  <c r="BU70" i="92" s="1"/>
  <c r="BY70" i="92" s="1"/>
  <c r="CC70" i="92" s="1"/>
  <c r="CG70" i="92" s="1"/>
  <c r="CK70" i="92" s="1"/>
  <c r="CO70" i="92" s="1"/>
  <c r="CS70" i="92" s="1"/>
  <c r="CW70" i="92" s="1"/>
  <c r="DA70" i="92" s="1"/>
  <c r="DE70" i="92" s="1"/>
  <c r="DI70" i="92" s="1"/>
  <c r="DM70" i="92" s="1"/>
  <c r="DQ70" i="92" s="1"/>
  <c r="DU70" i="92" s="1"/>
  <c r="DY70" i="92" s="1"/>
  <c r="EC70" i="92" s="1"/>
  <c r="X69" i="92"/>
  <c r="AB69" i="92" s="1"/>
  <c r="AF69" i="92" s="1"/>
  <c r="AJ69" i="92" s="1"/>
  <c r="AN69" i="92" s="1"/>
  <c r="AR69" i="92" s="1"/>
  <c r="AV69" i="92" s="1"/>
  <c r="AZ69" i="92" s="1"/>
  <c r="BD69" i="92" s="1"/>
  <c r="BH69" i="92" s="1"/>
  <c r="BL69" i="92" s="1"/>
  <c r="BP69" i="92" s="1"/>
  <c r="BT69" i="92" s="1"/>
  <c r="BX69" i="92" s="1"/>
  <c r="CB69" i="92" s="1"/>
  <c r="CF69" i="92" s="1"/>
  <c r="CJ69" i="92" s="1"/>
  <c r="CN69" i="92" s="1"/>
  <c r="CR69" i="92" s="1"/>
  <c r="CV69" i="92" s="1"/>
  <c r="CZ69" i="92" s="1"/>
  <c r="DD69" i="92" s="1"/>
  <c r="DH69" i="92" s="1"/>
  <c r="DL69" i="92" s="1"/>
  <c r="DP69" i="92" s="1"/>
  <c r="DT69" i="92" s="1"/>
  <c r="DX69" i="92" s="1"/>
  <c r="EB69" i="92" s="1"/>
  <c r="EF69" i="92" s="1"/>
  <c r="W69" i="92"/>
  <c r="AA69" i="92" s="1"/>
  <c r="AE69" i="92" s="1"/>
  <c r="AI69" i="92" s="1"/>
  <c r="AM69" i="92" s="1"/>
  <c r="AQ69" i="92" s="1"/>
  <c r="AU69" i="92" s="1"/>
  <c r="AY69" i="92" s="1"/>
  <c r="BC69" i="92" s="1"/>
  <c r="BG69" i="92" s="1"/>
  <c r="BK69" i="92" s="1"/>
  <c r="BO69" i="92" s="1"/>
  <c r="BS69" i="92" s="1"/>
  <c r="BW69" i="92" s="1"/>
  <c r="CA69" i="92" s="1"/>
  <c r="CE69" i="92" s="1"/>
  <c r="CI69" i="92" s="1"/>
  <c r="CM69" i="92" s="1"/>
  <c r="CQ69" i="92" s="1"/>
  <c r="CU69" i="92" s="1"/>
  <c r="CY69" i="92" s="1"/>
  <c r="DC69" i="92" s="1"/>
  <c r="DG69" i="92" s="1"/>
  <c r="DK69" i="92" s="1"/>
  <c r="DO69" i="92" s="1"/>
  <c r="DS69" i="92" s="1"/>
  <c r="DW69" i="92" s="1"/>
  <c r="EA69" i="92" s="1"/>
  <c r="EE69" i="92" s="1"/>
  <c r="V69" i="92"/>
  <c r="Z69" i="92" s="1"/>
  <c r="AD69" i="92" s="1"/>
  <c r="AH69" i="92" s="1"/>
  <c r="AL69" i="92" s="1"/>
  <c r="AP69" i="92" s="1"/>
  <c r="AT69" i="92" s="1"/>
  <c r="AX69" i="92" s="1"/>
  <c r="BB69" i="92" s="1"/>
  <c r="BF69" i="92" s="1"/>
  <c r="BJ69" i="92" s="1"/>
  <c r="BN69" i="92" s="1"/>
  <c r="BR69" i="92" s="1"/>
  <c r="BV69" i="92" s="1"/>
  <c r="BZ69" i="92" s="1"/>
  <c r="CD69" i="92" s="1"/>
  <c r="CH69" i="92" s="1"/>
  <c r="CL69" i="92" s="1"/>
  <c r="CP69" i="92" s="1"/>
  <c r="CT69" i="92" s="1"/>
  <c r="CX69" i="92" s="1"/>
  <c r="DB69" i="92" s="1"/>
  <c r="DF69" i="92" s="1"/>
  <c r="DJ69" i="92" s="1"/>
  <c r="DN69" i="92" s="1"/>
  <c r="DR69" i="92" s="1"/>
  <c r="DV69" i="92" s="1"/>
  <c r="DZ69" i="92" s="1"/>
  <c r="ED69" i="92" s="1"/>
  <c r="U69" i="92"/>
  <c r="Y69" i="92" s="1"/>
  <c r="AC69" i="92" s="1"/>
  <c r="AG69" i="92" s="1"/>
  <c r="AK69" i="92" s="1"/>
  <c r="AO69" i="92" s="1"/>
  <c r="AS69" i="92" s="1"/>
  <c r="AW69" i="92" s="1"/>
  <c r="BA69" i="92" s="1"/>
  <c r="BE69" i="92" s="1"/>
  <c r="BI69" i="92" s="1"/>
  <c r="BM69" i="92" s="1"/>
  <c r="BQ69" i="92" s="1"/>
  <c r="BU69" i="92" s="1"/>
  <c r="BY69" i="92" s="1"/>
  <c r="CC69" i="92" s="1"/>
  <c r="CG69" i="92" s="1"/>
  <c r="CK69" i="92" s="1"/>
  <c r="CO69" i="92" s="1"/>
  <c r="CS69" i="92" s="1"/>
  <c r="CW69" i="92" s="1"/>
  <c r="DA69" i="92" s="1"/>
  <c r="DE69" i="92" s="1"/>
  <c r="DI69" i="92" s="1"/>
  <c r="DM69" i="92" s="1"/>
  <c r="DQ69" i="92" s="1"/>
  <c r="DU69" i="92" s="1"/>
  <c r="DY69" i="92" s="1"/>
  <c r="EC69" i="92" s="1"/>
  <c r="X68" i="92"/>
  <c r="AB68" i="92" s="1"/>
  <c r="AF68" i="92" s="1"/>
  <c r="AJ68" i="92" s="1"/>
  <c r="AN68" i="92" s="1"/>
  <c r="AR68" i="92" s="1"/>
  <c r="AV68" i="92" s="1"/>
  <c r="AZ68" i="92" s="1"/>
  <c r="BD68" i="92" s="1"/>
  <c r="BH68" i="92" s="1"/>
  <c r="BL68" i="92" s="1"/>
  <c r="BP68" i="92" s="1"/>
  <c r="BT68" i="92" s="1"/>
  <c r="BX68" i="92" s="1"/>
  <c r="CB68" i="92" s="1"/>
  <c r="CF68" i="92" s="1"/>
  <c r="CJ68" i="92" s="1"/>
  <c r="CN68" i="92" s="1"/>
  <c r="CR68" i="92" s="1"/>
  <c r="CV68" i="92" s="1"/>
  <c r="CZ68" i="92" s="1"/>
  <c r="DD68" i="92" s="1"/>
  <c r="DH68" i="92" s="1"/>
  <c r="DL68" i="92" s="1"/>
  <c r="DP68" i="92" s="1"/>
  <c r="DT68" i="92" s="1"/>
  <c r="DX68" i="92" s="1"/>
  <c r="EB68" i="92" s="1"/>
  <c r="EF68" i="92" s="1"/>
  <c r="W68" i="92"/>
  <c r="AA68" i="92" s="1"/>
  <c r="AE68" i="92" s="1"/>
  <c r="AI68" i="92" s="1"/>
  <c r="AM68" i="92" s="1"/>
  <c r="AQ68" i="92" s="1"/>
  <c r="AU68" i="92" s="1"/>
  <c r="AY68" i="92" s="1"/>
  <c r="BC68" i="92" s="1"/>
  <c r="BG68" i="92" s="1"/>
  <c r="BK68" i="92" s="1"/>
  <c r="BO68" i="92" s="1"/>
  <c r="BS68" i="92" s="1"/>
  <c r="BW68" i="92" s="1"/>
  <c r="CA68" i="92" s="1"/>
  <c r="CE68" i="92" s="1"/>
  <c r="CI68" i="92" s="1"/>
  <c r="CM68" i="92" s="1"/>
  <c r="CQ68" i="92" s="1"/>
  <c r="CU68" i="92" s="1"/>
  <c r="CY68" i="92" s="1"/>
  <c r="DC68" i="92" s="1"/>
  <c r="DG68" i="92" s="1"/>
  <c r="DK68" i="92" s="1"/>
  <c r="DO68" i="92" s="1"/>
  <c r="DS68" i="92" s="1"/>
  <c r="DW68" i="92" s="1"/>
  <c r="EA68" i="92" s="1"/>
  <c r="EE68" i="92" s="1"/>
  <c r="V68" i="92"/>
  <c r="Z68" i="92" s="1"/>
  <c r="AD68" i="92" s="1"/>
  <c r="AH68" i="92" s="1"/>
  <c r="AL68" i="92" s="1"/>
  <c r="AP68" i="92" s="1"/>
  <c r="AT68" i="92" s="1"/>
  <c r="AX68" i="92" s="1"/>
  <c r="BB68" i="92" s="1"/>
  <c r="BF68" i="92" s="1"/>
  <c r="BJ68" i="92" s="1"/>
  <c r="BN68" i="92" s="1"/>
  <c r="BR68" i="92" s="1"/>
  <c r="BV68" i="92" s="1"/>
  <c r="BZ68" i="92" s="1"/>
  <c r="CD68" i="92" s="1"/>
  <c r="CH68" i="92" s="1"/>
  <c r="CL68" i="92" s="1"/>
  <c r="CP68" i="92" s="1"/>
  <c r="CT68" i="92" s="1"/>
  <c r="CX68" i="92" s="1"/>
  <c r="DB68" i="92" s="1"/>
  <c r="DF68" i="92" s="1"/>
  <c r="DJ68" i="92" s="1"/>
  <c r="DN68" i="92" s="1"/>
  <c r="DR68" i="92" s="1"/>
  <c r="DV68" i="92" s="1"/>
  <c r="DZ68" i="92" s="1"/>
  <c r="ED68" i="92" s="1"/>
  <c r="U68" i="92"/>
  <c r="Y68" i="92" s="1"/>
  <c r="AC68" i="92" s="1"/>
  <c r="AG68" i="92" s="1"/>
  <c r="AK68" i="92" s="1"/>
  <c r="AO68" i="92" s="1"/>
  <c r="AS68" i="92" s="1"/>
  <c r="AW68" i="92" s="1"/>
  <c r="BA68" i="92" s="1"/>
  <c r="BE68" i="92" s="1"/>
  <c r="BI68" i="92" s="1"/>
  <c r="BM68" i="92" s="1"/>
  <c r="BQ68" i="92" s="1"/>
  <c r="BU68" i="92" s="1"/>
  <c r="BY68" i="92" s="1"/>
  <c r="CC68" i="92" s="1"/>
  <c r="CG68" i="92" s="1"/>
  <c r="CK68" i="92" s="1"/>
  <c r="CO68" i="92" s="1"/>
  <c r="CS68" i="92" s="1"/>
  <c r="CW68" i="92" s="1"/>
  <c r="DA68" i="92" s="1"/>
  <c r="DE68" i="92" s="1"/>
  <c r="DI68" i="92" s="1"/>
  <c r="DM68" i="92" s="1"/>
  <c r="DQ68" i="92" s="1"/>
  <c r="DU68" i="92" s="1"/>
  <c r="DY68" i="92" s="1"/>
  <c r="EC68" i="92" s="1"/>
  <c r="X67" i="92"/>
  <c r="AB67" i="92" s="1"/>
  <c r="AF67" i="92" s="1"/>
  <c r="AJ67" i="92" s="1"/>
  <c r="AN67" i="92" s="1"/>
  <c r="AR67" i="92" s="1"/>
  <c r="AV67" i="92" s="1"/>
  <c r="AZ67" i="92" s="1"/>
  <c r="BD67" i="92" s="1"/>
  <c r="BH67" i="92" s="1"/>
  <c r="BL67" i="92" s="1"/>
  <c r="BP67" i="92" s="1"/>
  <c r="BT67" i="92" s="1"/>
  <c r="BX67" i="92" s="1"/>
  <c r="CB67" i="92" s="1"/>
  <c r="CF67" i="92" s="1"/>
  <c r="CJ67" i="92" s="1"/>
  <c r="CN67" i="92" s="1"/>
  <c r="CR67" i="92" s="1"/>
  <c r="CV67" i="92" s="1"/>
  <c r="CZ67" i="92" s="1"/>
  <c r="DD67" i="92" s="1"/>
  <c r="DH67" i="92" s="1"/>
  <c r="DL67" i="92" s="1"/>
  <c r="DP67" i="92" s="1"/>
  <c r="DT67" i="92" s="1"/>
  <c r="DX67" i="92" s="1"/>
  <c r="EB67" i="92" s="1"/>
  <c r="EF67" i="92" s="1"/>
  <c r="W67" i="92"/>
  <c r="AA67" i="92" s="1"/>
  <c r="AE67" i="92" s="1"/>
  <c r="AI67" i="92" s="1"/>
  <c r="AM67" i="92" s="1"/>
  <c r="AQ67" i="92" s="1"/>
  <c r="AU67" i="92" s="1"/>
  <c r="AY67" i="92" s="1"/>
  <c r="BC67" i="92" s="1"/>
  <c r="BG67" i="92" s="1"/>
  <c r="BK67" i="92" s="1"/>
  <c r="BO67" i="92" s="1"/>
  <c r="BS67" i="92" s="1"/>
  <c r="BW67" i="92" s="1"/>
  <c r="CA67" i="92" s="1"/>
  <c r="CE67" i="92" s="1"/>
  <c r="CI67" i="92" s="1"/>
  <c r="CM67" i="92" s="1"/>
  <c r="CQ67" i="92" s="1"/>
  <c r="CU67" i="92" s="1"/>
  <c r="CY67" i="92" s="1"/>
  <c r="DC67" i="92" s="1"/>
  <c r="DG67" i="92" s="1"/>
  <c r="DK67" i="92" s="1"/>
  <c r="DO67" i="92" s="1"/>
  <c r="DS67" i="92" s="1"/>
  <c r="DW67" i="92" s="1"/>
  <c r="EA67" i="92" s="1"/>
  <c r="EE67" i="92" s="1"/>
  <c r="V67" i="92"/>
  <c r="Z67" i="92" s="1"/>
  <c r="AD67" i="92" s="1"/>
  <c r="AH67" i="92" s="1"/>
  <c r="AL67" i="92" s="1"/>
  <c r="AP67" i="92" s="1"/>
  <c r="AT67" i="92" s="1"/>
  <c r="AX67" i="92" s="1"/>
  <c r="BB67" i="92" s="1"/>
  <c r="BF67" i="92" s="1"/>
  <c r="BJ67" i="92" s="1"/>
  <c r="BN67" i="92" s="1"/>
  <c r="BR67" i="92" s="1"/>
  <c r="BV67" i="92" s="1"/>
  <c r="BZ67" i="92" s="1"/>
  <c r="CD67" i="92" s="1"/>
  <c r="CH67" i="92" s="1"/>
  <c r="CL67" i="92" s="1"/>
  <c r="CP67" i="92" s="1"/>
  <c r="CT67" i="92" s="1"/>
  <c r="CX67" i="92" s="1"/>
  <c r="DB67" i="92" s="1"/>
  <c r="DF67" i="92" s="1"/>
  <c r="DJ67" i="92" s="1"/>
  <c r="DN67" i="92" s="1"/>
  <c r="DR67" i="92" s="1"/>
  <c r="DV67" i="92" s="1"/>
  <c r="DZ67" i="92" s="1"/>
  <c r="ED67" i="92" s="1"/>
  <c r="U67" i="92"/>
  <c r="Y67" i="92" s="1"/>
  <c r="AC67" i="92" s="1"/>
  <c r="AG67" i="92" s="1"/>
  <c r="AK67" i="92" s="1"/>
  <c r="AO67" i="92" s="1"/>
  <c r="AS67" i="92" s="1"/>
  <c r="AW67" i="92" s="1"/>
  <c r="BA67" i="92" s="1"/>
  <c r="BE67" i="92" s="1"/>
  <c r="BI67" i="92" s="1"/>
  <c r="BM67" i="92" s="1"/>
  <c r="BQ67" i="92" s="1"/>
  <c r="BU67" i="92" s="1"/>
  <c r="BY67" i="92" s="1"/>
  <c r="CC67" i="92" s="1"/>
  <c r="CG67" i="92" s="1"/>
  <c r="CK67" i="92" s="1"/>
  <c r="CO67" i="92" s="1"/>
  <c r="CS67" i="92" s="1"/>
  <c r="CW67" i="92" s="1"/>
  <c r="DA67" i="92" s="1"/>
  <c r="DE67" i="92" s="1"/>
  <c r="DI67" i="92" s="1"/>
  <c r="DM67" i="92" s="1"/>
  <c r="DQ67" i="92" s="1"/>
  <c r="DU67" i="92" s="1"/>
  <c r="DY67" i="92" s="1"/>
  <c r="EC67" i="92" s="1"/>
  <c r="X66" i="92"/>
  <c r="AB66" i="92" s="1"/>
  <c r="AF66" i="92" s="1"/>
  <c r="AJ66" i="92" s="1"/>
  <c r="AN66" i="92" s="1"/>
  <c r="AR66" i="92" s="1"/>
  <c r="AV66" i="92" s="1"/>
  <c r="AZ66" i="92" s="1"/>
  <c r="BD66" i="92" s="1"/>
  <c r="BH66" i="92" s="1"/>
  <c r="BL66" i="92" s="1"/>
  <c r="BP66" i="92" s="1"/>
  <c r="BT66" i="92" s="1"/>
  <c r="BX66" i="92" s="1"/>
  <c r="CB66" i="92" s="1"/>
  <c r="CF66" i="92" s="1"/>
  <c r="CJ66" i="92" s="1"/>
  <c r="CN66" i="92" s="1"/>
  <c r="CR66" i="92" s="1"/>
  <c r="CV66" i="92" s="1"/>
  <c r="CZ66" i="92" s="1"/>
  <c r="DD66" i="92" s="1"/>
  <c r="DH66" i="92" s="1"/>
  <c r="DL66" i="92" s="1"/>
  <c r="DP66" i="92" s="1"/>
  <c r="DT66" i="92" s="1"/>
  <c r="DX66" i="92" s="1"/>
  <c r="EB66" i="92" s="1"/>
  <c r="EF66" i="92" s="1"/>
  <c r="W66" i="92"/>
  <c r="AA66" i="92" s="1"/>
  <c r="AE66" i="92" s="1"/>
  <c r="AI66" i="92" s="1"/>
  <c r="AM66" i="92" s="1"/>
  <c r="AQ66" i="92" s="1"/>
  <c r="AU66" i="92" s="1"/>
  <c r="AY66" i="92" s="1"/>
  <c r="BC66" i="92" s="1"/>
  <c r="BG66" i="92" s="1"/>
  <c r="BK66" i="92" s="1"/>
  <c r="BO66" i="92" s="1"/>
  <c r="BS66" i="92" s="1"/>
  <c r="BW66" i="92" s="1"/>
  <c r="CA66" i="92" s="1"/>
  <c r="CE66" i="92" s="1"/>
  <c r="CI66" i="92" s="1"/>
  <c r="CM66" i="92" s="1"/>
  <c r="CQ66" i="92" s="1"/>
  <c r="CU66" i="92" s="1"/>
  <c r="CY66" i="92" s="1"/>
  <c r="DC66" i="92" s="1"/>
  <c r="DG66" i="92" s="1"/>
  <c r="DK66" i="92" s="1"/>
  <c r="DO66" i="92" s="1"/>
  <c r="DS66" i="92" s="1"/>
  <c r="DW66" i="92" s="1"/>
  <c r="EA66" i="92" s="1"/>
  <c r="EE66" i="92" s="1"/>
  <c r="V66" i="92"/>
  <c r="Z66" i="92" s="1"/>
  <c r="AD66" i="92" s="1"/>
  <c r="AH66" i="92" s="1"/>
  <c r="AL66" i="92" s="1"/>
  <c r="AP66" i="92" s="1"/>
  <c r="AT66" i="92" s="1"/>
  <c r="AX66" i="92" s="1"/>
  <c r="BB66" i="92" s="1"/>
  <c r="BF66" i="92" s="1"/>
  <c r="BJ66" i="92" s="1"/>
  <c r="BN66" i="92" s="1"/>
  <c r="BR66" i="92" s="1"/>
  <c r="BV66" i="92" s="1"/>
  <c r="BZ66" i="92" s="1"/>
  <c r="CD66" i="92" s="1"/>
  <c r="CH66" i="92" s="1"/>
  <c r="CL66" i="92" s="1"/>
  <c r="CP66" i="92" s="1"/>
  <c r="CT66" i="92" s="1"/>
  <c r="CX66" i="92" s="1"/>
  <c r="DB66" i="92" s="1"/>
  <c r="DF66" i="92" s="1"/>
  <c r="DJ66" i="92" s="1"/>
  <c r="DN66" i="92" s="1"/>
  <c r="DR66" i="92" s="1"/>
  <c r="DV66" i="92" s="1"/>
  <c r="DZ66" i="92" s="1"/>
  <c r="ED66" i="92" s="1"/>
  <c r="U66" i="92"/>
  <c r="Y66" i="92" s="1"/>
  <c r="AC66" i="92" s="1"/>
  <c r="AG66" i="92" s="1"/>
  <c r="AK66" i="92" s="1"/>
  <c r="AO66" i="92" s="1"/>
  <c r="AS66" i="92" s="1"/>
  <c r="AW66" i="92" s="1"/>
  <c r="BA66" i="92" s="1"/>
  <c r="BE66" i="92" s="1"/>
  <c r="BI66" i="92" s="1"/>
  <c r="BM66" i="92" s="1"/>
  <c r="BQ66" i="92" s="1"/>
  <c r="BU66" i="92" s="1"/>
  <c r="BY66" i="92" s="1"/>
  <c r="CC66" i="92" s="1"/>
  <c r="CG66" i="92" s="1"/>
  <c r="CK66" i="92" s="1"/>
  <c r="CO66" i="92" s="1"/>
  <c r="CS66" i="92" s="1"/>
  <c r="CW66" i="92" s="1"/>
  <c r="DA66" i="92" s="1"/>
  <c r="DE66" i="92" s="1"/>
  <c r="DI66" i="92" s="1"/>
  <c r="DM66" i="92" s="1"/>
  <c r="DQ66" i="92" s="1"/>
  <c r="DU66" i="92" s="1"/>
  <c r="DY66" i="92" s="1"/>
  <c r="EC66" i="92" s="1"/>
  <c r="X65" i="92"/>
  <c r="AB65" i="92" s="1"/>
  <c r="AF65" i="92" s="1"/>
  <c r="AJ65" i="92" s="1"/>
  <c r="AN65" i="92" s="1"/>
  <c r="AR65" i="92" s="1"/>
  <c r="AV65" i="92" s="1"/>
  <c r="AZ65" i="92" s="1"/>
  <c r="BD65" i="92" s="1"/>
  <c r="BH65" i="92" s="1"/>
  <c r="BL65" i="92" s="1"/>
  <c r="BP65" i="92" s="1"/>
  <c r="BT65" i="92" s="1"/>
  <c r="BX65" i="92" s="1"/>
  <c r="CB65" i="92" s="1"/>
  <c r="CF65" i="92" s="1"/>
  <c r="CJ65" i="92" s="1"/>
  <c r="CN65" i="92" s="1"/>
  <c r="CR65" i="92" s="1"/>
  <c r="CV65" i="92" s="1"/>
  <c r="CZ65" i="92" s="1"/>
  <c r="DD65" i="92" s="1"/>
  <c r="DH65" i="92" s="1"/>
  <c r="DL65" i="92" s="1"/>
  <c r="DP65" i="92" s="1"/>
  <c r="DT65" i="92" s="1"/>
  <c r="DX65" i="92" s="1"/>
  <c r="EB65" i="92" s="1"/>
  <c r="EF65" i="92" s="1"/>
  <c r="W65" i="92"/>
  <c r="AA65" i="92" s="1"/>
  <c r="AE65" i="92" s="1"/>
  <c r="AI65" i="92" s="1"/>
  <c r="AM65" i="92" s="1"/>
  <c r="AQ65" i="92" s="1"/>
  <c r="AU65" i="92" s="1"/>
  <c r="AY65" i="92" s="1"/>
  <c r="BC65" i="92" s="1"/>
  <c r="BG65" i="92" s="1"/>
  <c r="BK65" i="92" s="1"/>
  <c r="BO65" i="92" s="1"/>
  <c r="BS65" i="92" s="1"/>
  <c r="BW65" i="92" s="1"/>
  <c r="CA65" i="92" s="1"/>
  <c r="CE65" i="92" s="1"/>
  <c r="CI65" i="92" s="1"/>
  <c r="CM65" i="92" s="1"/>
  <c r="CQ65" i="92" s="1"/>
  <c r="CU65" i="92" s="1"/>
  <c r="CY65" i="92" s="1"/>
  <c r="DC65" i="92" s="1"/>
  <c r="DG65" i="92" s="1"/>
  <c r="DK65" i="92" s="1"/>
  <c r="DO65" i="92" s="1"/>
  <c r="DS65" i="92" s="1"/>
  <c r="DW65" i="92" s="1"/>
  <c r="EA65" i="92" s="1"/>
  <c r="EE65" i="92" s="1"/>
  <c r="V65" i="92"/>
  <c r="Z65" i="92" s="1"/>
  <c r="AD65" i="92" s="1"/>
  <c r="AH65" i="92" s="1"/>
  <c r="AL65" i="92" s="1"/>
  <c r="AP65" i="92" s="1"/>
  <c r="AT65" i="92" s="1"/>
  <c r="AX65" i="92" s="1"/>
  <c r="BB65" i="92" s="1"/>
  <c r="BF65" i="92" s="1"/>
  <c r="BJ65" i="92" s="1"/>
  <c r="BN65" i="92" s="1"/>
  <c r="BR65" i="92" s="1"/>
  <c r="BV65" i="92" s="1"/>
  <c r="BZ65" i="92" s="1"/>
  <c r="CD65" i="92" s="1"/>
  <c r="CH65" i="92" s="1"/>
  <c r="CL65" i="92" s="1"/>
  <c r="CP65" i="92" s="1"/>
  <c r="CT65" i="92" s="1"/>
  <c r="CX65" i="92" s="1"/>
  <c r="DB65" i="92" s="1"/>
  <c r="DF65" i="92" s="1"/>
  <c r="DJ65" i="92" s="1"/>
  <c r="DN65" i="92" s="1"/>
  <c r="DR65" i="92" s="1"/>
  <c r="DV65" i="92" s="1"/>
  <c r="DZ65" i="92" s="1"/>
  <c r="ED65" i="92" s="1"/>
  <c r="U65" i="92"/>
  <c r="Y65" i="92" s="1"/>
  <c r="AC65" i="92" s="1"/>
  <c r="AG65" i="92" s="1"/>
  <c r="AK65" i="92" s="1"/>
  <c r="AO65" i="92" s="1"/>
  <c r="AS65" i="92" s="1"/>
  <c r="AW65" i="92" s="1"/>
  <c r="BA65" i="92" s="1"/>
  <c r="BE65" i="92" s="1"/>
  <c r="BI65" i="92" s="1"/>
  <c r="BM65" i="92" s="1"/>
  <c r="BQ65" i="92" s="1"/>
  <c r="BU65" i="92" s="1"/>
  <c r="BY65" i="92" s="1"/>
  <c r="CC65" i="92" s="1"/>
  <c r="CG65" i="92" s="1"/>
  <c r="CK65" i="92" s="1"/>
  <c r="CO65" i="92" s="1"/>
  <c r="CS65" i="92" s="1"/>
  <c r="CW65" i="92" s="1"/>
  <c r="DA65" i="92" s="1"/>
  <c r="DE65" i="92" s="1"/>
  <c r="DI65" i="92" s="1"/>
  <c r="DM65" i="92" s="1"/>
  <c r="DQ65" i="92" s="1"/>
  <c r="DU65" i="92" s="1"/>
  <c r="DY65" i="92" s="1"/>
  <c r="EC65" i="92" s="1"/>
  <c r="X64" i="92"/>
  <c r="AB64" i="92" s="1"/>
  <c r="AF64" i="92" s="1"/>
  <c r="AJ64" i="92" s="1"/>
  <c r="AN64" i="92" s="1"/>
  <c r="AR64" i="92" s="1"/>
  <c r="AV64" i="92" s="1"/>
  <c r="AZ64" i="92" s="1"/>
  <c r="BD64" i="92" s="1"/>
  <c r="BH64" i="92" s="1"/>
  <c r="BL64" i="92" s="1"/>
  <c r="BP64" i="92" s="1"/>
  <c r="BT64" i="92" s="1"/>
  <c r="BX64" i="92" s="1"/>
  <c r="CB64" i="92" s="1"/>
  <c r="CF64" i="92" s="1"/>
  <c r="CJ64" i="92" s="1"/>
  <c r="CN64" i="92" s="1"/>
  <c r="CR64" i="92" s="1"/>
  <c r="CV64" i="92" s="1"/>
  <c r="CZ64" i="92" s="1"/>
  <c r="DD64" i="92" s="1"/>
  <c r="DH64" i="92" s="1"/>
  <c r="DL64" i="92" s="1"/>
  <c r="DP64" i="92" s="1"/>
  <c r="DT64" i="92" s="1"/>
  <c r="DX64" i="92" s="1"/>
  <c r="EB64" i="92" s="1"/>
  <c r="EF64" i="92" s="1"/>
  <c r="W64" i="92"/>
  <c r="AA64" i="92" s="1"/>
  <c r="AE64" i="92" s="1"/>
  <c r="AI64" i="92" s="1"/>
  <c r="AM64" i="92" s="1"/>
  <c r="AQ64" i="92" s="1"/>
  <c r="AU64" i="92" s="1"/>
  <c r="AY64" i="92" s="1"/>
  <c r="BC64" i="92" s="1"/>
  <c r="BG64" i="92" s="1"/>
  <c r="BK64" i="92" s="1"/>
  <c r="BO64" i="92" s="1"/>
  <c r="BS64" i="92" s="1"/>
  <c r="BW64" i="92" s="1"/>
  <c r="CA64" i="92" s="1"/>
  <c r="CE64" i="92" s="1"/>
  <c r="CI64" i="92" s="1"/>
  <c r="CM64" i="92" s="1"/>
  <c r="CQ64" i="92" s="1"/>
  <c r="CU64" i="92" s="1"/>
  <c r="CY64" i="92" s="1"/>
  <c r="DC64" i="92" s="1"/>
  <c r="DG64" i="92" s="1"/>
  <c r="DK64" i="92" s="1"/>
  <c r="DO64" i="92" s="1"/>
  <c r="DS64" i="92" s="1"/>
  <c r="DW64" i="92" s="1"/>
  <c r="EA64" i="92" s="1"/>
  <c r="EE64" i="92" s="1"/>
  <c r="V64" i="92"/>
  <c r="Z64" i="92" s="1"/>
  <c r="AD64" i="92" s="1"/>
  <c r="AH64" i="92" s="1"/>
  <c r="AL64" i="92" s="1"/>
  <c r="AP64" i="92" s="1"/>
  <c r="AT64" i="92" s="1"/>
  <c r="AX64" i="92" s="1"/>
  <c r="BB64" i="92" s="1"/>
  <c r="BF64" i="92" s="1"/>
  <c r="BJ64" i="92" s="1"/>
  <c r="BN64" i="92" s="1"/>
  <c r="BR64" i="92" s="1"/>
  <c r="BV64" i="92" s="1"/>
  <c r="BZ64" i="92" s="1"/>
  <c r="CD64" i="92" s="1"/>
  <c r="CH64" i="92" s="1"/>
  <c r="CL64" i="92" s="1"/>
  <c r="CP64" i="92" s="1"/>
  <c r="CT64" i="92" s="1"/>
  <c r="CX64" i="92" s="1"/>
  <c r="DB64" i="92" s="1"/>
  <c r="DF64" i="92" s="1"/>
  <c r="DJ64" i="92" s="1"/>
  <c r="DN64" i="92" s="1"/>
  <c r="DR64" i="92" s="1"/>
  <c r="DV64" i="92" s="1"/>
  <c r="DZ64" i="92" s="1"/>
  <c r="ED64" i="92" s="1"/>
  <c r="U64" i="92"/>
  <c r="Y64" i="92" s="1"/>
  <c r="AC64" i="92" s="1"/>
  <c r="AG64" i="92" s="1"/>
  <c r="AK64" i="92" s="1"/>
  <c r="AO64" i="92" s="1"/>
  <c r="AS64" i="92" s="1"/>
  <c r="AW64" i="92" s="1"/>
  <c r="BA64" i="92" s="1"/>
  <c r="BE64" i="92" s="1"/>
  <c r="BI64" i="92" s="1"/>
  <c r="BM64" i="92" s="1"/>
  <c r="BQ64" i="92" s="1"/>
  <c r="BU64" i="92" s="1"/>
  <c r="BY64" i="92" s="1"/>
  <c r="CC64" i="92" s="1"/>
  <c r="CG64" i="92" s="1"/>
  <c r="CK64" i="92" s="1"/>
  <c r="CO64" i="92" s="1"/>
  <c r="CS64" i="92" s="1"/>
  <c r="CW64" i="92" s="1"/>
  <c r="DA64" i="92" s="1"/>
  <c r="DE64" i="92" s="1"/>
  <c r="DI64" i="92" s="1"/>
  <c r="DM64" i="92" s="1"/>
  <c r="DQ64" i="92" s="1"/>
  <c r="DU64" i="92" s="1"/>
  <c r="DY64" i="92" s="1"/>
  <c r="EC64" i="92" s="1"/>
  <c r="X63" i="92"/>
  <c r="AB63" i="92" s="1"/>
  <c r="AF63" i="92" s="1"/>
  <c r="AJ63" i="92" s="1"/>
  <c r="AN63" i="92" s="1"/>
  <c r="AR63" i="92" s="1"/>
  <c r="AV63" i="92" s="1"/>
  <c r="AZ63" i="92" s="1"/>
  <c r="BD63" i="92" s="1"/>
  <c r="BH63" i="92" s="1"/>
  <c r="BL63" i="92" s="1"/>
  <c r="BP63" i="92" s="1"/>
  <c r="BT63" i="92" s="1"/>
  <c r="BX63" i="92" s="1"/>
  <c r="CB63" i="92" s="1"/>
  <c r="CF63" i="92" s="1"/>
  <c r="CJ63" i="92" s="1"/>
  <c r="CN63" i="92" s="1"/>
  <c r="CR63" i="92" s="1"/>
  <c r="CV63" i="92" s="1"/>
  <c r="CZ63" i="92" s="1"/>
  <c r="DD63" i="92" s="1"/>
  <c r="DH63" i="92" s="1"/>
  <c r="DL63" i="92" s="1"/>
  <c r="DP63" i="92" s="1"/>
  <c r="DT63" i="92" s="1"/>
  <c r="DX63" i="92" s="1"/>
  <c r="EB63" i="92" s="1"/>
  <c r="EF63" i="92" s="1"/>
  <c r="W63" i="92"/>
  <c r="AA63" i="92" s="1"/>
  <c r="AE63" i="92" s="1"/>
  <c r="AI63" i="92" s="1"/>
  <c r="AM63" i="92" s="1"/>
  <c r="AQ63" i="92" s="1"/>
  <c r="AU63" i="92" s="1"/>
  <c r="AY63" i="92" s="1"/>
  <c r="BC63" i="92" s="1"/>
  <c r="BG63" i="92" s="1"/>
  <c r="BK63" i="92" s="1"/>
  <c r="BO63" i="92" s="1"/>
  <c r="BS63" i="92" s="1"/>
  <c r="BW63" i="92" s="1"/>
  <c r="CA63" i="92" s="1"/>
  <c r="CE63" i="92" s="1"/>
  <c r="CI63" i="92" s="1"/>
  <c r="CM63" i="92" s="1"/>
  <c r="CQ63" i="92" s="1"/>
  <c r="CU63" i="92" s="1"/>
  <c r="CY63" i="92" s="1"/>
  <c r="DC63" i="92" s="1"/>
  <c r="DG63" i="92" s="1"/>
  <c r="DK63" i="92" s="1"/>
  <c r="DO63" i="92" s="1"/>
  <c r="DS63" i="92" s="1"/>
  <c r="DW63" i="92" s="1"/>
  <c r="EA63" i="92" s="1"/>
  <c r="EE63" i="92" s="1"/>
  <c r="V63" i="92"/>
  <c r="Z63" i="92" s="1"/>
  <c r="AD63" i="92" s="1"/>
  <c r="AH63" i="92" s="1"/>
  <c r="AL63" i="92" s="1"/>
  <c r="AP63" i="92" s="1"/>
  <c r="AT63" i="92" s="1"/>
  <c r="AX63" i="92" s="1"/>
  <c r="BB63" i="92" s="1"/>
  <c r="BF63" i="92" s="1"/>
  <c r="BJ63" i="92" s="1"/>
  <c r="BN63" i="92" s="1"/>
  <c r="BR63" i="92" s="1"/>
  <c r="BV63" i="92" s="1"/>
  <c r="BZ63" i="92" s="1"/>
  <c r="CD63" i="92" s="1"/>
  <c r="CH63" i="92" s="1"/>
  <c r="CL63" i="92" s="1"/>
  <c r="CP63" i="92" s="1"/>
  <c r="CT63" i="92" s="1"/>
  <c r="CX63" i="92" s="1"/>
  <c r="DB63" i="92" s="1"/>
  <c r="DF63" i="92" s="1"/>
  <c r="DJ63" i="92" s="1"/>
  <c r="DN63" i="92" s="1"/>
  <c r="DR63" i="92" s="1"/>
  <c r="DV63" i="92" s="1"/>
  <c r="DZ63" i="92" s="1"/>
  <c r="ED63" i="92" s="1"/>
  <c r="U63" i="92"/>
  <c r="Y63" i="92" s="1"/>
  <c r="AC63" i="92" s="1"/>
  <c r="AG63" i="92" s="1"/>
  <c r="AK63" i="92" s="1"/>
  <c r="AO63" i="92" s="1"/>
  <c r="AS63" i="92" s="1"/>
  <c r="AW63" i="92" s="1"/>
  <c r="BA63" i="92" s="1"/>
  <c r="BE63" i="92" s="1"/>
  <c r="BI63" i="92" s="1"/>
  <c r="BM63" i="92" s="1"/>
  <c r="BQ63" i="92" s="1"/>
  <c r="BU63" i="92" s="1"/>
  <c r="BY63" i="92" s="1"/>
  <c r="CC63" i="92" s="1"/>
  <c r="CG63" i="92" s="1"/>
  <c r="CK63" i="92" s="1"/>
  <c r="CO63" i="92" s="1"/>
  <c r="CS63" i="92" s="1"/>
  <c r="CW63" i="92" s="1"/>
  <c r="DA63" i="92" s="1"/>
  <c r="DE63" i="92" s="1"/>
  <c r="DI63" i="92" s="1"/>
  <c r="DM63" i="92" s="1"/>
  <c r="DQ63" i="92" s="1"/>
  <c r="DU63" i="92" s="1"/>
  <c r="DY63" i="92" s="1"/>
  <c r="EC63" i="92" s="1"/>
  <c r="X62" i="92"/>
  <c r="AB62" i="92" s="1"/>
  <c r="AF62" i="92" s="1"/>
  <c r="AJ62" i="92" s="1"/>
  <c r="AN62" i="92" s="1"/>
  <c r="AR62" i="92" s="1"/>
  <c r="AV62" i="92" s="1"/>
  <c r="AZ62" i="92" s="1"/>
  <c r="BD62" i="92" s="1"/>
  <c r="BH62" i="92" s="1"/>
  <c r="BL62" i="92" s="1"/>
  <c r="BP62" i="92" s="1"/>
  <c r="BT62" i="92" s="1"/>
  <c r="BX62" i="92" s="1"/>
  <c r="CB62" i="92" s="1"/>
  <c r="CF62" i="92" s="1"/>
  <c r="CJ62" i="92" s="1"/>
  <c r="CN62" i="92" s="1"/>
  <c r="CR62" i="92" s="1"/>
  <c r="CV62" i="92" s="1"/>
  <c r="CZ62" i="92" s="1"/>
  <c r="DD62" i="92" s="1"/>
  <c r="DH62" i="92" s="1"/>
  <c r="DL62" i="92" s="1"/>
  <c r="DP62" i="92" s="1"/>
  <c r="DT62" i="92" s="1"/>
  <c r="DX62" i="92" s="1"/>
  <c r="EB62" i="92" s="1"/>
  <c r="EF62" i="92" s="1"/>
  <c r="W62" i="92"/>
  <c r="AA62" i="92" s="1"/>
  <c r="AE62" i="92" s="1"/>
  <c r="AI62" i="92" s="1"/>
  <c r="AM62" i="92" s="1"/>
  <c r="AQ62" i="92" s="1"/>
  <c r="AU62" i="92" s="1"/>
  <c r="AY62" i="92" s="1"/>
  <c r="BC62" i="92" s="1"/>
  <c r="BG62" i="92" s="1"/>
  <c r="BK62" i="92" s="1"/>
  <c r="BO62" i="92" s="1"/>
  <c r="BS62" i="92" s="1"/>
  <c r="BW62" i="92" s="1"/>
  <c r="CA62" i="92" s="1"/>
  <c r="CE62" i="92" s="1"/>
  <c r="CI62" i="92" s="1"/>
  <c r="CM62" i="92" s="1"/>
  <c r="CQ62" i="92" s="1"/>
  <c r="CU62" i="92" s="1"/>
  <c r="CY62" i="92" s="1"/>
  <c r="DC62" i="92" s="1"/>
  <c r="DG62" i="92" s="1"/>
  <c r="DK62" i="92" s="1"/>
  <c r="DO62" i="92" s="1"/>
  <c r="DS62" i="92" s="1"/>
  <c r="DW62" i="92" s="1"/>
  <c r="EA62" i="92" s="1"/>
  <c r="EE62" i="92" s="1"/>
  <c r="V62" i="92"/>
  <c r="Z62" i="92" s="1"/>
  <c r="AD62" i="92" s="1"/>
  <c r="AH62" i="92" s="1"/>
  <c r="AL62" i="92" s="1"/>
  <c r="AP62" i="92" s="1"/>
  <c r="AT62" i="92" s="1"/>
  <c r="AX62" i="92" s="1"/>
  <c r="BB62" i="92" s="1"/>
  <c r="BF62" i="92" s="1"/>
  <c r="BJ62" i="92" s="1"/>
  <c r="BN62" i="92" s="1"/>
  <c r="BR62" i="92" s="1"/>
  <c r="BV62" i="92" s="1"/>
  <c r="BZ62" i="92" s="1"/>
  <c r="CD62" i="92" s="1"/>
  <c r="CH62" i="92" s="1"/>
  <c r="CL62" i="92" s="1"/>
  <c r="CP62" i="92" s="1"/>
  <c r="CT62" i="92" s="1"/>
  <c r="CX62" i="92" s="1"/>
  <c r="DB62" i="92" s="1"/>
  <c r="DF62" i="92" s="1"/>
  <c r="DJ62" i="92" s="1"/>
  <c r="DN62" i="92" s="1"/>
  <c r="DR62" i="92" s="1"/>
  <c r="DV62" i="92" s="1"/>
  <c r="DZ62" i="92" s="1"/>
  <c r="ED62" i="92" s="1"/>
  <c r="U62" i="92"/>
  <c r="Y62" i="92" s="1"/>
  <c r="AC62" i="92" s="1"/>
  <c r="AG62" i="92" s="1"/>
  <c r="AK62" i="92" s="1"/>
  <c r="AO62" i="92" s="1"/>
  <c r="AS62" i="92" s="1"/>
  <c r="AW62" i="92" s="1"/>
  <c r="BA62" i="92" s="1"/>
  <c r="BE62" i="92" s="1"/>
  <c r="BI62" i="92" s="1"/>
  <c r="BM62" i="92" s="1"/>
  <c r="BQ62" i="92" s="1"/>
  <c r="BU62" i="92" s="1"/>
  <c r="BY62" i="92" s="1"/>
  <c r="CC62" i="92" s="1"/>
  <c r="CG62" i="92" s="1"/>
  <c r="CK62" i="92" s="1"/>
  <c r="CO62" i="92" s="1"/>
  <c r="CS62" i="92" s="1"/>
  <c r="CW62" i="92" s="1"/>
  <c r="DA62" i="92" s="1"/>
  <c r="DE62" i="92" s="1"/>
  <c r="DI62" i="92" s="1"/>
  <c r="DM62" i="92" s="1"/>
  <c r="DQ62" i="92" s="1"/>
  <c r="DU62" i="92" s="1"/>
  <c r="DY62" i="92" s="1"/>
  <c r="EC62" i="92" s="1"/>
  <c r="X61" i="92"/>
  <c r="AB61" i="92" s="1"/>
  <c r="AF61" i="92" s="1"/>
  <c r="AJ61" i="92" s="1"/>
  <c r="AN61" i="92" s="1"/>
  <c r="AR61" i="92" s="1"/>
  <c r="AV61" i="92" s="1"/>
  <c r="AZ61" i="92" s="1"/>
  <c r="BD61" i="92" s="1"/>
  <c r="BH61" i="92" s="1"/>
  <c r="BL61" i="92" s="1"/>
  <c r="BP61" i="92" s="1"/>
  <c r="BT61" i="92" s="1"/>
  <c r="BX61" i="92" s="1"/>
  <c r="CB61" i="92" s="1"/>
  <c r="CF61" i="92" s="1"/>
  <c r="CJ61" i="92" s="1"/>
  <c r="CN61" i="92" s="1"/>
  <c r="CR61" i="92" s="1"/>
  <c r="CV61" i="92" s="1"/>
  <c r="CZ61" i="92" s="1"/>
  <c r="DD61" i="92" s="1"/>
  <c r="DH61" i="92" s="1"/>
  <c r="DL61" i="92" s="1"/>
  <c r="DP61" i="92" s="1"/>
  <c r="DT61" i="92" s="1"/>
  <c r="DX61" i="92" s="1"/>
  <c r="EB61" i="92" s="1"/>
  <c r="EF61" i="92" s="1"/>
  <c r="W61" i="92"/>
  <c r="AA61" i="92" s="1"/>
  <c r="AE61" i="92" s="1"/>
  <c r="AI61" i="92" s="1"/>
  <c r="AM61" i="92" s="1"/>
  <c r="AQ61" i="92" s="1"/>
  <c r="AU61" i="92" s="1"/>
  <c r="AY61" i="92" s="1"/>
  <c r="BC61" i="92" s="1"/>
  <c r="BG61" i="92" s="1"/>
  <c r="BK61" i="92" s="1"/>
  <c r="BO61" i="92" s="1"/>
  <c r="BS61" i="92" s="1"/>
  <c r="BW61" i="92" s="1"/>
  <c r="CA61" i="92" s="1"/>
  <c r="CE61" i="92" s="1"/>
  <c r="CI61" i="92" s="1"/>
  <c r="CM61" i="92" s="1"/>
  <c r="CQ61" i="92" s="1"/>
  <c r="CU61" i="92" s="1"/>
  <c r="CY61" i="92" s="1"/>
  <c r="DC61" i="92" s="1"/>
  <c r="DG61" i="92" s="1"/>
  <c r="DK61" i="92" s="1"/>
  <c r="DO61" i="92" s="1"/>
  <c r="DS61" i="92" s="1"/>
  <c r="DW61" i="92" s="1"/>
  <c r="EA61" i="92" s="1"/>
  <c r="EE61" i="92" s="1"/>
  <c r="V61" i="92"/>
  <c r="Z61" i="92" s="1"/>
  <c r="AD61" i="92" s="1"/>
  <c r="AH61" i="92" s="1"/>
  <c r="AL61" i="92" s="1"/>
  <c r="AP61" i="92" s="1"/>
  <c r="AT61" i="92" s="1"/>
  <c r="AX61" i="92" s="1"/>
  <c r="BB61" i="92" s="1"/>
  <c r="BF61" i="92" s="1"/>
  <c r="BJ61" i="92" s="1"/>
  <c r="BN61" i="92" s="1"/>
  <c r="BR61" i="92" s="1"/>
  <c r="BV61" i="92" s="1"/>
  <c r="BZ61" i="92" s="1"/>
  <c r="CD61" i="92" s="1"/>
  <c r="CH61" i="92" s="1"/>
  <c r="CL61" i="92" s="1"/>
  <c r="CP61" i="92" s="1"/>
  <c r="CT61" i="92" s="1"/>
  <c r="CX61" i="92" s="1"/>
  <c r="DB61" i="92" s="1"/>
  <c r="DF61" i="92" s="1"/>
  <c r="DJ61" i="92" s="1"/>
  <c r="DN61" i="92" s="1"/>
  <c r="DR61" i="92" s="1"/>
  <c r="DV61" i="92" s="1"/>
  <c r="DZ61" i="92" s="1"/>
  <c r="ED61" i="92" s="1"/>
  <c r="U61" i="92"/>
  <c r="Y61" i="92" s="1"/>
  <c r="AC61" i="92" s="1"/>
  <c r="AG61" i="92" s="1"/>
  <c r="AK61" i="92" s="1"/>
  <c r="AO61" i="92" s="1"/>
  <c r="AS61" i="92" s="1"/>
  <c r="AW61" i="92" s="1"/>
  <c r="BA61" i="92" s="1"/>
  <c r="BE61" i="92" s="1"/>
  <c r="BI61" i="92" s="1"/>
  <c r="BM61" i="92" s="1"/>
  <c r="BQ61" i="92" s="1"/>
  <c r="BU61" i="92" s="1"/>
  <c r="BY61" i="92" s="1"/>
  <c r="CC61" i="92" s="1"/>
  <c r="CG61" i="92" s="1"/>
  <c r="CK61" i="92" s="1"/>
  <c r="CO61" i="92" s="1"/>
  <c r="CS61" i="92" s="1"/>
  <c r="CW61" i="92" s="1"/>
  <c r="DA61" i="92" s="1"/>
  <c r="DE61" i="92" s="1"/>
  <c r="DI61" i="92" s="1"/>
  <c r="DM61" i="92" s="1"/>
  <c r="DQ61" i="92" s="1"/>
  <c r="DU61" i="92" s="1"/>
  <c r="DY61" i="92" s="1"/>
  <c r="EC61" i="92" s="1"/>
  <c r="X60" i="92"/>
  <c r="AB60" i="92" s="1"/>
  <c r="AF60" i="92" s="1"/>
  <c r="AJ60" i="92" s="1"/>
  <c r="AN60" i="92" s="1"/>
  <c r="AR60" i="92" s="1"/>
  <c r="AV60" i="92" s="1"/>
  <c r="AZ60" i="92" s="1"/>
  <c r="BD60" i="92" s="1"/>
  <c r="BH60" i="92" s="1"/>
  <c r="BL60" i="92" s="1"/>
  <c r="BP60" i="92" s="1"/>
  <c r="BT60" i="92" s="1"/>
  <c r="BX60" i="92" s="1"/>
  <c r="CB60" i="92" s="1"/>
  <c r="CF60" i="92" s="1"/>
  <c r="CJ60" i="92" s="1"/>
  <c r="CN60" i="92" s="1"/>
  <c r="CR60" i="92" s="1"/>
  <c r="CV60" i="92" s="1"/>
  <c r="CZ60" i="92" s="1"/>
  <c r="DD60" i="92" s="1"/>
  <c r="DH60" i="92" s="1"/>
  <c r="DL60" i="92" s="1"/>
  <c r="DP60" i="92" s="1"/>
  <c r="DT60" i="92" s="1"/>
  <c r="DX60" i="92" s="1"/>
  <c r="EB60" i="92" s="1"/>
  <c r="EF60" i="92" s="1"/>
  <c r="W60" i="92"/>
  <c r="AA60" i="92" s="1"/>
  <c r="AE60" i="92" s="1"/>
  <c r="AI60" i="92" s="1"/>
  <c r="AM60" i="92" s="1"/>
  <c r="AQ60" i="92" s="1"/>
  <c r="AU60" i="92" s="1"/>
  <c r="AY60" i="92" s="1"/>
  <c r="BC60" i="92" s="1"/>
  <c r="BG60" i="92" s="1"/>
  <c r="BK60" i="92" s="1"/>
  <c r="BO60" i="92" s="1"/>
  <c r="BS60" i="92" s="1"/>
  <c r="BW60" i="92" s="1"/>
  <c r="CA60" i="92" s="1"/>
  <c r="CE60" i="92" s="1"/>
  <c r="CI60" i="92" s="1"/>
  <c r="CM60" i="92" s="1"/>
  <c r="CQ60" i="92" s="1"/>
  <c r="CU60" i="92" s="1"/>
  <c r="CY60" i="92" s="1"/>
  <c r="DC60" i="92" s="1"/>
  <c r="DG60" i="92" s="1"/>
  <c r="DK60" i="92" s="1"/>
  <c r="DO60" i="92" s="1"/>
  <c r="DS60" i="92" s="1"/>
  <c r="DW60" i="92" s="1"/>
  <c r="EA60" i="92" s="1"/>
  <c r="EE60" i="92" s="1"/>
  <c r="V60" i="92"/>
  <c r="Z60" i="92" s="1"/>
  <c r="AD60" i="92" s="1"/>
  <c r="AH60" i="92" s="1"/>
  <c r="AL60" i="92" s="1"/>
  <c r="AP60" i="92" s="1"/>
  <c r="AT60" i="92" s="1"/>
  <c r="AX60" i="92" s="1"/>
  <c r="BB60" i="92" s="1"/>
  <c r="BF60" i="92" s="1"/>
  <c r="BJ60" i="92" s="1"/>
  <c r="BN60" i="92" s="1"/>
  <c r="BR60" i="92" s="1"/>
  <c r="BV60" i="92" s="1"/>
  <c r="BZ60" i="92" s="1"/>
  <c r="CD60" i="92" s="1"/>
  <c r="CH60" i="92" s="1"/>
  <c r="CL60" i="92" s="1"/>
  <c r="CP60" i="92" s="1"/>
  <c r="CT60" i="92" s="1"/>
  <c r="CX60" i="92" s="1"/>
  <c r="DB60" i="92" s="1"/>
  <c r="DF60" i="92" s="1"/>
  <c r="DJ60" i="92" s="1"/>
  <c r="DN60" i="92" s="1"/>
  <c r="DR60" i="92" s="1"/>
  <c r="DV60" i="92" s="1"/>
  <c r="DZ60" i="92" s="1"/>
  <c r="ED60" i="92" s="1"/>
  <c r="U60" i="92"/>
  <c r="Y60" i="92" s="1"/>
  <c r="AC60" i="92" s="1"/>
  <c r="AG60" i="92" s="1"/>
  <c r="AK60" i="92" s="1"/>
  <c r="AO60" i="92" s="1"/>
  <c r="AS60" i="92" s="1"/>
  <c r="AW60" i="92" s="1"/>
  <c r="BA60" i="92" s="1"/>
  <c r="BE60" i="92" s="1"/>
  <c r="BI60" i="92" s="1"/>
  <c r="BM60" i="92" s="1"/>
  <c r="BQ60" i="92" s="1"/>
  <c r="BU60" i="92" s="1"/>
  <c r="BY60" i="92" s="1"/>
  <c r="CC60" i="92" s="1"/>
  <c r="CG60" i="92" s="1"/>
  <c r="CK60" i="92" s="1"/>
  <c r="CO60" i="92" s="1"/>
  <c r="CS60" i="92" s="1"/>
  <c r="CW60" i="92" s="1"/>
  <c r="DA60" i="92" s="1"/>
  <c r="DE60" i="92" s="1"/>
  <c r="DI60" i="92" s="1"/>
  <c r="DM60" i="92" s="1"/>
  <c r="DQ60" i="92" s="1"/>
  <c r="DU60" i="92" s="1"/>
  <c r="DY60" i="92" s="1"/>
  <c r="EC60" i="92" s="1"/>
  <c r="X59" i="92"/>
  <c r="AB59" i="92" s="1"/>
  <c r="AF59" i="92" s="1"/>
  <c r="AJ59" i="92" s="1"/>
  <c r="AN59" i="92" s="1"/>
  <c r="AR59" i="92" s="1"/>
  <c r="AV59" i="92" s="1"/>
  <c r="AZ59" i="92" s="1"/>
  <c r="BD59" i="92" s="1"/>
  <c r="BH59" i="92" s="1"/>
  <c r="BL59" i="92" s="1"/>
  <c r="BP59" i="92" s="1"/>
  <c r="BT59" i="92" s="1"/>
  <c r="BX59" i="92" s="1"/>
  <c r="CB59" i="92" s="1"/>
  <c r="CF59" i="92" s="1"/>
  <c r="CJ59" i="92" s="1"/>
  <c r="CN59" i="92" s="1"/>
  <c r="CR59" i="92" s="1"/>
  <c r="CV59" i="92" s="1"/>
  <c r="CZ59" i="92" s="1"/>
  <c r="DD59" i="92" s="1"/>
  <c r="DH59" i="92" s="1"/>
  <c r="DL59" i="92" s="1"/>
  <c r="DP59" i="92" s="1"/>
  <c r="DT59" i="92" s="1"/>
  <c r="DX59" i="92" s="1"/>
  <c r="EB59" i="92" s="1"/>
  <c r="EF59" i="92" s="1"/>
  <c r="W59" i="92"/>
  <c r="AA59" i="92" s="1"/>
  <c r="AE59" i="92" s="1"/>
  <c r="AI59" i="92" s="1"/>
  <c r="AM59" i="92" s="1"/>
  <c r="AQ59" i="92" s="1"/>
  <c r="AU59" i="92" s="1"/>
  <c r="AY59" i="92" s="1"/>
  <c r="BC59" i="92" s="1"/>
  <c r="BG59" i="92" s="1"/>
  <c r="BK59" i="92" s="1"/>
  <c r="BO59" i="92" s="1"/>
  <c r="BS59" i="92" s="1"/>
  <c r="BW59" i="92" s="1"/>
  <c r="CA59" i="92" s="1"/>
  <c r="CE59" i="92" s="1"/>
  <c r="CI59" i="92" s="1"/>
  <c r="CM59" i="92" s="1"/>
  <c r="CQ59" i="92" s="1"/>
  <c r="CU59" i="92" s="1"/>
  <c r="CY59" i="92" s="1"/>
  <c r="DC59" i="92" s="1"/>
  <c r="DG59" i="92" s="1"/>
  <c r="DK59" i="92" s="1"/>
  <c r="DO59" i="92" s="1"/>
  <c r="DS59" i="92" s="1"/>
  <c r="DW59" i="92" s="1"/>
  <c r="EA59" i="92" s="1"/>
  <c r="EE59" i="92" s="1"/>
  <c r="V59" i="92"/>
  <c r="Z59" i="92" s="1"/>
  <c r="AD59" i="92" s="1"/>
  <c r="AH59" i="92" s="1"/>
  <c r="AL59" i="92" s="1"/>
  <c r="AP59" i="92" s="1"/>
  <c r="AT59" i="92" s="1"/>
  <c r="AX59" i="92" s="1"/>
  <c r="BB59" i="92" s="1"/>
  <c r="BF59" i="92" s="1"/>
  <c r="BJ59" i="92" s="1"/>
  <c r="BN59" i="92" s="1"/>
  <c r="BR59" i="92" s="1"/>
  <c r="BV59" i="92" s="1"/>
  <c r="BZ59" i="92" s="1"/>
  <c r="CD59" i="92" s="1"/>
  <c r="CH59" i="92" s="1"/>
  <c r="CL59" i="92" s="1"/>
  <c r="CP59" i="92" s="1"/>
  <c r="CT59" i="92" s="1"/>
  <c r="CX59" i="92" s="1"/>
  <c r="DB59" i="92" s="1"/>
  <c r="DF59" i="92" s="1"/>
  <c r="DJ59" i="92" s="1"/>
  <c r="DN59" i="92" s="1"/>
  <c r="DR59" i="92" s="1"/>
  <c r="DV59" i="92" s="1"/>
  <c r="DZ59" i="92" s="1"/>
  <c r="ED59" i="92" s="1"/>
  <c r="U59" i="92"/>
  <c r="Y59" i="92" s="1"/>
  <c r="AC59" i="92" s="1"/>
  <c r="AG59" i="92" s="1"/>
  <c r="AK59" i="92" s="1"/>
  <c r="AO59" i="92" s="1"/>
  <c r="AS59" i="92" s="1"/>
  <c r="AW59" i="92" s="1"/>
  <c r="BA59" i="92" s="1"/>
  <c r="BE59" i="92" s="1"/>
  <c r="BI59" i="92" s="1"/>
  <c r="BM59" i="92" s="1"/>
  <c r="BQ59" i="92" s="1"/>
  <c r="BU59" i="92" s="1"/>
  <c r="BY59" i="92" s="1"/>
  <c r="CC59" i="92" s="1"/>
  <c r="CG59" i="92" s="1"/>
  <c r="CK59" i="92" s="1"/>
  <c r="CO59" i="92" s="1"/>
  <c r="CS59" i="92" s="1"/>
  <c r="CW59" i="92" s="1"/>
  <c r="DA59" i="92" s="1"/>
  <c r="DE59" i="92" s="1"/>
  <c r="DI59" i="92" s="1"/>
  <c r="DM59" i="92" s="1"/>
  <c r="DQ59" i="92" s="1"/>
  <c r="DU59" i="92" s="1"/>
  <c r="DY59" i="92" s="1"/>
  <c r="EC59" i="92" s="1"/>
  <c r="X58" i="92"/>
  <c r="AB58" i="92" s="1"/>
  <c r="AF58" i="92" s="1"/>
  <c r="AJ58" i="92" s="1"/>
  <c r="AN58" i="92" s="1"/>
  <c r="AR58" i="92" s="1"/>
  <c r="AV58" i="92" s="1"/>
  <c r="AZ58" i="92" s="1"/>
  <c r="BD58" i="92" s="1"/>
  <c r="BH58" i="92" s="1"/>
  <c r="BL58" i="92" s="1"/>
  <c r="BP58" i="92" s="1"/>
  <c r="BT58" i="92" s="1"/>
  <c r="BX58" i="92" s="1"/>
  <c r="CB58" i="92" s="1"/>
  <c r="CF58" i="92" s="1"/>
  <c r="CJ58" i="92" s="1"/>
  <c r="CN58" i="92" s="1"/>
  <c r="CR58" i="92" s="1"/>
  <c r="CV58" i="92" s="1"/>
  <c r="CZ58" i="92" s="1"/>
  <c r="DD58" i="92" s="1"/>
  <c r="DH58" i="92" s="1"/>
  <c r="DL58" i="92" s="1"/>
  <c r="DP58" i="92" s="1"/>
  <c r="DT58" i="92" s="1"/>
  <c r="DX58" i="92" s="1"/>
  <c r="EB58" i="92" s="1"/>
  <c r="EF58" i="92" s="1"/>
  <c r="W58" i="92"/>
  <c r="AA58" i="92" s="1"/>
  <c r="AE58" i="92" s="1"/>
  <c r="AI58" i="92" s="1"/>
  <c r="AM58" i="92" s="1"/>
  <c r="AQ58" i="92" s="1"/>
  <c r="AU58" i="92" s="1"/>
  <c r="AY58" i="92" s="1"/>
  <c r="BC58" i="92" s="1"/>
  <c r="BG58" i="92" s="1"/>
  <c r="BK58" i="92" s="1"/>
  <c r="BO58" i="92" s="1"/>
  <c r="BS58" i="92" s="1"/>
  <c r="BW58" i="92" s="1"/>
  <c r="CA58" i="92" s="1"/>
  <c r="CE58" i="92" s="1"/>
  <c r="CI58" i="92" s="1"/>
  <c r="CM58" i="92" s="1"/>
  <c r="CQ58" i="92" s="1"/>
  <c r="CU58" i="92" s="1"/>
  <c r="CY58" i="92" s="1"/>
  <c r="DC58" i="92" s="1"/>
  <c r="DG58" i="92" s="1"/>
  <c r="DK58" i="92" s="1"/>
  <c r="DO58" i="92" s="1"/>
  <c r="DS58" i="92" s="1"/>
  <c r="DW58" i="92" s="1"/>
  <c r="EA58" i="92" s="1"/>
  <c r="EE58" i="92" s="1"/>
  <c r="V58" i="92"/>
  <c r="Z58" i="92" s="1"/>
  <c r="AD58" i="92" s="1"/>
  <c r="AH58" i="92" s="1"/>
  <c r="AL58" i="92" s="1"/>
  <c r="AP58" i="92" s="1"/>
  <c r="AT58" i="92" s="1"/>
  <c r="AX58" i="92" s="1"/>
  <c r="BB58" i="92" s="1"/>
  <c r="BF58" i="92" s="1"/>
  <c r="BJ58" i="92" s="1"/>
  <c r="BN58" i="92" s="1"/>
  <c r="BR58" i="92" s="1"/>
  <c r="BV58" i="92" s="1"/>
  <c r="BZ58" i="92" s="1"/>
  <c r="CD58" i="92" s="1"/>
  <c r="CH58" i="92" s="1"/>
  <c r="CL58" i="92" s="1"/>
  <c r="CP58" i="92" s="1"/>
  <c r="CT58" i="92" s="1"/>
  <c r="CX58" i="92" s="1"/>
  <c r="DB58" i="92" s="1"/>
  <c r="DF58" i="92" s="1"/>
  <c r="DJ58" i="92" s="1"/>
  <c r="DN58" i="92" s="1"/>
  <c r="DR58" i="92" s="1"/>
  <c r="DV58" i="92" s="1"/>
  <c r="DZ58" i="92" s="1"/>
  <c r="ED58" i="92" s="1"/>
  <c r="U58" i="92"/>
  <c r="Y58" i="92" s="1"/>
  <c r="AC58" i="92" s="1"/>
  <c r="AG58" i="92" s="1"/>
  <c r="AK58" i="92" s="1"/>
  <c r="AO58" i="92" s="1"/>
  <c r="AS58" i="92" s="1"/>
  <c r="AW58" i="92" s="1"/>
  <c r="BA58" i="92" s="1"/>
  <c r="BE58" i="92" s="1"/>
  <c r="BI58" i="92" s="1"/>
  <c r="BM58" i="92" s="1"/>
  <c r="BQ58" i="92" s="1"/>
  <c r="BU58" i="92" s="1"/>
  <c r="BY58" i="92" s="1"/>
  <c r="CC58" i="92" s="1"/>
  <c r="CG58" i="92" s="1"/>
  <c r="CK58" i="92" s="1"/>
  <c r="CO58" i="92" s="1"/>
  <c r="CS58" i="92" s="1"/>
  <c r="CW58" i="92" s="1"/>
  <c r="DA58" i="92" s="1"/>
  <c r="DE58" i="92" s="1"/>
  <c r="DI58" i="92" s="1"/>
  <c r="DM58" i="92" s="1"/>
  <c r="DQ58" i="92" s="1"/>
  <c r="DU58" i="92" s="1"/>
  <c r="DY58" i="92" s="1"/>
  <c r="EC58" i="92" s="1"/>
  <c r="X57" i="92"/>
  <c r="AB57" i="92" s="1"/>
  <c r="AF57" i="92" s="1"/>
  <c r="AJ57" i="92" s="1"/>
  <c r="AN57" i="92" s="1"/>
  <c r="AR57" i="92" s="1"/>
  <c r="AV57" i="92" s="1"/>
  <c r="AZ57" i="92" s="1"/>
  <c r="BD57" i="92" s="1"/>
  <c r="BH57" i="92" s="1"/>
  <c r="BL57" i="92" s="1"/>
  <c r="BP57" i="92" s="1"/>
  <c r="BT57" i="92" s="1"/>
  <c r="BX57" i="92" s="1"/>
  <c r="CB57" i="92" s="1"/>
  <c r="CF57" i="92" s="1"/>
  <c r="CJ57" i="92" s="1"/>
  <c r="CN57" i="92" s="1"/>
  <c r="CR57" i="92" s="1"/>
  <c r="CV57" i="92" s="1"/>
  <c r="CZ57" i="92" s="1"/>
  <c r="DD57" i="92" s="1"/>
  <c r="DH57" i="92" s="1"/>
  <c r="DL57" i="92" s="1"/>
  <c r="DP57" i="92" s="1"/>
  <c r="DT57" i="92" s="1"/>
  <c r="DX57" i="92" s="1"/>
  <c r="EB57" i="92" s="1"/>
  <c r="EF57" i="92" s="1"/>
  <c r="W57" i="92"/>
  <c r="AA57" i="92" s="1"/>
  <c r="AE57" i="92" s="1"/>
  <c r="AI57" i="92" s="1"/>
  <c r="AM57" i="92" s="1"/>
  <c r="AQ57" i="92" s="1"/>
  <c r="AU57" i="92" s="1"/>
  <c r="AY57" i="92" s="1"/>
  <c r="BC57" i="92" s="1"/>
  <c r="BG57" i="92" s="1"/>
  <c r="BK57" i="92" s="1"/>
  <c r="BO57" i="92" s="1"/>
  <c r="BS57" i="92" s="1"/>
  <c r="BW57" i="92" s="1"/>
  <c r="CA57" i="92" s="1"/>
  <c r="CE57" i="92" s="1"/>
  <c r="CI57" i="92" s="1"/>
  <c r="CM57" i="92" s="1"/>
  <c r="CQ57" i="92" s="1"/>
  <c r="CU57" i="92" s="1"/>
  <c r="CY57" i="92" s="1"/>
  <c r="DC57" i="92" s="1"/>
  <c r="DG57" i="92" s="1"/>
  <c r="DK57" i="92" s="1"/>
  <c r="DO57" i="92" s="1"/>
  <c r="DS57" i="92" s="1"/>
  <c r="DW57" i="92" s="1"/>
  <c r="EA57" i="92" s="1"/>
  <c r="EE57" i="92" s="1"/>
  <c r="V57" i="92"/>
  <c r="Z57" i="92" s="1"/>
  <c r="AD57" i="92" s="1"/>
  <c r="AH57" i="92" s="1"/>
  <c r="AL57" i="92" s="1"/>
  <c r="AP57" i="92" s="1"/>
  <c r="AT57" i="92" s="1"/>
  <c r="AX57" i="92" s="1"/>
  <c r="BB57" i="92" s="1"/>
  <c r="BF57" i="92" s="1"/>
  <c r="BJ57" i="92" s="1"/>
  <c r="BN57" i="92" s="1"/>
  <c r="BR57" i="92" s="1"/>
  <c r="BV57" i="92" s="1"/>
  <c r="BZ57" i="92" s="1"/>
  <c r="CD57" i="92" s="1"/>
  <c r="CH57" i="92" s="1"/>
  <c r="CL57" i="92" s="1"/>
  <c r="CP57" i="92" s="1"/>
  <c r="CT57" i="92" s="1"/>
  <c r="CX57" i="92" s="1"/>
  <c r="DB57" i="92" s="1"/>
  <c r="DF57" i="92" s="1"/>
  <c r="DJ57" i="92" s="1"/>
  <c r="DN57" i="92" s="1"/>
  <c r="DR57" i="92" s="1"/>
  <c r="DV57" i="92" s="1"/>
  <c r="DZ57" i="92" s="1"/>
  <c r="ED57" i="92" s="1"/>
  <c r="U57" i="92"/>
  <c r="Y57" i="92" s="1"/>
  <c r="AC57" i="92" s="1"/>
  <c r="AG57" i="92" s="1"/>
  <c r="AK57" i="92" s="1"/>
  <c r="AO57" i="92" s="1"/>
  <c r="AS57" i="92" s="1"/>
  <c r="AW57" i="92" s="1"/>
  <c r="BA57" i="92" s="1"/>
  <c r="BE57" i="92" s="1"/>
  <c r="BI57" i="92" s="1"/>
  <c r="BM57" i="92" s="1"/>
  <c r="BQ57" i="92" s="1"/>
  <c r="BU57" i="92" s="1"/>
  <c r="BY57" i="92" s="1"/>
  <c r="CC57" i="92" s="1"/>
  <c r="CG57" i="92" s="1"/>
  <c r="CK57" i="92" s="1"/>
  <c r="CO57" i="92" s="1"/>
  <c r="CS57" i="92" s="1"/>
  <c r="CW57" i="92" s="1"/>
  <c r="DA57" i="92" s="1"/>
  <c r="DE57" i="92" s="1"/>
  <c r="DI57" i="92" s="1"/>
  <c r="DM57" i="92" s="1"/>
  <c r="DQ57" i="92" s="1"/>
  <c r="DU57" i="92" s="1"/>
  <c r="DY57" i="92" s="1"/>
  <c r="EC57" i="92" s="1"/>
  <c r="X56" i="92"/>
  <c r="AB56" i="92" s="1"/>
  <c r="AF56" i="92" s="1"/>
  <c r="AJ56" i="92" s="1"/>
  <c r="AN56" i="92" s="1"/>
  <c r="AR56" i="92" s="1"/>
  <c r="AV56" i="92" s="1"/>
  <c r="AZ56" i="92" s="1"/>
  <c r="BD56" i="92" s="1"/>
  <c r="BH56" i="92" s="1"/>
  <c r="BL56" i="92" s="1"/>
  <c r="BP56" i="92" s="1"/>
  <c r="BT56" i="92" s="1"/>
  <c r="BX56" i="92" s="1"/>
  <c r="CB56" i="92" s="1"/>
  <c r="CF56" i="92" s="1"/>
  <c r="CJ56" i="92" s="1"/>
  <c r="CN56" i="92" s="1"/>
  <c r="CR56" i="92" s="1"/>
  <c r="CV56" i="92" s="1"/>
  <c r="CZ56" i="92" s="1"/>
  <c r="DD56" i="92" s="1"/>
  <c r="DH56" i="92" s="1"/>
  <c r="DL56" i="92" s="1"/>
  <c r="DP56" i="92" s="1"/>
  <c r="DT56" i="92" s="1"/>
  <c r="DX56" i="92" s="1"/>
  <c r="EB56" i="92" s="1"/>
  <c r="EF56" i="92" s="1"/>
  <c r="W56" i="92"/>
  <c r="AA56" i="92" s="1"/>
  <c r="AE56" i="92" s="1"/>
  <c r="AI56" i="92" s="1"/>
  <c r="AM56" i="92" s="1"/>
  <c r="AQ56" i="92" s="1"/>
  <c r="AU56" i="92" s="1"/>
  <c r="AY56" i="92" s="1"/>
  <c r="BC56" i="92" s="1"/>
  <c r="BG56" i="92" s="1"/>
  <c r="BK56" i="92" s="1"/>
  <c r="BO56" i="92" s="1"/>
  <c r="BS56" i="92" s="1"/>
  <c r="BW56" i="92" s="1"/>
  <c r="CA56" i="92" s="1"/>
  <c r="CE56" i="92" s="1"/>
  <c r="CI56" i="92" s="1"/>
  <c r="CM56" i="92" s="1"/>
  <c r="CQ56" i="92" s="1"/>
  <c r="CU56" i="92" s="1"/>
  <c r="CY56" i="92" s="1"/>
  <c r="DC56" i="92" s="1"/>
  <c r="DG56" i="92" s="1"/>
  <c r="DK56" i="92" s="1"/>
  <c r="DO56" i="92" s="1"/>
  <c r="DS56" i="92" s="1"/>
  <c r="DW56" i="92" s="1"/>
  <c r="EA56" i="92" s="1"/>
  <c r="EE56" i="92" s="1"/>
  <c r="V56" i="92"/>
  <c r="Z56" i="92" s="1"/>
  <c r="AD56" i="92" s="1"/>
  <c r="AH56" i="92" s="1"/>
  <c r="AL56" i="92" s="1"/>
  <c r="AP56" i="92" s="1"/>
  <c r="AT56" i="92" s="1"/>
  <c r="AX56" i="92" s="1"/>
  <c r="BB56" i="92" s="1"/>
  <c r="BF56" i="92" s="1"/>
  <c r="BJ56" i="92" s="1"/>
  <c r="BN56" i="92" s="1"/>
  <c r="BR56" i="92" s="1"/>
  <c r="BV56" i="92" s="1"/>
  <c r="BZ56" i="92" s="1"/>
  <c r="CD56" i="92" s="1"/>
  <c r="CH56" i="92" s="1"/>
  <c r="CL56" i="92" s="1"/>
  <c r="CP56" i="92" s="1"/>
  <c r="CT56" i="92" s="1"/>
  <c r="CX56" i="92" s="1"/>
  <c r="DB56" i="92" s="1"/>
  <c r="DF56" i="92" s="1"/>
  <c r="DJ56" i="92" s="1"/>
  <c r="DN56" i="92" s="1"/>
  <c r="DR56" i="92" s="1"/>
  <c r="DV56" i="92" s="1"/>
  <c r="DZ56" i="92" s="1"/>
  <c r="ED56" i="92" s="1"/>
  <c r="U56" i="92"/>
  <c r="Y56" i="92" s="1"/>
  <c r="AC56" i="92" s="1"/>
  <c r="AG56" i="92" s="1"/>
  <c r="AK56" i="92" s="1"/>
  <c r="AO56" i="92" s="1"/>
  <c r="AS56" i="92" s="1"/>
  <c r="AW56" i="92" s="1"/>
  <c r="BA56" i="92" s="1"/>
  <c r="BE56" i="92" s="1"/>
  <c r="BI56" i="92" s="1"/>
  <c r="BM56" i="92" s="1"/>
  <c r="BQ56" i="92" s="1"/>
  <c r="BU56" i="92" s="1"/>
  <c r="BY56" i="92" s="1"/>
  <c r="CC56" i="92" s="1"/>
  <c r="CG56" i="92" s="1"/>
  <c r="CK56" i="92" s="1"/>
  <c r="CO56" i="92" s="1"/>
  <c r="CS56" i="92" s="1"/>
  <c r="CW56" i="92" s="1"/>
  <c r="DA56" i="92" s="1"/>
  <c r="DE56" i="92" s="1"/>
  <c r="DI56" i="92" s="1"/>
  <c r="DM56" i="92" s="1"/>
  <c r="DQ56" i="92" s="1"/>
  <c r="DU56" i="92" s="1"/>
  <c r="DY56" i="92" s="1"/>
  <c r="EC56" i="92" s="1"/>
  <c r="X55" i="92"/>
  <c r="AB55" i="92" s="1"/>
  <c r="AF55" i="92" s="1"/>
  <c r="AJ55" i="92" s="1"/>
  <c r="AN55" i="92" s="1"/>
  <c r="AR55" i="92" s="1"/>
  <c r="AV55" i="92" s="1"/>
  <c r="AZ55" i="92" s="1"/>
  <c r="BD55" i="92" s="1"/>
  <c r="BH55" i="92" s="1"/>
  <c r="BL55" i="92" s="1"/>
  <c r="BP55" i="92" s="1"/>
  <c r="BT55" i="92" s="1"/>
  <c r="BX55" i="92" s="1"/>
  <c r="CB55" i="92" s="1"/>
  <c r="CF55" i="92" s="1"/>
  <c r="CJ55" i="92" s="1"/>
  <c r="CN55" i="92" s="1"/>
  <c r="CR55" i="92" s="1"/>
  <c r="CV55" i="92" s="1"/>
  <c r="CZ55" i="92" s="1"/>
  <c r="DD55" i="92" s="1"/>
  <c r="DH55" i="92" s="1"/>
  <c r="DL55" i="92" s="1"/>
  <c r="DP55" i="92" s="1"/>
  <c r="DT55" i="92" s="1"/>
  <c r="DX55" i="92" s="1"/>
  <c r="EB55" i="92" s="1"/>
  <c r="EF55" i="92" s="1"/>
  <c r="W55" i="92"/>
  <c r="AA55" i="92" s="1"/>
  <c r="AE55" i="92" s="1"/>
  <c r="AI55" i="92" s="1"/>
  <c r="AM55" i="92" s="1"/>
  <c r="AQ55" i="92" s="1"/>
  <c r="AU55" i="92" s="1"/>
  <c r="AY55" i="92" s="1"/>
  <c r="BC55" i="92" s="1"/>
  <c r="BG55" i="92" s="1"/>
  <c r="BK55" i="92" s="1"/>
  <c r="BO55" i="92" s="1"/>
  <c r="BS55" i="92" s="1"/>
  <c r="BW55" i="92" s="1"/>
  <c r="CA55" i="92" s="1"/>
  <c r="CE55" i="92" s="1"/>
  <c r="CI55" i="92" s="1"/>
  <c r="CM55" i="92" s="1"/>
  <c r="CQ55" i="92" s="1"/>
  <c r="CU55" i="92" s="1"/>
  <c r="CY55" i="92" s="1"/>
  <c r="DC55" i="92" s="1"/>
  <c r="DG55" i="92" s="1"/>
  <c r="DK55" i="92" s="1"/>
  <c r="DO55" i="92" s="1"/>
  <c r="DS55" i="92" s="1"/>
  <c r="DW55" i="92" s="1"/>
  <c r="EA55" i="92" s="1"/>
  <c r="EE55" i="92" s="1"/>
  <c r="V55" i="92"/>
  <c r="Z55" i="92" s="1"/>
  <c r="AD55" i="92" s="1"/>
  <c r="AH55" i="92" s="1"/>
  <c r="AL55" i="92" s="1"/>
  <c r="AP55" i="92" s="1"/>
  <c r="AT55" i="92" s="1"/>
  <c r="AX55" i="92" s="1"/>
  <c r="BB55" i="92" s="1"/>
  <c r="BF55" i="92" s="1"/>
  <c r="BJ55" i="92" s="1"/>
  <c r="BN55" i="92" s="1"/>
  <c r="BR55" i="92" s="1"/>
  <c r="BV55" i="92" s="1"/>
  <c r="BZ55" i="92" s="1"/>
  <c r="CD55" i="92" s="1"/>
  <c r="CH55" i="92" s="1"/>
  <c r="CL55" i="92" s="1"/>
  <c r="CP55" i="92" s="1"/>
  <c r="CT55" i="92" s="1"/>
  <c r="CX55" i="92" s="1"/>
  <c r="DB55" i="92" s="1"/>
  <c r="DF55" i="92" s="1"/>
  <c r="DJ55" i="92" s="1"/>
  <c r="DN55" i="92" s="1"/>
  <c r="DR55" i="92" s="1"/>
  <c r="DV55" i="92" s="1"/>
  <c r="DZ55" i="92" s="1"/>
  <c r="ED55" i="92" s="1"/>
  <c r="U55" i="92"/>
  <c r="Y55" i="92" s="1"/>
  <c r="AC55" i="92" s="1"/>
  <c r="AG55" i="92" s="1"/>
  <c r="AK55" i="92" s="1"/>
  <c r="AO55" i="92" s="1"/>
  <c r="AS55" i="92" s="1"/>
  <c r="AW55" i="92" s="1"/>
  <c r="BA55" i="92" s="1"/>
  <c r="BE55" i="92" s="1"/>
  <c r="BI55" i="92" s="1"/>
  <c r="BM55" i="92" s="1"/>
  <c r="BQ55" i="92" s="1"/>
  <c r="BU55" i="92" s="1"/>
  <c r="BY55" i="92" s="1"/>
  <c r="CC55" i="92" s="1"/>
  <c r="CG55" i="92" s="1"/>
  <c r="CK55" i="92" s="1"/>
  <c r="CO55" i="92" s="1"/>
  <c r="CS55" i="92" s="1"/>
  <c r="CW55" i="92" s="1"/>
  <c r="DA55" i="92" s="1"/>
  <c r="DE55" i="92" s="1"/>
  <c r="DI55" i="92" s="1"/>
  <c r="DM55" i="92" s="1"/>
  <c r="DQ55" i="92" s="1"/>
  <c r="DU55" i="92" s="1"/>
  <c r="DY55" i="92" s="1"/>
  <c r="EC55" i="92" s="1"/>
  <c r="X54" i="92"/>
  <c r="AB54" i="92" s="1"/>
  <c r="AF54" i="92" s="1"/>
  <c r="AJ54" i="92" s="1"/>
  <c r="AN54" i="92" s="1"/>
  <c r="AR54" i="92" s="1"/>
  <c r="AV54" i="92" s="1"/>
  <c r="AZ54" i="92" s="1"/>
  <c r="BD54" i="92" s="1"/>
  <c r="BH54" i="92" s="1"/>
  <c r="BL54" i="92" s="1"/>
  <c r="BP54" i="92" s="1"/>
  <c r="BT54" i="92" s="1"/>
  <c r="BX54" i="92" s="1"/>
  <c r="CB54" i="92" s="1"/>
  <c r="CF54" i="92" s="1"/>
  <c r="CJ54" i="92" s="1"/>
  <c r="CN54" i="92" s="1"/>
  <c r="CR54" i="92" s="1"/>
  <c r="CV54" i="92" s="1"/>
  <c r="CZ54" i="92" s="1"/>
  <c r="DD54" i="92" s="1"/>
  <c r="DH54" i="92" s="1"/>
  <c r="DL54" i="92" s="1"/>
  <c r="DP54" i="92" s="1"/>
  <c r="DT54" i="92" s="1"/>
  <c r="DX54" i="92" s="1"/>
  <c r="EB54" i="92" s="1"/>
  <c r="EF54" i="92" s="1"/>
  <c r="W54" i="92"/>
  <c r="AA54" i="92" s="1"/>
  <c r="AE54" i="92" s="1"/>
  <c r="AI54" i="92" s="1"/>
  <c r="AM54" i="92" s="1"/>
  <c r="AQ54" i="92" s="1"/>
  <c r="AU54" i="92" s="1"/>
  <c r="AY54" i="92" s="1"/>
  <c r="BC54" i="92" s="1"/>
  <c r="BG54" i="92" s="1"/>
  <c r="BK54" i="92" s="1"/>
  <c r="BO54" i="92" s="1"/>
  <c r="BS54" i="92" s="1"/>
  <c r="BW54" i="92" s="1"/>
  <c r="CA54" i="92" s="1"/>
  <c r="CE54" i="92" s="1"/>
  <c r="CI54" i="92" s="1"/>
  <c r="CM54" i="92" s="1"/>
  <c r="CQ54" i="92" s="1"/>
  <c r="CU54" i="92" s="1"/>
  <c r="CY54" i="92" s="1"/>
  <c r="DC54" i="92" s="1"/>
  <c r="DG54" i="92" s="1"/>
  <c r="DK54" i="92" s="1"/>
  <c r="DO54" i="92" s="1"/>
  <c r="DS54" i="92" s="1"/>
  <c r="DW54" i="92" s="1"/>
  <c r="EA54" i="92" s="1"/>
  <c r="EE54" i="92" s="1"/>
  <c r="V54" i="92"/>
  <c r="Z54" i="92" s="1"/>
  <c r="AD54" i="92" s="1"/>
  <c r="AH54" i="92" s="1"/>
  <c r="AL54" i="92" s="1"/>
  <c r="AP54" i="92" s="1"/>
  <c r="AT54" i="92" s="1"/>
  <c r="AX54" i="92" s="1"/>
  <c r="BB54" i="92" s="1"/>
  <c r="BF54" i="92" s="1"/>
  <c r="BJ54" i="92" s="1"/>
  <c r="BN54" i="92" s="1"/>
  <c r="BR54" i="92" s="1"/>
  <c r="BV54" i="92" s="1"/>
  <c r="BZ54" i="92" s="1"/>
  <c r="CD54" i="92" s="1"/>
  <c r="CH54" i="92" s="1"/>
  <c r="CL54" i="92" s="1"/>
  <c r="CP54" i="92" s="1"/>
  <c r="CT54" i="92" s="1"/>
  <c r="CX54" i="92" s="1"/>
  <c r="DB54" i="92" s="1"/>
  <c r="DF54" i="92" s="1"/>
  <c r="DJ54" i="92" s="1"/>
  <c r="DN54" i="92" s="1"/>
  <c r="DR54" i="92" s="1"/>
  <c r="DV54" i="92" s="1"/>
  <c r="DZ54" i="92" s="1"/>
  <c r="ED54" i="92" s="1"/>
  <c r="U54" i="92"/>
  <c r="Y54" i="92" s="1"/>
  <c r="AC54" i="92" s="1"/>
  <c r="AG54" i="92" s="1"/>
  <c r="AK54" i="92" s="1"/>
  <c r="AO54" i="92" s="1"/>
  <c r="AS54" i="92" s="1"/>
  <c r="AW54" i="92" s="1"/>
  <c r="BA54" i="92" s="1"/>
  <c r="BE54" i="92" s="1"/>
  <c r="BI54" i="92" s="1"/>
  <c r="BM54" i="92" s="1"/>
  <c r="BQ54" i="92" s="1"/>
  <c r="BU54" i="92" s="1"/>
  <c r="BY54" i="92" s="1"/>
  <c r="CC54" i="92" s="1"/>
  <c r="CG54" i="92" s="1"/>
  <c r="CK54" i="92" s="1"/>
  <c r="CO54" i="92" s="1"/>
  <c r="CS54" i="92" s="1"/>
  <c r="CW54" i="92" s="1"/>
  <c r="DA54" i="92" s="1"/>
  <c r="DE54" i="92" s="1"/>
  <c r="DI54" i="92" s="1"/>
  <c r="DM54" i="92" s="1"/>
  <c r="DQ54" i="92" s="1"/>
  <c r="DU54" i="92" s="1"/>
  <c r="DY54" i="92" s="1"/>
  <c r="EC54" i="92" s="1"/>
  <c r="X53" i="92"/>
  <c r="AB53" i="92" s="1"/>
  <c r="AF53" i="92" s="1"/>
  <c r="AJ53" i="92" s="1"/>
  <c r="AN53" i="92" s="1"/>
  <c r="AR53" i="92" s="1"/>
  <c r="AV53" i="92" s="1"/>
  <c r="AZ53" i="92" s="1"/>
  <c r="BD53" i="92" s="1"/>
  <c r="BH53" i="92" s="1"/>
  <c r="BL53" i="92" s="1"/>
  <c r="BP53" i="92" s="1"/>
  <c r="BT53" i="92" s="1"/>
  <c r="BX53" i="92" s="1"/>
  <c r="CB53" i="92" s="1"/>
  <c r="CF53" i="92" s="1"/>
  <c r="CJ53" i="92" s="1"/>
  <c r="CN53" i="92" s="1"/>
  <c r="CR53" i="92" s="1"/>
  <c r="CV53" i="92" s="1"/>
  <c r="CZ53" i="92" s="1"/>
  <c r="DD53" i="92" s="1"/>
  <c r="DH53" i="92" s="1"/>
  <c r="DL53" i="92" s="1"/>
  <c r="DP53" i="92" s="1"/>
  <c r="DT53" i="92" s="1"/>
  <c r="DX53" i="92" s="1"/>
  <c r="EB53" i="92" s="1"/>
  <c r="EF53" i="92" s="1"/>
  <c r="W53" i="92"/>
  <c r="AA53" i="92" s="1"/>
  <c r="AE53" i="92" s="1"/>
  <c r="AI53" i="92" s="1"/>
  <c r="AM53" i="92" s="1"/>
  <c r="AQ53" i="92" s="1"/>
  <c r="AU53" i="92" s="1"/>
  <c r="AY53" i="92" s="1"/>
  <c r="BC53" i="92" s="1"/>
  <c r="BG53" i="92" s="1"/>
  <c r="BK53" i="92" s="1"/>
  <c r="BO53" i="92" s="1"/>
  <c r="BS53" i="92" s="1"/>
  <c r="BW53" i="92" s="1"/>
  <c r="CA53" i="92" s="1"/>
  <c r="CE53" i="92" s="1"/>
  <c r="CI53" i="92" s="1"/>
  <c r="CM53" i="92" s="1"/>
  <c r="CQ53" i="92" s="1"/>
  <c r="CU53" i="92" s="1"/>
  <c r="CY53" i="92" s="1"/>
  <c r="DC53" i="92" s="1"/>
  <c r="DG53" i="92" s="1"/>
  <c r="DK53" i="92" s="1"/>
  <c r="DO53" i="92" s="1"/>
  <c r="DS53" i="92" s="1"/>
  <c r="DW53" i="92" s="1"/>
  <c r="EA53" i="92" s="1"/>
  <c r="EE53" i="92" s="1"/>
  <c r="V53" i="92"/>
  <c r="Z53" i="92" s="1"/>
  <c r="AD53" i="92" s="1"/>
  <c r="AH53" i="92" s="1"/>
  <c r="AL53" i="92" s="1"/>
  <c r="AP53" i="92" s="1"/>
  <c r="AT53" i="92" s="1"/>
  <c r="AX53" i="92" s="1"/>
  <c r="BB53" i="92" s="1"/>
  <c r="BF53" i="92" s="1"/>
  <c r="BJ53" i="92" s="1"/>
  <c r="BN53" i="92" s="1"/>
  <c r="BR53" i="92" s="1"/>
  <c r="BV53" i="92" s="1"/>
  <c r="BZ53" i="92" s="1"/>
  <c r="CD53" i="92" s="1"/>
  <c r="CH53" i="92" s="1"/>
  <c r="CL53" i="92" s="1"/>
  <c r="CP53" i="92" s="1"/>
  <c r="CT53" i="92" s="1"/>
  <c r="CX53" i="92" s="1"/>
  <c r="DB53" i="92" s="1"/>
  <c r="DF53" i="92" s="1"/>
  <c r="DJ53" i="92" s="1"/>
  <c r="DN53" i="92" s="1"/>
  <c r="DR53" i="92" s="1"/>
  <c r="DV53" i="92" s="1"/>
  <c r="DZ53" i="92" s="1"/>
  <c r="ED53" i="92" s="1"/>
  <c r="U53" i="92"/>
  <c r="Y53" i="92" s="1"/>
  <c r="AC53" i="92" s="1"/>
  <c r="AG53" i="92" s="1"/>
  <c r="AK53" i="92" s="1"/>
  <c r="AO53" i="92" s="1"/>
  <c r="AS53" i="92" s="1"/>
  <c r="AW53" i="92" s="1"/>
  <c r="BA53" i="92" s="1"/>
  <c r="BE53" i="92" s="1"/>
  <c r="BI53" i="92" s="1"/>
  <c r="BM53" i="92" s="1"/>
  <c r="BQ53" i="92" s="1"/>
  <c r="BU53" i="92" s="1"/>
  <c r="BY53" i="92" s="1"/>
  <c r="CC53" i="92" s="1"/>
  <c r="CG53" i="92" s="1"/>
  <c r="CK53" i="92" s="1"/>
  <c r="CO53" i="92" s="1"/>
  <c r="CS53" i="92" s="1"/>
  <c r="CW53" i="92" s="1"/>
  <c r="DA53" i="92" s="1"/>
  <c r="DE53" i="92" s="1"/>
  <c r="DI53" i="92" s="1"/>
  <c r="DM53" i="92" s="1"/>
  <c r="DQ53" i="92" s="1"/>
  <c r="DU53" i="92" s="1"/>
  <c r="DY53" i="92" s="1"/>
  <c r="EC53" i="92" s="1"/>
  <c r="X52" i="92"/>
  <c r="AB52" i="92" s="1"/>
  <c r="AF52" i="92" s="1"/>
  <c r="AJ52" i="92" s="1"/>
  <c r="AN52" i="92" s="1"/>
  <c r="AR52" i="92" s="1"/>
  <c r="AV52" i="92" s="1"/>
  <c r="AZ52" i="92" s="1"/>
  <c r="BD52" i="92" s="1"/>
  <c r="BH52" i="92" s="1"/>
  <c r="BL52" i="92" s="1"/>
  <c r="BP52" i="92" s="1"/>
  <c r="BT52" i="92" s="1"/>
  <c r="BX52" i="92" s="1"/>
  <c r="CB52" i="92" s="1"/>
  <c r="CF52" i="92" s="1"/>
  <c r="CJ52" i="92" s="1"/>
  <c r="CN52" i="92" s="1"/>
  <c r="CR52" i="92" s="1"/>
  <c r="CV52" i="92" s="1"/>
  <c r="CZ52" i="92" s="1"/>
  <c r="DD52" i="92" s="1"/>
  <c r="DH52" i="92" s="1"/>
  <c r="DL52" i="92" s="1"/>
  <c r="DP52" i="92" s="1"/>
  <c r="DT52" i="92" s="1"/>
  <c r="DX52" i="92" s="1"/>
  <c r="EB52" i="92" s="1"/>
  <c r="EF52" i="92" s="1"/>
  <c r="W52" i="92"/>
  <c r="AA52" i="92" s="1"/>
  <c r="AE52" i="92" s="1"/>
  <c r="AI52" i="92" s="1"/>
  <c r="AM52" i="92" s="1"/>
  <c r="AQ52" i="92" s="1"/>
  <c r="AU52" i="92" s="1"/>
  <c r="AY52" i="92" s="1"/>
  <c r="BC52" i="92" s="1"/>
  <c r="BG52" i="92" s="1"/>
  <c r="BK52" i="92" s="1"/>
  <c r="BO52" i="92" s="1"/>
  <c r="BS52" i="92" s="1"/>
  <c r="BW52" i="92" s="1"/>
  <c r="CA52" i="92" s="1"/>
  <c r="CE52" i="92" s="1"/>
  <c r="CI52" i="92" s="1"/>
  <c r="CM52" i="92" s="1"/>
  <c r="CQ52" i="92" s="1"/>
  <c r="CU52" i="92" s="1"/>
  <c r="CY52" i="92" s="1"/>
  <c r="DC52" i="92" s="1"/>
  <c r="DG52" i="92" s="1"/>
  <c r="DK52" i="92" s="1"/>
  <c r="DO52" i="92" s="1"/>
  <c r="DS52" i="92" s="1"/>
  <c r="DW52" i="92" s="1"/>
  <c r="EA52" i="92" s="1"/>
  <c r="EE52" i="92" s="1"/>
  <c r="V52" i="92"/>
  <c r="Z52" i="92" s="1"/>
  <c r="AD52" i="92" s="1"/>
  <c r="AH52" i="92" s="1"/>
  <c r="AL52" i="92" s="1"/>
  <c r="AP52" i="92" s="1"/>
  <c r="AT52" i="92" s="1"/>
  <c r="AX52" i="92" s="1"/>
  <c r="BB52" i="92" s="1"/>
  <c r="BF52" i="92" s="1"/>
  <c r="BJ52" i="92" s="1"/>
  <c r="BN52" i="92" s="1"/>
  <c r="BR52" i="92" s="1"/>
  <c r="BV52" i="92" s="1"/>
  <c r="BZ52" i="92" s="1"/>
  <c r="CD52" i="92" s="1"/>
  <c r="CH52" i="92" s="1"/>
  <c r="CL52" i="92" s="1"/>
  <c r="CP52" i="92" s="1"/>
  <c r="CT52" i="92" s="1"/>
  <c r="CX52" i="92" s="1"/>
  <c r="DB52" i="92" s="1"/>
  <c r="DF52" i="92" s="1"/>
  <c r="DJ52" i="92" s="1"/>
  <c r="DN52" i="92" s="1"/>
  <c r="DR52" i="92" s="1"/>
  <c r="DV52" i="92" s="1"/>
  <c r="DZ52" i="92" s="1"/>
  <c r="ED52" i="92" s="1"/>
  <c r="U52" i="92"/>
  <c r="Y52" i="92" s="1"/>
  <c r="AC52" i="92" s="1"/>
  <c r="AG52" i="92" s="1"/>
  <c r="AK52" i="92" s="1"/>
  <c r="AO52" i="92" s="1"/>
  <c r="AS52" i="92" s="1"/>
  <c r="AW52" i="92" s="1"/>
  <c r="BA52" i="92" s="1"/>
  <c r="BE52" i="92" s="1"/>
  <c r="BI52" i="92" s="1"/>
  <c r="BM52" i="92" s="1"/>
  <c r="BQ52" i="92" s="1"/>
  <c r="BU52" i="92" s="1"/>
  <c r="BY52" i="92" s="1"/>
  <c r="CC52" i="92" s="1"/>
  <c r="CG52" i="92" s="1"/>
  <c r="CK52" i="92" s="1"/>
  <c r="CO52" i="92" s="1"/>
  <c r="CS52" i="92" s="1"/>
  <c r="CW52" i="92" s="1"/>
  <c r="DA52" i="92" s="1"/>
  <c r="DE52" i="92" s="1"/>
  <c r="DI52" i="92" s="1"/>
  <c r="DM52" i="92" s="1"/>
  <c r="DQ52" i="92" s="1"/>
  <c r="DU52" i="92" s="1"/>
  <c r="DY52" i="92" s="1"/>
  <c r="EC52" i="92" s="1"/>
  <c r="X51" i="92"/>
  <c r="AB51" i="92" s="1"/>
  <c r="AF51" i="92" s="1"/>
  <c r="AJ51" i="92" s="1"/>
  <c r="AN51" i="92" s="1"/>
  <c r="AR51" i="92" s="1"/>
  <c r="AV51" i="92" s="1"/>
  <c r="AZ51" i="92" s="1"/>
  <c r="BD51" i="92" s="1"/>
  <c r="BH51" i="92" s="1"/>
  <c r="BL51" i="92" s="1"/>
  <c r="BP51" i="92" s="1"/>
  <c r="BT51" i="92" s="1"/>
  <c r="BX51" i="92" s="1"/>
  <c r="CB51" i="92" s="1"/>
  <c r="CF51" i="92" s="1"/>
  <c r="CJ51" i="92" s="1"/>
  <c r="CN51" i="92" s="1"/>
  <c r="CR51" i="92" s="1"/>
  <c r="CV51" i="92" s="1"/>
  <c r="CZ51" i="92" s="1"/>
  <c r="DD51" i="92" s="1"/>
  <c r="DH51" i="92" s="1"/>
  <c r="DL51" i="92" s="1"/>
  <c r="DP51" i="92" s="1"/>
  <c r="DT51" i="92" s="1"/>
  <c r="DX51" i="92" s="1"/>
  <c r="EB51" i="92" s="1"/>
  <c r="EF51" i="92" s="1"/>
  <c r="W51" i="92"/>
  <c r="AA51" i="92" s="1"/>
  <c r="AE51" i="92" s="1"/>
  <c r="AI51" i="92" s="1"/>
  <c r="AM51" i="92" s="1"/>
  <c r="AQ51" i="92" s="1"/>
  <c r="AU51" i="92" s="1"/>
  <c r="AY51" i="92" s="1"/>
  <c r="BC51" i="92" s="1"/>
  <c r="BG51" i="92" s="1"/>
  <c r="BK51" i="92" s="1"/>
  <c r="BO51" i="92" s="1"/>
  <c r="BS51" i="92" s="1"/>
  <c r="BW51" i="92" s="1"/>
  <c r="CA51" i="92" s="1"/>
  <c r="CE51" i="92" s="1"/>
  <c r="CI51" i="92" s="1"/>
  <c r="CM51" i="92" s="1"/>
  <c r="CQ51" i="92" s="1"/>
  <c r="CU51" i="92" s="1"/>
  <c r="CY51" i="92" s="1"/>
  <c r="DC51" i="92" s="1"/>
  <c r="DG51" i="92" s="1"/>
  <c r="DK51" i="92" s="1"/>
  <c r="DO51" i="92" s="1"/>
  <c r="DS51" i="92" s="1"/>
  <c r="DW51" i="92" s="1"/>
  <c r="EA51" i="92" s="1"/>
  <c r="EE51" i="92" s="1"/>
  <c r="V51" i="92"/>
  <c r="Z51" i="92" s="1"/>
  <c r="AD51" i="92" s="1"/>
  <c r="AH51" i="92" s="1"/>
  <c r="AL51" i="92" s="1"/>
  <c r="AP51" i="92" s="1"/>
  <c r="AT51" i="92" s="1"/>
  <c r="AX51" i="92" s="1"/>
  <c r="BB51" i="92" s="1"/>
  <c r="BF51" i="92" s="1"/>
  <c r="BJ51" i="92" s="1"/>
  <c r="BN51" i="92" s="1"/>
  <c r="BR51" i="92" s="1"/>
  <c r="BV51" i="92" s="1"/>
  <c r="BZ51" i="92" s="1"/>
  <c r="CD51" i="92" s="1"/>
  <c r="CH51" i="92" s="1"/>
  <c r="CL51" i="92" s="1"/>
  <c r="CP51" i="92" s="1"/>
  <c r="CT51" i="92" s="1"/>
  <c r="CX51" i="92" s="1"/>
  <c r="DB51" i="92" s="1"/>
  <c r="DF51" i="92" s="1"/>
  <c r="DJ51" i="92" s="1"/>
  <c r="DN51" i="92" s="1"/>
  <c r="DR51" i="92" s="1"/>
  <c r="DV51" i="92" s="1"/>
  <c r="DZ51" i="92" s="1"/>
  <c r="ED51" i="92" s="1"/>
  <c r="U51" i="92"/>
  <c r="Y51" i="92" s="1"/>
  <c r="AC51" i="92" s="1"/>
  <c r="AG51" i="92" s="1"/>
  <c r="AK51" i="92" s="1"/>
  <c r="AO51" i="92" s="1"/>
  <c r="AS51" i="92" s="1"/>
  <c r="AW51" i="92" s="1"/>
  <c r="BA51" i="92" s="1"/>
  <c r="BE51" i="92" s="1"/>
  <c r="BI51" i="92" s="1"/>
  <c r="BM51" i="92" s="1"/>
  <c r="BQ51" i="92" s="1"/>
  <c r="BU51" i="92" s="1"/>
  <c r="BY51" i="92" s="1"/>
  <c r="CC51" i="92" s="1"/>
  <c r="CG51" i="92" s="1"/>
  <c r="CK51" i="92" s="1"/>
  <c r="CO51" i="92" s="1"/>
  <c r="CS51" i="92" s="1"/>
  <c r="CW51" i="92" s="1"/>
  <c r="DA51" i="92" s="1"/>
  <c r="DE51" i="92" s="1"/>
  <c r="DI51" i="92" s="1"/>
  <c r="DM51" i="92" s="1"/>
  <c r="DQ51" i="92" s="1"/>
  <c r="DU51" i="92" s="1"/>
  <c r="DY51" i="92" s="1"/>
  <c r="EC51" i="92" s="1"/>
  <c r="X50" i="92"/>
  <c r="AB50" i="92" s="1"/>
  <c r="AF50" i="92" s="1"/>
  <c r="AJ50" i="92" s="1"/>
  <c r="AN50" i="92" s="1"/>
  <c r="AR50" i="92" s="1"/>
  <c r="AV50" i="92" s="1"/>
  <c r="AZ50" i="92" s="1"/>
  <c r="BD50" i="92" s="1"/>
  <c r="BH50" i="92" s="1"/>
  <c r="BL50" i="92" s="1"/>
  <c r="BP50" i="92" s="1"/>
  <c r="BT50" i="92" s="1"/>
  <c r="BX50" i="92" s="1"/>
  <c r="CB50" i="92" s="1"/>
  <c r="CF50" i="92" s="1"/>
  <c r="CJ50" i="92" s="1"/>
  <c r="CN50" i="92" s="1"/>
  <c r="CR50" i="92" s="1"/>
  <c r="CV50" i="92" s="1"/>
  <c r="CZ50" i="92" s="1"/>
  <c r="DD50" i="92" s="1"/>
  <c r="DH50" i="92" s="1"/>
  <c r="DL50" i="92" s="1"/>
  <c r="DP50" i="92" s="1"/>
  <c r="DT50" i="92" s="1"/>
  <c r="DX50" i="92" s="1"/>
  <c r="EB50" i="92" s="1"/>
  <c r="EF50" i="92" s="1"/>
  <c r="W50" i="92"/>
  <c r="AA50" i="92" s="1"/>
  <c r="AE50" i="92" s="1"/>
  <c r="AI50" i="92" s="1"/>
  <c r="AM50" i="92" s="1"/>
  <c r="AQ50" i="92" s="1"/>
  <c r="AU50" i="92" s="1"/>
  <c r="AY50" i="92" s="1"/>
  <c r="BC50" i="92" s="1"/>
  <c r="BG50" i="92" s="1"/>
  <c r="BK50" i="92" s="1"/>
  <c r="BO50" i="92" s="1"/>
  <c r="BS50" i="92" s="1"/>
  <c r="BW50" i="92" s="1"/>
  <c r="CA50" i="92" s="1"/>
  <c r="CE50" i="92" s="1"/>
  <c r="CI50" i="92" s="1"/>
  <c r="CM50" i="92" s="1"/>
  <c r="CQ50" i="92" s="1"/>
  <c r="CU50" i="92" s="1"/>
  <c r="CY50" i="92" s="1"/>
  <c r="DC50" i="92" s="1"/>
  <c r="DG50" i="92" s="1"/>
  <c r="DK50" i="92" s="1"/>
  <c r="DO50" i="92" s="1"/>
  <c r="DS50" i="92" s="1"/>
  <c r="DW50" i="92" s="1"/>
  <c r="EA50" i="92" s="1"/>
  <c r="EE50" i="92" s="1"/>
  <c r="V50" i="92"/>
  <c r="Z50" i="92" s="1"/>
  <c r="AD50" i="92" s="1"/>
  <c r="AH50" i="92" s="1"/>
  <c r="AL50" i="92" s="1"/>
  <c r="AP50" i="92" s="1"/>
  <c r="AT50" i="92" s="1"/>
  <c r="AX50" i="92" s="1"/>
  <c r="BB50" i="92" s="1"/>
  <c r="BF50" i="92" s="1"/>
  <c r="BJ50" i="92" s="1"/>
  <c r="BN50" i="92" s="1"/>
  <c r="BR50" i="92" s="1"/>
  <c r="BV50" i="92" s="1"/>
  <c r="BZ50" i="92" s="1"/>
  <c r="CD50" i="92" s="1"/>
  <c r="CH50" i="92" s="1"/>
  <c r="CL50" i="92" s="1"/>
  <c r="CP50" i="92" s="1"/>
  <c r="CT50" i="92" s="1"/>
  <c r="CX50" i="92" s="1"/>
  <c r="DB50" i="92" s="1"/>
  <c r="DF50" i="92" s="1"/>
  <c r="DJ50" i="92" s="1"/>
  <c r="DN50" i="92" s="1"/>
  <c r="DR50" i="92" s="1"/>
  <c r="DV50" i="92" s="1"/>
  <c r="DZ50" i="92" s="1"/>
  <c r="ED50" i="92" s="1"/>
  <c r="U50" i="92"/>
  <c r="Y50" i="92" s="1"/>
  <c r="AC50" i="92" s="1"/>
  <c r="AG50" i="92" s="1"/>
  <c r="AK50" i="92" s="1"/>
  <c r="AO50" i="92" s="1"/>
  <c r="AS50" i="92" s="1"/>
  <c r="AW50" i="92" s="1"/>
  <c r="BA50" i="92" s="1"/>
  <c r="BE50" i="92" s="1"/>
  <c r="BI50" i="92" s="1"/>
  <c r="BM50" i="92" s="1"/>
  <c r="BQ50" i="92" s="1"/>
  <c r="BU50" i="92" s="1"/>
  <c r="BY50" i="92" s="1"/>
  <c r="CC50" i="92" s="1"/>
  <c r="CG50" i="92" s="1"/>
  <c r="CK50" i="92" s="1"/>
  <c r="CO50" i="92" s="1"/>
  <c r="CS50" i="92" s="1"/>
  <c r="CW50" i="92" s="1"/>
  <c r="DA50" i="92" s="1"/>
  <c r="DE50" i="92" s="1"/>
  <c r="DI50" i="92" s="1"/>
  <c r="DM50" i="92" s="1"/>
  <c r="DQ50" i="92" s="1"/>
  <c r="DU50" i="92" s="1"/>
  <c r="DY50" i="92" s="1"/>
  <c r="EC50" i="92" s="1"/>
  <c r="X49" i="92"/>
  <c r="AB49" i="92" s="1"/>
  <c r="AF49" i="92" s="1"/>
  <c r="AJ49" i="92" s="1"/>
  <c r="AN49" i="92" s="1"/>
  <c r="AR49" i="92" s="1"/>
  <c r="AV49" i="92" s="1"/>
  <c r="AZ49" i="92" s="1"/>
  <c r="BD49" i="92" s="1"/>
  <c r="BH49" i="92" s="1"/>
  <c r="BL49" i="92" s="1"/>
  <c r="BP49" i="92" s="1"/>
  <c r="BT49" i="92" s="1"/>
  <c r="BX49" i="92" s="1"/>
  <c r="CB49" i="92" s="1"/>
  <c r="CF49" i="92" s="1"/>
  <c r="CJ49" i="92" s="1"/>
  <c r="CN49" i="92" s="1"/>
  <c r="CR49" i="92" s="1"/>
  <c r="CV49" i="92" s="1"/>
  <c r="CZ49" i="92" s="1"/>
  <c r="DD49" i="92" s="1"/>
  <c r="DH49" i="92" s="1"/>
  <c r="DL49" i="92" s="1"/>
  <c r="DP49" i="92" s="1"/>
  <c r="DT49" i="92" s="1"/>
  <c r="DX49" i="92" s="1"/>
  <c r="EB49" i="92" s="1"/>
  <c r="EF49" i="92" s="1"/>
  <c r="W49" i="92"/>
  <c r="AA49" i="92" s="1"/>
  <c r="AE49" i="92" s="1"/>
  <c r="AI49" i="92" s="1"/>
  <c r="AM49" i="92" s="1"/>
  <c r="AQ49" i="92" s="1"/>
  <c r="AU49" i="92" s="1"/>
  <c r="AY49" i="92" s="1"/>
  <c r="BC49" i="92" s="1"/>
  <c r="BG49" i="92" s="1"/>
  <c r="BK49" i="92" s="1"/>
  <c r="BO49" i="92" s="1"/>
  <c r="BS49" i="92" s="1"/>
  <c r="BW49" i="92" s="1"/>
  <c r="CA49" i="92" s="1"/>
  <c r="CE49" i="92" s="1"/>
  <c r="CI49" i="92" s="1"/>
  <c r="CM49" i="92" s="1"/>
  <c r="CQ49" i="92" s="1"/>
  <c r="CU49" i="92" s="1"/>
  <c r="CY49" i="92" s="1"/>
  <c r="DC49" i="92" s="1"/>
  <c r="DG49" i="92" s="1"/>
  <c r="DK49" i="92" s="1"/>
  <c r="DO49" i="92" s="1"/>
  <c r="DS49" i="92" s="1"/>
  <c r="DW49" i="92" s="1"/>
  <c r="EA49" i="92" s="1"/>
  <c r="EE49" i="92" s="1"/>
  <c r="V49" i="92"/>
  <c r="Z49" i="92" s="1"/>
  <c r="AD49" i="92" s="1"/>
  <c r="AH49" i="92" s="1"/>
  <c r="AL49" i="92" s="1"/>
  <c r="AP49" i="92" s="1"/>
  <c r="AT49" i="92" s="1"/>
  <c r="AX49" i="92" s="1"/>
  <c r="BB49" i="92" s="1"/>
  <c r="BF49" i="92" s="1"/>
  <c r="BJ49" i="92" s="1"/>
  <c r="BN49" i="92" s="1"/>
  <c r="BR49" i="92" s="1"/>
  <c r="BV49" i="92" s="1"/>
  <c r="BZ49" i="92" s="1"/>
  <c r="CD49" i="92" s="1"/>
  <c r="CH49" i="92" s="1"/>
  <c r="CL49" i="92" s="1"/>
  <c r="CP49" i="92" s="1"/>
  <c r="CT49" i="92" s="1"/>
  <c r="CX49" i="92" s="1"/>
  <c r="DB49" i="92" s="1"/>
  <c r="DF49" i="92" s="1"/>
  <c r="DJ49" i="92" s="1"/>
  <c r="DN49" i="92" s="1"/>
  <c r="DR49" i="92" s="1"/>
  <c r="DV49" i="92" s="1"/>
  <c r="DZ49" i="92" s="1"/>
  <c r="ED49" i="92" s="1"/>
  <c r="U49" i="92"/>
  <c r="Y49" i="92" s="1"/>
  <c r="AC49" i="92" s="1"/>
  <c r="AG49" i="92" s="1"/>
  <c r="AK49" i="92" s="1"/>
  <c r="AO49" i="92" s="1"/>
  <c r="AS49" i="92" s="1"/>
  <c r="AW49" i="92" s="1"/>
  <c r="BA49" i="92" s="1"/>
  <c r="BE49" i="92" s="1"/>
  <c r="BI49" i="92" s="1"/>
  <c r="BM49" i="92" s="1"/>
  <c r="BQ49" i="92" s="1"/>
  <c r="BU49" i="92" s="1"/>
  <c r="BY49" i="92" s="1"/>
  <c r="CC49" i="92" s="1"/>
  <c r="CG49" i="92" s="1"/>
  <c r="CK49" i="92" s="1"/>
  <c r="CO49" i="92" s="1"/>
  <c r="CS49" i="92" s="1"/>
  <c r="CW49" i="92" s="1"/>
  <c r="DA49" i="92" s="1"/>
  <c r="DE49" i="92" s="1"/>
  <c r="DI49" i="92" s="1"/>
  <c r="DM49" i="92" s="1"/>
  <c r="DQ49" i="92" s="1"/>
  <c r="DU49" i="92" s="1"/>
  <c r="DY49" i="92" s="1"/>
  <c r="EC49" i="92" s="1"/>
  <c r="X48" i="92"/>
  <c r="AB48" i="92" s="1"/>
  <c r="AF48" i="92" s="1"/>
  <c r="AJ48" i="92" s="1"/>
  <c r="AN48" i="92" s="1"/>
  <c r="AR48" i="92" s="1"/>
  <c r="AV48" i="92" s="1"/>
  <c r="AZ48" i="92" s="1"/>
  <c r="BD48" i="92" s="1"/>
  <c r="BH48" i="92" s="1"/>
  <c r="BL48" i="92" s="1"/>
  <c r="BP48" i="92" s="1"/>
  <c r="BT48" i="92" s="1"/>
  <c r="BX48" i="92" s="1"/>
  <c r="CB48" i="92" s="1"/>
  <c r="CF48" i="92" s="1"/>
  <c r="CJ48" i="92" s="1"/>
  <c r="CN48" i="92" s="1"/>
  <c r="CR48" i="92" s="1"/>
  <c r="CV48" i="92" s="1"/>
  <c r="CZ48" i="92" s="1"/>
  <c r="DD48" i="92" s="1"/>
  <c r="DH48" i="92" s="1"/>
  <c r="DL48" i="92" s="1"/>
  <c r="DP48" i="92" s="1"/>
  <c r="DT48" i="92" s="1"/>
  <c r="DX48" i="92" s="1"/>
  <c r="EB48" i="92" s="1"/>
  <c r="EF48" i="92" s="1"/>
  <c r="W48" i="92"/>
  <c r="AA48" i="92" s="1"/>
  <c r="AE48" i="92" s="1"/>
  <c r="AI48" i="92" s="1"/>
  <c r="AM48" i="92" s="1"/>
  <c r="AQ48" i="92" s="1"/>
  <c r="AU48" i="92" s="1"/>
  <c r="AY48" i="92" s="1"/>
  <c r="BC48" i="92" s="1"/>
  <c r="BG48" i="92" s="1"/>
  <c r="BK48" i="92" s="1"/>
  <c r="BO48" i="92" s="1"/>
  <c r="BS48" i="92" s="1"/>
  <c r="BW48" i="92" s="1"/>
  <c r="CA48" i="92" s="1"/>
  <c r="CE48" i="92" s="1"/>
  <c r="CI48" i="92" s="1"/>
  <c r="CM48" i="92" s="1"/>
  <c r="CQ48" i="92" s="1"/>
  <c r="CU48" i="92" s="1"/>
  <c r="CY48" i="92" s="1"/>
  <c r="DC48" i="92" s="1"/>
  <c r="DG48" i="92" s="1"/>
  <c r="DK48" i="92" s="1"/>
  <c r="DO48" i="92" s="1"/>
  <c r="DS48" i="92" s="1"/>
  <c r="DW48" i="92" s="1"/>
  <c r="EA48" i="92" s="1"/>
  <c r="EE48" i="92" s="1"/>
  <c r="V48" i="92"/>
  <c r="Z48" i="92" s="1"/>
  <c r="AD48" i="92" s="1"/>
  <c r="AH48" i="92" s="1"/>
  <c r="AL48" i="92" s="1"/>
  <c r="AP48" i="92" s="1"/>
  <c r="AT48" i="92" s="1"/>
  <c r="AX48" i="92" s="1"/>
  <c r="BB48" i="92" s="1"/>
  <c r="BF48" i="92" s="1"/>
  <c r="BJ48" i="92" s="1"/>
  <c r="BN48" i="92" s="1"/>
  <c r="BR48" i="92" s="1"/>
  <c r="BV48" i="92" s="1"/>
  <c r="BZ48" i="92" s="1"/>
  <c r="CD48" i="92" s="1"/>
  <c r="CH48" i="92" s="1"/>
  <c r="CL48" i="92" s="1"/>
  <c r="CP48" i="92" s="1"/>
  <c r="CT48" i="92" s="1"/>
  <c r="CX48" i="92" s="1"/>
  <c r="DB48" i="92" s="1"/>
  <c r="DF48" i="92" s="1"/>
  <c r="DJ48" i="92" s="1"/>
  <c r="DN48" i="92" s="1"/>
  <c r="DR48" i="92" s="1"/>
  <c r="DV48" i="92" s="1"/>
  <c r="DZ48" i="92" s="1"/>
  <c r="ED48" i="92" s="1"/>
  <c r="U48" i="92"/>
  <c r="Y48" i="92" s="1"/>
  <c r="AC48" i="92" s="1"/>
  <c r="AG48" i="92" s="1"/>
  <c r="AK48" i="92" s="1"/>
  <c r="AO48" i="92" s="1"/>
  <c r="AS48" i="92" s="1"/>
  <c r="AW48" i="92" s="1"/>
  <c r="BA48" i="92" s="1"/>
  <c r="BE48" i="92" s="1"/>
  <c r="BI48" i="92" s="1"/>
  <c r="BM48" i="92" s="1"/>
  <c r="BQ48" i="92" s="1"/>
  <c r="BU48" i="92" s="1"/>
  <c r="BY48" i="92" s="1"/>
  <c r="CC48" i="92" s="1"/>
  <c r="CG48" i="92" s="1"/>
  <c r="CK48" i="92" s="1"/>
  <c r="CO48" i="92" s="1"/>
  <c r="CS48" i="92" s="1"/>
  <c r="CW48" i="92" s="1"/>
  <c r="DA48" i="92" s="1"/>
  <c r="DE48" i="92" s="1"/>
  <c r="DI48" i="92" s="1"/>
  <c r="DM48" i="92" s="1"/>
  <c r="DQ48" i="92" s="1"/>
  <c r="DU48" i="92" s="1"/>
  <c r="DY48" i="92" s="1"/>
  <c r="EC48" i="92" s="1"/>
  <c r="X47" i="92"/>
  <c r="AB47" i="92" s="1"/>
  <c r="AF47" i="92" s="1"/>
  <c r="AJ47" i="92" s="1"/>
  <c r="AN47" i="92" s="1"/>
  <c r="AR47" i="92" s="1"/>
  <c r="AV47" i="92" s="1"/>
  <c r="AZ47" i="92" s="1"/>
  <c r="BD47" i="92" s="1"/>
  <c r="BH47" i="92" s="1"/>
  <c r="BL47" i="92" s="1"/>
  <c r="BP47" i="92" s="1"/>
  <c r="BT47" i="92" s="1"/>
  <c r="BX47" i="92" s="1"/>
  <c r="CB47" i="92" s="1"/>
  <c r="CF47" i="92" s="1"/>
  <c r="CJ47" i="92" s="1"/>
  <c r="CN47" i="92" s="1"/>
  <c r="CR47" i="92" s="1"/>
  <c r="CV47" i="92" s="1"/>
  <c r="CZ47" i="92" s="1"/>
  <c r="DD47" i="92" s="1"/>
  <c r="DH47" i="92" s="1"/>
  <c r="DL47" i="92" s="1"/>
  <c r="DP47" i="92" s="1"/>
  <c r="DT47" i="92" s="1"/>
  <c r="DX47" i="92" s="1"/>
  <c r="EB47" i="92" s="1"/>
  <c r="EF47" i="92" s="1"/>
  <c r="W47" i="92"/>
  <c r="AA47" i="92" s="1"/>
  <c r="AE47" i="92" s="1"/>
  <c r="AI47" i="92" s="1"/>
  <c r="AM47" i="92" s="1"/>
  <c r="AQ47" i="92" s="1"/>
  <c r="AU47" i="92" s="1"/>
  <c r="AY47" i="92" s="1"/>
  <c r="BC47" i="92" s="1"/>
  <c r="BG47" i="92" s="1"/>
  <c r="BK47" i="92" s="1"/>
  <c r="BO47" i="92" s="1"/>
  <c r="BS47" i="92" s="1"/>
  <c r="BW47" i="92" s="1"/>
  <c r="CA47" i="92" s="1"/>
  <c r="CE47" i="92" s="1"/>
  <c r="CI47" i="92" s="1"/>
  <c r="CM47" i="92" s="1"/>
  <c r="CQ47" i="92" s="1"/>
  <c r="CU47" i="92" s="1"/>
  <c r="CY47" i="92" s="1"/>
  <c r="DC47" i="92" s="1"/>
  <c r="DG47" i="92" s="1"/>
  <c r="DK47" i="92" s="1"/>
  <c r="DO47" i="92" s="1"/>
  <c r="DS47" i="92" s="1"/>
  <c r="DW47" i="92" s="1"/>
  <c r="EA47" i="92" s="1"/>
  <c r="EE47" i="92" s="1"/>
  <c r="V47" i="92"/>
  <c r="Z47" i="92" s="1"/>
  <c r="AD47" i="92" s="1"/>
  <c r="AH47" i="92" s="1"/>
  <c r="AL47" i="92" s="1"/>
  <c r="AP47" i="92" s="1"/>
  <c r="AT47" i="92" s="1"/>
  <c r="AX47" i="92" s="1"/>
  <c r="BB47" i="92" s="1"/>
  <c r="BF47" i="92" s="1"/>
  <c r="BJ47" i="92" s="1"/>
  <c r="BN47" i="92" s="1"/>
  <c r="BR47" i="92" s="1"/>
  <c r="BV47" i="92" s="1"/>
  <c r="BZ47" i="92" s="1"/>
  <c r="CD47" i="92" s="1"/>
  <c r="CH47" i="92" s="1"/>
  <c r="CL47" i="92" s="1"/>
  <c r="CP47" i="92" s="1"/>
  <c r="CT47" i="92" s="1"/>
  <c r="CX47" i="92" s="1"/>
  <c r="DB47" i="92" s="1"/>
  <c r="DF47" i="92" s="1"/>
  <c r="DJ47" i="92" s="1"/>
  <c r="DN47" i="92" s="1"/>
  <c r="DR47" i="92" s="1"/>
  <c r="DV47" i="92" s="1"/>
  <c r="DZ47" i="92" s="1"/>
  <c r="ED47" i="92" s="1"/>
  <c r="U47" i="92"/>
  <c r="Y47" i="92" s="1"/>
  <c r="AC47" i="92" s="1"/>
  <c r="AG47" i="92" s="1"/>
  <c r="AK47" i="92" s="1"/>
  <c r="AO47" i="92" s="1"/>
  <c r="AS47" i="92" s="1"/>
  <c r="AW47" i="92" s="1"/>
  <c r="BA47" i="92" s="1"/>
  <c r="BE47" i="92" s="1"/>
  <c r="BI47" i="92" s="1"/>
  <c r="BM47" i="92" s="1"/>
  <c r="BQ47" i="92" s="1"/>
  <c r="BU47" i="92" s="1"/>
  <c r="BY47" i="92" s="1"/>
  <c r="CC47" i="92" s="1"/>
  <c r="CG47" i="92" s="1"/>
  <c r="CK47" i="92" s="1"/>
  <c r="CO47" i="92" s="1"/>
  <c r="CS47" i="92" s="1"/>
  <c r="CW47" i="92" s="1"/>
  <c r="DA47" i="92" s="1"/>
  <c r="DE47" i="92" s="1"/>
  <c r="DI47" i="92" s="1"/>
  <c r="DM47" i="92" s="1"/>
  <c r="DQ47" i="92" s="1"/>
  <c r="DU47" i="92" s="1"/>
  <c r="DY47" i="92" s="1"/>
  <c r="EC47" i="92" s="1"/>
  <c r="X46" i="92"/>
  <c r="AB46" i="92" s="1"/>
  <c r="AF46" i="92" s="1"/>
  <c r="AJ46" i="92" s="1"/>
  <c r="AN46" i="92" s="1"/>
  <c r="AR46" i="92" s="1"/>
  <c r="AV46" i="92" s="1"/>
  <c r="AZ46" i="92" s="1"/>
  <c r="BD46" i="92" s="1"/>
  <c r="BH46" i="92" s="1"/>
  <c r="BL46" i="92" s="1"/>
  <c r="BP46" i="92" s="1"/>
  <c r="BT46" i="92" s="1"/>
  <c r="BX46" i="92" s="1"/>
  <c r="CB46" i="92" s="1"/>
  <c r="CF46" i="92" s="1"/>
  <c r="CJ46" i="92" s="1"/>
  <c r="CN46" i="92" s="1"/>
  <c r="CR46" i="92" s="1"/>
  <c r="CV46" i="92" s="1"/>
  <c r="CZ46" i="92" s="1"/>
  <c r="DD46" i="92" s="1"/>
  <c r="DH46" i="92" s="1"/>
  <c r="DL46" i="92" s="1"/>
  <c r="DP46" i="92" s="1"/>
  <c r="DT46" i="92" s="1"/>
  <c r="DX46" i="92" s="1"/>
  <c r="EB46" i="92" s="1"/>
  <c r="EF46" i="92" s="1"/>
  <c r="W46" i="92"/>
  <c r="AA46" i="92" s="1"/>
  <c r="AE46" i="92" s="1"/>
  <c r="AI46" i="92" s="1"/>
  <c r="AM46" i="92" s="1"/>
  <c r="AQ46" i="92" s="1"/>
  <c r="AU46" i="92" s="1"/>
  <c r="AY46" i="92" s="1"/>
  <c r="BC46" i="92" s="1"/>
  <c r="BG46" i="92" s="1"/>
  <c r="BK46" i="92" s="1"/>
  <c r="BO46" i="92" s="1"/>
  <c r="BS46" i="92" s="1"/>
  <c r="BW46" i="92" s="1"/>
  <c r="CA46" i="92" s="1"/>
  <c r="CE46" i="92" s="1"/>
  <c r="CI46" i="92" s="1"/>
  <c r="CM46" i="92" s="1"/>
  <c r="CQ46" i="92" s="1"/>
  <c r="CU46" i="92" s="1"/>
  <c r="CY46" i="92" s="1"/>
  <c r="DC46" i="92" s="1"/>
  <c r="DG46" i="92" s="1"/>
  <c r="DK46" i="92" s="1"/>
  <c r="DO46" i="92" s="1"/>
  <c r="DS46" i="92" s="1"/>
  <c r="DW46" i="92" s="1"/>
  <c r="EA46" i="92" s="1"/>
  <c r="EE46" i="92" s="1"/>
  <c r="V46" i="92"/>
  <c r="Z46" i="92" s="1"/>
  <c r="AD46" i="92" s="1"/>
  <c r="AH46" i="92" s="1"/>
  <c r="AL46" i="92" s="1"/>
  <c r="AP46" i="92" s="1"/>
  <c r="AT46" i="92" s="1"/>
  <c r="AX46" i="92" s="1"/>
  <c r="BB46" i="92" s="1"/>
  <c r="BF46" i="92" s="1"/>
  <c r="BJ46" i="92" s="1"/>
  <c r="BN46" i="92" s="1"/>
  <c r="BR46" i="92" s="1"/>
  <c r="BV46" i="92" s="1"/>
  <c r="BZ46" i="92" s="1"/>
  <c r="CD46" i="92" s="1"/>
  <c r="CH46" i="92" s="1"/>
  <c r="CL46" i="92" s="1"/>
  <c r="CP46" i="92" s="1"/>
  <c r="CT46" i="92" s="1"/>
  <c r="CX46" i="92" s="1"/>
  <c r="DB46" i="92" s="1"/>
  <c r="DF46" i="92" s="1"/>
  <c r="DJ46" i="92" s="1"/>
  <c r="DN46" i="92" s="1"/>
  <c r="DR46" i="92" s="1"/>
  <c r="DV46" i="92" s="1"/>
  <c r="DZ46" i="92" s="1"/>
  <c r="ED46" i="92" s="1"/>
  <c r="U46" i="92"/>
  <c r="Y46" i="92" s="1"/>
  <c r="AC46" i="92" s="1"/>
  <c r="AG46" i="92" s="1"/>
  <c r="AK46" i="92" s="1"/>
  <c r="AO46" i="92" s="1"/>
  <c r="AS46" i="92" s="1"/>
  <c r="AW46" i="92" s="1"/>
  <c r="BA46" i="92" s="1"/>
  <c r="BE46" i="92" s="1"/>
  <c r="BI46" i="92" s="1"/>
  <c r="BM46" i="92" s="1"/>
  <c r="BQ46" i="92" s="1"/>
  <c r="BU46" i="92" s="1"/>
  <c r="BY46" i="92" s="1"/>
  <c r="CC46" i="92" s="1"/>
  <c r="CG46" i="92" s="1"/>
  <c r="CK46" i="92" s="1"/>
  <c r="CO46" i="92" s="1"/>
  <c r="CS46" i="92" s="1"/>
  <c r="CW46" i="92" s="1"/>
  <c r="DA46" i="92" s="1"/>
  <c r="DE46" i="92" s="1"/>
  <c r="DI46" i="92" s="1"/>
  <c r="DM46" i="92" s="1"/>
  <c r="DQ46" i="92" s="1"/>
  <c r="DU46" i="92" s="1"/>
  <c r="DY46" i="92" s="1"/>
  <c r="EC46" i="92" s="1"/>
  <c r="X45" i="92"/>
  <c r="AB45" i="92" s="1"/>
  <c r="AF45" i="92" s="1"/>
  <c r="AJ45" i="92" s="1"/>
  <c r="AN45" i="92" s="1"/>
  <c r="AR45" i="92" s="1"/>
  <c r="AV45" i="92" s="1"/>
  <c r="AZ45" i="92" s="1"/>
  <c r="BD45" i="92" s="1"/>
  <c r="BH45" i="92" s="1"/>
  <c r="BL45" i="92" s="1"/>
  <c r="BP45" i="92" s="1"/>
  <c r="BT45" i="92" s="1"/>
  <c r="BX45" i="92" s="1"/>
  <c r="CB45" i="92" s="1"/>
  <c r="CF45" i="92" s="1"/>
  <c r="CJ45" i="92" s="1"/>
  <c r="CN45" i="92" s="1"/>
  <c r="CR45" i="92" s="1"/>
  <c r="CV45" i="92" s="1"/>
  <c r="CZ45" i="92" s="1"/>
  <c r="DD45" i="92" s="1"/>
  <c r="DH45" i="92" s="1"/>
  <c r="DL45" i="92" s="1"/>
  <c r="DP45" i="92" s="1"/>
  <c r="DT45" i="92" s="1"/>
  <c r="DX45" i="92" s="1"/>
  <c r="EB45" i="92" s="1"/>
  <c r="EF45" i="92" s="1"/>
  <c r="W45" i="92"/>
  <c r="AA45" i="92" s="1"/>
  <c r="AE45" i="92" s="1"/>
  <c r="AI45" i="92" s="1"/>
  <c r="AM45" i="92" s="1"/>
  <c r="AQ45" i="92" s="1"/>
  <c r="AU45" i="92" s="1"/>
  <c r="AY45" i="92" s="1"/>
  <c r="BC45" i="92" s="1"/>
  <c r="BG45" i="92" s="1"/>
  <c r="BK45" i="92" s="1"/>
  <c r="BO45" i="92" s="1"/>
  <c r="BS45" i="92" s="1"/>
  <c r="BW45" i="92" s="1"/>
  <c r="CA45" i="92" s="1"/>
  <c r="CE45" i="92" s="1"/>
  <c r="CI45" i="92" s="1"/>
  <c r="CM45" i="92" s="1"/>
  <c r="CQ45" i="92" s="1"/>
  <c r="CU45" i="92" s="1"/>
  <c r="CY45" i="92" s="1"/>
  <c r="DC45" i="92" s="1"/>
  <c r="DG45" i="92" s="1"/>
  <c r="DK45" i="92" s="1"/>
  <c r="DO45" i="92" s="1"/>
  <c r="DS45" i="92" s="1"/>
  <c r="DW45" i="92" s="1"/>
  <c r="EA45" i="92" s="1"/>
  <c r="EE45" i="92" s="1"/>
  <c r="V45" i="92"/>
  <c r="Z45" i="92" s="1"/>
  <c r="AD45" i="92" s="1"/>
  <c r="AH45" i="92" s="1"/>
  <c r="AL45" i="92" s="1"/>
  <c r="AP45" i="92" s="1"/>
  <c r="AT45" i="92" s="1"/>
  <c r="AX45" i="92" s="1"/>
  <c r="BB45" i="92" s="1"/>
  <c r="BF45" i="92" s="1"/>
  <c r="BJ45" i="92" s="1"/>
  <c r="BN45" i="92" s="1"/>
  <c r="BR45" i="92" s="1"/>
  <c r="BV45" i="92" s="1"/>
  <c r="BZ45" i="92" s="1"/>
  <c r="CD45" i="92" s="1"/>
  <c r="CH45" i="92" s="1"/>
  <c r="CL45" i="92" s="1"/>
  <c r="CP45" i="92" s="1"/>
  <c r="CT45" i="92" s="1"/>
  <c r="CX45" i="92" s="1"/>
  <c r="DB45" i="92" s="1"/>
  <c r="DF45" i="92" s="1"/>
  <c r="DJ45" i="92" s="1"/>
  <c r="DN45" i="92" s="1"/>
  <c r="DR45" i="92" s="1"/>
  <c r="DV45" i="92" s="1"/>
  <c r="DZ45" i="92" s="1"/>
  <c r="ED45" i="92" s="1"/>
  <c r="U45" i="92"/>
  <c r="Y45" i="92" s="1"/>
  <c r="AC45" i="92" s="1"/>
  <c r="AG45" i="92" s="1"/>
  <c r="AK45" i="92" s="1"/>
  <c r="AO45" i="92" s="1"/>
  <c r="AS45" i="92" s="1"/>
  <c r="AW45" i="92" s="1"/>
  <c r="BA45" i="92" s="1"/>
  <c r="BE45" i="92" s="1"/>
  <c r="BI45" i="92" s="1"/>
  <c r="BM45" i="92" s="1"/>
  <c r="BQ45" i="92" s="1"/>
  <c r="BU45" i="92" s="1"/>
  <c r="BY45" i="92" s="1"/>
  <c r="CC45" i="92" s="1"/>
  <c r="CG45" i="92" s="1"/>
  <c r="CK45" i="92" s="1"/>
  <c r="CO45" i="92" s="1"/>
  <c r="CS45" i="92" s="1"/>
  <c r="CW45" i="92" s="1"/>
  <c r="DA45" i="92" s="1"/>
  <c r="DE45" i="92" s="1"/>
  <c r="DI45" i="92" s="1"/>
  <c r="DM45" i="92" s="1"/>
  <c r="DQ45" i="92" s="1"/>
  <c r="DU45" i="92" s="1"/>
  <c r="DY45" i="92" s="1"/>
  <c r="EC45" i="92" s="1"/>
  <c r="X44" i="92"/>
  <c r="AB44" i="92" s="1"/>
  <c r="AF44" i="92" s="1"/>
  <c r="AJ44" i="92" s="1"/>
  <c r="AN44" i="92" s="1"/>
  <c r="AR44" i="92" s="1"/>
  <c r="AV44" i="92" s="1"/>
  <c r="AZ44" i="92" s="1"/>
  <c r="BD44" i="92" s="1"/>
  <c r="BH44" i="92" s="1"/>
  <c r="BL44" i="92" s="1"/>
  <c r="BP44" i="92" s="1"/>
  <c r="BT44" i="92" s="1"/>
  <c r="BX44" i="92" s="1"/>
  <c r="CB44" i="92" s="1"/>
  <c r="CF44" i="92" s="1"/>
  <c r="CJ44" i="92" s="1"/>
  <c r="CN44" i="92" s="1"/>
  <c r="CR44" i="92" s="1"/>
  <c r="CV44" i="92" s="1"/>
  <c r="CZ44" i="92" s="1"/>
  <c r="DD44" i="92" s="1"/>
  <c r="DH44" i="92" s="1"/>
  <c r="DL44" i="92" s="1"/>
  <c r="DP44" i="92" s="1"/>
  <c r="DT44" i="92" s="1"/>
  <c r="DX44" i="92" s="1"/>
  <c r="EB44" i="92" s="1"/>
  <c r="EF44" i="92" s="1"/>
  <c r="W44" i="92"/>
  <c r="AA44" i="92" s="1"/>
  <c r="AE44" i="92" s="1"/>
  <c r="AI44" i="92" s="1"/>
  <c r="AM44" i="92" s="1"/>
  <c r="AQ44" i="92" s="1"/>
  <c r="AU44" i="92" s="1"/>
  <c r="AY44" i="92" s="1"/>
  <c r="BC44" i="92" s="1"/>
  <c r="BG44" i="92" s="1"/>
  <c r="BK44" i="92" s="1"/>
  <c r="BO44" i="92" s="1"/>
  <c r="BS44" i="92" s="1"/>
  <c r="BW44" i="92" s="1"/>
  <c r="CA44" i="92" s="1"/>
  <c r="CE44" i="92" s="1"/>
  <c r="CI44" i="92" s="1"/>
  <c r="CM44" i="92" s="1"/>
  <c r="CQ44" i="92" s="1"/>
  <c r="CU44" i="92" s="1"/>
  <c r="CY44" i="92" s="1"/>
  <c r="DC44" i="92" s="1"/>
  <c r="DG44" i="92" s="1"/>
  <c r="DK44" i="92" s="1"/>
  <c r="DO44" i="92" s="1"/>
  <c r="DS44" i="92" s="1"/>
  <c r="DW44" i="92" s="1"/>
  <c r="EA44" i="92" s="1"/>
  <c r="EE44" i="92" s="1"/>
  <c r="V44" i="92"/>
  <c r="Z44" i="92" s="1"/>
  <c r="AD44" i="92" s="1"/>
  <c r="AH44" i="92" s="1"/>
  <c r="AL44" i="92" s="1"/>
  <c r="AP44" i="92" s="1"/>
  <c r="AT44" i="92" s="1"/>
  <c r="AX44" i="92" s="1"/>
  <c r="BB44" i="92" s="1"/>
  <c r="BF44" i="92" s="1"/>
  <c r="BJ44" i="92" s="1"/>
  <c r="BN44" i="92" s="1"/>
  <c r="BR44" i="92" s="1"/>
  <c r="BV44" i="92" s="1"/>
  <c r="BZ44" i="92" s="1"/>
  <c r="CD44" i="92" s="1"/>
  <c r="CH44" i="92" s="1"/>
  <c r="CL44" i="92" s="1"/>
  <c r="CP44" i="92" s="1"/>
  <c r="CT44" i="92" s="1"/>
  <c r="CX44" i="92" s="1"/>
  <c r="DB44" i="92" s="1"/>
  <c r="DF44" i="92" s="1"/>
  <c r="DJ44" i="92" s="1"/>
  <c r="DN44" i="92" s="1"/>
  <c r="DR44" i="92" s="1"/>
  <c r="DV44" i="92" s="1"/>
  <c r="DZ44" i="92" s="1"/>
  <c r="ED44" i="92" s="1"/>
  <c r="U44" i="92"/>
  <c r="Y44" i="92" s="1"/>
  <c r="AC44" i="92" s="1"/>
  <c r="AG44" i="92" s="1"/>
  <c r="AK44" i="92" s="1"/>
  <c r="AO44" i="92" s="1"/>
  <c r="AS44" i="92" s="1"/>
  <c r="AW44" i="92" s="1"/>
  <c r="BA44" i="92" s="1"/>
  <c r="BE44" i="92" s="1"/>
  <c r="BI44" i="92" s="1"/>
  <c r="BM44" i="92" s="1"/>
  <c r="BQ44" i="92" s="1"/>
  <c r="BU44" i="92" s="1"/>
  <c r="BY44" i="92" s="1"/>
  <c r="CC44" i="92" s="1"/>
  <c r="CG44" i="92" s="1"/>
  <c r="CK44" i="92" s="1"/>
  <c r="CO44" i="92" s="1"/>
  <c r="CS44" i="92" s="1"/>
  <c r="CW44" i="92" s="1"/>
  <c r="DA44" i="92" s="1"/>
  <c r="DE44" i="92" s="1"/>
  <c r="DI44" i="92" s="1"/>
  <c r="DM44" i="92" s="1"/>
  <c r="DQ44" i="92" s="1"/>
  <c r="DU44" i="92" s="1"/>
  <c r="DY44" i="92" s="1"/>
  <c r="EC44" i="92" s="1"/>
  <c r="X43" i="92"/>
  <c r="AB43" i="92" s="1"/>
  <c r="AF43" i="92" s="1"/>
  <c r="AJ43" i="92" s="1"/>
  <c r="AN43" i="92" s="1"/>
  <c r="AR43" i="92" s="1"/>
  <c r="AV43" i="92" s="1"/>
  <c r="AZ43" i="92" s="1"/>
  <c r="BD43" i="92" s="1"/>
  <c r="BH43" i="92" s="1"/>
  <c r="BL43" i="92" s="1"/>
  <c r="BP43" i="92" s="1"/>
  <c r="BT43" i="92" s="1"/>
  <c r="BX43" i="92" s="1"/>
  <c r="CB43" i="92" s="1"/>
  <c r="CF43" i="92" s="1"/>
  <c r="CJ43" i="92" s="1"/>
  <c r="CN43" i="92" s="1"/>
  <c r="CR43" i="92" s="1"/>
  <c r="CV43" i="92" s="1"/>
  <c r="CZ43" i="92" s="1"/>
  <c r="DD43" i="92" s="1"/>
  <c r="DH43" i="92" s="1"/>
  <c r="DL43" i="92" s="1"/>
  <c r="DP43" i="92" s="1"/>
  <c r="DT43" i="92" s="1"/>
  <c r="DX43" i="92" s="1"/>
  <c r="EB43" i="92" s="1"/>
  <c r="EF43" i="92" s="1"/>
  <c r="W43" i="92"/>
  <c r="AA43" i="92" s="1"/>
  <c r="AE43" i="92" s="1"/>
  <c r="AI43" i="92" s="1"/>
  <c r="AM43" i="92" s="1"/>
  <c r="AQ43" i="92" s="1"/>
  <c r="AU43" i="92" s="1"/>
  <c r="AY43" i="92" s="1"/>
  <c r="BC43" i="92" s="1"/>
  <c r="BG43" i="92" s="1"/>
  <c r="BK43" i="92" s="1"/>
  <c r="BO43" i="92" s="1"/>
  <c r="BS43" i="92" s="1"/>
  <c r="BW43" i="92" s="1"/>
  <c r="CA43" i="92" s="1"/>
  <c r="CE43" i="92" s="1"/>
  <c r="CI43" i="92" s="1"/>
  <c r="CM43" i="92" s="1"/>
  <c r="CQ43" i="92" s="1"/>
  <c r="CU43" i="92" s="1"/>
  <c r="CY43" i="92" s="1"/>
  <c r="DC43" i="92" s="1"/>
  <c r="DG43" i="92" s="1"/>
  <c r="DK43" i="92" s="1"/>
  <c r="DO43" i="92" s="1"/>
  <c r="DS43" i="92" s="1"/>
  <c r="DW43" i="92" s="1"/>
  <c r="EA43" i="92" s="1"/>
  <c r="EE43" i="92" s="1"/>
  <c r="V43" i="92"/>
  <c r="Z43" i="92" s="1"/>
  <c r="AD43" i="92" s="1"/>
  <c r="AH43" i="92" s="1"/>
  <c r="AL43" i="92" s="1"/>
  <c r="AP43" i="92" s="1"/>
  <c r="AT43" i="92" s="1"/>
  <c r="AX43" i="92" s="1"/>
  <c r="BB43" i="92" s="1"/>
  <c r="BF43" i="92" s="1"/>
  <c r="BJ43" i="92" s="1"/>
  <c r="BN43" i="92" s="1"/>
  <c r="BR43" i="92" s="1"/>
  <c r="BV43" i="92" s="1"/>
  <c r="BZ43" i="92" s="1"/>
  <c r="CD43" i="92" s="1"/>
  <c r="CH43" i="92" s="1"/>
  <c r="CL43" i="92" s="1"/>
  <c r="CP43" i="92" s="1"/>
  <c r="CT43" i="92" s="1"/>
  <c r="CX43" i="92" s="1"/>
  <c r="DB43" i="92" s="1"/>
  <c r="DF43" i="92" s="1"/>
  <c r="DJ43" i="92" s="1"/>
  <c r="DN43" i="92" s="1"/>
  <c r="DR43" i="92" s="1"/>
  <c r="DV43" i="92" s="1"/>
  <c r="DZ43" i="92" s="1"/>
  <c r="ED43" i="92" s="1"/>
  <c r="U43" i="92"/>
  <c r="Y43" i="92" s="1"/>
  <c r="AC43" i="92" s="1"/>
  <c r="AG43" i="92" s="1"/>
  <c r="AK43" i="92" s="1"/>
  <c r="AO43" i="92" s="1"/>
  <c r="AS43" i="92" s="1"/>
  <c r="AW43" i="92" s="1"/>
  <c r="BA43" i="92" s="1"/>
  <c r="BE43" i="92" s="1"/>
  <c r="BI43" i="92" s="1"/>
  <c r="BM43" i="92" s="1"/>
  <c r="BQ43" i="92" s="1"/>
  <c r="BU43" i="92" s="1"/>
  <c r="BY43" i="92" s="1"/>
  <c r="CC43" i="92" s="1"/>
  <c r="CG43" i="92" s="1"/>
  <c r="CK43" i="92" s="1"/>
  <c r="CO43" i="92" s="1"/>
  <c r="CS43" i="92" s="1"/>
  <c r="CW43" i="92" s="1"/>
  <c r="DA43" i="92" s="1"/>
  <c r="DE43" i="92" s="1"/>
  <c r="DI43" i="92" s="1"/>
  <c r="DM43" i="92" s="1"/>
  <c r="DQ43" i="92" s="1"/>
  <c r="DU43" i="92" s="1"/>
  <c r="DY43" i="92" s="1"/>
  <c r="EC43" i="92" s="1"/>
  <c r="X42" i="92"/>
  <c r="AB42" i="92" s="1"/>
  <c r="AF42" i="92" s="1"/>
  <c r="AJ42" i="92" s="1"/>
  <c r="AN42" i="92" s="1"/>
  <c r="AR42" i="92" s="1"/>
  <c r="AV42" i="92" s="1"/>
  <c r="AZ42" i="92" s="1"/>
  <c r="BD42" i="92" s="1"/>
  <c r="BH42" i="92" s="1"/>
  <c r="BL42" i="92" s="1"/>
  <c r="BP42" i="92" s="1"/>
  <c r="BT42" i="92" s="1"/>
  <c r="BX42" i="92" s="1"/>
  <c r="CB42" i="92" s="1"/>
  <c r="CF42" i="92" s="1"/>
  <c r="CJ42" i="92" s="1"/>
  <c r="CN42" i="92" s="1"/>
  <c r="CR42" i="92" s="1"/>
  <c r="CV42" i="92" s="1"/>
  <c r="CZ42" i="92" s="1"/>
  <c r="DD42" i="92" s="1"/>
  <c r="DH42" i="92" s="1"/>
  <c r="DL42" i="92" s="1"/>
  <c r="DP42" i="92" s="1"/>
  <c r="DT42" i="92" s="1"/>
  <c r="DX42" i="92" s="1"/>
  <c r="EB42" i="92" s="1"/>
  <c r="EF42" i="92" s="1"/>
  <c r="W42" i="92"/>
  <c r="AA42" i="92" s="1"/>
  <c r="AE42" i="92" s="1"/>
  <c r="AI42" i="92" s="1"/>
  <c r="AM42" i="92" s="1"/>
  <c r="AQ42" i="92" s="1"/>
  <c r="AU42" i="92" s="1"/>
  <c r="AY42" i="92" s="1"/>
  <c r="BC42" i="92" s="1"/>
  <c r="BG42" i="92" s="1"/>
  <c r="BK42" i="92" s="1"/>
  <c r="BO42" i="92" s="1"/>
  <c r="BS42" i="92" s="1"/>
  <c r="BW42" i="92" s="1"/>
  <c r="CA42" i="92" s="1"/>
  <c r="CE42" i="92" s="1"/>
  <c r="CI42" i="92" s="1"/>
  <c r="CM42" i="92" s="1"/>
  <c r="CQ42" i="92" s="1"/>
  <c r="CU42" i="92" s="1"/>
  <c r="CY42" i="92" s="1"/>
  <c r="DC42" i="92" s="1"/>
  <c r="DG42" i="92" s="1"/>
  <c r="DK42" i="92" s="1"/>
  <c r="DO42" i="92" s="1"/>
  <c r="DS42" i="92" s="1"/>
  <c r="DW42" i="92" s="1"/>
  <c r="EA42" i="92" s="1"/>
  <c r="EE42" i="92" s="1"/>
  <c r="V42" i="92"/>
  <c r="Z42" i="92" s="1"/>
  <c r="AD42" i="92" s="1"/>
  <c r="AH42" i="92" s="1"/>
  <c r="AL42" i="92" s="1"/>
  <c r="AP42" i="92" s="1"/>
  <c r="AT42" i="92" s="1"/>
  <c r="AX42" i="92" s="1"/>
  <c r="BB42" i="92" s="1"/>
  <c r="BF42" i="92" s="1"/>
  <c r="BJ42" i="92" s="1"/>
  <c r="BN42" i="92" s="1"/>
  <c r="BR42" i="92" s="1"/>
  <c r="BV42" i="92" s="1"/>
  <c r="BZ42" i="92" s="1"/>
  <c r="CD42" i="92" s="1"/>
  <c r="CH42" i="92" s="1"/>
  <c r="CL42" i="92" s="1"/>
  <c r="CP42" i="92" s="1"/>
  <c r="CT42" i="92" s="1"/>
  <c r="CX42" i="92" s="1"/>
  <c r="DB42" i="92" s="1"/>
  <c r="DF42" i="92" s="1"/>
  <c r="DJ42" i="92" s="1"/>
  <c r="DN42" i="92" s="1"/>
  <c r="DR42" i="92" s="1"/>
  <c r="DV42" i="92" s="1"/>
  <c r="DZ42" i="92" s="1"/>
  <c r="ED42" i="92" s="1"/>
  <c r="U42" i="92"/>
  <c r="Y42" i="92" s="1"/>
  <c r="AC42" i="92" s="1"/>
  <c r="AG42" i="92" s="1"/>
  <c r="AK42" i="92" s="1"/>
  <c r="AO42" i="92" s="1"/>
  <c r="AS42" i="92" s="1"/>
  <c r="AW42" i="92" s="1"/>
  <c r="BA42" i="92" s="1"/>
  <c r="BE42" i="92" s="1"/>
  <c r="BI42" i="92" s="1"/>
  <c r="BM42" i="92" s="1"/>
  <c r="BQ42" i="92" s="1"/>
  <c r="BU42" i="92" s="1"/>
  <c r="BY42" i="92" s="1"/>
  <c r="CC42" i="92" s="1"/>
  <c r="CG42" i="92" s="1"/>
  <c r="CK42" i="92" s="1"/>
  <c r="CO42" i="92" s="1"/>
  <c r="CS42" i="92" s="1"/>
  <c r="CW42" i="92" s="1"/>
  <c r="DA42" i="92" s="1"/>
  <c r="DE42" i="92" s="1"/>
  <c r="DI42" i="92" s="1"/>
  <c r="DM42" i="92" s="1"/>
  <c r="DQ42" i="92" s="1"/>
  <c r="DU42" i="92" s="1"/>
  <c r="DY42" i="92" s="1"/>
  <c r="EC42" i="92" s="1"/>
  <c r="X41" i="92"/>
  <c r="AB41" i="92" s="1"/>
  <c r="AF41" i="92" s="1"/>
  <c r="AJ41" i="92" s="1"/>
  <c r="AN41" i="92" s="1"/>
  <c r="AR41" i="92" s="1"/>
  <c r="AV41" i="92" s="1"/>
  <c r="AZ41" i="92" s="1"/>
  <c r="BD41" i="92" s="1"/>
  <c r="BH41" i="92" s="1"/>
  <c r="BL41" i="92" s="1"/>
  <c r="BP41" i="92" s="1"/>
  <c r="BT41" i="92" s="1"/>
  <c r="BX41" i="92" s="1"/>
  <c r="CB41" i="92" s="1"/>
  <c r="CF41" i="92" s="1"/>
  <c r="CJ41" i="92" s="1"/>
  <c r="CN41" i="92" s="1"/>
  <c r="CR41" i="92" s="1"/>
  <c r="CV41" i="92" s="1"/>
  <c r="CZ41" i="92" s="1"/>
  <c r="DD41" i="92" s="1"/>
  <c r="DH41" i="92" s="1"/>
  <c r="DL41" i="92" s="1"/>
  <c r="DP41" i="92" s="1"/>
  <c r="DT41" i="92" s="1"/>
  <c r="DX41" i="92" s="1"/>
  <c r="EB41" i="92" s="1"/>
  <c r="EF41" i="92" s="1"/>
  <c r="W41" i="92"/>
  <c r="AA41" i="92" s="1"/>
  <c r="AE41" i="92" s="1"/>
  <c r="AI41" i="92" s="1"/>
  <c r="AM41" i="92" s="1"/>
  <c r="AQ41" i="92" s="1"/>
  <c r="AU41" i="92" s="1"/>
  <c r="AY41" i="92" s="1"/>
  <c r="BC41" i="92" s="1"/>
  <c r="BG41" i="92" s="1"/>
  <c r="BK41" i="92" s="1"/>
  <c r="BO41" i="92" s="1"/>
  <c r="BS41" i="92" s="1"/>
  <c r="BW41" i="92" s="1"/>
  <c r="CA41" i="92" s="1"/>
  <c r="CE41" i="92" s="1"/>
  <c r="CI41" i="92" s="1"/>
  <c r="CM41" i="92" s="1"/>
  <c r="CQ41" i="92" s="1"/>
  <c r="CU41" i="92" s="1"/>
  <c r="CY41" i="92" s="1"/>
  <c r="DC41" i="92" s="1"/>
  <c r="DG41" i="92" s="1"/>
  <c r="DK41" i="92" s="1"/>
  <c r="DO41" i="92" s="1"/>
  <c r="DS41" i="92" s="1"/>
  <c r="DW41" i="92" s="1"/>
  <c r="EA41" i="92" s="1"/>
  <c r="EE41" i="92" s="1"/>
  <c r="V41" i="92"/>
  <c r="Z41" i="92" s="1"/>
  <c r="AD41" i="92" s="1"/>
  <c r="AH41" i="92" s="1"/>
  <c r="AL41" i="92" s="1"/>
  <c r="AP41" i="92" s="1"/>
  <c r="AT41" i="92" s="1"/>
  <c r="AX41" i="92" s="1"/>
  <c r="BB41" i="92" s="1"/>
  <c r="BF41" i="92" s="1"/>
  <c r="BJ41" i="92" s="1"/>
  <c r="BN41" i="92" s="1"/>
  <c r="BR41" i="92" s="1"/>
  <c r="BV41" i="92" s="1"/>
  <c r="BZ41" i="92" s="1"/>
  <c r="CD41" i="92" s="1"/>
  <c r="CH41" i="92" s="1"/>
  <c r="CL41" i="92" s="1"/>
  <c r="CP41" i="92" s="1"/>
  <c r="CT41" i="92" s="1"/>
  <c r="CX41" i="92" s="1"/>
  <c r="DB41" i="92" s="1"/>
  <c r="DF41" i="92" s="1"/>
  <c r="DJ41" i="92" s="1"/>
  <c r="DN41" i="92" s="1"/>
  <c r="DR41" i="92" s="1"/>
  <c r="DV41" i="92" s="1"/>
  <c r="DZ41" i="92" s="1"/>
  <c r="ED41" i="92" s="1"/>
  <c r="U41" i="92"/>
  <c r="Y41" i="92" s="1"/>
  <c r="AC41" i="92" s="1"/>
  <c r="AG41" i="92" s="1"/>
  <c r="AK41" i="92" s="1"/>
  <c r="AO41" i="92" s="1"/>
  <c r="AS41" i="92" s="1"/>
  <c r="AW41" i="92" s="1"/>
  <c r="BA41" i="92" s="1"/>
  <c r="BE41" i="92" s="1"/>
  <c r="BI41" i="92" s="1"/>
  <c r="BM41" i="92" s="1"/>
  <c r="BQ41" i="92" s="1"/>
  <c r="BU41" i="92" s="1"/>
  <c r="BY41" i="92" s="1"/>
  <c r="CC41" i="92" s="1"/>
  <c r="CG41" i="92" s="1"/>
  <c r="CK41" i="92" s="1"/>
  <c r="CO41" i="92" s="1"/>
  <c r="CS41" i="92" s="1"/>
  <c r="CW41" i="92" s="1"/>
  <c r="DA41" i="92" s="1"/>
  <c r="DE41" i="92" s="1"/>
  <c r="DI41" i="92" s="1"/>
  <c r="DM41" i="92" s="1"/>
  <c r="DQ41" i="92" s="1"/>
  <c r="DU41" i="92" s="1"/>
  <c r="DY41" i="92" s="1"/>
  <c r="EC41" i="92" s="1"/>
  <c r="X40" i="92"/>
  <c r="AB40" i="92" s="1"/>
  <c r="AF40" i="92" s="1"/>
  <c r="AJ40" i="92" s="1"/>
  <c r="AN40" i="92" s="1"/>
  <c r="AR40" i="92" s="1"/>
  <c r="AV40" i="92" s="1"/>
  <c r="AZ40" i="92" s="1"/>
  <c r="BD40" i="92" s="1"/>
  <c r="BH40" i="92" s="1"/>
  <c r="BL40" i="92" s="1"/>
  <c r="BP40" i="92" s="1"/>
  <c r="BT40" i="92" s="1"/>
  <c r="BX40" i="92" s="1"/>
  <c r="CB40" i="92" s="1"/>
  <c r="CF40" i="92" s="1"/>
  <c r="CJ40" i="92" s="1"/>
  <c r="CN40" i="92" s="1"/>
  <c r="CR40" i="92" s="1"/>
  <c r="CV40" i="92" s="1"/>
  <c r="CZ40" i="92" s="1"/>
  <c r="DD40" i="92" s="1"/>
  <c r="DH40" i="92" s="1"/>
  <c r="DL40" i="92" s="1"/>
  <c r="DP40" i="92" s="1"/>
  <c r="DT40" i="92" s="1"/>
  <c r="DX40" i="92" s="1"/>
  <c r="EB40" i="92" s="1"/>
  <c r="EF40" i="92" s="1"/>
  <c r="W40" i="92"/>
  <c r="AA40" i="92" s="1"/>
  <c r="AE40" i="92" s="1"/>
  <c r="AI40" i="92" s="1"/>
  <c r="AM40" i="92" s="1"/>
  <c r="AQ40" i="92" s="1"/>
  <c r="AU40" i="92" s="1"/>
  <c r="AY40" i="92" s="1"/>
  <c r="BC40" i="92" s="1"/>
  <c r="BG40" i="92" s="1"/>
  <c r="BK40" i="92" s="1"/>
  <c r="BO40" i="92" s="1"/>
  <c r="BS40" i="92" s="1"/>
  <c r="BW40" i="92" s="1"/>
  <c r="CA40" i="92" s="1"/>
  <c r="CE40" i="92" s="1"/>
  <c r="CI40" i="92" s="1"/>
  <c r="CM40" i="92" s="1"/>
  <c r="CQ40" i="92" s="1"/>
  <c r="CU40" i="92" s="1"/>
  <c r="CY40" i="92" s="1"/>
  <c r="DC40" i="92" s="1"/>
  <c r="DG40" i="92" s="1"/>
  <c r="DK40" i="92" s="1"/>
  <c r="DO40" i="92" s="1"/>
  <c r="DS40" i="92" s="1"/>
  <c r="DW40" i="92" s="1"/>
  <c r="EA40" i="92" s="1"/>
  <c r="EE40" i="92" s="1"/>
  <c r="V40" i="92"/>
  <c r="Z40" i="92" s="1"/>
  <c r="AD40" i="92" s="1"/>
  <c r="AH40" i="92" s="1"/>
  <c r="AL40" i="92" s="1"/>
  <c r="AP40" i="92" s="1"/>
  <c r="AT40" i="92" s="1"/>
  <c r="AX40" i="92" s="1"/>
  <c r="BB40" i="92" s="1"/>
  <c r="BF40" i="92" s="1"/>
  <c r="BJ40" i="92" s="1"/>
  <c r="BN40" i="92" s="1"/>
  <c r="BR40" i="92" s="1"/>
  <c r="BV40" i="92" s="1"/>
  <c r="BZ40" i="92" s="1"/>
  <c r="CD40" i="92" s="1"/>
  <c r="CH40" i="92" s="1"/>
  <c r="CL40" i="92" s="1"/>
  <c r="CP40" i="92" s="1"/>
  <c r="CT40" i="92" s="1"/>
  <c r="CX40" i="92" s="1"/>
  <c r="DB40" i="92" s="1"/>
  <c r="DF40" i="92" s="1"/>
  <c r="DJ40" i="92" s="1"/>
  <c r="DN40" i="92" s="1"/>
  <c r="DR40" i="92" s="1"/>
  <c r="DV40" i="92" s="1"/>
  <c r="DZ40" i="92" s="1"/>
  <c r="ED40" i="92" s="1"/>
  <c r="U40" i="92"/>
  <c r="Y40" i="92" s="1"/>
  <c r="AC40" i="92" s="1"/>
  <c r="AG40" i="92" s="1"/>
  <c r="AK40" i="92" s="1"/>
  <c r="AO40" i="92" s="1"/>
  <c r="AS40" i="92" s="1"/>
  <c r="AW40" i="92" s="1"/>
  <c r="BA40" i="92" s="1"/>
  <c r="BE40" i="92" s="1"/>
  <c r="BI40" i="92" s="1"/>
  <c r="BM40" i="92" s="1"/>
  <c r="BQ40" i="92" s="1"/>
  <c r="BU40" i="92" s="1"/>
  <c r="BY40" i="92" s="1"/>
  <c r="CC40" i="92" s="1"/>
  <c r="CG40" i="92" s="1"/>
  <c r="CK40" i="92" s="1"/>
  <c r="CO40" i="92" s="1"/>
  <c r="CS40" i="92" s="1"/>
  <c r="CW40" i="92" s="1"/>
  <c r="DA40" i="92" s="1"/>
  <c r="DE40" i="92" s="1"/>
  <c r="DI40" i="92" s="1"/>
  <c r="DM40" i="92" s="1"/>
  <c r="DQ40" i="92" s="1"/>
  <c r="DU40" i="92" s="1"/>
  <c r="DY40" i="92" s="1"/>
  <c r="EC40" i="92" s="1"/>
  <c r="X39" i="92"/>
  <c r="AB39" i="92" s="1"/>
  <c r="AF39" i="92" s="1"/>
  <c r="AJ39" i="92" s="1"/>
  <c r="AN39" i="92" s="1"/>
  <c r="AR39" i="92" s="1"/>
  <c r="AV39" i="92" s="1"/>
  <c r="AZ39" i="92" s="1"/>
  <c r="BD39" i="92" s="1"/>
  <c r="BH39" i="92" s="1"/>
  <c r="BL39" i="92" s="1"/>
  <c r="BP39" i="92" s="1"/>
  <c r="BT39" i="92" s="1"/>
  <c r="BX39" i="92" s="1"/>
  <c r="CB39" i="92" s="1"/>
  <c r="CF39" i="92" s="1"/>
  <c r="CJ39" i="92" s="1"/>
  <c r="CN39" i="92" s="1"/>
  <c r="CR39" i="92" s="1"/>
  <c r="CV39" i="92" s="1"/>
  <c r="CZ39" i="92" s="1"/>
  <c r="DD39" i="92" s="1"/>
  <c r="DH39" i="92" s="1"/>
  <c r="DL39" i="92" s="1"/>
  <c r="DP39" i="92" s="1"/>
  <c r="DT39" i="92" s="1"/>
  <c r="DX39" i="92" s="1"/>
  <c r="EB39" i="92" s="1"/>
  <c r="EF39" i="92" s="1"/>
  <c r="W39" i="92"/>
  <c r="AA39" i="92" s="1"/>
  <c r="AE39" i="92" s="1"/>
  <c r="AI39" i="92" s="1"/>
  <c r="AM39" i="92" s="1"/>
  <c r="AQ39" i="92" s="1"/>
  <c r="AU39" i="92" s="1"/>
  <c r="AY39" i="92" s="1"/>
  <c r="BC39" i="92" s="1"/>
  <c r="BG39" i="92" s="1"/>
  <c r="BK39" i="92" s="1"/>
  <c r="BO39" i="92" s="1"/>
  <c r="BS39" i="92" s="1"/>
  <c r="BW39" i="92" s="1"/>
  <c r="CA39" i="92" s="1"/>
  <c r="CE39" i="92" s="1"/>
  <c r="CI39" i="92" s="1"/>
  <c r="CM39" i="92" s="1"/>
  <c r="CQ39" i="92" s="1"/>
  <c r="CU39" i="92" s="1"/>
  <c r="CY39" i="92" s="1"/>
  <c r="DC39" i="92" s="1"/>
  <c r="DG39" i="92" s="1"/>
  <c r="DK39" i="92" s="1"/>
  <c r="DO39" i="92" s="1"/>
  <c r="DS39" i="92" s="1"/>
  <c r="DW39" i="92" s="1"/>
  <c r="EA39" i="92" s="1"/>
  <c r="EE39" i="92" s="1"/>
  <c r="V39" i="92"/>
  <c r="Z39" i="92" s="1"/>
  <c r="AD39" i="92" s="1"/>
  <c r="AH39" i="92" s="1"/>
  <c r="AL39" i="92" s="1"/>
  <c r="AP39" i="92" s="1"/>
  <c r="AT39" i="92" s="1"/>
  <c r="AX39" i="92" s="1"/>
  <c r="BB39" i="92" s="1"/>
  <c r="BF39" i="92" s="1"/>
  <c r="BJ39" i="92" s="1"/>
  <c r="BN39" i="92" s="1"/>
  <c r="BR39" i="92" s="1"/>
  <c r="BV39" i="92" s="1"/>
  <c r="BZ39" i="92" s="1"/>
  <c r="CD39" i="92" s="1"/>
  <c r="CH39" i="92" s="1"/>
  <c r="CL39" i="92" s="1"/>
  <c r="CP39" i="92" s="1"/>
  <c r="CT39" i="92" s="1"/>
  <c r="CX39" i="92" s="1"/>
  <c r="DB39" i="92" s="1"/>
  <c r="DF39" i="92" s="1"/>
  <c r="DJ39" i="92" s="1"/>
  <c r="DN39" i="92" s="1"/>
  <c r="DR39" i="92" s="1"/>
  <c r="DV39" i="92" s="1"/>
  <c r="DZ39" i="92" s="1"/>
  <c r="ED39" i="92" s="1"/>
  <c r="U39" i="92"/>
  <c r="Y39" i="92" s="1"/>
  <c r="AC39" i="92" s="1"/>
  <c r="AG39" i="92" s="1"/>
  <c r="AK39" i="92" s="1"/>
  <c r="AO39" i="92" s="1"/>
  <c r="AS39" i="92" s="1"/>
  <c r="AW39" i="92" s="1"/>
  <c r="BA39" i="92" s="1"/>
  <c r="BE39" i="92" s="1"/>
  <c r="BI39" i="92" s="1"/>
  <c r="BM39" i="92" s="1"/>
  <c r="BQ39" i="92" s="1"/>
  <c r="BU39" i="92" s="1"/>
  <c r="BY39" i="92" s="1"/>
  <c r="CC39" i="92" s="1"/>
  <c r="CG39" i="92" s="1"/>
  <c r="CK39" i="92" s="1"/>
  <c r="CO39" i="92" s="1"/>
  <c r="CS39" i="92" s="1"/>
  <c r="CW39" i="92" s="1"/>
  <c r="DA39" i="92" s="1"/>
  <c r="DE39" i="92" s="1"/>
  <c r="DI39" i="92" s="1"/>
  <c r="DM39" i="92" s="1"/>
  <c r="DQ39" i="92" s="1"/>
  <c r="DU39" i="92" s="1"/>
  <c r="DY39" i="92" s="1"/>
  <c r="EC39" i="92" s="1"/>
  <c r="X38" i="92"/>
  <c r="AB38" i="92" s="1"/>
  <c r="AF38" i="92" s="1"/>
  <c r="AJ38" i="92" s="1"/>
  <c r="AN38" i="92" s="1"/>
  <c r="AR38" i="92" s="1"/>
  <c r="AV38" i="92" s="1"/>
  <c r="AZ38" i="92" s="1"/>
  <c r="BD38" i="92" s="1"/>
  <c r="BH38" i="92" s="1"/>
  <c r="BL38" i="92" s="1"/>
  <c r="BP38" i="92" s="1"/>
  <c r="BT38" i="92" s="1"/>
  <c r="BX38" i="92" s="1"/>
  <c r="CB38" i="92" s="1"/>
  <c r="CF38" i="92" s="1"/>
  <c r="CJ38" i="92" s="1"/>
  <c r="CN38" i="92" s="1"/>
  <c r="CR38" i="92" s="1"/>
  <c r="CV38" i="92" s="1"/>
  <c r="CZ38" i="92" s="1"/>
  <c r="DD38" i="92" s="1"/>
  <c r="DH38" i="92" s="1"/>
  <c r="DL38" i="92" s="1"/>
  <c r="DP38" i="92" s="1"/>
  <c r="DT38" i="92" s="1"/>
  <c r="DX38" i="92" s="1"/>
  <c r="EB38" i="92" s="1"/>
  <c r="EF38" i="92" s="1"/>
  <c r="W38" i="92"/>
  <c r="AA38" i="92" s="1"/>
  <c r="AE38" i="92" s="1"/>
  <c r="AI38" i="92" s="1"/>
  <c r="AM38" i="92" s="1"/>
  <c r="AQ38" i="92" s="1"/>
  <c r="AU38" i="92" s="1"/>
  <c r="AY38" i="92" s="1"/>
  <c r="BC38" i="92" s="1"/>
  <c r="BG38" i="92" s="1"/>
  <c r="BK38" i="92" s="1"/>
  <c r="BO38" i="92" s="1"/>
  <c r="BS38" i="92" s="1"/>
  <c r="BW38" i="92" s="1"/>
  <c r="CA38" i="92" s="1"/>
  <c r="CE38" i="92" s="1"/>
  <c r="CI38" i="92" s="1"/>
  <c r="CM38" i="92" s="1"/>
  <c r="CQ38" i="92" s="1"/>
  <c r="CU38" i="92" s="1"/>
  <c r="CY38" i="92" s="1"/>
  <c r="DC38" i="92" s="1"/>
  <c r="DG38" i="92" s="1"/>
  <c r="DK38" i="92" s="1"/>
  <c r="DO38" i="92" s="1"/>
  <c r="DS38" i="92" s="1"/>
  <c r="DW38" i="92" s="1"/>
  <c r="EA38" i="92" s="1"/>
  <c r="EE38" i="92" s="1"/>
  <c r="V38" i="92"/>
  <c r="Z38" i="92" s="1"/>
  <c r="AD38" i="92" s="1"/>
  <c r="AH38" i="92" s="1"/>
  <c r="AL38" i="92" s="1"/>
  <c r="AP38" i="92" s="1"/>
  <c r="AT38" i="92" s="1"/>
  <c r="AX38" i="92" s="1"/>
  <c r="BB38" i="92" s="1"/>
  <c r="BF38" i="92" s="1"/>
  <c r="BJ38" i="92" s="1"/>
  <c r="BN38" i="92" s="1"/>
  <c r="BR38" i="92" s="1"/>
  <c r="BV38" i="92" s="1"/>
  <c r="BZ38" i="92" s="1"/>
  <c r="CD38" i="92" s="1"/>
  <c r="CH38" i="92" s="1"/>
  <c r="CL38" i="92" s="1"/>
  <c r="CP38" i="92" s="1"/>
  <c r="CT38" i="92" s="1"/>
  <c r="CX38" i="92" s="1"/>
  <c r="DB38" i="92" s="1"/>
  <c r="DF38" i="92" s="1"/>
  <c r="DJ38" i="92" s="1"/>
  <c r="DN38" i="92" s="1"/>
  <c r="DR38" i="92" s="1"/>
  <c r="DV38" i="92" s="1"/>
  <c r="DZ38" i="92" s="1"/>
  <c r="ED38" i="92" s="1"/>
  <c r="U38" i="92"/>
  <c r="Y38" i="92" s="1"/>
  <c r="AC38" i="92" s="1"/>
  <c r="AG38" i="92" s="1"/>
  <c r="AK38" i="92" s="1"/>
  <c r="AO38" i="92" s="1"/>
  <c r="AS38" i="92" s="1"/>
  <c r="AW38" i="92" s="1"/>
  <c r="BA38" i="92" s="1"/>
  <c r="BE38" i="92" s="1"/>
  <c r="BI38" i="92" s="1"/>
  <c r="BM38" i="92" s="1"/>
  <c r="BQ38" i="92" s="1"/>
  <c r="BU38" i="92" s="1"/>
  <c r="BY38" i="92" s="1"/>
  <c r="CC38" i="92" s="1"/>
  <c r="CG38" i="92" s="1"/>
  <c r="CK38" i="92" s="1"/>
  <c r="CO38" i="92" s="1"/>
  <c r="CS38" i="92" s="1"/>
  <c r="CW38" i="92" s="1"/>
  <c r="DA38" i="92" s="1"/>
  <c r="DE38" i="92" s="1"/>
  <c r="DI38" i="92" s="1"/>
  <c r="DM38" i="92" s="1"/>
  <c r="DQ38" i="92" s="1"/>
  <c r="DU38" i="92" s="1"/>
  <c r="DY38" i="92" s="1"/>
  <c r="EC38" i="92" s="1"/>
  <c r="X37" i="92"/>
  <c r="AB37" i="92" s="1"/>
  <c r="AF37" i="92" s="1"/>
  <c r="AJ37" i="92" s="1"/>
  <c r="AN37" i="92" s="1"/>
  <c r="AR37" i="92" s="1"/>
  <c r="AV37" i="92" s="1"/>
  <c r="AZ37" i="92" s="1"/>
  <c r="BD37" i="92" s="1"/>
  <c r="BH37" i="92" s="1"/>
  <c r="BL37" i="92" s="1"/>
  <c r="BP37" i="92" s="1"/>
  <c r="BT37" i="92" s="1"/>
  <c r="BX37" i="92" s="1"/>
  <c r="CB37" i="92" s="1"/>
  <c r="CF37" i="92" s="1"/>
  <c r="CJ37" i="92" s="1"/>
  <c r="CN37" i="92" s="1"/>
  <c r="CR37" i="92" s="1"/>
  <c r="CV37" i="92" s="1"/>
  <c r="CZ37" i="92" s="1"/>
  <c r="DD37" i="92" s="1"/>
  <c r="DH37" i="92" s="1"/>
  <c r="DL37" i="92" s="1"/>
  <c r="DP37" i="92" s="1"/>
  <c r="DT37" i="92" s="1"/>
  <c r="DX37" i="92" s="1"/>
  <c r="EB37" i="92" s="1"/>
  <c r="EF37" i="92" s="1"/>
  <c r="W37" i="92"/>
  <c r="AA37" i="92" s="1"/>
  <c r="AE37" i="92" s="1"/>
  <c r="AI37" i="92" s="1"/>
  <c r="AM37" i="92" s="1"/>
  <c r="AQ37" i="92" s="1"/>
  <c r="AU37" i="92" s="1"/>
  <c r="AY37" i="92" s="1"/>
  <c r="BC37" i="92" s="1"/>
  <c r="BG37" i="92" s="1"/>
  <c r="BK37" i="92" s="1"/>
  <c r="BO37" i="92" s="1"/>
  <c r="BS37" i="92" s="1"/>
  <c r="BW37" i="92" s="1"/>
  <c r="CA37" i="92" s="1"/>
  <c r="CE37" i="92" s="1"/>
  <c r="CI37" i="92" s="1"/>
  <c r="CM37" i="92" s="1"/>
  <c r="CQ37" i="92" s="1"/>
  <c r="CU37" i="92" s="1"/>
  <c r="CY37" i="92" s="1"/>
  <c r="DC37" i="92" s="1"/>
  <c r="DG37" i="92" s="1"/>
  <c r="DK37" i="92" s="1"/>
  <c r="DO37" i="92" s="1"/>
  <c r="DS37" i="92" s="1"/>
  <c r="DW37" i="92" s="1"/>
  <c r="EA37" i="92" s="1"/>
  <c r="EE37" i="92" s="1"/>
  <c r="V37" i="92"/>
  <c r="Z37" i="92" s="1"/>
  <c r="AD37" i="92" s="1"/>
  <c r="AH37" i="92" s="1"/>
  <c r="AL37" i="92" s="1"/>
  <c r="AP37" i="92" s="1"/>
  <c r="AT37" i="92" s="1"/>
  <c r="AX37" i="92" s="1"/>
  <c r="BB37" i="92" s="1"/>
  <c r="BF37" i="92" s="1"/>
  <c r="BJ37" i="92" s="1"/>
  <c r="BN37" i="92" s="1"/>
  <c r="BR37" i="92" s="1"/>
  <c r="BV37" i="92" s="1"/>
  <c r="BZ37" i="92" s="1"/>
  <c r="CD37" i="92" s="1"/>
  <c r="CH37" i="92" s="1"/>
  <c r="CL37" i="92" s="1"/>
  <c r="CP37" i="92" s="1"/>
  <c r="CT37" i="92" s="1"/>
  <c r="CX37" i="92" s="1"/>
  <c r="DB37" i="92" s="1"/>
  <c r="DF37" i="92" s="1"/>
  <c r="DJ37" i="92" s="1"/>
  <c r="DN37" i="92" s="1"/>
  <c r="DR37" i="92" s="1"/>
  <c r="DV37" i="92" s="1"/>
  <c r="DZ37" i="92" s="1"/>
  <c r="ED37" i="92" s="1"/>
  <c r="U37" i="92"/>
  <c r="Y37" i="92" s="1"/>
  <c r="AC37" i="92" s="1"/>
  <c r="AG37" i="92" s="1"/>
  <c r="AK37" i="92" s="1"/>
  <c r="AO37" i="92" s="1"/>
  <c r="AS37" i="92" s="1"/>
  <c r="AW37" i="92" s="1"/>
  <c r="BA37" i="92" s="1"/>
  <c r="BE37" i="92" s="1"/>
  <c r="BI37" i="92" s="1"/>
  <c r="BM37" i="92" s="1"/>
  <c r="BQ37" i="92" s="1"/>
  <c r="BU37" i="92" s="1"/>
  <c r="BY37" i="92" s="1"/>
  <c r="CC37" i="92" s="1"/>
  <c r="CG37" i="92" s="1"/>
  <c r="CK37" i="92" s="1"/>
  <c r="CO37" i="92" s="1"/>
  <c r="CS37" i="92" s="1"/>
  <c r="CW37" i="92" s="1"/>
  <c r="DA37" i="92" s="1"/>
  <c r="DE37" i="92" s="1"/>
  <c r="DI37" i="92" s="1"/>
  <c r="DM37" i="92" s="1"/>
  <c r="DQ37" i="92" s="1"/>
  <c r="DU37" i="92" s="1"/>
  <c r="DY37" i="92" s="1"/>
  <c r="EC37" i="92" s="1"/>
  <c r="X36" i="92"/>
  <c r="AB36" i="92" s="1"/>
  <c r="AF36" i="92" s="1"/>
  <c r="AJ36" i="92" s="1"/>
  <c r="AN36" i="92" s="1"/>
  <c r="AR36" i="92" s="1"/>
  <c r="AV36" i="92" s="1"/>
  <c r="AZ36" i="92" s="1"/>
  <c r="BD36" i="92" s="1"/>
  <c r="BH36" i="92" s="1"/>
  <c r="BL36" i="92" s="1"/>
  <c r="BP36" i="92" s="1"/>
  <c r="BT36" i="92" s="1"/>
  <c r="BX36" i="92" s="1"/>
  <c r="CB36" i="92" s="1"/>
  <c r="CF36" i="92" s="1"/>
  <c r="CJ36" i="92" s="1"/>
  <c r="CN36" i="92" s="1"/>
  <c r="CR36" i="92" s="1"/>
  <c r="CV36" i="92" s="1"/>
  <c r="CZ36" i="92" s="1"/>
  <c r="DD36" i="92" s="1"/>
  <c r="DH36" i="92" s="1"/>
  <c r="DL36" i="92" s="1"/>
  <c r="DP36" i="92" s="1"/>
  <c r="DT36" i="92" s="1"/>
  <c r="DX36" i="92" s="1"/>
  <c r="EB36" i="92" s="1"/>
  <c r="EF36" i="92" s="1"/>
  <c r="W36" i="92"/>
  <c r="AA36" i="92" s="1"/>
  <c r="AE36" i="92" s="1"/>
  <c r="AI36" i="92" s="1"/>
  <c r="AM36" i="92" s="1"/>
  <c r="AQ36" i="92" s="1"/>
  <c r="AU36" i="92" s="1"/>
  <c r="AY36" i="92" s="1"/>
  <c r="BC36" i="92" s="1"/>
  <c r="BG36" i="92" s="1"/>
  <c r="BK36" i="92" s="1"/>
  <c r="BO36" i="92" s="1"/>
  <c r="BS36" i="92" s="1"/>
  <c r="BW36" i="92" s="1"/>
  <c r="CA36" i="92" s="1"/>
  <c r="CE36" i="92" s="1"/>
  <c r="CI36" i="92" s="1"/>
  <c r="CM36" i="92" s="1"/>
  <c r="CQ36" i="92" s="1"/>
  <c r="CU36" i="92" s="1"/>
  <c r="CY36" i="92" s="1"/>
  <c r="DC36" i="92" s="1"/>
  <c r="DG36" i="92" s="1"/>
  <c r="DK36" i="92" s="1"/>
  <c r="DO36" i="92" s="1"/>
  <c r="DS36" i="92" s="1"/>
  <c r="DW36" i="92" s="1"/>
  <c r="EA36" i="92" s="1"/>
  <c r="EE36" i="92" s="1"/>
  <c r="V36" i="92"/>
  <c r="Z36" i="92" s="1"/>
  <c r="AD36" i="92" s="1"/>
  <c r="AH36" i="92" s="1"/>
  <c r="AL36" i="92" s="1"/>
  <c r="AP36" i="92" s="1"/>
  <c r="AT36" i="92" s="1"/>
  <c r="AX36" i="92" s="1"/>
  <c r="BB36" i="92" s="1"/>
  <c r="BF36" i="92" s="1"/>
  <c r="BJ36" i="92" s="1"/>
  <c r="BN36" i="92" s="1"/>
  <c r="BR36" i="92" s="1"/>
  <c r="BV36" i="92" s="1"/>
  <c r="BZ36" i="92" s="1"/>
  <c r="CD36" i="92" s="1"/>
  <c r="CH36" i="92" s="1"/>
  <c r="CL36" i="92" s="1"/>
  <c r="CP36" i="92" s="1"/>
  <c r="CT36" i="92" s="1"/>
  <c r="CX36" i="92" s="1"/>
  <c r="DB36" i="92" s="1"/>
  <c r="DF36" i="92" s="1"/>
  <c r="DJ36" i="92" s="1"/>
  <c r="DN36" i="92" s="1"/>
  <c r="DR36" i="92" s="1"/>
  <c r="DV36" i="92" s="1"/>
  <c r="DZ36" i="92" s="1"/>
  <c r="ED36" i="92" s="1"/>
  <c r="U36" i="92"/>
  <c r="Y36" i="92" s="1"/>
  <c r="AC36" i="92" s="1"/>
  <c r="AG36" i="92" s="1"/>
  <c r="AK36" i="92" s="1"/>
  <c r="AO36" i="92" s="1"/>
  <c r="AS36" i="92" s="1"/>
  <c r="AW36" i="92" s="1"/>
  <c r="BA36" i="92" s="1"/>
  <c r="BE36" i="92" s="1"/>
  <c r="BI36" i="92" s="1"/>
  <c r="BM36" i="92" s="1"/>
  <c r="BQ36" i="92" s="1"/>
  <c r="BU36" i="92" s="1"/>
  <c r="BY36" i="92" s="1"/>
  <c r="CC36" i="92" s="1"/>
  <c r="CG36" i="92" s="1"/>
  <c r="CK36" i="92" s="1"/>
  <c r="CO36" i="92" s="1"/>
  <c r="CS36" i="92" s="1"/>
  <c r="CW36" i="92" s="1"/>
  <c r="DA36" i="92" s="1"/>
  <c r="DE36" i="92" s="1"/>
  <c r="DI36" i="92" s="1"/>
  <c r="DM36" i="92" s="1"/>
  <c r="DQ36" i="92" s="1"/>
  <c r="DU36" i="92" s="1"/>
  <c r="DY36" i="92" s="1"/>
  <c r="EC36" i="92" s="1"/>
  <c r="X35" i="92"/>
  <c r="AB35" i="92" s="1"/>
  <c r="AF35" i="92" s="1"/>
  <c r="AJ35" i="92" s="1"/>
  <c r="AN35" i="92" s="1"/>
  <c r="AR35" i="92" s="1"/>
  <c r="AV35" i="92" s="1"/>
  <c r="AZ35" i="92" s="1"/>
  <c r="BD35" i="92" s="1"/>
  <c r="BH35" i="92" s="1"/>
  <c r="BL35" i="92" s="1"/>
  <c r="BP35" i="92" s="1"/>
  <c r="BT35" i="92" s="1"/>
  <c r="BX35" i="92" s="1"/>
  <c r="CB35" i="92" s="1"/>
  <c r="CF35" i="92" s="1"/>
  <c r="CJ35" i="92" s="1"/>
  <c r="CN35" i="92" s="1"/>
  <c r="CR35" i="92" s="1"/>
  <c r="CV35" i="92" s="1"/>
  <c r="CZ35" i="92" s="1"/>
  <c r="DD35" i="92" s="1"/>
  <c r="DH35" i="92" s="1"/>
  <c r="DL35" i="92" s="1"/>
  <c r="DP35" i="92" s="1"/>
  <c r="DT35" i="92" s="1"/>
  <c r="DX35" i="92" s="1"/>
  <c r="EB35" i="92" s="1"/>
  <c r="EF35" i="92" s="1"/>
  <c r="W35" i="92"/>
  <c r="AA35" i="92" s="1"/>
  <c r="AE35" i="92" s="1"/>
  <c r="AI35" i="92" s="1"/>
  <c r="AM35" i="92" s="1"/>
  <c r="AQ35" i="92" s="1"/>
  <c r="AU35" i="92" s="1"/>
  <c r="AY35" i="92" s="1"/>
  <c r="BC35" i="92" s="1"/>
  <c r="BG35" i="92" s="1"/>
  <c r="BK35" i="92" s="1"/>
  <c r="BO35" i="92" s="1"/>
  <c r="BS35" i="92" s="1"/>
  <c r="BW35" i="92" s="1"/>
  <c r="CA35" i="92" s="1"/>
  <c r="CE35" i="92" s="1"/>
  <c r="CI35" i="92" s="1"/>
  <c r="CM35" i="92" s="1"/>
  <c r="CQ35" i="92" s="1"/>
  <c r="CU35" i="92" s="1"/>
  <c r="CY35" i="92" s="1"/>
  <c r="DC35" i="92" s="1"/>
  <c r="DG35" i="92" s="1"/>
  <c r="DK35" i="92" s="1"/>
  <c r="DO35" i="92" s="1"/>
  <c r="DS35" i="92" s="1"/>
  <c r="DW35" i="92" s="1"/>
  <c r="EA35" i="92" s="1"/>
  <c r="EE35" i="92" s="1"/>
  <c r="V35" i="92"/>
  <c r="Z35" i="92" s="1"/>
  <c r="AD35" i="92" s="1"/>
  <c r="AH35" i="92" s="1"/>
  <c r="AL35" i="92" s="1"/>
  <c r="AP35" i="92" s="1"/>
  <c r="AT35" i="92" s="1"/>
  <c r="AX35" i="92" s="1"/>
  <c r="BB35" i="92" s="1"/>
  <c r="BF35" i="92" s="1"/>
  <c r="BJ35" i="92" s="1"/>
  <c r="BN35" i="92" s="1"/>
  <c r="BR35" i="92" s="1"/>
  <c r="BV35" i="92" s="1"/>
  <c r="BZ35" i="92" s="1"/>
  <c r="CD35" i="92" s="1"/>
  <c r="CH35" i="92" s="1"/>
  <c r="CL35" i="92" s="1"/>
  <c r="CP35" i="92" s="1"/>
  <c r="CT35" i="92" s="1"/>
  <c r="CX35" i="92" s="1"/>
  <c r="DB35" i="92" s="1"/>
  <c r="DF35" i="92" s="1"/>
  <c r="DJ35" i="92" s="1"/>
  <c r="DN35" i="92" s="1"/>
  <c r="DR35" i="92" s="1"/>
  <c r="DV35" i="92" s="1"/>
  <c r="DZ35" i="92" s="1"/>
  <c r="ED35" i="92" s="1"/>
  <c r="U35" i="92"/>
  <c r="Y35" i="92" s="1"/>
  <c r="AC35" i="92" s="1"/>
  <c r="AG35" i="92" s="1"/>
  <c r="AK35" i="92" s="1"/>
  <c r="AO35" i="92" s="1"/>
  <c r="AS35" i="92" s="1"/>
  <c r="AW35" i="92" s="1"/>
  <c r="BA35" i="92" s="1"/>
  <c r="BE35" i="92" s="1"/>
  <c r="BI35" i="92" s="1"/>
  <c r="BM35" i="92" s="1"/>
  <c r="BQ35" i="92" s="1"/>
  <c r="BU35" i="92" s="1"/>
  <c r="BY35" i="92" s="1"/>
  <c r="CC35" i="92" s="1"/>
  <c r="CG35" i="92" s="1"/>
  <c r="CK35" i="92" s="1"/>
  <c r="CO35" i="92" s="1"/>
  <c r="CS35" i="92" s="1"/>
  <c r="CW35" i="92" s="1"/>
  <c r="DA35" i="92" s="1"/>
  <c r="DE35" i="92" s="1"/>
  <c r="DI35" i="92" s="1"/>
  <c r="DM35" i="92" s="1"/>
  <c r="DQ35" i="92" s="1"/>
  <c r="DU35" i="92" s="1"/>
  <c r="DY35" i="92" s="1"/>
  <c r="EC35" i="92" s="1"/>
  <c r="X34" i="92"/>
  <c r="AB34" i="92" s="1"/>
  <c r="AF34" i="92" s="1"/>
  <c r="AJ34" i="92" s="1"/>
  <c r="AN34" i="92" s="1"/>
  <c r="AR34" i="92" s="1"/>
  <c r="AV34" i="92" s="1"/>
  <c r="AZ34" i="92" s="1"/>
  <c r="BD34" i="92" s="1"/>
  <c r="BH34" i="92" s="1"/>
  <c r="BL34" i="92" s="1"/>
  <c r="BP34" i="92" s="1"/>
  <c r="BT34" i="92" s="1"/>
  <c r="BX34" i="92" s="1"/>
  <c r="CB34" i="92" s="1"/>
  <c r="CF34" i="92" s="1"/>
  <c r="CJ34" i="92" s="1"/>
  <c r="CN34" i="92" s="1"/>
  <c r="CR34" i="92" s="1"/>
  <c r="CV34" i="92" s="1"/>
  <c r="CZ34" i="92" s="1"/>
  <c r="DD34" i="92" s="1"/>
  <c r="DH34" i="92" s="1"/>
  <c r="DL34" i="92" s="1"/>
  <c r="DP34" i="92" s="1"/>
  <c r="DT34" i="92" s="1"/>
  <c r="DX34" i="92" s="1"/>
  <c r="EB34" i="92" s="1"/>
  <c r="EF34" i="92" s="1"/>
  <c r="W34" i="92"/>
  <c r="AA34" i="92" s="1"/>
  <c r="AE34" i="92" s="1"/>
  <c r="AI34" i="92" s="1"/>
  <c r="AM34" i="92" s="1"/>
  <c r="AQ34" i="92" s="1"/>
  <c r="AU34" i="92" s="1"/>
  <c r="AY34" i="92" s="1"/>
  <c r="BC34" i="92" s="1"/>
  <c r="BG34" i="92" s="1"/>
  <c r="BK34" i="92" s="1"/>
  <c r="BO34" i="92" s="1"/>
  <c r="BS34" i="92" s="1"/>
  <c r="BW34" i="92" s="1"/>
  <c r="CA34" i="92" s="1"/>
  <c r="CE34" i="92" s="1"/>
  <c r="CI34" i="92" s="1"/>
  <c r="CM34" i="92" s="1"/>
  <c r="CQ34" i="92" s="1"/>
  <c r="CU34" i="92" s="1"/>
  <c r="CY34" i="92" s="1"/>
  <c r="DC34" i="92" s="1"/>
  <c r="DG34" i="92" s="1"/>
  <c r="DK34" i="92" s="1"/>
  <c r="DO34" i="92" s="1"/>
  <c r="DS34" i="92" s="1"/>
  <c r="DW34" i="92" s="1"/>
  <c r="EA34" i="92" s="1"/>
  <c r="EE34" i="92" s="1"/>
  <c r="V34" i="92"/>
  <c r="Z34" i="92" s="1"/>
  <c r="AD34" i="92" s="1"/>
  <c r="AH34" i="92" s="1"/>
  <c r="AL34" i="92" s="1"/>
  <c r="AP34" i="92" s="1"/>
  <c r="AT34" i="92" s="1"/>
  <c r="AX34" i="92" s="1"/>
  <c r="BB34" i="92" s="1"/>
  <c r="BF34" i="92" s="1"/>
  <c r="BJ34" i="92" s="1"/>
  <c r="BN34" i="92" s="1"/>
  <c r="BR34" i="92" s="1"/>
  <c r="BV34" i="92" s="1"/>
  <c r="BZ34" i="92" s="1"/>
  <c r="CD34" i="92" s="1"/>
  <c r="CH34" i="92" s="1"/>
  <c r="CL34" i="92" s="1"/>
  <c r="CP34" i="92" s="1"/>
  <c r="CT34" i="92" s="1"/>
  <c r="CX34" i="92" s="1"/>
  <c r="DB34" i="92" s="1"/>
  <c r="DF34" i="92" s="1"/>
  <c r="DJ34" i="92" s="1"/>
  <c r="DN34" i="92" s="1"/>
  <c r="DR34" i="92" s="1"/>
  <c r="DV34" i="92" s="1"/>
  <c r="DZ34" i="92" s="1"/>
  <c r="ED34" i="92" s="1"/>
  <c r="U34" i="92"/>
  <c r="Y34" i="92" s="1"/>
  <c r="AC34" i="92" s="1"/>
  <c r="AG34" i="92" s="1"/>
  <c r="AK34" i="92" s="1"/>
  <c r="AO34" i="92" s="1"/>
  <c r="AS34" i="92" s="1"/>
  <c r="AW34" i="92" s="1"/>
  <c r="BA34" i="92" s="1"/>
  <c r="BE34" i="92" s="1"/>
  <c r="BI34" i="92" s="1"/>
  <c r="BM34" i="92" s="1"/>
  <c r="BQ34" i="92" s="1"/>
  <c r="BU34" i="92" s="1"/>
  <c r="BY34" i="92" s="1"/>
  <c r="CC34" i="92" s="1"/>
  <c r="CG34" i="92" s="1"/>
  <c r="CK34" i="92" s="1"/>
  <c r="CO34" i="92" s="1"/>
  <c r="CS34" i="92" s="1"/>
  <c r="CW34" i="92" s="1"/>
  <c r="DA34" i="92" s="1"/>
  <c r="DE34" i="92" s="1"/>
  <c r="DI34" i="92" s="1"/>
  <c r="DM34" i="92" s="1"/>
  <c r="DQ34" i="92" s="1"/>
  <c r="DU34" i="92" s="1"/>
  <c r="DY34" i="92" s="1"/>
  <c r="EC34" i="92" s="1"/>
  <c r="X33" i="92"/>
  <c r="AB33" i="92" s="1"/>
  <c r="AF33" i="92" s="1"/>
  <c r="AJ33" i="92" s="1"/>
  <c r="AN33" i="92" s="1"/>
  <c r="AR33" i="92" s="1"/>
  <c r="AV33" i="92" s="1"/>
  <c r="AZ33" i="92" s="1"/>
  <c r="BD33" i="92" s="1"/>
  <c r="BH33" i="92" s="1"/>
  <c r="BL33" i="92" s="1"/>
  <c r="BP33" i="92" s="1"/>
  <c r="BT33" i="92" s="1"/>
  <c r="BX33" i="92" s="1"/>
  <c r="CB33" i="92" s="1"/>
  <c r="CF33" i="92" s="1"/>
  <c r="CJ33" i="92" s="1"/>
  <c r="CN33" i="92" s="1"/>
  <c r="CR33" i="92" s="1"/>
  <c r="CV33" i="92" s="1"/>
  <c r="CZ33" i="92" s="1"/>
  <c r="DD33" i="92" s="1"/>
  <c r="DH33" i="92" s="1"/>
  <c r="DL33" i="92" s="1"/>
  <c r="DP33" i="92" s="1"/>
  <c r="DT33" i="92" s="1"/>
  <c r="DX33" i="92" s="1"/>
  <c r="EB33" i="92" s="1"/>
  <c r="EF33" i="92" s="1"/>
  <c r="W33" i="92"/>
  <c r="AA33" i="92" s="1"/>
  <c r="AE33" i="92" s="1"/>
  <c r="AI33" i="92" s="1"/>
  <c r="AM33" i="92" s="1"/>
  <c r="AQ33" i="92" s="1"/>
  <c r="AU33" i="92" s="1"/>
  <c r="AY33" i="92" s="1"/>
  <c r="BC33" i="92" s="1"/>
  <c r="BG33" i="92" s="1"/>
  <c r="BK33" i="92" s="1"/>
  <c r="BO33" i="92" s="1"/>
  <c r="BS33" i="92" s="1"/>
  <c r="BW33" i="92" s="1"/>
  <c r="CA33" i="92" s="1"/>
  <c r="CE33" i="92" s="1"/>
  <c r="CI33" i="92" s="1"/>
  <c r="CM33" i="92" s="1"/>
  <c r="CQ33" i="92" s="1"/>
  <c r="CU33" i="92" s="1"/>
  <c r="CY33" i="92" s="1"/>
  <c r="DC33" i="92" s="1"/>
  <c r="DG33" i="92" s="1"/>
  <c r="DK33" i="92" s="1"/>
  <c r="DO33" i="92" s="1"/>
  <c r="DS33" i="92" s="1"/>
  <c r="DW33" i="92" s="1"/>
  <c r="EA33" i="92" s="1"/>
  <c r="EE33" i="92" s="1"/>
  <c r="V33" i="92"/>
  <c r="Z33" i="92" s="1"/>
  <c r="AD33" i="92" s="1"/>
  <c r="AH33" i="92" s="1"/>
  <c r="AL33" i="92" s="1"/>
  <c r="AP33" i="92" s="1"/>
  <c r="AT33" i="92" s="1"/>
  <c r="AX33" i="92" s="1"/>
  <c r="BB33" i="92" s="1"/>
  <c r="BF33" i="92" s="1"/>
  <c r="BJ33" i="92" s="1"/>
  <c r="BN33" i="92" s="1"/>
  <c r="BR33" i="92" s="1"/>
  <c r="BV33" i="92" s="1"/>
  <c r="BZ33" i="92" s="1"/>
  <c r="CD33" i="92" s="1"/>
  <c r="CH33" i="92" s="1"/>
  <c r="CL33" i="92" s="1"/>
  <c r="CP33" i="92" s="1"/>
  <c r="CT33" i="92" s="1"/>
  <c r="CX33" i="92" s="1"/>
  <c r="DB33" i="92" s="1"/>
  <c r="DF33" i="92" s="1"/>
  <c r="DJ33" i="92" s="1"/>
  <c r="DN33" i="92" s="1"/>
  <c r="DR33" i="92" s="1"/>
  <c r="DV33" i="92" s="1"/>
  <c r="DZ33" i="92" s="1"/>
  <c r="ED33" i="92" s="1"/>
  <c r="U33" i="92"/>
  <c r="Y33" i="92" s="1"/>
  <c r="AC33" i="92" s="1"/>
  <c r="AG33" i="92" s="1"/>
  <c r="AK33" i="92" s="1"/>
  <c r="AO33" i="92" s="1"/>
  <c r="AS33" i="92" s="1"/>
  <c r="AW33" i="92" s="1"/>
  <c r="BA33" i="92" s="1"/>
  <c r="BE33" i="92" s="1"/>
  <c r="BI33" i="92" s="1"/>
  <c r="BM33" i="92" s="1"/>
  <c r="BQ33" i="92" s="1"/>
  <c r="BU33" i="92" s="1"/>
  <c r="BY33" i="92" s="1"/>
  <c r="CC33" i="92" s="1"/>
  <c r="CG33" i="92" s="1"/>
  <c r="CK33" i="92" s="1"/>
  <c r="CO33" i="92" s="1"/>
  <c r="CS33" i="92" s="1"/>
  <c r="CW33" i="92" s="1"/>
  <c r="DA33" i="92" s="1"/>
  <c r="DE33" i="92" s="1"/>
  <c r="DI33" i="92" s="1"/>
  <c r="DM33" i="92" s="1"/>
  <c r="DQ33" i="92" s="1"/>
  <c r="DU33" i="92" s="1"/>
  <c r="DY33" i="92" s="1"/>
  <c r="EC33" i="92" s="1"/>
  <c r="X32" i="92"/>
  <c r="AB32" i="92" s="1"/>
  <c r="AF32" i="92" s="1"/>
  <c r="AJ32" i="92" s="1"/>
  <c r="AN32" i="92" s="1"/>
  <c r="AR32" i="92" s="1"/>
  <c r="AV32" i="92" s="1"/>
  <c r="AZ32" i="92" s="1"/>
  <c r="BD32" i="92" s="1"/>
  <c r="BH32" i="92" s="1"/>
  <c r="BL32" i="92" s="1"/>
  <c r="BP32" i="92" s="1"/>
  <c r="BT32" i="92" s="1"/>
  <c r="BX32" i="92" s="1"/>
  <c r="CB32" i="92" s="1"/>
  <c r="CF32" i="92" s="1"/>
  <c r="CJ32" i="92" s="1"/>
  <c r="CN32" i="92" s="1"/>
  <c r="CR32" i="92" s="1"/>
  <c r="CV32" i="92" s="1"/>
  <c r="CZ32" i="92" s="1"/>
  <c r="DD32" i="92" s="1"/>
  <c r="DH32" i="92" s="1"/>
  <c r="DL32" i="92" s="1"/>
  <c r="DP32" i="92" s="1"/>
  <c r="DT32" i="92" s="1"/>
  <c r="DX32" i="92" s="1"/>
  <c r="EB32" i="92" s="1"/>
  <c r="EF32" i="92" s="1"/>
  <c r="W32" i="92"/>
  <c r="AA32" i="92" s="1"/>
  <c r="AE32" i="92" s="1"/>
  <c r="AI32" i="92" s="1"/>
  <c r="AM32" i="92" s="1"/>
  <c r="AQ32" i="92" s="1"/>
  <c r="AU32" i="92" s="1"/>
  <c r="AY32" i="92" s="1"/>
  <c r="BC32" i="92" s="1"/>
  <c r="BG32" i="92" s="1"/>
  <c r="BK32" i="92" s="1"/>
  <c r="BO32" i="92" s="1"/>
  <c r="BS32" i="92" s="1"/>
  <c r="BW32" i="92" s="1"/>
  <c r="CA32" i="92" s="1"/>
  <c r="CE32" i="92" s="1"/>
  <c r="CI32" i="92" s="1"/>
  <c r="CM32" i="92" s="1"/>
  <c r="CQ32" i="92" s="1"/>
  <c r="CU32" i="92" s="1"/>
  <c r="CY32" i="92" s="1"/>
  <c r="DC32" i="92" s="1"/>
  <c r="DG32" i="92" s="1"/>
  <c r="DK32" i="92" s="1"/>
  <c r="DO32" i="92" s="1"/>
  <c r="DS32" i="92" s="1"/>
  <c r="DW32" i="92" s="1"/>
  <c r="EA32" i="92" s="1"/>
  <c r="EE32" i="92" s="1"/>
  <c r="V32" i="92"/>
  <c r="Z32" i="92" s="1"/>
  <c r="AD32" i="92" s="1"/>
  <c r="AH32" i="92" s="1"/>
  <c r="AL32" i="92" s="1"/>
  <c r="AP32" i="92" s="1"/>
  <c r="AT32" i="92" s="1"/>
  <c r="AX32" i="92" s="1"/>
  <c r="BB32" i="92" s="1"/>
  <c r="BF32" i="92" s="1"/>
  <c r="BJ32" i="92" s="1"/>
  <c r="BN32" i="92" s="1"/>
  <c r="BR32" i="92" s="1"/>
  <c r="BV32" i="92" s="1"/>
  <c r="BZ32" i="92" s="1"/>
  <c r="CD32" i="92" s="1"/>
  <c r="CH32" i="92" s="1"/>
  <c r="CL32" i="92" s="1"/>
  <c r="CP32" i="92" s="1"/>
  <c r="CT32" i="92" s="1"/>
  <c r="CX32" i="92" s="1"/>
  <c r="DB32" i="92" s="1"/>
  <c r="DF32" i="92" s="1"/>
  <c r="DJ32" i="92" s="1"/>
  <c r="DN32" i="92" s="1"/>
  <c r="DR32" i="92" s="1"/>
  <c r="DV32" i="92" s="1"/>
  <c r="DZ32" i="92" s="1"/>
  <c r="ED32" i="92" s="1"/>
  <c r="U32" i="92"/>
  <c r="Y32" i="92" s="1"/>
  <c r="AC32" i="92" s="1"/>
  <c r="AG32" i="92" s="1"/>
  <c r="AK32" i="92" s="1"/>
  <c r="AO32" i="92" s="1"/>
  <c r="AS32" i="92" s="1"/>
  <c r="AW32" i="92" s="1"/>
  <c r="BA32" i="92" s="1"/>
  <c r="BE32" i="92" s="1"/>
  <c r="BI32" i="92" s="1"/>
  <c r="BM32" i="92" s="1"/>
  <c r="BQ32" i="92" s="1"/>
  <c r="BU32" i="92" s="1"/>
  <c r="BY32" i="92" s="1"/>
  <c r="CC32" i="92" s="1"/>
  <c r="CG32" i="92" s="1"/>
  <c r="CK32" i="92" s="1"/>
  <c r="CO32" i="92" s="1"/>
  <c r="CS32" i="92" s="1"/>
  <c r="CW32" i="92" s="1"/>
  <c r="DA32" i="92" s="1"/>
  <c r="DE32" i="92" s="1"/>
  <c r="DI32" i="92" s="1"/>
  <c r="DM32" i="92" s="1"/>
  <c r="DQ32" i="92" s="1"/>
  <c r="DU32" i="92" s="1"/>
  <c r="DY32" i="92" s="1"/>
  <c r="EC32" i="92" s="1"/>
  <c r="X31" i="92"/>
  <c r="AB31" i="92" s="1"/>
  <c r="AF31" i="92" s="1"/>
  <c r="AJ31" i="92" s="1"/>
  <c r="AN31" i="92" s="1"/>
  <c r="AR31" i="92" s="1"/>
  <c r="AV31" i="92" s="1"/>
  <c r="AZ31" i="92" s="1"/>
  <c r="BD31" i="92" s="1"/>
  <c r="BH31" i="92" s="1"/>
  <c r="BL31" i="92" s="1"/>
  <c r="BP31" i="92" s="1"/>
  <c r="BT31" i="92" s="1"/>
  <c r="BX31" i="92" s="1"/>
  <c r="CB31" i="92" s="1"/>
  <c r="CF31" i="92" s="1"/>
  <c r="CJ31" i="92" s="1"/>
  <c r="CN31" i="92" s="1"/>
  <c r="CR31" i="92" s="1"/>
  <c r="CV31" i="92" s="1"/>
  <c r="CZ31" i="92" s="1"/>
  <c r="DD31" i="92" s="1"/>
  <c r="DH31" i="92" s="1"/>
  <c r="DL31" i="92" s="1"/>
  <c r="DP31" i="92" s="1"/>
  <c r="DT31" i="92" s="1"/>
  <c r="DX31" i="92" s="1"/>
  <c r="EB31" i="92" s="1"/>
  <c r="EF31" i="92" s="1"/>
  <c r="W31" i="92"/>
  <c r="AA31" i="92" s="1"/>
  <c r="AE31" i="92" s="1"/>
  <c r="AI31" i="92" s="1"/>
  <c r="AM31" i="92" s="1"/>
  <c r="AQ31" i="92" s="1"/>
  <c r="AU31" i="92" s="1"/>
  <c r="AY31" i="92" s="1"/>
  <c r="BC31" i="92" s="1"/>
  <c r="BG31" i="92" s="1"/>
  <c r="BK31" i="92" s="1"/>
  <c r="BO31" i="92" s="1"/>
  <c r="BS31" i="92" s="1"/>
  <c r="BW31" i="92" s="1"/>
  <c r="CA31" i="92" s="1"/>
  <c r="CE31" i="92" s="1"/>
  <c r="CI31" i="92" s="1"/>
  <c r="CM31" i="92" s="1"/>
  <c r="CQ31" i="92" s="1"/>
  <c r="CU31" i="92" s="1"/>
  <c r="CY31" i="92" s="1"/>
  <c r="DC31" i="92" s="1"/>
  <c r="DG31" i="92" s="1"/>
  <c r="DK31" i="92" s="1"/>
  <c r="DO31" i="92" s="1"/>
  <c r="DS31" i="92" s="1"/>
  <c r="DW31" i="92" s="1"/>
  <c r="EA31" i="92" s="1"/>
  <c r="EE31" i="92" s="1"/>
  <c r="V31" i="92"/>
  <c r="Z31" i="92" s="1"/>
  <c r="AD31" i="92" s="1"/>
  <c r="AH31" i="92" s="1"/>
  <c r="AL31" i="92" s="1"/>
  <c r="AP31" i="92" s="1"/>
  <c r="AT31" i="92" s="1"/>
  <c r="AX31" i="92" s="1"/>
  <c r="BB31" i="92" s="1"/>
  <c r="BF31" i="92" s="1"/>
  <c r="BJ31" i="92" s="1"/>
  <c r="BN31" i="92" s="1"/>
  <c r="BR31" i="92" s="1"/>
  <c r="BV31" i="92" s="1"/>
  <c r="BZ31" i="92" s="1"/>
  <c r="CD31" i="92" s="1"/>
  <c r="CH31" i="92" s="1"/>
  <c r="CL31" i="92" s="1"/>
  <c r="CP31" i="92" s="1"/>
  <c r="CT31" i="92" s="1"/>
  <c r="CX31" i="92" s="1"/>
  <c r="DB31" i="92" s="1"/>
  <c r="DF31" i="92" s="1"/>
  <c r="DJ31" i="92" s="1"/>
  <c r="DN31" i="92" s="1"/>
  <c r="DR31" i="92" s="1"/>
  <c r="DV31" i="92" s="1"/>
  <c r="DZ31" i="92" s="1"/>
  <c r="ED31" i="92" s="1"/>
  <c r="U31" i="92"/>
  <c r="Y31" i="92" s="1"/>
  <c r="AC31" i="92" s="1"/>
  <c r="AG31" i="92" s="1"/>
  <c r="AK31" i="92" s="1"/>
  <c r="AO31" i="92" s="1"/>
  <c r="AS31" i="92" s="1"/>
  <c r="AW31" i="92" s="1"/>
  <c r="BA31" i="92" s="1"/>
  <c r="BE31" i="92" s="1"/>
  <c r="BI31" i="92" s="1"/>
  <c r="BM31" i="92" s="1"/>
  <c r="BQ31" i="92" s="1"/>
  <c r="BU31" i="92" s="1"/>
  <c r="BY31" i="92" s="1"/>
  <c r="CC31" i="92" s="1"/>
  <c r="CG31" i="92" s="1"/>
  <c r="CK31" i="92" s="1"/>
  <c r="CO31" i="92" s="1"/>
  <c r="CS31" i="92" s="1"/>
  <c r="CW31" i="92" s="1"/>
  <c r="DA31" i="92" s="1"/>
  <c r="DE31" i="92" s="1"/>
  <c r="DI31" i="92" s="1"/>
  <c r="DM31" i="92" s="1"/>
  <c r="DQ31" i="92" s="1"/>
  <c r="DU31" i="92" s="1"/>
  <c r="DY31" i="92" s="1"/>
  <c r="EC31" i="92" s="1"/>
  <c r="X30" i="92"/>
  <c r="AB30" i="92" s="1"/>
  <c r="AF30" i="92" s="1"/>
  <c r="AJ30" i="92" s="1"/>
  <c r="AN30" i="92" s="1"/>
  <c r="AR30" i="92" s="1"/>
  <c r="AV30" i="92" s="1"/>
  <c r="AZ30" i="92" s="1"/>
  <c r="BD30" i="92" s="1"/>
  <c r="BH30" i="92" s="1"/>
  <c r="BL30" i="92" s="1"/>
  <c r="BP30" i="92" s="1"/>
  <c r="BT30" i="92" s="1"/>
  <c r="BX30" i="92" s="1"/>
  <c r="CB30" i="92" s="1"/>
  <c r="CF30" i="92" s="1"/>
  <c r="CJ30" i="92" s="1"/>
  <c r="CN30" i="92" s="1"/>
  <c r="CR30" i="92" s="1"/>
  <c r="CV30" i="92" s="1"/>
  <c r="CZ30" i="92" s="1"/>
  <c r="DD30" i="92" s="1"/>
  <c r="DH30" i="92" s="1"/>
  <c r="DL30" i="92" s="1"/>
  <c r="DP30" i="92" s="1"/>
  <c r="DT30" i="92" s="1"/>
  <c r="DX30" i="92" s="1"/>
  <c r="EB30" i="92" s="1"/>
  <c r="EF30" i="92" s="1"/>
  <c r="W30" i="92"/>
  <c r="AA30" i="92" s="1"/>
  <c r="AE30" i="92" s="1"/>
  <c r="AI30" i="92" s="1"/>
  <c r="AM30" i="92" s="1"/>
  <c r="AQ30" i="92" s="1"/>
  <c r="AU30" i="92" s="1"/>
  <c r="AY30" i="92" s="1"/>
  <c r="BC30" i="92" s="1"/>
  <c r="BG30" i="92" s="1"/>
  <c r="BK30" i="92" s="1"/>
  <c r="BO30" i="92" s="1"/>
  <c r="BS30" i="92" s="1"/>
  <c r="BW30" i="92" s="1"/>
  <c r="CA30" i="92" s="1"/>
  <c r="CE30" i="92" s="1"/>
  <c r="CI30" i="92" s="1"/>
  <c r="CM30" i="92" s="1"/>
  <c r="CQ30" i="92" s="1"/>
  <c r="CU30" i="92" s="1"/>
  <c r="CY30" i="92" s="1"/>
  <c r="DC30" i="92" s="1"/>
  <c r="DG30" i="92" s="1"/>
  <c r="DK30" i="92" s="1"/>
  <c r="DO30" i="92" s="1"/>
  <c r="DS30" i="92" s="1"/>
  <c r="DW30" i="92" s="1"/>
  <c r="EA30" i="92" s="1"/>
  <c r="EE30" i="92" s="1"/>
  <c r="V30" i="92"/>
  <c r="Z30" i="92" s="1"/>
  <c r="AD30" i="92" s="1"/>
  <c r="AH30" i="92" s="1"/>
  <c r="AL30" i="92" s="1"/>
  <c r="AP30" i="92" s="1"/>
  <c r="AT30" i="92" s="1"/>
  <c r="AX30" i="92" s="1"/>
  <c r="BB30" i="92" s="1"/>
  <c r="BF30" i="92" s="1"/>
  <c r="BJ30" i="92" s="1"/>
  <c r="BN30" i="92" s="1"/>
  <c r="BR30" i="92" s="1"/>
  <c r="BV30" i="92" s="1"/>
  <c r="BZ30" i="92" s="1"/>
  <c r="CD30" i="92" s="1"/>
  <c r="CH30" i="92" s="1"/>
  <c r="CL30" i="92" s="1"/>
  <c r="CP30" i="92" s="1"/>
  <c r="CT30" i="92" s="1"/>
  <c r="CX30" i="92" s="1"/>
  <c r="DB30" i="92" s="1"/>
  <c r="DF30" i="92" s="1"/>
  <c r="DJ30" i="92" s="1"/>
  <c r="DN30" i="92" s="1"/>
  <c r="DR30" i="92" s="1"/>
  <c r="DV30" i="92" s="1"/>
  <c r="DZ30" i="92" s="1"/>
  <c r="ED30" i="92" s="1"/>
  <c r="U30" i="92"/>
  <c r="Y30" i="92" s="1"/>
  <c r="AC30" i="92" s="1"/>
  <c r="AG30" i="92" s="1"/>
  <c r="AK30" i="92" s="1"/>
  <c r="AO30" i="92" s="1"/>
  <c r="AS30" i="92" s="1"/>
  <c r="AW30" i="92" s="1"/>
  <c r="BA30" i="92" s="1"/>
  <c r="BE30" i="92" s="1"/>
  <c r="BI30" i="92" s="1"/>
  <c r="BM30" i="92" s="1"/>
  <c r="BQ30" i="92" s="1"/>
  <c r="BU30" i="92" s="1"/>
  <c r="BY30" i="92" s="1"/>
  <c r="CC30" i="92" s="1"/>
  <c r="CG30" i="92" s="1"/>
  <c r="CK30" i="92" s="1"/>
  <c r="CO30" i="92" s="1"/>
  <c r="CS30" i="92" s="1"/>
  <c r="CW30" i="92" s="1"/>
  <c r="DA30" i="92" s="1"/>
  <c r="DE30" i="92" s="1"/>
  <c r="DI30" i="92" s="1"/>
  <c r="DM30" i="92" s="1"/>
  <c r="DQ30" i="92" s="1"/>
  <c r="DU30" i="92" s="1"/>
  <c r="DY30" i="92" s="1"/>
  <c r="EC30" i="92" s="1"/>
  <c r="X29" i="92"/>
  <c r="AB29" i="92" s="1"/>
  <c r="AF29" i="92" s="1"/>
  <c r="AJ29" i="92" s="1"/>
  <c r="AN29" i="92" s="1"/>
  <c r="AR29" i="92" s="1"/>
  <c r="AV29" i="92" s="1"/>
  <c r="AZ29" i="92" s="1"/>
  <c r="BD29" i="92" s="1"/>
  <c r="BH29" i="92" s="1"/>
  <c r="BL29" i="92" s="1"/>
  <c r="BP29" i="92" s="1"/>
  <c r="BT29" i="92" s="1"/>
  <c r="BX29" i="92" s="1"/>
  <c r="CB29" i="92" s="1"/>
  <c r="CF29" i="92" s="1"/>
  <c r="CJ29" i="92" s="1"/>
  <c r="CN29" i="92" s="1"/>
  <c r="CR29" i="92" s="1"/>
  <c r="CV29" i="92" s="1"/>
  <c r="CZ29" i="92" s="1"/>
  <c r="DD29" i="92" s="1"/>
  <c r="DH29" i="92" s="1"/>
  <c r="DL29" i="92" s="1"/>
  <c r="DP29" i="92" s="1"/>
  <c r="DT29" i="92" s="1"/>
  <c r="DX29" i="92" s="1"/>
  <c r="EB29" i="92" s="1"/>
  <c r="EF29" i="92" s="1"/>
  <c r="W29" i="92"/>
  <c r="AA29" i="92" s="1"/>
  <c r="AE29" i="92" s="1"/>
  <c r="AI29" i="92" s="1"/>
  <c r="AM29" i="92" s="1"/>
  <c r="AQ29" i="92" s="1"/>
  <c r="AU29" i="92" s="1"/>
  <c r="AY29" i="92" s="1"/>
  <c r="BC29" i="92" s="1"/>
  <c r="BG29" i="92" s="1"/>
  <c r="BK29" i="92" s="1"/>
  <c r="BO29" i="92" s="1"/>
  <c r="BS29" i="92" s="1"/>
  <c r="BW29" i="92" s="1"/>
  <c r="CA29" i="92" s="1"/>
  <c r="CE29" i="92" s="1"/>
  <c r="CI29" i="92" s="1"/>
  <c r="CM29" i="92" s="1"/>
  <c r="CQ29" i="92" s="1"/>
  <c r="CU29" i="92" s="1"/>
  <c r="CY29" i="92" s="1"/>
  <c r="DC29" i="92" s="1"/>
  <c r="DG29" i="92" s="1"/>
  <c r="DK29" i="92" s="1"/>
  <c r="DO29" i="92" s="1"/>
  <c r="DS29" i="92" s="1"/>
  <c r="DW29" i="92" s="1"/>
  <c r="EA29" i="92" s="1"/>
  <c r="EE29" i="92" s="1"/>
  <c r="V29" i="92"/>
  <c r="Z29" i="92" s="1"/>
  <c r="AD29" i="92" s="1"/>
  <c r="AH29" i="92" s="1"/>
  <c r="AL29" i="92" s="1"/>
  <c r="AP29" i="92" s="1"/>
  <c r="AT29" i="92" s="1"/>
  <c r="AX29" i="92" s="1"/>
  <c r="BB29" i="92" s="1"/>
  <c r="BF29" i="92" s="1"/>
  <c r="BJ29" i="92" s="1"/>
  <c r="BN29" i="92" s="1"/>
  <c r="BR29" i="92" s="1"/>
  <c r="BV29" i="92" s="1"/>
  <c r="BZ29" i="92" s="1"/>
  <c r="CD29" i="92" s="1"/>
  <c r="CH29" i="92" s="1"/>
  <c r="CL29" i="92" s="1"/>
  <c r="CP29" i="92" s="1"/>
  <c r="CT29" i="92" s="1"/>
  <c r="CX29" i="92" s="1"/>
  <c r="DB29" i="92" s="1"/>
  <c r="DF29" i="92" s="1"/>
  <c r="DJ29" i="92" s="1"/>
  <c r="DN29" i="92" s="1"/>
  <c r="DR29" i="92" s="1"/>
  <c r="DV29" i="92" s="1"/>
  <c r="DZ29" i="92" s="1"/>
  <c r="ED29" i="92" s="1"/>
  <c r="U29" i="92"/>
  <c r="Y29" i="92" s="1"/>
  <c r="AC29" i="92" s="1"/>
  <c r="AG29" i="92" s="1"/>
  <c r="AK29" i="92" s="1"/>
  <c r="AO29" i="92" s="1"/>
  <c r="AS29" i="92" s="1"/>
  <c r="AW29" i="92" s="1"/>
  <c r="BA29" i="92" s="1"/>
  <c r="BE29" i="92" s="1"/>
  <c r="BI29" i="92" s="1"/>
  <c r="BM29" i="92" s="1"/>
  <c r="BQ29" i="92" s="1"/>
  <c r="BU29" i="92" s="1"/>
  <c r="BY29" i="92" s="1"/>
  <c r="CC29" i="92" s="1"/>
  <c r="CG29" i="92" s="1"/>
  <c r="CK29" i="92" s="1"/>
  <c r="CO29" i="92" s="1"/>
  <c r="CS29" i="92" s="1"/>
  <c r="CW29" i="92" s="1"/>
  <c r="DA29" i="92" s="1"/>
  <c r="DE29" i="92" s="1"/>
  <c r="DI29" i="92" s="1"/>
  <c r="DM29" i="92" s="1"/>
  <c r="DQ29" i="92" s="1"/>
  <c r="DU29" i="92" s="1"/>
  <c r="DY29" i="92" s="1"/>
  <c r="EC29" i="92" s="1"/>
  <c r="X28" i="92"/>
  <c r="AB28" i="92" s="1"/>
  <c r="AF28" i="92" s="1"/>
  <c r="AJ28" i="92" s="1"/>
  <c r="AN28" i="92" s="1"/>
  <c r="AR28" i="92" s="1"/>
  <c r="AV28" i="92" s="1"/>
  <c r="AZ28" i="92" s="1"/>
  <c r="BD28" i="92" s="1"/>
  <c r="BH28" i="92" s="1"/>
  <c r="BL28" i="92" s="1"/>
  <c r="BP28" i="92" s="1"/>
  <c r="BT28" i="92" s="1"/>
  <c r="BX28" i="92" s="1"/>
  <c r="CB28" i="92" s="1"/>
  <c r="CF28" i="92" s="1"/>
  <c r="CJ28" i="92" s="1"/>
  <c r="CN28" i="92" s="1"/>
  <c r="CR28" i="92" s="1"/>
  <c r="CV28" i="92" s="1"/>
  <c r="CZ28" i="92" s="1"/>
  <c r="DD28" i="92" s="1"/>
  <c r="DH28" i="92" s="1"/>
  <c r="DL28" i="92" s="1"/>
  <c r="DP28" i="92" s="1"/>
  <c r="DT28" i="92" s="1"/>
  <c r="DX28" i="92" s="1"/>
  <c r="EB28" i="92" s="1"/>
  <c r="EF28" i="92" s="1"/>
  <c r="W28" i="92"/>
  <c r="AA28" i="92" s="1"/>
  <c r="AE28" i="92" s="1"/>
  <c r="AI28" i="92" s="1"/>
  <c r="AM28" i="92" s="1"/>
  <c r="AQ28" i="92" s="1"/>
  <c r="AU28" i="92" s="1"/>
  <c r="AY28" i="92" s="1"/>
  <c r="BC28" i="92" s="1"/>
  <c r="BG28" i="92" s="1"/>
  <c r="BK28" i="92" s="1"/>
  <c r="BO28" i="92" s="1"/>
  <c r="BS28" i="92" s="1"/>
  <c r="BW28" i="92" s="1"/>
  <c r="CA28" i="92" s="1"/>
  <c r="CE28" i="92" s="1"/>
  <c r="CI28" i="92" s="1"/>
  <c r="CM28" i="92" s="1"/>
  <c r="CQ28" i="92" s="1"/>
  <c r="CU28" i="92" s="1"/>
  <c r="CY28" i="92" s="1"/>
  <c r="DC28" i="92" s="1"/>
  <c r="DG28" i="92" s="1"/>
  <c r="DK28" i="92" s="1"/>
  <c r="DO28" i="92" s="1"/>
  <c r="DS28" i="92" s="1"/>
  <c r="DW28" i="92" s="1"/>
  <c r="EA28" i="92" s="1"/>
  <c r="EE28" i="92" s="1"/>
  <c r="V28" i="92"/>
  <c r="Z28" i="92" s="1"/>
  <c r="AD28" i="92" s="1"/>
  <c r="AH28" i="92" s="1"/>
  <c r="AL28" i="92" s="1"/>
  <c r="AP28" i="92" s="1"/>
  <c r="AT28" i="92" s="1"/>
  <c r="AX28" i="92" s="1"/>
  <c r="BB28" i="92" s="1"/>
  <c r="BF28" i="92" s="1"/>
  <c r="BJ28" i="92" s="1"/>
  <c r="BN28" i="92" s="1"/>
  <c r="BR28" i="92" s="1"/>
  <c r="BV28" i="92" s="1"/>
  <c r="BZ28" i="92" s="1"/>
  <c r="CD28" i="92" s="1"/>
  <c r="CH28" i="92" s="1"/>
  <c r="CL28" i="92" s="1"/>
  <c r="CP28" i="92" s="1"/>
  <c r="CT28" i="92" s="1"/>
  <c r="CX28" i="92" s="1"/>
  <c r="DB28" i="92" s="1"/>
  <c r="DF28" i="92" s="1"/>
  <c r="DJ28" i="92" s="1"/>
  <c r="DN28" i="92" s="1"/>
  <c r="DR28" i="92" s="1"/>
  <c r="DV28" i="92" s="1"/>
  <c r="DZ28" i="92" s="1"/>
  <c r="ED28" i="92" s="1"/>
  <c r="U28" i="92"/>
  <c r="Y28" i="92" s="1"/>
  <c r="AC28" i="92" s="1"/>
  <c r="AG28" i="92" s="1"/>
  <c r="AK28" i="92" s="1"/>
  <c r="AO28" i="92" s="1"/>
  <c r="AS28" i="92" s="1"/>
  <c r="AW28" i="92" s="1"/>
  <c r="BA28" i="92" s="1"/>
  <c r="BE28" i="92" s="1"/>
  <c r="BI28" i="92" s="1"/>
  <c r="BM28" i="92" s="1"/>
  <c r="BQ28" i="92" s="1"/>
  <c r="BU28" i="92" s="1"/>
  <c r="BY28" i="92" s="1"/>
  <c r="CC28" i="92" s="1"/>
  <c r="CG28" i="92" s="1"/>
  <c r="CK28" i="92" s="1"/>
  <c r="CO28" i="92" s="1"/>
  <c r="CS28" i="92" s="1"/>
  <c r="CW28" i="92" s="1"/>
  <c r="DA28" i="92" s="1"/>
  <c r="DE28" i="92" s="1"/>
  <c r="DI28" i="92" s="1"/>
  <c r="DM28" i="92" s="1"/>
  <c r="DQ28" i="92" s="1"/>
  <c r="DU28" i="92" s="1"/>
  <c r="DY28" i="92" s="1"/>
  <c r="EC28" i="92" s="1"/>
  <c r="X27" i="92"/>
  <c r="AB27" i="92" s="1"/>
  <c r="AF27" i="92" s="1"/>
  <c r="AJ27" i="92" s="1"/>
  <c r="AN27" i="92" s="1"/>
  <c r="AR27" i="92" s="1"/>
  <c r="AV27" i="92" s="1"/>
  <c r="AZ27" i="92" s="1"/>
  <c r="BD27" i="92" s="1"/>
  <c r="BH27" i="92" s="1"/>
  <c r="BL27" i="92" s="1"/>
  <c r="BP27" i="92" s="1"/>
  <c r="BT27" i="92" s="1"/>
  <c r="BX27" i="92" s="1"/>
  <c r="CB27" i="92" s="1"/>
  <c r="CF27" i="92" s="1"/>
  <c r="CJ27" i="92" s="1"/>
  <c r="CN27" i="92" s="1"/>
  <c r="CR27" i="92" s="1"/>
  <c r="CV27" i="92" s="1"/>
  <c r="CZ27" i="92" s="1"/>
  <c r="DD27" i="92" s="1"/>
  <c r="DH27" i="92" s="1"/>
  <c r="DL27" i="92" s="1"/>
  <c r="DP27" i="92" s="1"/>
  <c r="DT27" i="92" s="1"/>
  <c r="DX27" i="92" s="1"/>
  <c r="EB27" i="92" s="1"/>
  <c r="EF27" i="92" s="1"/>
  <c r="W27" i="92"/>
  <c r="AA27" i="92" s="1"/>
  <c r="AE27" i="92" s="1"/>
  <c r="AI27" i="92" s="1"/>
  <c r="AM27" i="92" s="1"/>
  <c r="AQ27" i="92" s="1"/>
  <c r="AU27" i="92" s="1"/>
  <c r="AY27" i="92" s="1"/>
  <c r="BC27" i="92" s="1"/>
  <c r="BG27" i="92" s="1"/>
  <c r="BK27" i="92" s="1"/>
  <c r="BO27" i="92" s="1"/>
  <c r="BS27" i="92" s="1"/>
  <c r="BW27" i="92" s="1"/>
  <c r="CA27" i="92" s="1"/>
  <c r="CE27" i="92" s="1"/>
  <c r="CI27" i="92" s="1"/>
  <c r="CM27" i="92" s="1"/>
  <c r="CQ27" i="92" s="1"/>
  <c r="CU27" i="92" s="1"/>
  <c r="CY27" i="92" s="1"/>
  <c r="DC27" i="92" s="1"/>
  <c r="DG27" i="92" s="1"/>
  <c r="DK27" i="92" s="1"/>
  <c r="DO27" i="92" s="1"/>
  <c r="DS27" i="92" s="1"/>
  <c r="DW27" i="92" s="1"/>
  <c r="EA27" i="92" s="1"/>
  <c r="EE27" i="92" s="1"/>
  <c r="V27" i="92"/>
  <c r="Z27" i="92" s="1"/>
  <c r="AD27" i="92" s="1"/>
  <c r="AH27" i="92" s="1"/>
  <c r="AL27" i="92" s="1"/>
  <c r="AP27" i="92" s="1"/>
  <c r="AT27" i="92" s="1"/>
  <c r="AX27" i="92" s="1"/>
  <c r="BB27" i="92" s="1"/>
  <c r="BF27" i="92" s="1"/>
  <c r="BJ27" i="92" s="1"/>
  <c r="BN27" i="92" s="1"/>
  <c r="BR27" i="92" s="1"/>
  <c r="BV27" i="92" s="1"/>
  <c r="BZ27" i="92" s="1"/>
  <c r="CD27" i="92" s="1"/>
  <c r="CH27" i="92" s="1"/>
  <c r="CL27" i="92" s="1"/>
  <c r="CP27" i="92" s="1"/>
  <c r="CT27" i="92" s="1"/>
  <c r="CX27" i="92" s="1"/>
  <c r="DB27" i="92" s="1"/>
  <c r="DF27" i="92" s="1"/>
  <c r="DJ27" i="92" s="1"/>
  <c r="DN27" i="92" s="1"/>
  <c r="DR27" i="92" s="1"/>
  <c r="DV27" i="92" s="1"/>
  <c r="DZ27" i="92" s="1"/>
  <c r="ED27" i="92" s="1"/>
  <c r="U27" i="92"/>
  <c r="Y27" i="92" s="1"/>
  <c r="AC27" i="92" s="1"/>
  <c r="AG27" i="92" s="1"/>
  <c r="AK27" i="92" s="1"/>
  <c r="AO27" i="92" s="1"/>
  <c r="AS27" i="92" s="1"/>
  <c r="AW27" i="92" s="1"/>
  <c r="BA27" i="92" s="1"/>
  <c r="BE27" i="92" s="1"/>
  <c r="BI27" i="92" s="1"/>
  <c r="BM27" i="92" s="1"/>
  <c r="BQ27" i="92" s="1"/>
  <c r="BU27" i="92" s="1"/>
  <c r="BY27" i="92" s="1"/>
  <c r="CC27" i="92" s="1"/>
  <c r="CG27" i="92" s="1"/>
  <c r="CK27" i="92" s="1"/>
  <c r="CO27" i="92" s="1"/>
  <c r="CS27" i="92" s="1"/>
  <c r="CW27" i="92" s="1"/>
  <c r="DA27" i="92" s="1"/>
  <c r="DE27" i="92" s="1"/>
  <c r="DI27" i="92" s="1"/>
  <c r="DM27" i="92" s="1"/>
  <c r="DQ27" i="92" s="1"/>
  <c r="DU27" i="92" s="1"/>
  <c r="DY27" i="92" s="1"/>
  <c r="EC27" i="92" s="1"/>
  <c r="X26" i="92"/>
  <c r="AB26" i="92" s="1"/>
  <c r="AF26" i="92" s="1"/>
  <c r="AJ26" i="92" s="1"/>
  <c r="AN26" i="92" s="1"/>
  <c r="AR26" i="92" s="1"/>
  <c r="AV26" i="92" s="1"/>
  <c r="AZ26" i="92" s="1"/>
  <c r="BD26" i="92" s="1"/>
  <c r="BH26" i="92" s="1"/>
  <c r="BL26" i="92" s="1"/>
  <c r="BP26" i="92" s="1"/>
  <c r="BT26" i="92" s="1"/>
  <c r="BX26" i="92" s="1"/>
  <c r="CB26" i="92" s="1"/>
  <c r="CF26" i="92" s="1"/>
  <c r="CJ26" i="92" s="1"/>
  <c r="CN26" i="92" s="1"/>
  <c r="CR26" i="92" s="1"/>
  <c r="CV26" i="92" s="1"/>
  <c r="CZ26" i="92" s="1"/>
  <c r="DD26" i="92" s="1"/>
  <c r="DH26" i="92" s="1"/>
  <c r="DL26" i="92" s="1"/>
  <c r="DP26" i="92" s="1"/>
  <c r="DT26" i="92" s="1"/>
  <c r="DX26" i="92" s="1"/>
  <c r="EB26" i="92" s="1"/>
  <c r="EF26" i="92" s="1"/>
  <c r="W26" i="92"/>
  <c r="AA26" i="92" s="1"/>
  <c r="AE26" i="92" s="1"/>
  <c r="AI26" i="92" s="1"/>
  <c r="AM26" i="92" s="1"/>
  <c r="AQ26" i="92" s="1"/>
  <c r="AU26" i="92" s="1"/>
  <c r="AY26" i="92" s="1"/>
  <c r="BC26" i="92" s="1"/>
  <c r="BG26" i="92" s="1"/>
  <c r="BK26" i="92" s="1"/>
  <c r="BO26" i="92" s="1"/>
  <c r="BS26" i="92" s="1"/>
  <c r="BW26" i="92" s="1"/>
  <c r="CA26" i="92" s="1"/>
  <c r="CE26" i="92" s="1"/>
  <c r="CI26" i="92" s="1"/>
  <c r="CM26" i="92" s="1"/>
  <c r="CQ26" i="92" s="1"/>
  <c r="CU26" i="92" s="1"/>
  <c r="CY26" i="92" s="1"/>
  <c r="DC26" i="92" s="1"/>
  <c r="DG26" i="92" s="1"/>
  <c r="DK26" i="92" s="1"/>
  <c r="DO26" i="92" s="1"/>
  <c r="DS26" i="92" s="1"/>
  <c r="DW26" i="92" s="1"/>
  <c r="EA26" i="92" s="1"/>
  <c r="EE26" i="92" s="1"/>
  <c r="V26" i="92"/>
  <c r="Z26" i="92" s="1"/>
  <c r="AD26" i="92" s="1"/>
  <c r="AH26" i="92" s="1"/>
  <c r="AL26" i="92" s="1"/>
  <c r="AP26" i="92" s="1"/>
  <c r="AT26" i="92" s="1"/>
  <c r="AX26" i="92" s="1"/>
  <c r="BB26" i="92" s="1"/>
  <c r="BF26" i="92" s="1"/>
  <c r="BJ26" i="92" s="1"/>
  <c r="BN26" i="92" s="1"/>
  <c r="BR26" i="92" s="1"/>
  <c r="BV26" i="92" s="1"/>
  <c r="BZ26" i="92" s="1"/>
  <c r="CD26" i="92" s="1"/>
  <c r="CH26" i="92" s="1"/>
  <c r="CL26" i="92" s="1"/>
  <c r="CP26" i="92" s="1"/>
  <c r="CT26" i="92" s="1"/>
  <c r="CX26" i="92" s="1"/>
  <c r="DB26" i="92" s="1"/>
  <c r="DF26" i="92" s="1"/>
  <c r="DJ26" i="92" s="1"/>
  <c r="DN26" i="92" s="1"/>
  <c r="DR26" i="92" s="1"/>
  <c r="DV26" i="92" s="1"/>
  <c r="DZ26" i="92" s="1"/>
  <c r="ED26" i="92" s="1"/>
  <c r="U26" i="92"/>
  <c r="Y26" i="92" s="1"/>
  <c r="AC26" i="92" s="1"/>
  <c r="AG26" i="92" s="1"/>
  <c r="AK26" i="92" s="1"/>
  <c r="AO26" i="92" s="1"/>
  <c r="AS26" i="92" s="1"/>
  <c r="AW26" i="92" s="1"/>
  <c r="BA26" i="92" s="1"/>
  <c r="BE26" i="92" s="1"/>
  <c r="BI26" i="92" s="1"/>
  <c r="BM26" i="92" s="1"/>
  <c r="BQ26" i="92" s="1"/>
  <c r="BU26" i="92" s="1"/>
  <c r="BY26" i="92" s="1"/>
  <c r="CC26" i="92" s="1"/>
  <c r="CG26" i="92" s="1"/>
  <c r="CK26" i="92" s="1"/>
  <c r="CO26" i="92" s="1"/>
  <c r="CS26" i="92" s="1"/>
  <c r="CW26" i="92" s="1"/>
  <c r="DA26" i="92" s="1"/>
  <c r="DE26" i="92" s="1"/>
  <c r="DI26" i="92" s="1"/>
  <c r="DM26" i="92" s="1"/>
  <c r="DQ26" i="92" s="1"/>
  <c r="DU26" i="92" s="1"/>
  <c r="DY26" i="92" s="1"/>
  <c r="EC26" i="92" s="1"/>
  <c r="X25" i="92"/>
  <c r="AB25" i="92" s="1"/>
  <c r="AF25" i="92" s="1"/>
  <c r="AJ25" i="92" s="1"/>
  <c r="AN25" i="92" s="1"/>
  <c r="AR25" i="92" s="1"/>
  <c r="AV25" i="92" s="1"/>
  <c r="AZ25" i="92" s="1"/>
  <c r="BD25" i="92" s="1"/>
  <c r="BH25" i="92" s="1"/>
  <c r="BL25" i="92" s="1"/>
  <c r="BP25" i="92" s="1"/>
  <c r="BT25" i="92" s="1"/>
  <c r="BX25" i="92" s="1"/>
  <c r="CB25" i="92" s="1"/>
  <c r="CF25" i="92" s="1"/>
  <c r="CJ25" i="92" s="1"/>
  <c r="CN25" i="92" s="1"/>
  <c r="CR25" i="92" s="1"/>
  <c r="CV25" i="92" s="1"/>
  <c r="CZ25" i="92" s="1"/>
  <c r="DD25" i="92" s="1"/>
  <c r="DH25" i="92" s="1"/>
  <c r="DL25" i="92" s="1"/>
  <c r="DP25" i="92" s="1"/>
  <c r="DT25" i="92" s="1"/>
  <c r="DX25" i="92" s="1"/>
  <c r="EB25" i="92" s="1"/>
  <c r="EF25" i="92" s="1"/>
  <c r="W25" i="92"/>
  <c r="AA25" i="92" s="1"/>
  <c r="AE25" i="92" s="1"/>
  <c r="AI25" i="92" s="1"/>
  <c r="AM25" i="92" s="1"/>
  <c r="AQ25" i="92" s="1"/>
  <c r="AU25" i="92" s="1"/>
  <c r="AY25" i="92" s="1"/>
  <c r="BC25" i="92" s="1"/>
  <c r="BG25" i="92" s="1"/>
  <c r="BK25" i="92" s="1"/>
  <c r="BO25" i="92" s="1"/>
  <c r="BS25" i="92" s="1"/>
  <c r="BW25" i="92" s="1"/>
  <c r="CA25" i="92" s="1"/>
  <c r="CE25" i="92" s="1"/>
  <c r="CI25" i="92" s="1"/>
  <c r="CM25" i="92" s="1"/>
  <c r="CQ25" i="92" s="1"/>
  <c r="CU25" i="92" s="1"/>
  <c r="CY25" i="92" s="1"/>
  <c r="DC25" i="92" s="1"/>
  <c r="DG25" i="92" s="1"/>
  <c r="DK25" i="92" s="1"/>
  <c r="DO25" i="92" s="1"/>
  <c r="DS25" i="92" s="1"/>
  <c r="DW25" i="92" s="1"/>
  <c r="EA25" i="92" s="1"/>
  <c r="EE25" i="92" s="1"/>
  <c r="V25" i="92"/>
  <c r="Z25" i="92" s="1"/>
  <c r="AD25" i="92" s="1"/>
  <c r="AH25" i="92" s="1"/>
  <c r="AL25" i="92" s="1"/>
  <c r="AP25" i="92" s="1"/>
  <c r="AT25" i="92" s="1"/>
  <c r="AX25" i="92" s="1"/>
  <c r="BB25" i="92" s="1"/>
  <c r="BF25" i="92" s="1"/>
  <c r="BJ25" i="92" s="1"/>
  <c r="BN25" i="92" s="1"/>
  <c r="BR25" i="92" s="1"/>
  <c r="BV25" i="92" s="1"/>
  <c r="BZ25" i="92" s="1"/>
  <c r="CD25" i="92" s="1"/>
  <c r="CH25" i="92" s="1"/>
  <c r="CL25" i="92" s="1"/>
  <c r="CP25" i="92" s="1"/>
  <c r="CT25" i="92" s="1"/>
  <c r="CX25" i="92" s="1"/>
  <c r="DB25" i="92" s="1"/>
  <c r="DF25" i="92" s="1"/>
  <c r="DJ25" i="92" s="1"/>
  <c r="DN25" i="92" s="1"/>
  <c r="DR25" i="92" s="1"/>
  <c r="DV25" i="92" s="1"/>
  <c r="DZ25" i="92" s="1"/>
  <c r="ED25" i="92" s="1"/>
  <c r="U25" i="92"/>
  <c r="Y25" i="92" s="1"/>
  <c r="AC25" i="92" s="1"/>
  <c r="AG25" i="92" s="1"/>
  <c r="AK25" i="92" s="1"/>
  <c r="AO25" i="92" s="1"/>
  <c r="AS25" i="92" s="1"/>
  <c r="AW25" i="92" s="1"/>
  <c r="BA25" i="92" s="1"/>
  <c r="BE25" i="92" s="1"/>
  <c r="BI25" i="92" s="1"/>
  <c r="BM25" i="92" s="1"/>
  <c r="BQ25" i="92" s="1"/>
  <c r="BU25" i="92" s="1"/>
  <c r="BY25" i="92" s="1"/>
  <c r="CC25" i="92" s="1"/>
  <c r="CG25" i="92" s="1"/>
  <c r="CK25" i="92" s="1"/>
  <c r="CO25" i="92" s="1"/>
  <c r="CS25" i="92" s="1"/>
  <c r="CW25" i="92" s="1"/>
  <c r="DA25" i="92" s="1"/>
  <c r="DE25" i="92" s="1"/>
  <c r="DI25" i="92" s="1"/>
  <c r="DM25" i="92" s="1"/>
  <c r="DQ25" i="92" s="1"/>
  <c r="DU25" i="92" s="1"/>
  <c r="DY25" i="92" s="1"/>
  <c r="EC25" i="92" s="1"/>
  <c r="X24" i="92"/>
  <c r="AB24" i="92" s="1"/>
  <c r="AF24" i="92" s="1"/>
  <c r="AJ24" i="92" s="1"/>
  <c r="AN24" i="92" s="1"/>
  <c r="AR24" i="92" s="1"/>
  <c r="AV24" i="92" s="1"/>
  <c r="AZ24" i="92" s="1"/>
  <c r="BD24" i="92" s="1"/>
  <c r="BH24" i="92" s="1"/>
  <c r="BL24" i="92" s="1"/>
  <c r="BP24" i="92" s="1"/>
  <c r="BT24" i="92" s="1"/>
  <c r="BX24" i="92" s="1"/>
  <c r="CB24" i="92" s="1"/>
  <c r="CF24" i="92" s="1"/>
  <c r="CJ24" i="92" s="1"/>
  <c r="CN24" i="92" s="1"/>
  <c r="CR24" i="92" s="1"/>
  <c r="CV24" i="92" s="1"/>
  <c r="CZ24" i="92" s="1"/>
  <c r="DD24" i="92" s="1"/>
  <c r="DH24" i="92" s="1"/>
  <c r="DL24" i="92" s="1"/>
  <c r="DP24" i="92" s="1"/>
  <c r="DT24" i="92" s="1"/>
  <c r="DX24" i="92" s="1"/>
  <c r="EB24" i="92" s="1"/>
  <c r="EF24" i="92" s="1"/>
  <c r="W24" i="92"/>
  <c r="AA24" i="92" s="1"/>
  <c r="AE24" i="92" s="1"/>
  <c r="AI24" i="92" s="1"/>
  <c r="AM24" i="92" s="1"/>
  <c r="AQ24" i="92" s="1"/>
  <c r="AU24" i="92" s="1"/>
  <c r="AY24" i="92" s="1"/>
  <c r="BC24" i="92" s="1"/>
  <c r="BG24" i="92" s="1"/>
  <c r="BK24" i="92" s="1"/>
  <c r="BO24" i="92" s="1"/>
  <c r="BS24" i="92" s="1"/>
  <c r="BW24" i="92" s="1"/>
  <c r="CA24" i="92" s="1"/>
  <c r="CE24" i="92" s="1"/>
  <c r="CI24" i="92" s="1"/>
  <c r="CM24" i="92" s="1"/>
  <c r="CQ24" i="92" s="1"/>
  <c r="CU24" i="92" s="1"/>
  <c r="CY24" i="92" s="1"/>
  <c r="DC24" i="92" s="1"/>
  <c r="DG24" i="92" s="1"/>
  <c r="DK24" i="92" s="1"/>
  <c r="DO24" i="92" s="1"/>
  <c r="DS24" i="92" s="1"/>
  <c r="DW24" i="92" s="1"/>
  <c r="EA24" i="92" s="1"/>
  <c r="EE24" i="92" s="1"/>
  <c r="V24" i="92"/>
  <c r="Z24" i="92" s="1"/>
  <c r="AD24" i="92" s="1"/>
  <c r="AH24" i="92" s="1"/>
  <c r="AL24" i="92" s="1"/>
  <c r="AP24" i="92" s="1"/>
  <c r="AT24" i="92" s="1"/>
  <c r="AX24" i="92" s="1"/>
  <c r="BB24" i="92" s="1"/>
  <c r="BF24" i="92" s="1"/>
  <c r="BJ24" i="92" s="1"/>
  <c r="BN24" i="92" s="1"/>
  <c r="BR24" i="92" s="1"/>
  <c r="BV24" i="92" s="1"/>
  <c r="BZ24" i="92" s="1"/>
  <c r="CD24" i="92" s="1"/>
  <c r="CH24" i="92" s="1"/>
  <c r="CL24" i="92" s="1"/>
  <c r="CP24" i="92" s="1"/>
  <c r="CT24" i="92" s="1"/>
  <c r="CX24" i="92" s="1"/>
  <c r="DB24" i="92" s="1"/>
  <c r="DF24" i="92" s="1"/>
  <c r="DJ24" i="92" s="1"/>
  <c r="DN24" i="92" s="1"/>
  <c r="DR24" i="92" s="1"/>
  <c r="DV24" i="92" s="1"/>
  <c r="DZ24" i="92" s="1"/>
  <c r="ED24" i="92" s="1"/>
  <c r="U24" i="92"/>
  <c r="Y24" i="92" s="1"/>
  <c r="AC24" i="92" s="1"/>
  <c r="AG24" i="92" s="1"/>
  <c r="AK24" i="92" s="1"/>
  <c r="AO24" i="92" s="1"/>
  <c r="AS24" i="92" s="1"/>
  <c r="AW24" i="92" s="1"/>
  <c r="BA24" i="92" s="1"/>
  <c r="BE24" i="92" s="1"/>
  <c r="BI24" i="92" s="1"/>
  <c r="BM24" i="92" s="1"/>
  <c r="BQ24" i="92" s="1"/>
  <c r="BU24" i="92" s="1"/>
  <c r="BY24" i="92" s="1"/>
  <c r="CC24" i="92" s="1"/>
  <c r="CG24" i="92" s="1"/>
  <c r="CK24" i="92" s="1"/>
  <c r="CO24" i="92" s="1"/>
  <c r="CS24" i="92" s="1"/>
  <c r="CW24" i="92" s="1"/>
  <c r="DA24" i="92" s="1"/>
  <c r="DE24" i="92" s="1"/>
  <c r="DI24" i="92" s="1"/>
  <c r="DM24" i="92" s="1"/>
  <c r="DQ24" i="92" s="1"/>
  <c r="DU24" i="92" s="1"/>
  <c r="DY24" i="92" s="1"/>
  <c r="EC24" i="92" s="1"/>
  <c r="X23" i="92"/>
  <c r="AB23" i="92" s="1"/>
  <c r="AF23" i="92" s="1"/>
  <c r="AJ23" i="92" s="1"/>
  <c r="AN23" i="92" s="1"/>
  <c r="AR23" i="92" s="1"/>
  <c r="AV23" i="92" s="1"/>
  <c r="AZ23" i="92" s="1"/>
  <c r="BD23" i="92" s="1"/>
  <c r="BH23" i="92" s="1"/>
  <c r="BL23" i="92" s="1"/>
  <c r="BP23" i="92" s="1"/>
  <c r="BT23" i="92" s="1"/>
  <c r="BX23" i="92" s="1"/>
  <c r="CB23" i="92" s="1"/>
  <c r="CF23" i="92" s="1"/>
  <c r="CJ23" i="92" s="1"/>
  <c r="CN23" i="92" s="1"/>
  <c r="CR23" i="92" s="1"/>
  <c r="CV23" i="92" s="1"/>
  <c r="CZ23" i="92" s="1"/>
  <c r="DD23" i="92" s="1"/>
  <c r="DH23" i="92" s="1"/>
  <c r="DL23" i="92" s="1"/>
  <c r="DP23" i="92" s="1"/>
  <c r="DT23" i="92" s="1"/>
  <c r="DX23" i="92" s="1"/>
  <c r="EB23" i="92" s="1"/>
  <c r="EF23" i="92" s="1"/>
  <c r="W23" i="92"/>
  <c r="AA23" i="92" s="1"/>
  <c r="AE23" i="92" s="1"/>
  <c r="AI23" i="92" s="1"/>
  <c r="AM23" i="92" s="1"/>
  <c r="AQ23" i="92" s="1"/>
  <c r="AU23" i="92" s="1"/>
  <c r="AY23" i="92" s="1"/>
  <c r="BC23" i="92" s="1"/>
  <c r="BG23" i="92" s="1"/>
  <c r="BK23" i="92" s="1"/>
  <c r="BO23" i="92" s="1"/>
  <c r="BS23" i="92" s="1"/>
  <c r="BW23" i="92" s="1"/>
  <c r="CA23" i="92" s="1"/>
  <c r="CE23" i="92" s="1"/>
  <c r="CI23" i="92" s="1"/>
  <c r="CM23" i="92" s="1"/>
  <c r="CQ23" i="92" s="1"/>
  <c r="CU23" i="92" s="1"/>
  <c r="CY23" i="92" s="1"/>
  <c r="DC23" i="92" s="1"/>
  <c r="DG23" i="92" s="1"/>
  <c r="DK23" i="92" s="1"/>
  <c r="DO23" i="92" s="1"/>
  <c r="DS23" i="92" s="1"/>
  <c r="DW23" i="92" s="1"/>
  <c r="EA23" i="92" s="1"/>
  <c r="EE23" i="92" s="1"/>
  <c r="V23" i="92"/>
  <c r="Z23" i="92" s="1"/>
  <c r="AD23" i="92" s="1"/>
  <c r="AH23" i="92" s="1"/>
  <c r="AL23" i="92" s="1"/>
  <c r="AP23" i="92" s="1"/>
  <c r="AT23" i="92" s="1"/>
  <c r="AX23" i="92" s="1"/>
  <c r="BB23" i="92" s="1"/>
  <c r="BF23" i="92" s="1"/>
  <c r="BJ23" i="92" s="1"/>
  <c r="BN23" i="92" s="1"/>
  <c r="BR23" i="92" s="1"/>
  <c r="BV23" i="92" s="1"/>
  <c r="BZ23" i="92" s="1"/>
  <c r="CD23" i="92" s="1"/>
  <c r="CH23" i="92" s="1"/>
  <c r="CL23" i="92" s="1"/>
  <c r="CP23" i="92" s="1"/>
  <c r="CT23" i="92" s="1"/>
  <c r="CX23" i="92" s="1"/>
  <c r="DB23" i="92" s="1"/>
  <c r="DF23" i="92" s="1"/>
  <c r="DJ23" i="92" s="1"/>
  <c r="DN23" i="92" s="1"/>
  <c r="DR23" i="92" s="1"/>
  <c r="DV23" i="92" s="1"/>
  <c r="DZ23" i="92" s="1"/>
  <c r="ED23" i="92" s="1"/>
  <c r="U23" i="92"/>
  <c r="Y23" i="92" s="1"/>
  <c r="AC23" i="92" s="1"/>
  <c r="AG23" i="92" s="1"/>
  <c r="AK23" i="92" s="1"/>
  <c r="AO23" i="92" s="1"/>
  <c r="AS23" i="92" s="1"/>
  <c r="AW23" i="92" s="1"/>
  <c r="BA23" i="92" s="1"/>
  <c r="BE23" i="92" s="1"/>
  <c r="BI23" i="92" s="1"/>
  <c r="BM23" i="92" s="1"/>
  <c r="BQ23" i="92" s="1"/>
  <c r="BU23" i="92" s="1"/>
  <c r="BY23" i="92" s="1"/>
  <c r="CC23" i="92" s="1"/>
  <c r="CG23" i="92" s="1"/>
  <c r="CK23" i="92" s="1"/>
  <c r="CO23" i="92" s="1"/>
  <c r="CS23" i="92" s="1"/>
  <c r="CW23" i="92" s="1"/>
  <c r="DA23" i="92" s="1"/>
  <c r="DE23" i="92" s="1"/>
  <c r="DI23" i="92" s="1"/>
  <c r="DM23" i="92" s="1"/>
  <c r="DQ23" i="92" s="1"/>
  <c r="DU23" i="92" s="1"/>
  <c r="DY23" i="92" s="1"/>
  <c r="EC23" i="92" s="1"/>
  <c r="X22" i="92"/>
  <c r="AB22" i="92" s="1"/>
  <c r="AF22" i="92" s="1"/>
  <c r="AJ22" i="92" s="1"/>
  <c r="AN22" i="92" s="1"/>
  <c r="AR22" i="92" s="1"/>
  <c r="AV22" i="92" s="1"/>
  <c r="AZ22" i="92" s="1"/>
  <c r="BD22" i="92" s="1"/>
  <c r="BH22" i="92" s="1"/>
  <c r="BL22" i="92" s="1"/>
  <c r="BP22" i="92" s="1"/>
  <c r="BT22" i="92" s="1"/>
  <c r="BX22" i="92" s="1"/>
  <c r="CB22" i="92" s="1"/>
  <c r="CF22" i="92" s="1"/>
  <c r="CJ22" i="92" s="1"/>
  <c r="CN22" i="92" s="1"/>
  <c r="CR22" i="92" s="1"/>
  <c r="CV22" i="92" s="1"/>
  <c r="CZ22" i="92" s="1"/>
  <c r="DD22" i="92" s="1"/>
  <c r="DH22" i="92" s="1"/>
  <c r="DL22" i="92" s="1"/>
  <c r="DP22" i="92" s="1"/>
  <c r="DT22" i="92" s="1"/>
  <c r="DX22" i="92" s="1"/>
  <c r="EB22" i="92" s="1"/>
  <c r="EF22" i="92" s="1"/>
  <c r="W22" i="92"/>
  <c r="AA22" i="92" s="1"/>
  <c r="AE22" i="92" s="1"/>
  <c r="AI22" i="92" s="1"/>
  <c r="AM22" i="92" s="1"/>
  <c r="AQ22" i="92" s="1"/>
  <c r="AU22" i="92" s="1"/>
  <c r="AY22" i="92" s="1"/>
  <c r="BC22" i="92" s="1"/>
  <c r="BG22" i="92" s="1"/>
  <c r="BK22" i="92" s="1"/>
  <c r="BO22" i="92" s="1"/>
  <c r="BS22" i="92" s="1"/>
  <c r="BW22" i="92" s="1"/>
  <c r="CA22" i="92" s="1"/>
  <c r="CE22" i="92" s="1"/>
  <c r="CI22" i="92" s="1"/>
  <c r="CM22" i="92" s="1"/>
  <c r="CQ22" i="92" s="1"/>
  <c r="CU22" i="92" s="1"/>
  <c r="CY22" i="92" s="1"/>
  <c r="DC22" i="92" s="1"/>
  <c r="DG22" i="92" s="1"/>
  <c r="DK22" i="92" s="1"/>
  <c r="DO22" i="92" s="1"/>
  <c r="DS22" i="92" s="1"/>
  <c r="DW22" i="92" s="1"/>
  <c r="EA22" i="92" s="1"/>
  <c r="EE22" i="92" s="1"/>
  <c r="V22" i="92"/>
  <c r="Z22" i="92" s="1"/>
  <c r="AD22" i="92" s="1"/>
  <c r="AH22" i="92" s="1"/>
  <c r="AL22" i="92" s="1"/>
  <c r="AP22" i="92" s="1"/>
  <c r="AT22" i="92" s="1"/>
  <c r="AX22" i="92" s="1"/>
  <c r="BB22" i="92" s="1"/>
  <c r="BF22" i="92" s="1"/>
  <c r="BJ22" i="92" s="1"/>
  <c r="BN22" i="92" s="1"/>
  <c r="BR22" i="92" s="1"/>
  <c r="BV22" i="92" s="1"/>
  <c r="BZ22" i="92" s="1"/>
  <c r="CD22" i="92" s="1"/>
  <c r="CH22" i="92" s="1"/>
  <c r="CL22" i="92" s="1"/>
  <c r="CP22" i="92" s="1"/>
  <c r="CT22" i="92" s="1"/>
  <c r="CX22" i="92" s="1"/>
  <c r="DB22" i="92" s="1"/>
  <c r="DF22" i="92" s="1"/>
  <c r="DJ22" i="92" s="1"/>
  <c r="DN22" i="92" s="1"/>
  <c r="DR22" i="92" s="1"/>
  <c r="DV22" i="92" s="1"/>
  <c r="DZ22" i="92" s="1"/>
  <c r="ED22" i="92" s="1"/>
  <c r="U22" i="92"/>
  <c r="Y22" i="92" s="1"/>
  <c r="AC22" i="92" s="1"/>
  <c r="AG22" i="92" s="1"/>
  <c r="AK22" i="92" s="1"/>
  <c r="AO22" i="92" s="1"/>
  <c r="AS22" i="92" s="1"/>
  <c r="AW22" i="92" s="1"/>
  <c r="BA22" i="92" s="1"/>
  <c r="BE22" i="92" s="1"/>
  <c r="BI22" i="92" s="1"/>
  <c r="BM22" i="92" s="1"/>
  <c r="BQ22" i="92" s="1"/>
  <c r="BU22" i="92" s="1"/>
  <c r="BY22" i="92" s="1"/>
  <c r="CC22" i="92" s="1"/>
  <c r="CG22" i="92" s="1"/>
  <c r="CK22" i="92" s="1"/>
  <c r="CO22" i="92" s="1"/>
  <c r="CS22" i="92" s="1"/>
  <c r="CW22" i="92" s="1"/>
  <c r="DA22" i="92" s="1"/>
  <c r="DE22" i="92" s="1"/>
  <c r="DI22" i="92" s="1"/>
  <c r="DM22" i="92" s="1"/>
  <c r="DQ22" i="92" s="1"/>
  <c r="DU22" i="92" s="1"/>
  <c r="DY22" i="92" s="1"/>
  <c r="EC22" i="92" s="1"/>
  <c r="X21" i="92"/>
  <c r="AB21" i="92" s="1"/>
  <c r="AF21" i="92" s="1"/>
  <c r="AJ21" i="92" s="1"/>
  <c r="AN21" i="92" s="1"/>
  <c r="AR21" i="92" s="1"/>
  <c r="AV21" i="92" s="1"/>
  <c r="AZ21" i="92" s="1"/>
  <c r="BD21" i="92" s="1"/>
  <c r="BH21" i="92" s="1"/>
  <c r="BL21" i="92" s="1"/>
  <c r="BP21" i="92" s="1"/>
  <c r="BT21" i="92" s="1"/>
  <c r="BX21" i="92" s="1"/>
  <c r="CB21" i="92" s="1"/>
  <c r="CF21" i="92" s="1"/>
  <c r="CJ21" i="92" s="1"/>
  <c r="CN21" i="92" s="1"/>
  <c r="CR21" i="92" s="1"/>
  <c r="CV21" i="92" s="1"/>
  <c r="CZ21" i="92" s="1"/>
  <c r="DD21" i="92" s="1"/>
  <c r="DH21" i="92" s="1"/>
  <c r="DL21" i="92" s="1"/>
  <c r="DP21" i="92" s="1"/>
  <c r="DT21" i="92" s="1"/>
  <c r="DX21" i="92" s="1"/>
  <c r="EB21" i="92" s="1"/>
  <c r="EF21" i="92" s="1"/>
  <c r="W21" i="92"/>
  <c r="AA21" i="92" s="1"/>
  <c r="AE21" i="92" s="1"/>
  <c r="AI21" i="92" s="1"/>
  <c r="AM21" i="92" s="1"/>
  <c r="AQ21" i="92" s="1"/>
  <c r="AU21" i="92" s="1"/>
  <c r="AY21" i="92" s="1"/>
  <c r="BC21" i="92" s="1"/>
  <c r="BG21" i="92" s="1"/>
  <c r="BK21" i="92" s="1"/>
  <c r="BO21" i="92" s="1"/>
  <c r="BS21" i="92" s="1"/>
  <c r="BW21" i="92" s="1"/>
  <c r="CA21" i="92" s="1"/>
  <c r="CE21" i="92" s="1"/>
  <c r="CI21" i="92" s="1"/>
  <c r="CM21" i="92" s="1"/>
  <c r="CQ21" i="92" s="1"/>
  <c r="CU21" i="92" s="1"/>
  <c r="CY21" i="92" s="1"/>
  <c r="DC21" i="92" s="1"/>
  <c r="DG21" i="92" s="1"/>
  <c r="DK21" i="92" s="1"/>
  <c r="DO21" i="92" s="1"/>
  <c r="DS21" i="92" s="1"/>
  <c r="DW21" i="92" s="1"/>
  <c r="EA21" i="92" s="1"/>
  <c r="EE21" i="92" s="1"/>
  <c r="V21" i="92"/>
  <c r="Z21" i="92" s="1"/>
  <c r="AD21" i="92" s="1"/>
  <c r="AH21" i="92" s="1"/>
  <c r="AL21" i="92" s="1"/>
  <c r="AP21" i="92" s="1"/>
  <c r="AT21" i="92" s="1"/>
  <c r="AX21" i="92" s="1"/>
  <c r="BB21" i="92" s="1"/>
  <c r="BF21" i="92" s="1"/>
  <c r="BJ21" i="92" s="1"/>
  <c r="BN21" i="92" s="1"/>
  <c r="BR21" i="92" s="1"/>
  <c r="BV21" i="92" s="1"/>
  <c r="BZ21" i="92" s="1"/>
  <c r="CD21" i="92" s="1"/>
  <c r="CH21" i="92" s="1"/>
  <c r="CL21" i="92" s="1"/>
  <c r="CP21" i="92" s="1"/>
  <c r="CT21" i="92" s="1"/>
  <c r="CX21" i="92" s="1"/>
  <c r="DB21" i="92" s="1"/>
  <c r="DF21" i="92" s="1"/>
  <c r="DJ21" i="92" s="1"/>
  <c r="DN21" i="92" s="1"/>
  <c r="DR21" i="92" s="1"/>
  <c r="DV21" i="92" s="1"/>
  <c r="DZ21" i="92" s="1"/>
  <c r="ED21" i="92" s="1"/>
  <c r="U21" i="92"/>
  <c r="Y21" i="92" s="1"/>
  <c r="AC21" i="92" s="1"/>
  <c r="AG21" i="92" s="1"/>
  <c r="AK21" i="92" s="1"/>
  <c r="AO21" i="92" s="1"/>
  <c r="AS21" i="92" s="1"/>
  <c r="AW21" i="92" s="1"/>
  <c r="BA21" i="92" s="1"/>
  <c r="BE21" i="92" s="1"/>
  <c r="BI21" i="92" s="1"/>
  <c r="BM21" i="92" s="1"/>
  <c r="BQ21" i="92" s="1"/>
  <c r="BU21" i="92" s="1"/>
  <c r="BY21" i="92" s="1"/>
  <c r="CC21" i="92" s="1"/>
  <c r="CG21" i="92" s="1"/>
  <c r="CK21" i="92" s="1"/>
  <c r="CO21" i="92" s="1"/>
  <c r="CS21" i="92" s="1"/>
  <c r="CW21" i="92" s="1"/>
  <c r="DA21" i="92" s="1"/>
  <c r="DE21" i="92" s="1"/>
  <c r="DI21" i="92" s="1"/>
  <c r="DM21" i="92" s="1"/>
  <c r="DQ21" i="92" s="1"/>
  <c r="DU21" i="92" s="1"/>
  <c r="DY21" i="92" s="1"/>
  <c r="EC21" i="92" s="1"/>
  <c r="X20" i="92"/>
  <c r="AB20" i="92" s="1"/>
  <c r="AF20" i="92" s="1"/>
  <c r="AJ20" i="92" s="1"/>
  <c r="AN20" i="92" s="1"/>
  <c r="AR20" i="92" s="1"/>
  <c r="AV20" i="92" s="1"/>
  <c r="AZ20" i="92" s="1"/>
  <c r="BD20" i="92" s="1"/>
  <c r="BH20" i="92" s="1"/>
  <c r="BL20" i="92" s="1"/>
  <c r="BP20" i="92" s="1"/>
  <c r="BT20" i="92" s="1"/>
  <c r="BX20" i="92" s="1"/>
  <c r="CB20" i="92" s="1"/>
  <c r="CF20" i="92" s="1"/>
  <c r="CJ20" i="92" s="1"/>
  <c r="CN20" i="92" s="1"/>
  <c r="CR20" i="92" s="1"/>
  <c r="CV20" i="92" s="1"/>
  <c r="CZ20" i="92" s="1"/>
  <c r="DD20" i="92" s="1"/>
  <c r="DH20" i="92" s="1"/>
  <c r="DL20" i="92" s="1"/>
  <c r="DP20" i="92" s="1"/>
  <c r="DT20" i="92" s="1"/>
  <c r="DX20" i="92" s="1"/>
  <c r="EB20" i="92" s="1"/>
  <c r="EF20" i="92" s="1"/>
  <c r="W20" i="92"/>
  <c r="AA20" i="92" s="1"/>
  <c r="AE20" i="92" s="1"/>
  <c r="AI20" i="92" s="1"/>
  <c r="AM20" i="92" s="1"/>
  <c r="AQ20" i="92" s="1"/>
  <c r="AU20" i="92" s="1"/>
  <c r="AY20" i="92" s="1"/>
  <c r="BC20" i="92" s="1"/>
  <c r="BG20" i="92" s="1"/>
  <c r="BK20" i="92" s="1"/>
  <c r="BO20" i="92" s="1"/>
  <c r="BS20" i="92" s="1"/>
  <c r="BW20" i="92" s="1"/>
  <c r="CA20" i="92" s="1"/>
  <c r="CE20" i="92" s="1"/>
  <c r="CI20" i="92" s="1"/>
  <c r="CM20" i="92" s="1"/>
  <c r="CQ20" i="92" s="1"/>
  <c r="CU20" i="92" s="1"/>
  <c r="CY20" i="92" s="1"/>
  <c r="DC20" i="92" s="1"/>
  <c r="DG20" i="92" s="1"/>
  <c r="DK20" i="92" s="1"/>
  <c r="DO20" i="92" s="1"/>
  <c r="DS20" i="92" s="1"/>
  <c r="DW20" i="92" s="1"/>
  <c r="EA20" i="92" s="1"/>
  <c r="EE20" i="92" s="1"/>
  <c r="V20" i="92"/>
  <c r="Z20" i="92" s="1"/>
  <c r="AD20" i="92" s="1"/>
  <c r="AH20" i="92" s="1"/>
  <c r="AL20" i="92" s="1"/>
  <c r="AP20" i="92" s="1"/>
  <c r="AT20" i="92" s="1"/>
  <c r="AX20" i="92" s="1"/>
  <c r="BB20" i="92" s="1"/>
  <c r="BF20" i="92" s="1"/>
  <c r="BJ20" i="92" s="1"/>
  <c r="BN20" i="92" s="1"/>
  <c r="BR20" i="92" s="1"/>
  <c r="BV20" i="92" s="1"/>
  <c r="BZ20" i="92" s="1"/>
  <c r="CD20" i="92" s="1"/>
  <c r="CH20" i="92" s="1"/>
  <c r="CL20" i="92" s="1"/>
  <c r="CP20" i="92" s="1"/>
  <c r="CT20" i="92" s="1"/>
  <c r="CX20" i="92" s="1"/>
  <c r="DB20" i="92" s="1"/>
  <c r="DF20" i="92" s="1"/>
  <c r="DJ20" i="92" s="1"/>
  <c r="DN20" i="92" s="1"/>
  <c r="DR20" i="92" s="1"/>
  <c r="DV20" i="92" s="1"/>
  <c r="DZ20" i="92" s="1"/>
  <c r="ED20" i="92" s="1"/>
  <c r="U20" i="92"/>
  <c r="Y20" i="92" s="1"/>
  <c r="AC20" i="92" s="1"/>
  <c r="AG20" i="92" s="1"/>
  <c r="AK20" i="92" s="1"/>
  <c r="AO20" i="92" s="1"/>
  <c r="AS20" i="92" s="1"/>
  <c r="AW20" i="92" s="1"/>
  <c r="BA20" i="92" s="1"/>
  <c r="BE20" i="92" s="1"/>
  <c r="BI20" i="92" s="1"/>
  <c r="BM20" i="92" s="1"/>
  <c r="BQ20" i="92" s="1"/>
  <c r="BU20" i="92" s="1"/>
  <c r="BY20" i="92" s="1"/>
  <c r="CC20" i="92" s="1"/>
  <c r="CG20" i="92" s="1"/>
  <c r="CK20" i="92" s="1"/>
  <c r="CO20" i="92" s="1"/>
  <c r="CS20" i="92" s="1"/>
  <c r="CW20" i="92" s="1"/>
  <c r="DA20" i="92" s="1"/>
  <c r="DE20" i="92" s="1"/>
  <c r="DI20" i="92" s="1"/>
  <c r="DM20" i="92" s="1"/>
  <c r="DQ20" i="92" s="1"/>
  <c r="DU20" i="92" s="1"/>
  <c r="DY20" i="92" s="1"/>
  <c r="EC20" i="92" s="1"/>
  <c r="X19" i="92"/>
  <c r="AB19" i="92" s="1"/>
  <c r="AF19" i="92" s="1"/>
  <c r="AJ19" i="92" s="1"/>
  <c r="AN19" i="92" s="1"/>
  <c r="AR19" i="92" s="1"/>
  <c r="AV19" i="92" s="1"/>
  <c r="AZ19" i="92" s="1"/>
  <c r="BD19" i="92" s="1"/>
  <c r="BH19" i="92" s="1"/>
  <c r="BL19" i="92" s="1"/>
  <c r="BP19" i="92" s="1"/>
  <c r="BT19" i="92" s="1"/>
  <c r="BX19" i="92" s="1"/>
  <c r="CB19" i="92" s="1"/>
  <c r="CF19" i="92" s="1"/>
  <c r="CJ19" i="92" s="1"/>
  <c r="CN19" i="92" s="1"/>
  <c r="CR19" i="92" s="1"/>
  <c r="CV19" i="92" s="1"/>
  <c r="CZ19" i="92" s="1"/>
  <c r="DD19" i="92" s="1"/>
  <c r="DH19" i="92" s="1"/>
  <c r="DL19" i="92" s="1"/>
  <c r="DP19" i="92" s="1"/>
  <c r="DT19" i="92" s="1"/>
  <c r="DX19" i="92" s="1"/>
  <c r="EB19" i="92" s="1"/>
  <c r="EF19" i="92" s="1"/>
  <c r="W19" i="92"/>
  <c r="AA19" i="92" s="1"/>
  <c r="AE19" i="92" s="1"/>
  <c r="AI19" i="92" s="1"/>
  <c r="AM19" i="92" s="1"/>
  <c r="AQ19" i="92" s="1"/>
  <c r="AU19" i="92" s="1"/>
  <c r="AY19" i="92" s="1"/>
  <c r="BC19" i="92" s="1"/>
  <c r="BG19" i="92" s="1"/>
  <c r="BK19" i="92" s="1"/>
  <c r="BO19" i="92" s="1"/>
  <c r="BS19" i="92" s="1"/>
  <c r="BW19" i="92" s="1"/>
  <c r="CA19" i="92" s="1"/>
  <c r="CE19" i="92" s="1"/>
  <c r="CI19" i="92" s="1"/>
  <c r="CM19" i="92" s="1"/>
  <c r="CQ19" i="92" s="1"/>
  <c r="CU19" i="92" s="1"/>
  <c r="CY19" i="92" s="1"/>
  <c r="DC19" i="92" s="1"/>
  <c r="DG19" i="92" s="1"/>
  <c r="DK19" i="92" s="1"/>
  <c r="DO19" i="92" s="1"/>
  <c r="DS19" i="92" s="1"/>
  <c r="DW19" i="92" s="1"/>
  <c r="EA19" i="92" s="1"/>
  <c r="EE19" i="92" s="1"/>
  <c r="V19" i="92"/>
  <c r="Z19" i="92" s="1"/>
  <c r="AD19" i="92" s="1"/>
  <c r="AH19" i="92" s="1"/>
  <c r="AL19" i="92" s="1"/>
  <c r="AP19" i="92" s="1"/>
  <c r="AT19" i="92" s="1"/>
  <c r="AX19" i="92" s="1"/>
  <c r="BB19" i="92" s="1"/>
  <c r="BF19" i="92" s="1"/>
  <c r="BJ19" i="92" s="1"/>
  <c r="BN19" i="92" s="1"/>
  <c r="BR19" i="92" s="1"/>
  <c r="BV19" i="92" s="1"/>
  <c r="BZ19" i="92" s="1"/>
  <c r="CD19" i="92" s="1"/>
  <c r="CH19" i="92" s="1"/>
  <c r="CL19" i="92" s="1"/>
  <c r="CP19" i="92" s="1"/>
  <c r="CT19" i="92" s="1"/>
  <c r="CX19" i="92" s="1"/>
  <c r="DB19" i="92" s="1"/>
  <c r="DF19" i="92" s="1"/>
  <c r="DJ19" i="92" s="1"/>
  <c r="DN19" i="92" s="1"/>
  <c r="DR19" i="92" s="1"/>
  <c r="DV19" i="92" s="1"/>
  <c r="DZ19" i="92" s="1"/>
  <c r="ED19" i="92" s="1"/>
  <c r="U19" i="92"/>
  <c r="Y19" i="92" s="1"/>
  <c r="AC19" i="92" s="1"/>
  <c r="AG19" i="92" s="1"/>
  <c r="AK19" i="92" s="1"/>
  <c r="AO19" i="92" s="1"/>
  <c r="AS19" i="92" s="1"/>
  <c r="AW19" i="92" s="1"/>
  <c r="BA19" i="92" s="1"/>
  <c r="BE19" i="92" s="1"/>
  <c r="BI19" i="92" s="1"/>
  <c r="BM19" i="92" s="1"/>
  <c r="BQ19" i="92" s="1"/>
  <c r="BU19" i="92" s="1"/>
  <c r="BY19" i="92" s="1"/>
  <c r="CC19" i="92" s="1"/>
  <c r="CG19" i="92" s="1"/>
  <c r="CK19" i="92" s="1"/>
  <c r="CO19" i="92" s="1"/>
  <c r="CS19" i="92" s="1"/>
  <c r="CW19" i="92" s="1"/>
  <c r="DA19" i="92" s="1"/>
  <c r="DE19" i="92" s="1"/>
  <c r="DI19" i="92" s="1"/>
  <c r="DM19" i="92" s="1"/>
  <c r="DQ19" i="92" s="1"/>
  <c r="DU19" i="92" s="1"/>
  <c r="DY19" i="92" s="1"/>
  <c r="EC19" i="92" s="1"/>
  <c r="X18" i="92"/>
  <c r="AB18" i="92" s="1"/>
  <c r="AF18" i="92" s="1"/>
  <c r="AJ18" i="92" s="1"/>
  <c r="AN18" i="92" s="1"/>
  <c r="AR18" i="92" s="1"/>
  <c r="AV18" i="92" s="1"/>
  <c r="AZ18" i="92" s="1"/>
  <c r="BD18" i="92" s="1"/>
  <c r="BH18" i="92" s="1"/>
  <c r="BL18" i="92" s="1"/>
  <c r="BP18" i="92" s="1"/>
  <c r="BT18" i="92" s="1"/>
  <c r="BX18" i="92" s="1"/>
  <c r="CB18" i="92" s="1"/>
  <c r="CF18" i="92" s="1"/>
  <c r="CJ18" i="92" s="1"/>
  <c r="CN18" i="92" s="1"/>
  <c r="CR18" i="92" s="1"/>
  <c r="CV18" i="92" s="1"/>
  <c r="CZ18" i="92" s="1"/>
  <c r="DD18" i="92" s="1"/>
  <c r="DH18" i="92" s="1"/>
  <c r="DL18" i="92" s="1"/>
  <c r="DP18" i="92" s="1"/>
  <c r="DT18" i="92" s="1"/>
  <c r="DX18" i="92" s="1"/>
  <c r="EB18" i="92" s="1"/>
  <c r="EF18" i="92" s="1"/>
  <c r="W18" i="92"/>
  <c r="AA18" i="92" s="1"/>
  <c r="AE18" i="92" s="1"/>
  <c r="AI18" i="92" s="1"/>
  <c r="AM18" i="92" s="1"/>
  <c r="AQ18" i="92" s="1"/>
  <c r="AU18" i="92" s="1"/>
  <c r="AY18" i="92" s="1"/>
  <c r="BC18" i="92" s="1"/>
  <c r="BG18" i="92" s="1"/>
  <c r="BK18" i="92" s="1"/>
  <c r="BO18" i="92" s="1"/>
  <c r="BS18" i="92" s="1"/>
  <c r="BW18" i="92" s="1"/>
  <c r="CA18" i="92" s="1"/>
  <c r="CE18" i="92" s="1"/>
  <c r="CI18" i="92" s="1"/>
  <c r="CM18" i="92" s="1"/>
  <c r="CQ18" i="92" s="1"/>
  <c r="CU18" i="92" s="1"/>
  <c r="CY18" i="92" s="1"/>
  <c r="DC18" i="92" s="1"/>
  <c r="DG18" i="92" s="1"/>
  <c r="DK18" i="92" s="1"/>
  <c r="DO18" i="92" s="1"/>
  <c r="DS18" i="92" s="1"/>
  <c r="DW18" i="92" s="1"/>
  <c r="EA18" i="92" s="1"/>
  <c r="EE18" i="92" s="1"/>
  <c r="V18" i="92"/>
  <c r="Z18" i="92" s="1"/>
  <c r="AD18" i="92" s="1"/>
  <c r="AH18" i="92" s="1"/>
  <c r="AL18" i="92" s="1"/>
  <c r="AP18" i="92" s="1"/>
  <c r="AT18" i="92" s="1"/>
  <c r="AX18" i="92" s="1"/>
  <c r="BB18" i="92" s="1"/>
  <c r="BF18" i="92" s="1"/>
  <c r="BJ18" i="92" s="1"/>
  <c r="BN18" i="92" s="1"/>
  <c r="BR18" i="92" s="1"/>
  <c r="BV18" i="92" s="1"/>
  <c r="BZ18" i="92" s="1"/>
  <c r="CD18" i="92" s="1"/>
  <c r="CH18" i="92" s="1"/>
  <c r="CL18" i="92" s="1"/>
  <c r="CP18" i="92" s="1"/>
  <c r="CT18" i="92" s="1"/>
  <c r="CX18" i="92" s="1"/>
  <c r="DB18" i="92" s="1"/>
  <c r="DF18" i="92" s="1"/>
  <c r="DJ18" i="92" s="1"/>
  <c r="DN18" i="92" s="1"/>
  <c r="DR18" i="92" s="1"/>
  <c r="DV18" i="92" s="1"/>
  <c r="DZ18" i="92" s="1"/>
  <c r="ED18" i="92" s="1"/>
  <c r="U18" i="92"/>
  <c r="Y18" i="92" s="1"/>
  <c r="AC18" i="92" s="1"/>
  <c r="AG18" i="92" s="1"/>
  <c r="AK18" i="92" s="1"/>
  <c r="AO18" i="92" s="1"/>
  <c r="AS18" i="92" s="1"/>
  <c r="AW18" i="92" s="1"/>
  <c r="BA18" i="92" s="1"/>
  <c r="BE18" i="92" s="1"/>
  <c r="BI18" i="92" s="1"/>
  <c r="BM18" i="92" s="1"/>
  <c r="BQ18" i="92" s="1"/>
  <c r="BU18" i="92" s="1"/>
  <c r="BY18" i="92" s="1"/>
  <c r="CC18" i="92" s="1"/>
  <c r="CG18" i="92" s="1"/>
  <c r="CK18" i="92" s="1"/>
  <c r="CO18" i="92" s="1"/>
  <c r="CS18" i="92" s="1"/>
  <c r="CW18" i="92" s="1"/>
  <c r="DA18" i="92" s="1"/>
  <c r="DE18" i="92" s="1"/>
  <c r="DI18" i="92" s="1"/>
  <c r="DM18" i="92" s="1"/>
  <c r="DQ18" i="92" s="1"/>
  <c r="DU18" i="92" s="1"/>
  <c r="DY18" i="92" s="1"/>
  <c r="EC18" i="92" s="1"/>
  <c r="X17" i="92"/>
  <c r="AB17" i="92" s="1"/>
  <c r="AF17" i="92" s="1"/>
  <c r="AJ17" i="92" s="1"/>
  <c r="AN17" i="92" s="1"/>
  <c r="AR17" i="92" s="1"/>
  <c r="AV17" i="92" s="1"/>
  <c r="AZ17" i="92" s="1"/>
  <c r="BD17" i="92" s="1"/>
  <c r="BH17" i="92" s="1"/>
  <c r="BL17" i="92" s="1"/>
  <c r="BP17" i="92" s="1"/>
  <c r="BT17" i="92" s="1"/>
  <c r="BX17" i="92" s="1"/>
  <c r="CB17" i="92" s="1"/>
  <c r="CF17" i="92" s="1"/>
  <c r="CJ17" i="92" s="1"/>
  <c r="CN17" i="92" s="1"/>
  <c r="CR17" i="92" s="1"/>
  <c r="CV17" i="92" s="1"/>
  <c r="CZ17" i="92" s="1"/>
  <c r="DD17" i="92" s="1"/>
  <c r="DH17" i="92" s="1"/>
  <c r="DL17" i="92" s="1"/>
  <c r="DP17" i="92" s="1"/>
  <c r="DT17" i="92" s="1"/>
  <c r="DX17" i="92" s="1"/>
  <c r="EB17" i="92" s="1"/>
  <c r="EF17" i="92" s="1"/>
  <c r="W17" i="92"/>
  <c r="AA17" i="92" s="1"/>
  <c r="AE17" i="92" s="1"/>
  <c r="AI17" i="92" s="1"/>
  <c r="AM17" i="92" s="1"/>
  <c r="AQ17" i="92" s="1"/>
  <c r="AU17" i="92" s="1"/>
  <c r="AY17" i="92" s="1"/>
  <c r="BC17" i="92" s="1"/>
  <c r="BG17" i="92" s="1"/>
  <c r="BK17" i="92" s="1"/>
  <c r="BO17" i="92" s="1"/>
  <c r="BS17" i="92" s="1"/>
  <c r="BW17" i="92" s="1"/>
  <c r="CA17" i="92" s="1"/>
  <c r="CE17" i="92" s="1"/>
  <c r="CI17" i="92" s="1"/>
  <c r="CM17" i="92" s="1"/>
  <c r="CQ17" i="92" s="1"/>
  <c r="CU17" i="92" s="1"/>
  <c r="CY17" i="92" s="1"/>
  <c r="DC17" i="92" s="1"/>
  <c r="DG17" i="92" s="1"/>
  <c r="DK17" i="92" s="1"/>
  <c r="DO17" i="92" s="1"/>
  <c r="DS17" i="92" s="1"/>
  <c r="DW17" i="92" s="1"/>
  <c r="EA17" i="92" s="1"/>
  <c r="EE17" i="92" s="1"/>
  <c r="V17" i="92"/>
  <c r="Z17" i="92" s="1"/>
  <c r="AD17" i="92" s="1"/>
  <c r="AH17" i="92" s="1"/>
  <c r="AL17" i="92" s="1"/>
  <c r="AP17" i="92" s="1"/>
  <c r="AT17" i="92" s="1"/>
  <c r="AX17" i="92" s="1"/>
  <c r="BB17" i="92" s="1"/>
  <c r="BF17" i="92" s="1"/>
  <c r="BJ17" i="92" s="1"/>
  <c r="BN17" i="92" s="1"/>
  <c r="BR17" i="92" s="1"/>
  <c r="BV17" i="92" s="1"/>
  <c r="BZ17" i="92" s="1"/>
  <c r="CD17" i="92" s="1"/>
  <c r="CH17" i="92" s="1"/>
  <c r="CL17" i="92" s="1"/>
  <c r="CP17" i="92" s="1"/>
  <c r="CT17" i="92" s="1"/>
  <c r="CX17" i="92" s="1"/>
  <c r="DB17" i="92" s="1"/>
  <c r="DF17" i="92" s="1"/>
  <c r="DJ17" i="92" s="1"/>
  <c r="DN17" i="92" s="1"/>
  <c r="DR17" i="92" s="1"/>
  <c r="DV17" i="92" s="1"/>
  <c r="DZ17" i="92" s="1"/>
  <c r="ED17" i="92" s="1"/>
  <c r="U17" i="92"/>
  <c r="Y17" i="92" s="1"/>
  <c r="AC17" i="92" s="1"/>
  <c r="AG17" i="92" s="1"/>
  <c r="AK17" i="92" s="1"/>
  <c r="AO17" i="92" s="1"/>
  <c r="AS17" i="92" s="1"/>
  <c r="AW17" i="92" s="1"/>
  <c r="BA17" i="92" s="1"/>
  <c r="BE17" i="92" s="1"/>
  <c r="BI17" i="92" s="1"/>
  <c r="BM17" i="92" s="1"/>
  <c r="BQ17" i="92" s="1"/>
  <c r="BU17" i="92" s="1"/>
  <c r="BY17" i="92" s="1"/>
  <c r="CC17" i="92" s="1"/>
  <c r="CG17" i="92" s="1"/>
  <c r="CK17" i="92" s="1"/>
  <c r="CO17" i="92" s="1"/>
  <c r="CS17" i="92" s="1"/>
  <c r="CW17" i="92" s="1"/>
  <c r="DA17" i="92" s="1"/>
  <c r="DE17" i="92" s="1"/>
  <c r="DI17" i="92" s="1"/>
  <c r="DM17" i="92" s="1"/>
  <c r="DQ17" i="92" s="1"/>
  <c r="DU17" i="92" s="1"/>
  <c r="DY17" i="92" s="1"/>
  <c r="EC17" i="92" s="1"/>
  <c r="X16" i="92"/>
  <c r="AB16" i="92" s="1"/>
  <c r="AF16" i="92" s="1"/>
  <c r="AJ16" i="92" s="1"/>
  <c r="AN16" i="92" s="1"/>
  <c r="AR16" i="92" s="1"/>
  <c r="AV16" i="92" s="1"/>
  <c r="AZ16" i="92" s="1"/>
  <c r="BD16" i="92" s="1"/>
  <c r="BH16" i="92" s="1"/>
  <c r="BL16" i="92" s="1"/>
  <c r="BP16" i="92" s="1"/>
  <c r="BT16" i="92" s="1"/>
  <c r="BX16" i="92" s="1"/>
  <c r="CB16" i="92" s="1"/>
  <c r="CF16" i="92" s="1"/>
  <c r="CJ16" i="92" s="1"/>
  <c r="CN16" i="92" s="1"/>
  <c r="CR16" i="92" s="1"/>
  <c r="CV16" i="92" s="1"/>
  <c r="CZ16" i="92" s="1"/>
  <c r="DD16" i="92" s="1"/>
  <c r="DH16" i="92" s="1"/>
  <c r="DL16" i="92" s="1"/>
  <c r="DP16" i="92" s="1"/>
  <c r="DT16" i="92" s="1"/>
  <c r="DX16" i="92" s="1"/>
  <c r="EB16" i="92" s="1"/>
  <c r="EF16" i="92" s="1"/>
  <c r="W16" i="92"/>
  <c r="AA16" i="92" s="1"/>
  <c r="AE16" i="92" s="1"/>
  <c r="AI16" i="92" s="1"/>
  <c r="AM16" i="92" s="1"/>
  <c r="AQ16" i="92" s="1"/>
  <c r="AU16" i="92" s="1"/>
  <c r="AY16" i="92" s="1"/>
  <c r="BC16" i="92" s="1"/>
  <c r="BG16" i="92" s="1"/>
  <c r="BK16" i="92" s="1"/>
  <c r="BO16" i="92" s="1"/>
  <c r="BS16" i="92" s="1"/>
  <c r="BW16" i="92" s="1"/>
  <c r="CA16" i="92" s="1"/>
  <c r="CE16" i="92" s="1"/>
  <c r="CI16" i="92" s="1"/>
  <c r="CM16" i="92" s="1"/>
  <c r="CQ16" i="92" s="1"/>
  <c r="CU16" i="92" s="1"/>
  <c r="CY16" i="92" s="1"/>
  <c r="DC16" i="92" s="1"/>
  <c r="DG16" i="92" s="1"/>
  <c r="DK16" i="92" s="1"/>
  <c r="DO16" i="92" s="1"/>
  <c r="DS16" i="92" s="1"/>
  <c r="DW16" i="92" s="1"/>
  <c r="EA16" i="92" s="1"/>
  <c r="EE16" i="92" s="1"/>
  <c r="V16" i="92"/>
  <c r="Z16" i="92" s="1"/>
  <c r="AD16" i="92" s="1"/>
  <c r="AH16" i="92" s="1"/>
  <c r="AL16" i="92" s="1"/>
  <c r="AP16" i="92" s="1"/>
  <c r="AT16" i="92" s="1"/>
  <c r="AX16" i="92" s="1"/>
  <c r="BB16" i="92" s="1"/>
  <c r="BF16" i="92" s="1"/>
  <c r="BJ16" i="92" s="1"/>
  <c r="BN16" i="92" s="1"/>
  <c r="BR16" i="92" s="1"/>
  <c r="BV16" i="92" s="1"/>
  <c r="BZ16" i="92" s="1"/>
  <c r="CD16" i="92" s="1"/>
  <c r="CH16" i="92" s="1"/>
  <c r="CL16" i="92" s="1"/>
  <c r="CP16" i="92" s="1"/>
  <c r="CT16" i="92" s="1"/>
  <c r="CX16" i="92" s="1"/>
  <c r="DB16" i="92" s="1"/>
  <c r="DF16" i="92" s="1"/>
  <c r="DJ16" i="92" s="1"/>
  <c r="DN16" i="92" s="1"/>
  <c r="DR16" i="92" s="1"/>
  <c r="DV16" i="92" s="1"/>
  <c r="DZ16" i="92" s="1"/>
  <c r="ED16" i="92" s="1"/>
  <c r="U16" i="92"/>
  <c r="Y16" i="92" s="1"/>
  <c r="AC16" i="92" s="1"/>
  <c r="AG16" i="92" s="1"/>
  <c r="AK16" i="92" s="1"/>
  <c r="AO16" i="92" s="1"/>
  <c r="AS16" i="92" s="1"/>
  <c r="AW16" i="92" s="1"/>
  <c r="BA16" i="92" s="1"/>
  <c r="BE16" i="92" s="1"/>
  <c r="BI16" i="92" s="1"/>
  <c r="BM16" i="92" s="1"/>
  <c r="BQ16" i="92" s="1"/>
  <c r="BU16" i="92" s="1"/>
  <c r="BY16" i="92" s="1"/>
  <c r="CC16" i="92" s="1"/>
  <c r="CG16" i="92" s="1"/>
  <c r="CK16" i="92" s="1"/>
  <c r="CO16" i="92" s="1"/>
  <c r="CS16" i="92" s="1"/>
  <c r="CW16" i="92" s="1"/>
  <c r="DA16" i="92" s="1"/>
  <c r="DE16" i="92" s="1"/>
  <c r="DI16" i="92" s="1"/>
  <c r="DM16" i="92" s="1"/>
  <c r="DQ16" i="92" s="1"/>
  <c r="DU16" i="92" s="1"/>
  <c r="DY16" i="92" s="1"/>
  <c r="EC16" i="92" s="1"/>
  <c r="X15" i="92"/>
  <c r="AB15" i="92" s="1"/>
  <c r="AF15" i="92" s="1"/>
  <c r="AJ15" i="92" s="1"/>
  <c r="AN15" i="92" s="1"/>
  <c r="AR15" i="92" s="1"/>
  <c r="AV15" i="92" s="1"/>
  <c r="AZ15" i="92" s="1"/>
  <c r="BD15" i="92" s="1"/>
  <c r="BH15" i="92" s="1"/>
  <c r="BL15" i="92" s="1"/>
  <c r="BP15" i="92" s="1"/>
  <c r="BT15" i="92" s="1"/>
  <c r="BX15" i="92" s="1"/>
  <c r="CB15" i="92" s="1"/>
  <c r="CF15" i="92" s="1"/>
  <c r="CJ15" i="92" s="1"/>
  <c r="CN15" i="92" s="1"/>
  <c r="CR15" i="92" s="1"/>
  <c r="CV15" i="92" s="1"/>
  <c r="CZ15" i="92" s="1"/>
  <c r="DD15" i="92" s="1"/>
  <c r="DH15" i="92" s="1"/>
  <c r="DL15" i="92" s="1"/>
  <c r="DP15" i="92" s="1"/>
  <c r="DT15" i="92" s="1"/>
  <c r="DX15" i="92" s="1"/>
  <c r="EB15" i="92" s="1"/>
  <c r="EF15" i="92" s="1"/>
  <c r="W15" i="92"/>
  <c r="AA15" i="92" s="1"/>
  <c r="AE15" i="92" s="1"/>
  <c r="AI15" i="92" s="1"/>
  <c r="AM15" i="92" s="1"/>
  <c r="AQ15" i="92" s="1"/>
  <c r="AU15" i="92" s="1"/>
  <c r="AY15" i="92" s="1"/>
  <c r="BC15" i="92" s="1"/>
  <c r="BG15" i="92" s="1"/>
  <c r="BK15" i="92" s="1"/>
  <c r="BO15" i="92" s="1"/>
  <c r="BS15" i="92" s="1"/>
  <c r="BW15" i="92" s="1"/>
  <c r="CA15" i="92" s="1"/>
  <c r="CE15" i="92" s="1"/>
  <c r="CI15" i="92" s="1"/>
  <c r="CM15" i="92" s="1"/>
  <c r="CQ15" i="92" s="1"/>
  <c r="CU15" i="92" s="1"/>
  <c r="CY15" i="92" s="1"/>
  <c r="DC15" i="92" s="1"/>
  <c r="DG15" i="92" s="1"/>
  <c r="DK15" i="92" s="1"/>
  <c r="DO15" i="92" s="1"/>
  <c r="DS15" i="92" s="1"/>
  <c r="DW15" i="92" s="1"/>
  <c r="EA15" i="92" s="1"/>
  <c r="EE15" i="92" s="1"/>
  <c r="V15" i="92"/>
  <c r="Z15" i="92" s="1"/>
  <c r="AD15" i="92" s="1"/>
  <c r="AH15" i="92" s="1"/>
  <c r="AL15" i="92" s="1"/>
  <c r="AP15" i="92" s="1"/>
  <c r="AT15" i="92" s="1"/>
  <c r="AX15" i="92" s="1"/>
  <c r="BB15" i="92" s="1"/>
  <c r="BF15" i="92" s="1"/>
  <c r="BJ15" i="92" s="1"/>
  <c r="BN15" i="92" s="1"/>
  <c r="BR15" i="92" s="1"/>
  <c r="BV15" i="92" s="1"/>
  <c r="BZ15" i="92" s="1"/>
  <c r="CD15" i="92" s="1"/>
  <c r="CH15" i="92" s="1"/>
  <c r="CL15" i="92" s="1"/>
  <c r="CP15" i="92" s="1"/>
  <c r="CT15" i="92" s="1"/>
  <c r="CX15" i="92" s="1"/>
  <c r="DB15" i="92" s="1"/>
  <c r="DF15" i="92" s="1"/>
  <c r="DJ15" i="92" s="1"/>
  <c r="DN15" i="92" s="1"/>
  <c r="DR15" i="92" s="1"/>
  <c r="DV15" i="92" s="1"/>
  <c r="DZ15" i="92" s="1"/>
  <c r="ED15" i="92" s="1"/>
  <c r="U15" i="92"/>
  <c r="Y15" i="92" s="1"/>
  <c r="AC15" i="92" s="1"/>
  <c r="AG15" i="92" s="1"/>
  <c r="AK15" i="92" s="1"/>
  <c r="AO15" i="92" s="1"/>
  <c r="AS15" i="92" s="1"/>
  <c r="AW15" i="92" s="1"/>
  <c r="BA15" i="92" s="1"/>
  <c r="BE15" i="92" s="1"/>
  <c r="BI15" i="92" s="1"/>
  <c r="BM15" i="92" s="1"/>
  <c r="BQ15" i="92" s="1"/>
  <c r="BU15" i="92" s="1"/>
  <c r="BY15" i="92" s="1"/>
  <c r="CC15" i="92" s="1"/>
  <c r="CG15" i="92" s="1"/>
  <c r="CK15" i="92" s="1"/>
  <c r="CO15" i="92" s="1"/>
  <c r="CS15" i="92" s="1"/>
  <c r="CW15" i="92" s="1"/>
  <c r="DA15" i="92" s="1"/>
  <c r="DE15" i="92" s="1"/>
  <c r="DI15" i="92" s="1"/>
  <c r="DM15" i="92" s="1"/>
  <c r="DQ15" i="92" s="1"/>
  <c r="DU15" i="92" s="1"/>
  <c r="DY15" i="92" s="1"/>
  <c r="EC15" i="92" s="1"/>
  <c r="X14" i="92"/>
  <c r="AB14" i="92" s="1"/>
  <c r="AF14" i="92" s="1"/>
  <c r="AJ14" i="92" s="1"/>
  <c r="AN14" i="92" s="1"/>
  <c r="AR14" i="92" s="1"/>
  <c r="AV14" i="92" s="1"/>
  <c r="AZ14" i="92" s="1"/>
  <c r="BD14" i="92" s="1"/>
  <c r="BH14" i="92" s="1"/>
  <c r="BL14" i="92" s="1"/>
  <c r="BP14" i="92" s="1"/>
  <c r="BT14" i="92" s="1"/>
  <c r="BX14" i="92" s="1"/>
  <c r="CB14" i="92" s="1"/>
  <c r="CF14" i="92" s="1"/>
  <c r="CJ14" i="92" s="1"/>
  <c r="CN14" i="92" s="1"/>
  <c r="CR14" i="92" s="1"/>
  <c r="CV14" i="92" s="1"/>
  <c r="CZ14" i="92" s="1"/>
  <c r="DD14" i="92" s="1"/>
  <c r="DH14" i="92" s="1"/>
  <c r="DL14" i="92" s="1"/>
  <c r="DP14" i="92" s="1"/>
  <c r="DT14" i="92" s="1"/>
  <c r="DX14" i="92" s="1"/>
  <c r="EB14" i="92" s="1"/>
  <c r="EF14" i="92" s="1"/>
  <c r="W14" i="92"/>
  <c r="AA14" i="92" s="1"/>
  <c r="AE14" i="92" s="1"/>
  <c r="AI14" i="92" s="1"/>
  <c r="AM14" i="92" s="1"/>
  <c r="AQ14" i="92" s="1"/>
  <c r="AU14" i="92" s="1"/>
  <c r="AY14" i="92" s="1"/>
  <c r="BC14" i="92" s="1"/>
  <c r="BG14" i="92" s="1"/>
  <c r="BK14" i="92" s="1"/>
  <c r="BO14" i="92" s="1"/>
  <c r="BS14" i="92" s="1"/>
  <c r="BW14" i="92" s="1"/>
  <c r="CA14" i="92" s="1"/>
  <c r="CE14" i="92" s="1"/>
  <c r="CI14" i="92" s="1"/>
  <c r="CM14" i="92" s="1"/>
  <c r="CQ14" i="92" s="1"/>
  <c r="CU14" i="92" s="1"/>
  <c r="CY14" i="92" s="1"/>
  <c r="DC14" i="92" s="1"/>
  <c r="DG14" i="92" s="1"/>
  <c r="DK14" i="92" s="1"/>
  <c r="DO14" i="92" s="1"/>
  <c r="DS14" i="92" s="1"/>
  <c r="DW14" i="92" s="1"/>
  <c r="EA14" i="92" s="1"/>
  <c r="EE14" i="92" s="1"/>
  <c r="V14" i="92"/>
  <c r="Z14" i="92" s="1"/>
  <c r="AD14" i="92" s="1"/>
  <c r="AH14" i="92" s="1"/>
  <c r="AL14" i="92" s="1"/>
  <c r="AP14" i="92" s="1"/>
  <c r="AT14" i="92" s="1"/>
  <c r="AX14" i="92" s="1"/>
  <c r="BB14" i="92" s="1"/>
  <c r="BF14" i="92" s="1"/>
  <c r="BJ14" i="92" s="1"/>
  <c r="BN14" i="92" s="1"/>
  <c r="BR14" i="92" s="1"/>
  <c r="BV14" i="92" s="1"/>
  <c r="BZ14" i="92" s="1"/>
  <c r="CD14" i="92" s="1"/>
  <c r="CH14" i="92" s="1"/>
  <c r="CL14" i="92" s="1"/>
  <c r="CP14" i="92" s="1"/>
  <c r="CT14" i="92" s="1"/>
  <c r="CX14" i="92" s="1"/>
  <c r="DB14" i="92" s="1"/>
  <c r="DF14" i="92" s="1"/>
  <c r="DJ14" i="92" s="1"/>
  <c r="DN14" i="92" s="1"/>
  <c r="DR14" i="92" s="1"/>
  <c r="DV14" i="92" s="1"/>
  <c r="DZ14" i="92" s="1"/>
  <c r="ED14" i="92" s="1"/>
  <c r="U14" i="92"/>
  <c r="Y14" i="92" s="1"/>
  <c r="AC14" i="92" s="1"/>
  <c r="AG14" i="92" s="1"/>
  <c r="AK14" i="92" s="1"/>
  <c r="AO14" i="92" s="1"/>
  <c r="AS14" i="92" s="1"/>
  <c r="AW14" i="92" s="1"/>
  <c r="BA14" i="92" s="1"/>
  <c r="BE14" i="92" s="1"/>
  <c r="BI14" i="92" s="1"/>
  <c r="BM14" i="92" s="1"/>
  <c r="BQ14" i="92" s="1"/>
  <c r="BU14" i="92" s="1"/>
  <c r="BY14" i="92" s="1"/>
  <c r="CC14" i="92" s="1"/>
  <c r="CG14" i="92" s="1"/>
  <c r="CK14" i="92" s="1"/>
  <c r="CO14" i="92" s="1"/>
  <c r="CS14" i="92" s="1"/>
  <c r="CW14" i="92" s="1"/>
  <c r="DA14" i="92" s="1"/>
  <c r="DE14" i="92" s="1"/>
  <c r="DI14" i="92" s="1"/>
  <c r="DM14" i="92" s="1"/>
  <c r="DQ14" i="92" s="1"/>
  <c r="DU14" i="92" s="1"/>
  <c r="DY14" i="92" s="1"/>
  <c r="EC14" i="92" s="1"/>
  <c r="X13" i="92"/>
  <c r="AB13" i="92" s="1"/>
  <c r="AF13" i="92" s="1"/>
  <c r="AJ13" i="92" s="1"/>
  <c r="AN13" i="92" s="1"/>
  <c r="AR13" i="92" s="1"/>
  <c r="AV13" i="92" s="1"/>
  <c r="AZ13" i="92" s="1"/>
  <c r="BD13" i="92" s="1"/>
  <c r="BH13" i="92" s="1"/>
  <c r="BL13" i="92" s="1"/>
  <c r="BP13" i="92" s="1"/>
  <c r="BT13" i="92" s="1"/>
  <c r="BX13" i="92" s="1"/>
  <c r="CB13" i="92" s="1"/>
  <c r="CF13" i="92" s="1"/>
  <c r="CJ13" i="92" s="1"/>
  <c r="CN13" i="92" s="1"/>
  <c r="CR13" i="92" s="1"/>
  <c r="CV13" i="92" s="1"/>
  <c r="CZ13" i="92" s="1"/>
  <c r="DD13" i="92" s="1"/>
  <c r="DH13" i="92" s="1"/>
  <c r="DL13" i="92" s="1"/>
  <c r="DP13" i="92" s="1"/>
  <c r="DT13" i="92" s="1"/>
  <c r="DX13" i="92" s="1"/>
  <c r="EB13" i="92" s="1"/>
  <c r="EF13" i="92" s="1"/>
  <c r="W13" i="92"/>
  <c r="AA13" i="92" s="1"/>
  <c r="AE13" i="92" s="1"/>
  <c r="AI13" i="92" s="1"/>
  <c r="AM13" i="92" s="1"/>
  <c r="AQ13" i="92" s="1"/>
  <c r="AU13" i="92" s="1"/>
  <c r="AY13" i="92" s="1"/>
  <c r="BC13" i="92" s="1"/>
  <c r="BG13" i="92" s="1"/>
  <c r="BK13" i="92" s="1"/>
  <c r="BO13" i="92" s="1"/>
  <c r="BS13" i="92" s="1"/>
  <c r="BW13" i="92" s="1"/>
  <c r="CA13" i="92" s="1"/>
  <c r="CE13" i="92" s="1"/>
  <c r="CI13" i="92" s="1"/>
  <c r="CM13" i="92" s="1"/>
  <c r="CQ13" i="92" s="1"/>
  <c r="CU13" i="92" s="1"/>
  <c r="CY13" i="92" s="1"/>
  <c r="DC13" i="92" s="1"/>
  <c r="DG13" i="92" s="1"/>
  <c r="DK13" i="92" s="1"/>
  <c r="DO13" i="92" s="1"/>
  <c r="DS13" i="92" s="1"/>
  <c r="DW13" i="92" s="1"/>
  <c r="EA13" i="92" s="1"/>
  <c r="EE13" i="92" s="1"/>
  <c r="V13" i="92"/>
  <c r="Z13" i="92" s="1"/>
  <c r="AD13" i="92" s="1"/>
  <c r="AH13" i="92" s="1"/>
  <c r="AL13" i="92" s="1"/>
  <c r="AP13" i="92" s="1"/>
  <c r="AT13" i="92" s="1"/>
  <c r="AX13" i="92" s="1"/>
  <c r="BB13" i="92" s="1"/>
  <c r="BF13" i="92" s="1"/>
  <c r="BJ13" i="92" s="1"/>
  <c r="BN13" i="92" s="1"/>
  <c r="BR13" i="92" s="1"/>
  <c r="BV13" i="92" s="1"/>
  <c r="BZ13" i="92" s="1"/>
  <c r="CD13" i="92" s="1"/>
  <c r="CH13" i="92" s="1"/>
  <c r="CL13" i="92" s="1"/>
  <c r="CP13" i="92" s="1"/>
  <c r="CT13" i="92" s="1"/>
  <c r="CX13" i="92" s="1"/>
  <c r="DB13" i="92" s="1"/>
  <c r="DF13" i="92" s="1"/>
  <c r="DJ13" i="92" s="1"/>
  <c r="DN13" i="92" s="1"/>
  <c r="DR13" i="92" s="1"/>
  <c r="DV13" i="92" s="1"/>
  <c r="DZ13" i="92" s="1"/>
  <c r="ED13" i="92" s="1"/>
  <c r="U13" i="92"/>
  <c r="Y13" i="92" s="1"/>
  <c r="AC13" i="92" s="1"/>
  <c r="AG13" i="92" s="1"/>
  <c r="AK13" i="92" s="1"/>
  <c r="AO13" i="92" s="1"/>
  <c r="AS13" i="92" s="1"/>
  <c r="AW13" i="92" s="1"/>
  <c r="BA13" i="92" s="1"/>
  <c r="BE13" i="92" s="1"/>
  <c r="BI13" i="92" s="1"/>
  <c r="BM13" i="92" s="1"/>
  <c r="BQ13" i="92" s="1"/>
  <c r="BU13" i="92" s="1"/>
  <c r="BY13" i="92" s="1"/>
  <c r="CC13" i="92" s="1"/>
  <c r="CG13" i="92" s="1"/>
  <c r="CK13" i="92" s="1"/>
  <c r="CO13" i="92" s="1"/>
  <c r="CS13" i="92" s="1"/>
  <c r="CW13" i="92" s="1"/>
  <c r="DA13" i="92" s="1"/>
  <c r="DE13" i="92" s="1"/>
  <c r="DI13" i="92" s="1"/>
  <c r="DM13" i="92" s="1"/>
  <c r="DQ13" i="92" s="1"/>
  <c r="DU13" i="92" s="1"/>
  <c r="DY13" i="92" s="1"/>
  <c r="EC13" i="92" s="1"/>
  <c r="X12" i="92"/>
  <c r="AB12" i="92" s="1"/>
  <c r="AF12" i="92" s="1"/>
  <c r="AJ12" i="92" s="1"/>
  <c r="AN12" i="92" s="1"/>
  <c r="AR12" i="92" s="1"/>
  <c r="AV12" i="92" s="1"/>
  <c r="AZ12" i="92" s="1"/>
  <c r="BD12" i="92" s="1"/>
  <c r="BH12" i="92" s="1"/>
  <c r="BL12" i="92" s="1"/>
  <c r="BP12" i="92" s="1"/>
  <c r="BT12" i="92" s="1"/>
  <c r="BX12" i="92" s="1"/>
  <c r="CB12" i="92" s="1"/>
  <c r="CF12" i="92" s="1"/>
  <c r="CJ12" i="92" s="1"/>
  <c r="CN12" i="92" s="1"/>
  <c r="CR12" i="92" s="1"/>
  <c r="CV12" i="92" s="1"/>
  <c r="CZ12" i="92" s="1"/>
  <c r="DD12" i="92" s="1"/>
  <c r="DH12" i="92" s="1"/>
  <c r="DL12" i="92" s="1"/>
  <c r="DP12" i="92" s="1"/>
  <c r="DT12" i="92" s="1"/>
  <c r="DX12" i="92" s="1"/>
  <c r="EB12" i="92" s="1"/>
  <c r="EF12" i="92" s="1"/>
  <c r="W12" i="92"/>
  <c r="AA12" i="92" s="1"/>
  <c r="AE12" i="92" s="1"/>
  <c r="AI12" i="92" s="1"/>
  <c r="AM12" i="92" s="1"/>
  <c r="AQ12" i="92" s="1"/>
  <c r="AU12" i="92" s="1"/>
  <c r="AY12" i="92" s="1"/>
  <c r="BC12" i="92" s="1"/>
  <c r="BG12" i="92" s="1"/>
  <c r="BK12" i="92" s="1"/>
  <c r="BO12" i="92" s="1"/>
  <c r="BS12" i="92" s="1"/>
  <c r="BW12" i="92" s="1"/>
  <c r="CA12" i="92" s="1"/>
  <c r="CE12" i="92" s="1"/>
  <c r="CI12" i="92" s="1"/>
  <c r="CM12" i="92" s="1"/>
  <c r="CQ12" i="92" s="1"/>
  <c r="CU12" i="92" s="1"/>
  <c r="CY12" i="92" s="1"/>
  <c r="DC12" i="92" s="1"/>
  <c r="DG12" i="92" s="1"/>
  <c r="DK12" i="92" s="1"/>
  <c r="DO12" i="92" s="1"/>
  <c r="DS12" i="92" s="1"/>
  <c r="DW12" i="92" s="1"/>
  <c r="EA12" i="92" s="1"/>
  <c r="EE12" i="92" s="1"/>
  <c r="V12" i="92"/>
  <c r="Z12" i="92" s="1"/>
  <c r="AD12" i="92" s="1"/>
  <c r="AH12" i="92" s="1"/>
  <c r="AL12" i="92" s="1"/>
  <c r="AP12" i="92" s="1"/>
  <c r="AT12" i="92" s="1"/>
  <c r="AX12" i="92" s="1"/>
  <c r="BB12" i="92" s="1"/>
  <c r="BF12" i="92" s="1"/>
  <c r="BJ12" i="92" s="1"/>
  <c r="BN12" i="92" s="1"/>
  <c r="BR12" i="92" s="1"/>
  <c r="BV12" i="92" s="1"/>
  <c r="BZ12" i="92" s="1"/>
  <c r="CD12" i="92" s="1"/>
  <c r="CH12" i="92" s="1"/>
  <c r="CL12" i="92" s="1"/>
  <c r="CP12" i="92" s="1"/>
  <c r="CT12" i="92" s="1"/>
  <c r="CX12" i="92" s="1"/>
  <c r="DB12" i="92" s="1"/>
  <c r="DF12" i="92" s="1"/>
  <c r="DJ12" i="92" s="1"/>
  <c r="DN12" i="92" s="1"/>
  <c r="DR12" i="92" s="1"/>
  <c r="DV12" i="92" s="1"/>
  <c r="DZ12" i="92" s="1"/>
  <c r="ED12" i="92" s="1"/>
  <c r="U12" i="92"/>
  <c r="Y12" i="92" s="1"/>
  <c r="AC12" i="92" s="1"/>
  <c r="AG12" i="92" s="1"/>
  <c r="AK12" i="92" s="1"/>
  <c r="AO12" i="92" s="1"/>
  <c r="AS12" i="92" s="1"/>
  <c r="AW12" i="92" s="1"/>
  <c r="BA12" i="92" s="1"/>
  <c r="BE12" i="92" s="1"/>
  <c r="BI12" i="92" s="1"/>
  <c r="BM12" i="92" s="1"/>
  <c r="BQ12" i="92" s="1"/>
  <c r="BU12" i="92" s="1"/>
  <c r="BY12" i="92" s="1"/>
  <c r="CC12" i="92" s="1"/>
  <c r="CG12" i="92" s="1"/>
  <c r="CK12" i="92" s="1"/>
  <c r="CO12" i="92" s="1"/>
  <c r="CS12" i="92" s="1"/>
  <c r="CW12" i="92" s="1"/>
  <c r="DA12" i="92" s="1"/>
  <c r="DE12" i="92" s="1"/>
  <c r="DI12" i="92" s="1"/>
  <c r="DM12" i="92" s="1"/>
  <c r="DQ12" i="92" s="1"/>
  <c r="DU12" i="92" s="1"/>
  <c r="DY12" i="92" s="1"/>
  <c r="EC12" i="92" s="1"/>
  <c r="X11" i="92"/>
  <c r="AB11" i="92" s="1"/>
  <c r="AF11" i="92" s="1"/>
  <c r="AJ11" i="92" s="1"/>
  <c r="AN11" i="92" s="1"/>
  <c r="AR11" i="92" s="1"/>
  <c r="AV11" i="92" s="1"/>
  <c r="AZ11" i="92" s="1"/>
  <c r="BD11" i="92" s="1"/>
  <c r="BH11" i="92" s="1"/>
  <c r="BL11" i="92" s="1"/>
  <c r="BP11" i="92" s="1"/>
  <c r="BT11" i="92" s="1"/>
  <c r="BX11" i="92" s="1"/>
  <c r="CB11" i="92" s="1"/>
  <c r="CF11" i="92" s="1"/>
  <c r="CJ11" i="92" s="1"/>
  <c r="CN11" i="92" s="1"/>
  <c r="CR11" i="92" s="1"/>
  <c r="CV11" i="92" s="1"/>
  <c r="CZ11" i="92" s="1"/>
  <c r="DD11" i="92" s="1"/>
  <c r="DH11" i="92" s="1"/>
  <c r="DL11" i="92" s="1"/>
  <c r="DP11" i="92" s="1"/>
  <c r="DT11" i="92" s="1"/>
  <c r="DX11" i="92" s="1"/>
  <c r="EB11" i="92" s="1"/>
  <c r="EF11" i="92" s="1"/>
  <c r="W11" i="92"/>
  <c r="AA11" i="92" s="1"/>
  <c r="AE11" i="92" s="1"/>
  <c r="AI11" i="92" s="1"/>
  <c r="AM11" i="92" s="1"/>
  <c r="AQ11" i="92" s="1"/>
  <c r="AU11" i="92" s="1"/>
  <c r="AY11" i="92" s="1"/>
  <c r="BC11" i="92" s="1"/>
  <c r="BG11" i="92" s="1"/>
  <c r="BK11" i="92" s="1"/>
  <c r="BO11" i="92" s="1"/>
  <c r="BS11" i="92" s="1"/>
  <c r="BW11" i="92" s="1"/>
  <c r="CA11" i="92" s="1"/>
  <c r="CE11" i="92" s="1"/>
  <c r="CI11" i="92" s="1"/>
  <c r="CM11" i="92" s="1"/>
  <c r="CQ11" i="92" s="1"/>
  <c r="CU11" i="92" s="1"/>
  <c r="CY11" i="92" s="1"/>
  <c r="DC11" i="92" s="1"/>
  <c r="DG11" i="92" s="1"/>
  <c r="DK11" i="92" s="1"/>
  <c r="DO11" i="92" s="1"/>
  <c r="DS11" i="92" s="1"/>
  <c r="DW11" i="92" s="1"/>
  <c r="EA11" i="92" s="1"/>
  <c r="EE11" i="92" s="1"/>
  <c r="V11" i="92"/>
  <c r="Z11" i="92" s="1"/>
  <c r="AD11" i="92" s="1"/>
  <c r="AH11" i="92" s="1"/>
  <c r="AL11" i="92" s="1"/>
  <c r="AP11" i="92" s="1"/>
  <c r="AT11" i="92" s="1"/>
  <c r="AX11" i="92" s="1"/>
  <c r="BB11" i="92" s="1"/>
  <c r="BF11" i="92" s="1"/>
  <c r="BJ11" i="92" s="1"/>
  <c r="BN11" i="92" s="1"/>
  <c r="BR11" i="92" s="1"/>
  <c r="BV11" i="92" s="1"/>
  <c r="BZ11" i="92" s="1"/>
  <c r="CD11" i="92" s="1"/>
  <c r="CH11" i="92" s="1"/>
  <c r="CL11" i="92" s="1"/>
  <c r="CP11" i="92" s="1"/>
  <c r="CT11" i="92" s="1"/>
  <c r="CX11" i="92" s="1"/>
  <c r="DB11" i="92" s="1"/>
  <c r="DF11" i="92" s="1"/>
  <c r="DJ11" i="92" s="1"/>
  <c r="DN11" i="92" s="1"/>
  <c r="DR11" i="92" s="1"/>
  <c r="DV11" i="92" s="1"/>
  <c r="DZ11" i="92" s="1"/>
  <c r="ED11" i="92" s="1"/>
  <c r="U11" i="92"/>
  <c r="Y11" i="92" s="1"/>
  <c r="AC11" i="92" s="1"/>
  <c r="AG11" i="92" s="1"/>
  <c r="AK11" i="92" s="1"/>
  <c r="AO11" i="92" s="1"/>
  <c r="AS11" i="92" s="1"/>
  <c r="AW11" i="92" s="1"/>
  <c r="BA11" i="92" s="1"/>
  <c r="BE11" i="92" s="1"/>
  <c r="BI11" i="92" s="1"/>
  <c r="BM11" i="92" s="1"/>
  <c r="BQ11" i="92" s="1"/>
  <c r="BU11" i="92" s="1"/>
  <c r="BY11" i="92" s="1"/>
  <c r="CC11" i="92" s="1"/>
  <c r="CG11" i="92" s="1"/>
  <c r="CK11" i="92" s="1"/>
  <c r="CO11" i="92" s="1"/>
  <c r="CS11" i="92" s="1"/>
  <c r="CW11" i="92" s="1"/>
  <c r="DA11" i="92" s="1"/>
  <c r="DE11" i="92" s="1"/>
  <c r="DI11" i="92" s="1"/>
  <c r="DM11" i="92" s="1"/>
  <c r="DQ11" i="92" s="1"/>
  <c r="DU11" i="92" s="1"/>
  <c r="DY11" i="92" s="1"/>
  <c r="EC11" i="92" s="1"/>
  <c r="X10" i="92"/>
  <c r="AB10" i="92" s="1"/>
  <c r="AF10" i="92" s="1"/>
  <c r="AJ10" i="92" s="1"/>
  <c r="AN10" i="92" s="1"/>
  <c r="AR10" i="92" s="1"/>
  <c r="AV10" i="92" s="1"/>
  <c r="AZ10" i="92" s="1"/>
  <c r="BD10" i="92" s="1"/>
  <c r="BH10" i="92" s="1"/>
  <c r="BL10" i="92" s="1"/>
  <c r="BP10" i="92" s="1"/>
  <c r="BT10" i="92" s="1"/>
  <c r="BX10" i="92" s="1"/>
  <c r="CB10" i="92" s="1"/>
  <c r="CF10" i="92" s="1"/>
  <c r="CJ10" i="92" s="1"/>
  <c r="CN10" i="92" s="1"/>
  <c r="CR10" i="92" s="1"/>
  <c r="CV10" i="92" s="1"/>
  <c r="CZ10" i="92" s="1"/>
  <c r="DD10" i="92" s="1"/>
  <c r="DH10" i="92" s="1"/>
  <c r="DL10" i="92" s="1"/>
  <c r="DP10" i="92" s="1"/>
  <c r="DT10" i="92" s="1"/>
  <c r="DX10" i="92" s="1"/>
  <c r="EB10" i="92" s="1"/>
  <c r="EF10" i="92" s="1"/>
  <c r="W10" i="92"/>
  <c r="AA10" i="92" s="1"/>
  <c r="AE10" i="92" s="1"/>
  <c r="AI10" i="92" s="1"/>
  <c r="AM10" i="92" s="1"/>
  <c r="AQ10" i="92" s="1"/>
  <c r="AU10" i="92" s="1"/>
  <c r="AY10" i="92" s="1"/>
  <c r="BC10" i="92" s="1"/>
  <c r="BG10" i="92" s="1"/>
  <c r="BK10" i="92" s="1"/>
  <c r="BO10" i="92" s="1"/>
  <c r="BS10" i="92" s="1"/>
  <c r="BW10" i="92" s="1"/>
  <c r="CA10" i="92" s="1"/>
  <c r="CE10" i="92" s="1"/>
  <c r="CI10" i="92" s="1"/>
  <c r="CM10" i="92" s="1"/>
  <c r="CQ10" i="92" s="1"/>
  <c r="CU10" i="92" s="1"/>
  <c r="CY10" i="92" s="1"/>
  <c r="DC10" i="92" s="1"/>
  <c r="DG10" i="92" s="1"/>
  <c r="DK10" i="92" s="1"/>
  <c r="DO10" i="92" s="1"/>
  <c r="DS10" i="92" s="1"/>
  <c r="DW10" i="92" s="1"/>
  <c r="EA10" i="92" s="1"/>
  <c r="EE10" i="92" s="1"/>
  <c r="V10" i="92"/>
  <c r="Z10" i="92" s="1"/>
  <c r="AD10" i="92" s="1"/>
  <c r="AH10" i="92" s="1"/>
  <c r="AL10" i="92" s="1"/>
  <c r="AP10" i="92" s="1"/>
  <c r="AT10" i="92" s="1"/>
  <c r="AX10" i="92" s="1"/>
  <c r="BB10" i="92" s="1"/>
  <c r="BF10" i="92" s="1"/>
  <c r="BJ10" i="92" s="1"/>
  <c r="BN10" i="92" s="1"/>
  <c r="BR10" i="92" s="1"/>
  <c r="BV10" i="92" s="1"/>
  <c r="BZ10" i="92" s="1"/>
  <c r="CD10" i="92" s="1"/>
  <c r="CH10" i="92" s="1"/>
  <c r="CL10" i="92" s="1"/>
  <c r="CP10" i="92" s="1"/>
  <c r="CT10" i="92" s="1"/>
  <c r="CX10" i="92" s="1"/>
  <c r="DB10" i="92" s="1"/>
  <c r="DF10" i="92" s="1"/>
  <c r="DJ10" i="92" s="1"/>
  <c r="DN10" i="92" s="1"/>
  <c r="DR10" i="92" s="1"/>
  <c r="DV10" i="92" s="1"/>
  <c r="DZ10" i="92" s="1"/>
  <c r="ED10" i="92" s="1"/>
  <c r="U10" i="92"/>
  <c r="Y10" i="92" s="1"/>
  <c r="AC10" i="92" s="1"/>
  <c r="AG10" i="92" s="1"/>
  <c r="AK10" i="92" s="1"/>
  <c r="AO10" i="92" s="1"/>
  <c r="AS10" i="92" s="1"/>
  <c r="AW10" i="92" s="1"/>
  <c r="BA10" i="92" s="1"/>
  <c r="BE10" i="92" s="1"/>
  <c r="BI10" i="92" s="1"/>
  <c r="BM10" i="92" s="1"/>
  <c r="BQ10" i="92" s="1"/>
  <c r="BU10" i="92" s="1"/>
  <c r="BY10" i="92" s="1"/>
  <c r="CC10" i="92" s="1"/>
  <c r="CG10" i="92" s="1"/>
  <c r="CK10" i="92" s="1"/>
  <c r="CO10" i="92" s="1"/>
  <c r="CS10" i="92" s="1"/>
  <c r="CW10" i="92" s="1"/>
  <c r="DA10" i="92" s="1"/>
  <c r="DE10" i="92" s="1"/>
  <c r="DI10" i="92" s="1"/>
  <c r="DM10" i="92" s="1"/>
  <c r="DQ10" i="92" s="1"/>
  <c r="DU10" i="92" s="1"/>
  <c r="DY10" i="92" s="1"/>
  <c r="EC10" i="92" s="1"/>
  <c r="X9" i="92"/>
  <c r="AB9" i="92" s="1"/>
  <c r="AF9" i="92" s="1"/>
  <c r="AJ9" i="92" s="1"/>
  <c r="AN9" i="92" s="1"/>
  <c r="AR9" i="92" s="1"/>
  <c r="AV9" i="92" s="1"/>
  <c r="AZ9" i="92" s="1"/>
  <c r="BD9" i="92" s="1"/>
  <c r="BH9" i="92" s="1"/>
  <c r="BL9" i="92" s="1"/>
  <c r="BP9" i="92" s="1"/>
  <c r="BT9" i="92" s="1"/>
  <c r="BX9" i="92" s="1"/>
  <c r="CB9" i="92" s="1"/>
  <c r="CF9" i="92" s="1"/>
  <c r="CJ9" i="92" s="1"/>
  <c r="CN9" i="92" s="1"/>
  <c r="CR9" i="92" s="1"/>
  <c r="CV9" i="92" s="1"/>
  <c r="CZ9" i="92" s="1"/>
  <c r="DD9" i="92" s="1"/>
  <c r="DH9" i="92" s="1"/>
  <c r="DL9" i="92" s="1"/>
  <c r="DP9" i="92" s="1"/>
  <c r="DT9" i="92" s="1"/>
  <c r="DX9" i="92" s="1"/>
  <c r="EB9" i="92" s="1"/>
  <c r="EF9" i="92" s="1"/>
  <c r="W9" i="92"/>
  <c r="AA9" i="92" s="1"/>
  <c r="AE9" i="92" s="1"/>
  <c r="AI9" i="92" s="1"/>
  <c r="AM9" i="92" s="1"/>
  <c r="AQ9" i="92" s="1"/>
  <c r="AU9" i="92" s="1"/>
  <c r="AY9" i="92" s="1"/>
  <c r="BC9" i="92" s="1"/>
  <c r="BG9" i="92" s="1"/>
  <c r="BK9" i="92" s="1"/>
  <c r="BO9" i="92" s="1"/>
  <c r="BS9" i="92" s="1"/>
  <c r="BW9" i="92" s="1"/>
  <c r="CA9" i="92" s="1"/>
  <c r="CE9" i="92" s="1"/>
  <c r="CI9" i="92" s="1"/>
  <c r="CM9" i="92" s="1"/>
  <c r="CQ9" i="92" s="1"/>
  <c r="CU9" i="92" s="1"/>
  <c r="CY9" i="92" s="1"/>
  <c r="DC9" i="92" s="1"/>
  <c r="DG9" i="92" s="1"/>
  <c r="DK9" i="92" s="1"/>
  <c r="DO9" i="92" s="1"/>
  <c r="DS9" i="92" s="1"/>
  <c r="DW9" i="92" s="1"/>
  <c r="EA9" i="92" s="1"/>
  <c r="EE9" i="92" s="1"/>
  <c r="V9" i="92"/>
  <c r="Z9" i="92" s="1"/>
  <c r="AD9" i="92" s="1"/>
  <c r="AH9" i="92" s="1"/>
  <c r="AL9" i="92" s="1"/>
  <c r="AP9" i="92" s="1"/>
  <c r="AT9" i="92" s="1"/>
  <c r="AX9" i="92" s="1"/>
  <c r="BB9" i="92" s="1"/>
  <c r="BF9" i="92" s="1"/>
  <c r="BJ9" i="92" s="1"/>
  <c r="BN9" i="92" s="1"/>
  <c r="BR9" i="92" s="1"/>
  <c r="BV9" i="92" s="1"/>
  <c r="BZ9" i="92" s="1"/>
  <c r="CD9" i="92" s="1"/>
  <c r="CH9" i="92" s="1"/>
  <c r="CL9" i="92" s="1"/>
  <c r="CP9" i="92" s="1"/>
  <c r="CT9" i="92" s="1"/>
  <c r="CX9" i="92" s="1"/>
  <c r="DB9" i="92" s="1"/>
  <c r="DF9" i="92" s="1"/>
  <c r="DJ9" i="92" s="1"/>
  <c r="DN9" i="92" s="1"/>
  <c r="DR9" i="92" s="1"/>
  <c r="DV9" i="92" s="1"/>
  <c r="DZ9" i="92" s="1"/>
  <c r="ED9" i="92" s="1"/>
  <c r="U9" i="92"/>
  <c r="Y9" i="92" s="1"/>
  <c r="AC9" i="92" s="1"/>
  <c r="AG9" i="92" s="1"/>
  <c r="AK9" i="92" s="1"/>
  <c r="AO9" i="92" s="1"/>
  <c r="AS9" i="92" s="1"/>
  <c r="AW9" i="92" s="1"/>
  <c r="BA9" i="92" s="1"/>
  <c r="BE9" i="92" s="1"/>
  <c r="BI9" i="92" s="1"/>
  <c r="BM9" i="92" s="1"/>
  <c r="BQ9" i="92" s="1"/>
  <c r="BU9" i="92" s="1"/>
  <c r="BY9" i="92" s="1"/>
  <c r="CC9" i="92" s="1"/>
  <c r="CG9" i="92" s="1"/>
  <c r="CK9" i="92" s="1"/>
  <c r="CO9" i="92" s="1"/>
  <c r="CS9" i="92" s="1"/>
  <c r="CW9" i="92" s="1"/>
  <c r="DA9" i="92" s="1"/>
  <c r="DE9" i="92" s="1"/>
  <c r="DI9" i="92" s="1"/>
  <c r="DM9" i="92" s="1"/>
  <c r="DQ9" i="92" s="1"/>
  <c r="DU9" i="92" s="1"/>
  <c r="DY9" i="92" s="1"/>
  <c r="EC9" i="92" s="1"/>
  <c r="X8" i="92"/>
  <c r="AB8" i="92" s="1"/>
  <c r="AF8" i="92" s="1"/>
  <c r="AJ8" i="92" s="1"/>
  <c r="AN8" i="92" s="1"/>
  <c r="AR8" i="92" s="1"/>
  <c r="AV8" i="92" s="1"/>
  <c r="AZ8" i="92" s="1"/>
  <c r="BD8" i="92" s="1"/>
  <c r="BH8" i="92" s="1"/>
  <c r="BL8" i="92" s="1"/>
  <c r="BP8" i="92" s="1"/>
  <c r="BT8" i="92" s="1"/>
  <c r="BX8" i="92" s="1"/>
  <c r="CB8" i="92" s="1"/>
  <c r="CF8" i="92" s="1"/>
  <c r="CJ8" i="92" s="1"/>
  <c r="CN8" i="92" s="1"/>
  <c r="CR8" i="92" s="1"/>
  <c r="CV8" i="92" s="1"/>
  <c r="CZ8" i="92" s="1"/>
  <c r="DD8" i="92" s="1"/>
  <c r="DH8" i="92" s="1"/>
  <c r="DL8" i="92" s="1"/>
  <c r="DP8" i="92" s="1"/>
  <c r="DT8" i="92" s="1"/>
  <c r="DX8" i="92" s="1"/>
  <c r="EB8" i="92" s="1"/>
  <c r="EF8" i="92" s="1"/>
  <c r="W8" i="92"/>
  <c r="AA8" i="92" s="1"/>
  <c r="AE8" i="92" s="1"/>
  <c r="AI8" i="92" s="1"/>
  <c r="AM8" i="92" s="1"/>
  <c r="AQ8" i="92" s="1"/>
  <c r="AU8" i="92" s="1"/>
  <c r="AY8" i="92" s="1"/>
  <c r="BC8" i="92" s="1"/>
  <c r="BG8" i="92" s="1"/>
  <c r="BK8" i="92" s="1"/>
  <c r="BO8" i="92" s="1"/>
  <c r="BS8" i="92" s="1"/>
  <c r="BW8" i="92" s="1"/>
  <c r="CA8" i="92" s="1"/>
  <c r="CE8" i="92" s="1"/>
  <c r="CI8" i="92" s="1"/>
  <c r="CM8" i="92" s="1"/>
  <c r="CQ8" i="92" s="1"/>
  <c r="CU8" i="92" s="1"/>
  <c r="CY8" i="92" s="1"/>
  <c r="DC8" i="92" s="1"/>
  <c r="DG8" i="92" s="1"/>
  <c r="DK8" i="92" s="1"/>
  <c r="DO8" i="92" s="1"/>
  <c r="DS8" i="92" s="1"/>
  <c r="DW8" i="92" s="1"/>
  <c r="EA8" i="92" s="1"/>
  <c r="EE8" i="92" s="1"/>
  <c r="V8" i="92"/>
  <c r="Z8" i="92" s="1"/>
  <c r="AD8" i="92" s="1"/>
  <c r="AH8" i="92" s="1"/>
  <c r="AL8" i="92" s="1"/>
  <c r="AP8" i="92" s="1"/>
  <c r="AT8" i="92" s="1"/>
  <c r="AX8" i="92" s="1"/>
  <c r="BB8" i="92" s="1"/>
  <c r="BF8" i="92" s="1"/>
  <c r="BJ8" i="92" s="1"/>
  <c r="BN8" i="92" s="1"/>
  <c r="BR8" i="92" s="1"/>
  <c r="BV8" i="92" s="1"/>
  <c r="BZ8" i="92" s="1"/>
  <c r="CD8" i="92" s="1"/>
  <c r="CH8" i="92" s="1"/>
  <c r="CL8" i="92" s="1"/>
  <c r="CP8" i="92" s="1"/>
  <c r="CT8" i="92" s="1"/>
  <c r="CX8" i="92" s="1"/>
  <c r="DB8" i="92" s="1"/>
  <c r="DF8" i="92" s="1"/>
  <c r="DJ8" i="92" s="1"/>
  <c r="DN8" i="92" s="1"/>
  <c r="DR8" i="92" s="1"/>
  <c r="DV8" i="92" s="1"/>
  <c r="DZ8" i="92" s="1"/>
  <c r="ED8" i="92" s="1"/>
  <c r="U8" i="92"/>
  <c r="Y8" i="92" s="1"/>
  <c r="AC8" i="92" s="1"/>
  <c r="AG8" i="92" s="1"/>
  <c r="AK8" i="92" s="1"/>
  <c r="AO8" i="92" s="1"/>
  <c r="AS8" i="92" s="1"/>
  <c r="AW8" i="92" s="1"/>
  <c r="BA8" i="92" s="1"/>
  <c r="BE8" i="92" s="1"/>
  <c r="BI8" i="92" s="1"/>
  <c r="BM8" i="92" s="1"/>
  <c r="BQ8" i="92" s="1"/>
  <c r="BU8" i="92" s="1"/>
  <c r="BY8" i="92" s="1"/>
  <c r="CC8" i="92" s="1"/>
  <c r="CG8" i="92" s="1"/>
  <c r="CK8" i="92" s="1"/>
  <c r="CO8" i="92" s="1"/>
  <c r="CS8" i="92" s="1"/>
  <c r="CW8" i="92" s="1"/>
  <c r="DA8" i="92" s="1"/>
  <c r="DE8" i="92" s="1"/>
  <c r="DI8" i="92" s="1"/>
  <c r="DM8" i="92" s="1"/>
  <c r="DQ8" i="92" s="1"/>
  <c r="DU8" i="92" s="1"/>
  <c r="DY8" i="92" s="1"/>
  <c r="EC8" i="92" s="1"/>
  <c r="X7" i="92"/>
  <c r="AB7" i="92" s="1"/>
  <c r="AF7" i="92" s="1"/>
  <c r="AJ7" i="92" s="1"/>
  <c r="AN7" i="92" s="1"/>
  <c r="AR7" i="92" s="1"/>
  <c r="AV7" i="92" s="1"/>
  <c r="AZ7" i="92" s="1"/>
  <c r="BD7" i="92" s="1"/>
  <c r="BH7" i="92" s="1"/>
  <c r="BL7" i="92" s="1"/>
  <c r="BP7" i="92" s="1"/>
  <c r="BT7" i="92" s="1"/>
  <c r="BX7" i="92" s="1"/>
  <c r="CB7" i="92" s="1"/>
  <c r="CF7" i="92" s="1"/>
  <c r="CJ7" i="92" s="1"/>
  <c r="CN7" i="92" s="1"/>
  <c r="CR7" i="92" s="1"/>
  <c r="CV7" i="92" s="1"/>
  <c r="CZ7" i="92" s="1"/>
  <c r="DD7" i="92" s="1"/>
  <c r="DH7" i="92" s="1"/>
  <c r="DL7" i="92" s="1"/>
  <c r="DP7" i="92" s="1"/>
  <c r="DT7" i="92" s="1"/>
  <c r="DX7" i="92" s="1"/>
  <c r="EB7" i="92" s="1"/>
  <c r="EF7" i="92" s="1"/>
  <c r="W7" i="92"/>
  <c r="AA7" i="92" s="1"/>
  <c r="AE7" i="92" s="1"/>
  <c r="AI7" i="92" s="1"/>
  <c r="AM7" i="92" s="1"/>
  <c r="AQ7" i="92" s="1"/>
  <c r="AU7" i="92" s="1"/>
  <c r="AY7" i="92" s="1"/>
  <c r="BC7" i="92" s="1"/>
  <c r="BG7" i="92" s="1"/>
  <c r="BK7" i="92" s="1"/>
  <c r="BO7" i="92" s="1"/>
  <c r="BS7" i="92" s="1"/>
  <c r="BW7" i="92" s="1"/>
  <c r="CA7" i="92" s="1"/>
  <c r="CE7" i="92" s="1"/>
  <c r="CI7" i="92" s="1"/>
  <c r="CM7" i="92" s="1"/>
  <c r="CQ7" i="92" s="1"/>
  <c r="CU7" i="92" s="1"/>
  <c r="CY7" i="92" s="1"/>
  <c r="DC7" i="92" s="1"/>
  <c r="DG7" i="92" s="1"/>
  <c r="DK7" i="92" s="1"/>
  <c r="DO7" i="92" s="1"/>
  <c r="DS7" i="92" s="1"/>
  <c r="DW7" i="92" s="1"/>
  <c r="EA7" i="92" s="1"/>
  <c r="EE7" i="92" s="1"/>
  <c r="V7" i="92"/>
  <c r="Z7" i="92" s="1"/>
  <c r="AD7" i="92" s="1"/>
  <c r="AH7" i="92" s="1"/>
  <c r="AL7" i="92" s="1"/>
  <c r="AP7" i="92" s="1"/>
  <c r="AT7" i="92" s="1"/>
  <c r="AX7" i="92" s="1"/>
  <c r="BB7" i="92" s="1"/>
  <c r="BF7" i="92" s="1"/>
  <c r="BJ7" i="92" s="1"/>
  <c r="BN7" i="92" s="1"/>
  <c r="BR7" i="92" s="1"/>
  <c r="BV7" i="92" s="1"/>
  <c r="BZ7" i="92" s="1"/>
  <c r="CD7" i="92" s="1"/>
  <c r="CH7" i="92" s="1"/>
  <c r="CL7" i="92" s="1"/>
  <c r="CP7" i="92" s="1"/>
  <c r="CT7" i="92" s="1"/>
  <c r="CX7" i="92" s="1"/>
  <c r="DB7" i="92" s="1"/>
  <c r="DF7" i="92" s="1"/>
  <c r="DJ7" i="92" s="1"/>
  <c r="DN7" i="92" s="1"/>
  <c r="DR7" i="92" s="1"/>
  <c r="DV7" i="92" s="1"/>
  <c r="DZ7" i="92" s="1"/>
  <c r="ED7" i="92" s="1"/>
  <c r="U7" i="92"/>
  <c r="Y7" i="92" s="1"/>
  <c r="AC7" i="92" s="1"/>
  <c r="AG7" i="92" s="1"/>
  <c r="AK7" i="92" s="1"/>
  <c r="AO7" i="92" s="1"/>
  <c r="AS7" i="92" s="1"/>
  <c r="AW7" i="92" s="1"/>
  <c r="BA7" i="92" s="1"/>
  <c r="BE7" i="92" s="1"/>
  <c r="BI7" i="92" s="1"/>
  <c r="BM7" i="92" s="1"/>
  <c r="BQ7" i="92" s="1"/>
  <c r="BU7" i="92" s="1"/>
  <c r="BY7" i="92" s="1"/>
  <c r="CC7" i="92" s="1"/>
  <c r="CG7" i="92" s="1"/>
  <c r="CK7" i="92" s="1"/>
  <c r="CO7" i="92" s="1"/>
  <c r="CS7" i="92" s="1"/>
  <c r="CW7" i="92" s="1"/>
  <c r="DA7" i="92" s="1"/>
  <c r="DE7" i="92" s="1"/>
  <c r="DI7" i="92" s="1"/>
  <c r="DM7" i="92" s="1"/>
  <c r="DQ7" i="92" s="1"/>
  <c r="DU7" i="92" s="1"/>
  <c r="DY7" i="92" s="1"/>
  <c r="EC7" i="92" s="1"/>
  <c r="X6" i="92"/>
  <c r="AB6" i="92" s="1"/>
  <c r="AF6" i="92" s="1"/>
  <c r="AJ6" i="92" s="1"/>
  <c r="AN6" i="92" s="1"/>
  <c r="AR6" i="92" s="1"/>
  <c r="AV6" i="92" s="1"/>
  <c r="AZ6" i="92" s="1"/>
  <c r="BD6" i="92" s="1"/>
  <c r="BH6" i="92" s="1"/>
  <c r="BL6" i="92" s="1"/>
  <c r="BP6" i="92" s="1"/>
  <c r="BT6" i="92" s="1"/>
  <c r="BX6" i="92" s="1"/>
  <c r="CB6" i="92" s="1"/>
  <c r="CF6" i="92" s="1"/>
  <c r="CJ6" i="92" s="1"/>
  <c r="CN6" i="92" s="1"/>
  <c r="CR6" i="92" s="1"/>
  <c r="CV6" i="92" s="1"/>
  <c r="CZ6" i="92" s="1"/>
  <c r="DD6" i="92" s="1"/>
  <c r="DH6" i="92" s="1"/>
  <c r="DL6" i="92" s="1"/>
  <c r="DP6" i="92" s="1"/>
  <c r="DT6" i="92" s="1"/>
  <c r="DX6" i="92" s="1"/>
  <c r="EB6" i="92" s="1"/>
  <c r="EF6" i="92" s="1"/>
  <c r="W6" i="92"/>
  <c r="AA6" i="92" s="1"/>
  <c r="AE6" i="92" s="1"/>
  <c r="AI6" i="92" s="1"/>
  <c r="AM6" i="92" s="1"/>
  <c r="AQ6" i="92" s="1"/>
  <c r="AU6" i="92" s="1"/>
  <c r="AY6" i="92" s="1"/>
  <c r="BC6" i="92" s="1"/>
  <c r="BG6" i="92" s="1"/>
  <c r="BK6" i="92" s="1"/>
  <c r="BO6" i="92" s="1"/>
  <c r="BS6" i="92" s="1"/>
  <c r="BW6" i="92" s="1"/>
  <c r="CA6" i="92" s="1"/>
  <c r="CE6" i="92" s="1"/>
  <c r="CI6" i="92" s="1"/>
  <c r="CM6" i="92" s="1"/>
  <c r="CQ6" i="92" s="1"/>
  <c r="CU6" i="92" s="1"/>
  <c r="CY6" i="92" s="1"/>
  <c r="DC6" i="92" s="1"/>
  <c r="DG6" i="92" s="1"/>
  <c r="DK6" i="92" s="1"/>
  <c r="DO6" i="92" s="1"/>
  <c r="DS6" i="92" s="1"/>
  <c r="DW6" i="92" s="1"/>
  <c r="EA6" i="92" s="1"/>
  <c r="EE6" i="92" s="1"/>
  <c r="V6" i="92"/>
  <c r="Z6" i="92" s="1"/>
  <c r="AD6" i="92" s="1"/>
  <c r="AH6" i="92" s="1"/>
  <c r="AL6" i="92" s="1"/>
  <c r="AP6" i="92" s="1"/>
  <c r="AT6" i="92" s="1"/>
  <c r="AX6" i="92" s="1"/>
  <c r="BB6" i="92" s="1"/>
  <c r="BF6" i="92" s="1"/>
  <c r="BJ6" i="92" s="1"/>
  <c r="BN6" i="92" s="1"/>
  <c r="BR6" i="92" s="1"/>
  <c r="BV6" i="92" s="1"/>
  <c r="BZ6" i="92" s="1"/>
  <c r="CD6" i="92" s="1"/>
  <c r="CH6" i="92" s="1"/>
  <c r="CL6" i="92" s="1"/>
  <c r="CP6" i="92" s="1"/>
  <c r="CT6" i="92" s="1"/>
  <c r="CX6" i="92" s="1"/>
  <c r="DB6" i="92" s="1"/>
  <c r="DF6" i="92" s="1"/>
  <c r="DJ6" i="92" s="1"/>
  <c r="DN6" i="92" s="1"/>
  <c r="DR6" i="92" s="1"/>
  <c r="DV6" i="92" s="1"/>
  <c r="DZ6" i="92" s="1"/>
  <c r="ED6" i="92" s="1"/>
  <c r="U6" i="92"/>
  <c r="Y6" i="92" s="1"/>
  <c r="AC6" i="92" s="1"/>
  <c r="AG6" i="92" s="1"/>
  <c r="AK6" i="92" s="1"/>
  <c r="AO6" i="92" s="1"/>
  <c r="AS6" i="92" s="1"/>
  <c r="AW6" i="92" s="1"/>
  <c r="BA6" i="92" s="1"/>
  <c r="BE6" i="92" s="1"/>
  <c r="BI6" i="92" s="1"/>
  <c r="BM6" i="92" s="1"/>
  <c r="BQ6" i="92" s="1"/>
  <c r="BU6" i="92" s="1"/>
  <c r="BY6" i="92" s="1"/>
  <c r="CC6" i="92" s="1"/>
  <c r="CG6" i="92" s="1"/>
  <c r="CK6" i="92" s="1"/>
  <c r="CO6" i="92" s="1"/>
  <c r="CS6" i="92" s="1"/>
  <c r="CW6" i="92" s="1"/>
  <c r="DA6" i="92" s="1"/>
  <c r="DE6" i="92" s="1"/>
  <c r="DI6" i="92" s="1"/>
  <c r="DM6" i="92" s="1"/>
  <c r="DQ6" i="92" s="1"/>
  <c r="DU6" i="92" s="1"/>
  <c r="DY6" i="92" s="1"/>
  <c r="EC6" i="92" s="1"/>
  <c r="L34" i="13"/>
  <c r="AB34" i="13" s="1"/>
  <c r="I34" i="13"/>
  <c r="H34" i="13"/>
  <c r="G34" i="13"/>
  <c r="D34" i="13"/>
  <c r="T34" i="13" s="1"/>
  <c r="C34" i="13"/>
  <c r="L33" i="13"/>
  <c r="AB33" i="13" s="1"/>
  <c r="I33" i="13"/>
  <c r="H33" i="13"/>
  <c r="G33" i="13"/>
  <c r="D33" i="13"/>
  <c r="T33" i="13" s="1"/>
  <c r="C33" i="13"/>
  <c r="L32" i="13"/>
  <c r="AB32" i="13" s="1"/>
  <c r="I32" i="13"/>
  <c r="H32" i="13"/>
  <c r="G32" i="13"/>
  <c r="D32" i="13"/>
  <c r="T32" i="13" s="1"/>
  <c r="C32" i="13"/>
  <c r="L31" i="13"/>
  <c r="AB31" i="13" s="1"/>
  <c r="I31" i="13"/>
  <c r="H31" i="13"/>
  <c r="G31" i="13"/>
  <c r="D31" i="13"/>
  <c r="T31" i="13" s="1"/>
  <c r="C31" i="13"/>
  <c r="L30" i="13"/>
  <c r="AB30" i="13" s="1"/>
  <c r="I30" i="13"/>
  <c r="H30" i="13"/>
  <c r="G30" i="13"/>
  <c r="D30" i="13"/>
  <c r="T30" i="13" s="1"/>
  <c r="C30" i="13"/>
  <c r="L29" i="13"/>
  <c r="AB29" i="13" s="1"/>
  <c r="I29" i="13"/>
  <c r="H29" i="13"/>
  <c r="G29" i="13"/>
  <c r="D29" i="13"/>
  <c r="T29" i="13" s="1"/>
  <c r="C29" i="13"/>
  <c r="L28" i="13"/>
  <c r="AB28" i="13" s="1"/>
  <c r="I28" i="13"/>
  <c r="H28" i="13"/>
  <c r="G28" i="13"/>
  <c r="D28" i="13"/>
  <c r="T28" i="13" s="1"/>
  <c r="C28" i="13"/>
  <c r="L27" i="13"/>
  <c r="AB27" i="13" s="1"/>
  <c r="I27" i="13"/>
  <c r="H27" i="13"/>
  <c r="G27" i="13"/>
  <c r="D27" i="13"/>
  <c r="T27" i="13" s="1"/>
  <c r="C27" i="13"/>
  <c r="L26" i="13"/>
  <c r="AB26" i="13" s="1"/>
  <c r="I26" i="13"/>
  <c r="H26" i="13"/>
  <c r="G26" i="13"/>
  <c r="D26" i="13"/>
  <c r="T26" i="13" s="1"/>
  <c r="C26" i="13"/>
  <c r="L25" i="13"/>
  <c r="AB25" i="13" s="1"/>
  <c r="I25" i="13"/>
  <c r="H25" i="13"/>
  <c r="G25" i="13"/>
  <c r="D25" i="13"/>
  <c r="T25" i="13" s="1"/>
  <c r="C25" i="13"/>
  <c r="L24" i="13"/>
  <c r="AB24" i="13" s="1"/>
  <c r="I24" i="13"/>
  <c r="H24" i="13"/>
  <c r="G24" i="13"/>
  <c r="D24" i="13"/>
  <c r="T24" i="13" s="1"/>
  <c r="C24" i="13"/>
  <c r="L23" i="13"/>
  <c r="AB23" i="13" s="1"/>
  <c r="I23" i="13"/>
  <c r="H23" i="13"/>
  <c r="G23" i="13"/>
  <c r="D23" i="13"/>
  <c r="T23" i="13" s="1"/>
  <c r="C23" i="13"/>
  <c r="L22" i="13"/>
  <c r="AB22" i="13" s="1"/>
  <c r="I22" i="13"/>
  <c r="H22" i="13"/>
  <c r="G22" i="13"/>
  <c r="D22" i="13"/>
  <c r="T22" i="13" s="1"/>
  <c r="C22" i="13"/>
  <c r="L21" i="13"/>
  <c r="AB21" i="13" s="1"/>
  <c r="I21" i="13"/>
  <c r="H21" i="13"/>
  <c r="G21" i="13"/>
  <c r="D21" i="13"/>
  <c r="T21" i="13" s="1"/>
  <c r="C21" i="13"/>
  <c r="L20" i="13"/>
  <c r="AB20" i="13" s="1"/>
  <c r="I20" i="13"/>
  <c r="H20" i="13"/>
  <c r="G20" i="13"/>
  <c r="D20" i="13"/>
  <c r="T20" i="13" s="1"/>
  <c r="C20" i="13"/>
  <c r="L19" i="13"/>
  <c r="AB19" i="13" s="1"/>
  <c r="I19" i="13"/>
  <c r="H19" i="13"/>
  <c r="G19" i="13"/>
  <c r="D19" i="13"/>
  <c r="T19" i="13" s="1"/>
  <c r="C19" i="13"/>
  <c r="L18" i="13"/>
  <c r="AB18" i="13" s="1"/>
  <c r="I18" i="13"/>
  <c r="H18" i="13"/>
  <c r="G18" i="13"/>
  <c r="D18" i="13"/>
  <c r="T18" i="13" s="1"/>
  <c r="C18" i="13"/>
  <c r="L17" i="13"/>
  <c r="AB17" i="13" s="1"/>
  <c r="I17" i="13"/>
  <c r="H17" i="13"/>
  <c r="G17" i="13"/>
  <c r="D17" i="13"/>
  <c r="T17" i="13" s="1"/>
  <c r="C17" i="13"/>
  <c r="L16" i="13"/>
  <c r="AB16" i="13" s="1"/>
  <c r="I16" i="13"/>
  <c r="H16" i="13"/>
  <c r="G16" i="13"/>
  <c r="D16" i="13"/>
  <c r="T16" i="13" s="1"/>
  <c r="C16" i="13"/>
  <c r="L15" i="13"/>
  <c r="AB15" i="13" s="1"/>
  <c r="I15" i="13"/>
  <c r="H15" i="13"/>
  <c r="G15" i="13"/>
  <c r="D15" i="13"/>
  <c r="T15" i="13" s="1"/>
  <c r="C15" i="13"/>
  <c r="L14" i="13"/>
  <c r="AB14" i="13" s="1"/>
  <c r="I14" i="13"/>
  <c r="H14" i="13"/>
  <c r="G14" i="13"/>
  <c r="D14" i="13"/>
  <c r="T14" i="13" s="1"/>
  <c r="C14" i="13"/>
  <c r="L13" i="13"/>
  <c r="AB13" i="13" s="1"/>
  <c r="I13" i="13"/>
  <c r="H13" i="13"/>
  <c r="G13" i="13"/>
  <c r="D13" i="13"/>
  <c r="T13" i="13" s="1"/>
  <c r="C13" i="13"/>
  <c r="L12" i="13"/>
  <c r="AB12" i="13" s="1"/>
  <c r="I12" i="13"/>
  <c r="H12" i="13"/>
  <c r="G12" i="13"/>
  <c r="D12" i="13"/>
  <c r="T12" i="13" s="1"/>
  <c r="C12" i="13"/>
  <c r="L11" i="13"/>
  <c r="AB11" i="13" s="1"/>
  <c r="I11" i="13"/>
  <c r="H11" i="13"/>
  <c r="G11" i="13"/>
  <c r="D11" i="13"/>
  <c r="T11" i="13" s="1"/>
  <c r="C11" i="13"/>
  <c r="L10" i="13"/>
  <c r="AB10" i="13" s="1"/>
  <c r="I10" i="13"/>
  <c r="H10" i="13"/>
  <c r="G10" i="13"/>
  <c r="D10" i="13"/>
  <c r="T10" i="13" s="1"/>
  <c r="C10" i="13"/>
  <c r="L9" i="13"/>
  <c r="AB9" i="13" s="1"/>
  <c r="I9" i="13"/>
  <c r="H9" i="13"/>
  <c r="G9" i="13"/>
  <c r="D9" i="13"/>
  <c r="T9" i="13" s="1"/>
  <c r="C9" i="13"/>
  <c r="L8" i="13"/>
  <c r="AB8" i="13" s="1"/>
  <c r="I8" i="13"/>
  <c r="H8" i="13"/>
  <c r="G8" i="13"/>
  <c r="D8" i="13"/>
  <c r="T8" i="13" s="1"/>
  <c r="C8" i="13"/>
  <c r="L7" i="13"/>
  <c r="AB7" i="13" s="1"/>
  <c r="I7" i="13"/>
  <c r="H7" i="13"/>
  <c r="G7" i="13"/>
  <c r="D7" i="13"/>
  <c r="T7" i="13" s="1"/>
  <c r="C7" i="13"/>
  <c r="L6" i="13"/>
  <c r="AB6" i="13" s="1"/>
  <c r="I6" i="13"/>
  <c r="H6" i="13"/>
  <c r="G6" i="13"/>
  <c r="D6" i="13"/>
  <c r="T6" i="13" s="1"/>
  <c r="C6" i="13"/>
  <c r="L5" i="13"/>
  <c r="AB5" i="13" s="1"/>
  <c r="I5" i="13"/>
  <c r="H5" i="13"/>
  <c r="G5" i="13"/>
  <c r="D5" i="13"/>
  <c r="T5" i="13" s="1"/>
  <c r="C5" i="13"/>
  <c r="L4" i="13"/>
  <c r="AB4" i="13" s="1"/>
  <c r="I4" i="13"/>
  <c r="H4" i="13"/>
  <c r="G4" i="13"/>
  <c r="D4" i="13"/>
  <c r="T4" i="13" s="1"/>
  <c r="C4" i="13"/>
  <c r="L3" i="13"/>
  <c r="AB3" i="13" s="1"/>
  <c r="I3" i="13"/>
  <c r="H3" i="13"/>
  <c r="G3" i="13"/>
  <c r="D3" i="13"/>
  <c r="T3" i="13" s="1"/>
  <c r="C3" i="13"/>
  <c r="BU172" i="59" l="1"/>
  <c r="BT172" i="59"/>
  <c r="BS172" i="59"/>
  <c r="BR172" i="59"/>
  <c r="BQ172" i="59"/>
  <c r="BP172" i="59"/>
  <c r="BO172" i="59"/>
  <c r="BN172" i="59"/>
  <c r="BM172" i="59"/>
  <c r="BL172" i="59"/>
  <c r="BK172" i="59"/>
  <c r="BJ172" i="59"/>
  <c r="BI172" i="59"/>
  <c r="BH172" i="59"/>
  <c r="BG172" i="59"/>
  <c r="BF172" i="59"/>
  <c r="BE172" i="59"/>
  <c r="BD172" i="59"/>
  <c r="BC172" i="59"/>
  <c r="BB172" i="59"/>
  <c r="BA172" i="59"/>
  <c r="AZ172" i="59"/>
  <c r="AY172" i="59"/>
  <c r="AX172" i="59"/>
  <c r="AW172" i="59"/>
  <c r="AV172" i="59"/>
  <c r="AU172" i="59"/>
  <c r="AT172" i="59"/>
  <c r="AS172" i="59"/>
  <c r="AR172" i="59"/>
  <c r="AQ172" i="59"/>
  <c r="AP172" i="59"/>
  <c r="AO172" i="59"/>
  <c r="AN172" i="59"/>
  <c r="AM172" i="59"/>
  <c r="AL172" i="59"/>
  <c r="AK172" i="59"/>
  <c r="AJ172" i="59"/>
  <c r="AI172" i="59"/>
  <c r="AH172" i="59"/>
  <c r="AG172" i="59"/>
  <c r="AF172" i="59"/>
  <c r="AE172" i="59"/>
  <c r="AD172" i="59"/>
  <c r="AC172" i="59"/>
  <c r="AB172" i="59"/>
  <c r="AA172" i="59"/>
  <c r="Z172" i="59"/>
  <c r="Y172" i="59"/>
  <c r="X172" i="59"/>
  <c r="W172" i="59"/>
  <c r="V172" i="59"/>
  <c r="U172" i="59"/>
  <c r="T172" i="59"/>
  <c r="S172" i="59"/>
  <c r="R172" i="59"/>
  <c r="Q172" i="59"/>
  <c r="P172" i="59"/>
  <c r="O172" i="59"/>
  <c r="N172" i="59"/>
  <c r="M172" i="59"/>
  <c r="L172" i="59"/>
  <c r="BW170" i="59"/>
  <c r="BV170" i="59"/>
  <c r="L170" i="64" s="1"/>
  <c r="BW169" i="59"/>
  <c r="M169" i="64" s="1"/>
  <c r="BV169" i="59"/>
  <c r="L169" i="64" s="1"/>
  <c r="BW168" i="59"/>
  <c r="BV168" i="59"/>
  <c r="L168" i="64" s="1"/>
  <c r="BW167" i="59"/>
  <c r="M167" i="64" s="1"/>
  <c r="BV167" i="59"/>
  <c r="L167" i="64" s="1"/>
  <c r="BW166" i="59"/>
  <c r="M166" i="64" s="1"/>
  <c r="BV166" i="59"/>
  <c r="L166" i="64" s="1"/>
  <c r="BW165" i="59"/>
  <c r="BV165" i="59"/>
  <c r="L165" i="64" s="1"/>
  <c r="BW164" i="59"/>
  <c r="M164" i="64" s="1"/>
  <c r="BV164" i="59"/>
  <c r="L164" i="64" s="1"/>
  <c r="BW163" i="59"/>
  <c r="M163" i="64" s="1"/>
  <c r="BV163" i="59"/>
  <c r="L163" i="64" s="1"/>
  <c r="BW162" i="59"/>
  <c r="BV162" i="59"/>
  <c r="L162" i="64" s="1"/>
  <c r="BW161" i="59"/>
  <c r="M161" i="64" s="1"/>
  <c r="BV161" i="59"/>
  <c r="L161" i="64" s="1"/>
  <c r="BW160" i="59"/>
  <c r="M160" i="64" s="1"/>
  <c r="BV160" i="59"/>
  <c r="L160" i="64" s="1"/>
  <c r="BW159" i="59"/>
  <c r="M159" i="64" s="1"/>
  <c r="BV159" i="59"/>
  <c r="L159" i="64" s="1"/>
  <c r="BW158" i="59"/>
  <c r="BV158" i="59"/>
  <c r="L158" i="64" s="1"/>
  <c r="BW157" i="59"/>
  <c r="M157" i="64" s="1"/>
  <c r="BV157" i="59"/>
  <c r="L157" i="64" s="1"/>
  <c r="BW156" i="59"/>
  <c r="BV156" i="59"/>
  <c r="L156" i="64" s="1"/>
  <c r="BW155" i="59"/>
  <c r="BV155" i="59"/>
  <c r="L155" i="64" s="1"/>
  <c r="BW154" i="59"/>
  <c r="M154" i="64" s="1"/>
  <c r="BV154" i="59"/>
  <c r="L154" i="64" s="1"/>
  <c r="BW153" i="59"/>
  <c r="BV153" i="59"/>
  <c r="L153" i="64" s="1"/>
  <c r="BW152" i="59"/>
  <c r="M152" i="64" s="1"/>
  <c r="BV152" i="59"/>
  <c r="L152" i="64" s="1"/>
  <c r="BW151" i="59"/>
  <c r="M151" i="64" s="1"/>
  <c r="BV151" i="59"/>
  <c r="L151" i="64" s="1"/>
  <c r="BW150" i="59"/>
  <c r="BV150" i="59"/>
  <c r="L150" i="64" s="1"/>
  <c r="BW149" i="59"/>
  <c r="M149" i="64" s="1"/>
  <c r="BV149" i="59"/>
  <c r="L149" i="64" s="1"/>
  <c r="BW148" i="59"/>
  <c r="M148" i="64" s="1"/>
  <c r="BV148" i="59"/>
  <c r="L148" i="64" s="1"/>
  <c r="BW147" i="59"/>
  <c r="BV147" i="59"/>
  <c r="L147" i="64" s="1"/>
  <c r="BW146" i="59"/>
  <c r="BV146" i="59"/>
  <c r="L146" i="64" s="1"/>
  <c r="BW145" i="59"/>
  <c r="M145" i="64" s="1"/>
  <c r="BV145" i="59"/>
  <c r="L145" i="64" s="1"/>
  <c r="BW144" i="59"/>
  <c r="BV144" i="59"/>
  <c r="L144" i="64" s="1"/>
  <c r="BW143" i="59"/>
  <c r="BV143" i="59"/>
  <c r="L143" i="64" s="1"/>
  <c r="BW142" i="59"/>
  <c r="M142" i="64" s="1"/>
  <c r="BV142" i="59"/>
  <c r="L142" i="64" s="1"/>
  <c r="BW141" i="59"/>
  <c r="BV141" i="59"/>
  <c r="L141" i="64" s="1"/>
  <c r="BW140" i="59"/>
  <c r="M140" i="64" s="1"/>
  <c r="BV140" i="59"/>
  <c r="L140" i="64" s="1"/>
  <c r="BW139" i="59"/>
  <c r="M139" i="64" s="1"/>
  <c r="BV139" i="59"/>
  <c r="L139" i="64" s="1"/>
  <c r="BW138" i="59"/>
  <c r="BV138" i="59"/>
  <c r="L138" i="64" s="1"/>
  <c r="BW137" i="59"/>
  <c r="BV137" i="59"/>
  <c r="L137" i="64" s="1"/>
  <c r="BW136" i="59"/>
  <c r="M136" i="64" s="1"/>
  <c r="BV136" i="59"/>
  <c r="L136" i="64" s="1"/>
  <c r="BW135" i="59"/>
  <c r="BV135" i="59"/>
  <c r="L135" i="64" s="1"/>
  <c r="BW134" i="59"/>
  <c r="M134" i="64" s="1"/>
  <c r="BV134" i="59"/>
  <c r="L134" i="64" s="1"/>
  <c r="BW133" i="59"/>
  <c r="M133" i="64" s="1"/>
  <c r="BV133" i="59"/>
  <c r="L133" i="64" s="1"/>
  <c r="BW132" i="59"/>
  <c r="M132" i="64" s="1"/>
  <c r="BV132" i="59"/>
  <c r="L132" i="64" s="1"/>
  <c r="BW131" i="59"/>
  <c r="BV131" i="59"/>
  <c r="L131" i="64" s="1"/>
  <c r="BW130" i="59"/>
  <c r="M130" i="64" s="1"/>
  <c r="BV130" i="59"/>
  <c r="L130" i="64" s="1"/>
  <c r="BW129" i="59"/>
  <c r="M129" i="64" s="1"/>
  <c r="BV129" i="59"/>
  <c r="L129" i="64" s="1"/>
  <c r="BW128" i="59"/>
  <c r="BV128" i="59"/>
  <c r="L128" i="64" s="1"/>
  <c r="BW127" i="59"/>
  <c r="M127" i="64" s="1"/>
  <c r="BV127" i="59"/>
  <c r="L127" i="64" s="1"/>
  <c r="BW126" i="59"/>
  <c r="BV126" i="59"/>
  <c r="BW125" i="59"/>
  <c r="M125" i="64" s="1"/>
  <c r="BV125" i="59"/>
  <c r="L125" i="64" s="1"/>
  <c r="BW124" i="59"/>
  <c r="M124" i="64" s="1"/>
  <c r="BV124" i="59"/>
  <c r="L124" i="64" s="1"/>
  <c r="BW123" i="59"/>
  <c r="M123" i="64" s="1"/>
  <c r="BV123" i="59"/>
  <c r="BW122" i="59"/>
  <c r="M122" i="64" s="1"/>
  <c r="BV122" i="59"/>
  <c r="L122" i="64" s="1"/>
  <c r="BW121" i="59"/>
  <c r="M121" i="64" s="1"/>
  <c r="BV121" i="59"/>
  <c r="L121" i="64" s="1"/>
  <c r="BW120" i="59"/>
  <c r="BV120" i="59"/>
  <c r="L120" i="64" s="1"/>
  <c r="BW119" i="59"/>
  <c r="BV119" i="59"/>
  <c r="L119" i="64" s="1"/>
  <c r="BW118" i="59"/>
  <c r="M118" i="64" s="1"/>
  <c r="BV118" i="59"/>
  <c r="L118" i="64" s="1"/>
  <c r="BW117" i="59"/>
  <c r="M117" i="64" s="1"/>
  <c r="BV117" i="59"/>
  <c r="L117" i="64" s="1"/>
  <c r="BW116" i="59"/>
  <c r="BV116" i="59"/>
  <c r="L116" i="64" s="1"/>
  <c r="BW115" i="59"/>
  <c r="M115" i="64" s="1"/>
  <c r="BV115" i="59"/>
  <c r="L115" i="64" s="1"/>
  <c r="BW114" i="59"/>
  <c r="M114" i="64" s="1"/>
  <c r="BV114" i="59"/>
  <c r="L114" i="64" s="1"/>
  <c r="BW113" i="59"/>
  <c r="M113" i="64" s="1"/>
  <c r="BV113" i="59"/>
  <c r="L113" i="64" s="1"/>
  <c r="BW112" i="59"/>
  <c r="M112" i="64" s="1"/>
  <c r="BV112" i="59"/>
  <c r="L112" i="64" s="1"/>
  <c r="BW111" i="59"/>
  <c r="BV111" i="59"/>
  <c r="L111" i="64" s="1"/>
  <c r="BW110" i="59"/>
  <c r="BV110" i="59"/>
  <c r="L110" i="64" s="1"/>
  <c r="BW109" i="59"/>
  <c r="M109" i="64" s="1"/>
  <c r="BV109" i="59"/>
  <c r="L109" i="64" s="1"/>
  <c r="BW108" i="59"/>
  <c r="BV108" i="59"/>
  <c r="BW107" i="59"/>
  <c r="BV107" i="59"/>
  <c r="L107" i="64" s="1"/>
  <c r="BW106" i="59"/>
  <c r="M106" i="64" s="1"/>
  <c r="BV106" i="59"/>
  <c r="L106" i="64" s="1"/>
  <c r="BW105" i="59"/>
  <c r="M105" i="64" s="1"/>
  <c r="BV105" i="59"/>
  <c r="L105" i="64" s="1"/>
  <c r="BW104" i="59"/>
  <c r="BV104" i="59"/>
  <c r="L104" i="64" s="1"/>
  <c r="BW103" i="59"/>
  <c r="M103" i="64" s="1"/>
  <c r="BV103" i="59"/>
  <c r="L103" i="64" s="1"/>
  <c r="BW102" i="59"/>
  <c r="M102" i="64" s="1"/>
  <c r="BV102" i="59"/>
  <c r="L102" i="64" s="1"/>
  <c r="BW101" i="59"/>
  <c r="BV101" i="59"/>
  <c r="L101" i="64" s="1"/>
  <c r="BW100" i="59"/>
  <c r="M100" i="64" s="1"/>
  <c r="BV100" i="59"/>
  <c r="L100" i="64" s="1"/>
  <c r="BW99" i="59"/>
  <c r="BV99" i="59"/>
  <c r="BW98" i="59"/>
  <c r="BV98" i="59"/>
  <c r="L98" i="64" s="1"/>
  <c r="BW97" i="59"/>
  <c r="M97" i="64" s="1"/>
  <c r="BV97" i="59"/>
  <c r="L97" i="64" s="1"/>
  <c r="BW96" i="59"/>
  <c r="M96" i="64" s="1"/>
  <c r="BV96" i="59"/>
  <c r="L96" i="64" s="1"/>
  <c r="BW95" i="59"/>
  <c r="BV95" i="59"/>
  <c r="L95" i="64" s="1"/>
  <c r="BW94" i="59"/>
  <c r="M94" i="64" s="1"/>
  <c r="BV94" i="59"/>
  <c r="L94" i="64" s="1"/>
  <c r="BW93" i="59"/>
  <c r="M93" i="64" s="1"/>
  <c r="BV93" i="59"/>
  <c r="L93" i="64" s="1"/>
  <c r="BW92" i="59"/>
  <c r="BV92" i="59"/>
  <c r="L92" i="64" s="1"/>
  <c r="BW91" i="59"/>
  <c r="M91" i="64" s="1"/>
  <c r="BV91" i="59"/>
  <c r="L91" i="64" s="1"/>
  <c r="BW90" i="59"/>
  <c r="BV90" i="59"/>
  <c r="L90" i="64" s="1"/>
  <c r="BW89" i="59"/>
  <c r="BV89" i="59"/>
  <c r="L89" i="64" s="1"/>
  <c r="BW88" i="59"/>
  <c r="M88" i="64" s="1"/>
  <c r="BV88" i="59"/>
  <c r="L88" i="64" s="1"/>
  <c r="BW87" i="59"/>
  <c r="BV87" i="59"/>
  <c r="L87" i="64" s="1"/>
  <c r="BW86" i="59"/>
  <c r="BV86" i="59"/>
  <c r="L86" i="64" s="1"/>
  <c r="BW85" i="59"/>
  <c r="M85" i="64" s="1"/>
  <c r="BV85" i="59"/>
  <c r="L85" i="64" s="1"/>
  <c r="BW84" i="59"/>
  <c r="M84" i="64" s="1"/>
  <c r="BV84" i="59"/>
  <c r="L84" i="64" s="1"/>
  <c r="BW83" i="59"/>
  <c r="BV83" i="59"/>
  <c r="L83" i="64" s="1"/>
  <c r="BW82" i="59"/>
  <c r="M82" i="64" s="1"/>
  <c r="BV82" i="59"/>
  <c r="L82" i="64" s="1"/>
  <c r="BW81" i="59"/>
  <c r="M81" i="64" s="1"/>
  <c r="BV81" i="59"/>
  <c r="L81" i="64" s="1"/>
  <c r="BW80" i="59"/>
  <c r="BV80" i="59"/>
  <c r="L80" i="64" s="1"/>
  <c r="BW79" i="59"/>
  <c r="M79" i="64" s="1"/>
  <c r="BV79" i="59"/>
  <c r="L79" i="64" s="1"/>
  <c r="BW78" i="59"/>
  <c r="BV78" i="59"/>
  <c r="L78" i="64" s="1"/>
  <c r="BW77" i="59"/>
  <c r="BV77" i="59"/>
  <c r="L77" i="64" s="1"/>
  <c r="BW76" i="59"/>
  <c r="M76" i="64" s="1"/>
  <c r="BV76" i="59"/>
  <c r="L76" i="64" s="1"/>
  <c r="BW75" i="59"/>
  <c r="BV75" i="59"/>
  <c r="BW74" i="59"/>
  <c r="BV74" i="59"/>
  <c r="L74" i="64" s="1"/>
  <c r="BW73" i="59"/>
  <c r="M73" i="64" s="1"/>
  <c r="BV73" i="59"/>
  <c r="L73" i="64" s="1"/>
  <c r="BW72" i="59"/>
  <c r="M72" i="64" s="1"/>
  <c r="BV72" i="59"/>
  <c r="L72" i="64" s="1"/>
  <c r="BW71" i="59"/>
  <c r="BV71" i="59"/>
  <c r="L71" i="64" s="1"/>
  <c r="BW70" i="59"/>
  <c r="M70" i="64" s="1"/>
  <c r="BV70" i="59"/>
  <c r="L70" i="64" s="1"/>
  <c r="BW69" i="59"/>
  <c r="M69" i="64" s="1"/>
  <c r="BV69" i="59"/>
  <c r="L69" i="64" s="1"/>
  <c r="BW68" i="59"/>
  <c r="BV68" i="59"/>
  <c r="L68" i="64" s="1"/>
  <c r="BW67" i="59"/>
  <c r="M67" i="64" s="1"/>
  <c r="BV67" i="59"/>
  <c r="L67" i="64" s="1"/>
  <c r="BW66" i="59"/>
  <c r="BV66" i="59"/>
  <c r="L66" i="64" s="1"/>
  <c r="BW65" i="59"/>
  <c r="BV65" i="59"/>
  <c r="L65" i="64" s="1"/>
  <c r="BW64" i="59"/>
  <c r="M64" i="64" s="1"/>
  <c r="BV64" i="59"/>
  <c r="L64" i="64" s="1"/>
  <c r="BW63" i="59"/>
  <c r="BV63" i="59"/>
  <c r="L63" i="64" s="1"/>
  <c r="BW62" i="59"/>
  <c r="BV62" i="59"/>
  <c r="L62" i="64" s="1"/>
  <c r="BW61" i="59"/>
  <c r="M61" i="64" s="1"/>
  <c r="BV61" i="59"/>
  <c r="L61" i="64" s="1"/>
  <c r="BW60" i="59"/>
  <c r="M60" i="64" s="1"/>
  <c r="BV60" i="59"/>
  <c r="L60" i="64" s="1"/>
  <c r="BW59" i="59"/>
  <c r="BV59" i="59"/>
  <c r="L59" i="64" s="1"/>
  <c r="BW58" i="59"/>
  <c r="M58" i="64" s="1"/>
  <c r="BV58" i="59"/>
  <c r="L58" i="64" s="1"/>
  <c r="BW57" i="59"/>
  <c r="BV57" i="59"/>
  <c r="BW56" i="59"/>
  <c r="BV56" i="59"/>
  <c r="L56" i="64" s="1"/>
  <c r="BW55" i="59"/>
  <c r="M55" i="64" s="1"/>
  <c r="BV55" i="59"/>
  <c r="L55" i="64" s="1"/>
  <c r="BW54" i="59"/>
  <c r="BV54" i="59"/>
  <c r="L54" i="64" s="1"/>
  <c r="BW53" i="59"/>
  <c r="BV53" i="59"/>
  <c r="L53" i="64" s="1"/>
  <c r="BW52" i="59"/>
  <c r="M52" i="64" s="1"/>
  <c r="BV52" i="59"/>
  <c r="L52" i="64" s="1"/>
  <c r="BW51" i="59"/>
  <c r="M51" i="64" s="1"/>
  <c r="BV51" i="59"/>
  <c r="BW50" i="59"/>
  <c r="BV50" i="59"/>
  <c r="L50" i="64" s="1"/>
  <c r="BW49" i="59"/>
  <c r="M49" i="64" s="1"/>
  <c r="BV49" i="59"/>
  <c r="L49" i="64" s="1"/>
  <c r="BW48" i="59"/>
  <c r="BV48" i="59"/>
  <c r="L48" i="64" s="1"/>
  <c r="BW47" i="59"/>
  <c r="BV47" i="59"/>
  <c r="L47" i="64" s="1"/>
  <c r="BW46" i="59"/>
  <c r="M46" i="64" s="1"/>
  <c r="BV46" i="59"/>
  <c r="L46" i="64" s="1"/>
  <c r="BW45" i="59"/>
  <c r="BV45" i="59"/>
  <c r="L45" i="64" s="1"/>
  <c r="BW44" i="59"/>
  <c r="BV44" i="59"/>
  <c r="L44" i="64" s="1"/>
  <c r="BW43" i="59"/>
  <c r="M43" i="64" s="1"/>
  <c r="BV43" i="59"/>
  <c r="L43" i="64" s="1"/>
  <c r="BW42" i="59"/>
  <c r="M42" i="64" s="1"/>
  <c r="BV42" i="59"/>
  <c r="L42" i="64" s="1"/>
  <c r="BW41" i="59"/>
  <c r="BV41" i="59"/>
  <c r="L41" i="64" s="1"/>
  <c r="BW40" i="59"/>
  <c r="M40" i="64" s="1"/>
  <c r="BV40" i="59"/>
  <c r="L40" i="64" s="1"/>
  <c r="BW39" i="59"/>
  <c r="BV39" i="59"/>
  <c r="L39" i="64" s="1"/>
  <c r="BW38" i="59"/>
  <c r="BV38" i="59"/>
  <c r="L38" i="64" s="1"/>
  <c r="BW37" i="59"/>
  <c r="M37" i="64" s="1"/>
  <c r="BV37" i="59"/>
  <c r="L37" i="64" s="1"/>
  <c r="BW36" i="59"/>
  <c r="BV36" i="59"/>
  <c r="L36" i="64" s="1"/>
  <c r="BW35" i="59"/>
  <c r="BV35" i="59"/>
  <c r="L35" i="64" s="1"/>
  <c r="BW34" i="59"/>
  <c r="M34" i="64" s="1"/>
  <c r="BV34" i="59"/>
  <c r="L34" i="64" s="1"/>
  <c r="BW33" i="59"/>
  <c r="M33" i="64" s="1"/>
  <c r="BV33" i="59"/>
  <c r="L33" i="64" s="1"/>
  <c r="BW32" i="59"/>
  <c r="BV32" i="59"/>
  <c r="L32" i="64" s="1"/>
  <c r="BW31" i="59"/>
  <c r="M31" i="64" s="1"/>
  <c r="BV31" i="59"/>
  <c r="L31" i="64" s="1"/>
  <c r="BW30" i="59"/>
  <c r="M30" i="64" s="1"/>
  <c r="BV30" i="59"/>
  <c r="L30" i="64" s="1"/>
  <c r="BW29" i="59"/>
  <c r="BV29" i="59"/>
  <c r="L29" i="64" s="1"/>
  <c r="BW28" i="59"/>
  <c r="M28" i="64" s="1"/>
  <c r="BV28" i="59"/>
  <c r="L28" i="64" s="1"/>
  <c r="BW27" i="59"/>
  <c r="BV27" i="59"/>
  <c r="BW26" i="59"/>
  <c r="BV26" i="59"/>
  <c r="L26" i="64" s="1"/>
  <c r="BW25" i="59"/>
  <c r="M25" i="64" s="1"/>
  <c r="BV25" i="59"/>
  <c r="L25" i="64" s="1"/>
  <c r="BW24" i="59"/>
  <c r="M24" i="64" s="1"/>
  <c r="BV24" i="59"/>
  <c r="L24" i="64" s="1"/>
  <c r="BW23" i="59"/>
  <c r="BV23" i="59"/>
  <c r="L23" i="64" s="1"/>
  <c r="BW22" i="59"/>
  <c r="M22" i="64" s="1"/>
  <c r="BV22" i="59"/>
  <c r="L22" i="64" s="1"/>
  <c r="BW21" i="59"/>
  <c r="M21" i="64" s="1"/>
  <c r="BV21" i="59"/>
  <c r="L21" i="64" s="1"/>
  <c r="BW20" i="59"/>
  <c r="BV20" i="59"/>
  <c r="L20" i="64" s="1"/>
  <c r="BW19" i="59"/>
  <c r="M19" i="64" s="1"/>
  <c r="BV19" i="59"/>
  <c r="L19" i="64" s="1"/>
  <c r="BW18" i="59"/>
  <c r="BV18" i="59"/>
  <c r="L18" i="64" s="1"/>
  <c r="BW17" i="59"/>
  <c r="BV17" i="59"/>
  <c r="L17" i="64" s="1"/>
  <c r="BW16" i="59"/>
  <c r="M16" i="64" s="1"/>
  <c r="BV16" i="59"/>
  <c r="L16" i="64" s="1"/>
  <c r="BW15" i="59"/>
  <c r="BV15" i="59"/>
  <c r="BW14" i="59"/>
  <c r="M14" i="64" s="1"/>
  <c r="BV14" i="59"/>
  <c r="L14" i="64" s="1"/>
  <c r="BW13" i="59"/>
  <c r="M13" i="64" s="1"/>
  <c r="BV13" i="59"/>
  <c r="L13" i="64" s="1"/>
  <c r="BW12" i="59"/>
  <c r="M12" i="64" s="1"/>
  <c r="BV12" i="59"/>
  <c r="L12" i="64" s="1"/>
  <c r="BW11" i="59"/>
  <c r="BV11" i="59"/>
  <c r="L11" i="64" s="1"/>
  <c r="M170" i="64"/>
  <c r="M168" i="64"/>
  <c r="IA170" i="64"/>
  <c r="HZ170" i="64"/>
  <c r="HY170" i="64"/>
  <c r="GL170" i="64"/>
  <c r="FD170" i="64" s="1"/>
  <c r="GJ170" i="64"/>
  <c r="FF170" i="64"/>
  <c r="EU170" i="64"/>
  <c r="ET170" i="64"/>
  <c r="ES170" i="64"/>
  <c r="ER170" i="64"/>
  <c r="EQ170" i="64"/>
  <c r="EP170" i="64"/>
  <c r="IA169" i="64"/>
  <c r="HZ169" i="64"/>
  <c r="HY169" i="64"/>
  <c r="GL169" i="64"/>
  <c r="FD169" i="64" s="1"/>
  <c r="FA169" i="64"/>
  <c r="EZ169" i="64"/>
  <c r="EX169" i="64"/>
  <c r="EU169" i="64"/>
  <c r="ET169" i="64"/>
  <c r="ES169" i="64"/>
  <c r="ER169" i="64"/>
  <c r="EQ169" i="64"/>
  <c r="EP169" i="64"/>
  <c r="IA168" i="64"/>
  <c r="HZ168" i="64"/>
  <c r="HY168" i="64"/>
  <c r="GL168" i="64"/>
  <c r="FD168" i="64" s="1"/>
  <c r="FA168" i="64"/>
  <c r="EZ168" i="64"/>
  <c r="EX168" i="64"/>
  <c r="EU168" i="64"/>
  <c r="ET168" i="64"/>
  <c r="ES168" i="64"/>
  <c r="ER168" i="64"/>
  <c r="EQ168" i="64"/>
  <c r="EP168" i="64"/>
  <c r="IA167" i="64"/>
  <c r="HZ167" i="64"/>
  <c r="HY167" i="64"/>
  <c r="GL167" i="64"/>
  <c r="FD167" i="64" s="1"/>
  <c r="FA167" i="64"/>
  <c r="EZ167" i="64"/>
  <c r="EX167" i="64"/>
  <c r="EU167" i="64"/>
  <c r="ET167" i="64"/>
  <c r="ES167" i="64"/>
  <c r="ER167" i="64"/>
  <c r="EQ167" i="64"/>
  <c r="EP167" i="64"/>
  <c r="IA166" i="64"/>
  <c r="HZ166" i="64"/>
  <c r="HY166" i="64"/>
  <c r="GN166" i="64"/>
  <c r="GL166" i="64"/>
  <c r="FD166" i="64" s="1"/>
  <c r="GJ166" i="64"/>
  <c r="FF166" i="64"/>
  <c r="EX166" i="64" s="1"/>
  <c r="EW166" i="64"/>
  <c r="EU166" i="64"/>
  <c r="ET166" i="64"/>
  <c r="ES166" i="64"/>
  <c r="ER166" i="64"/>
  <c r="EQ166" i="64"/>
  <c r="EP166" i="64"/>
  <c r="M165" i="64"/>
  <c r="M162" i="64"/>
  <c r="IA165" i="64"/>
  <c r="HZ165" i="64"/>
  <c r="HY165" i="64"/>
  <c r="GL165" i="64"/>
  <c r="FD165" i="64" s="1"/>
  <c r="GJ165" i="64"/>
  <c r="FF165" i="64"/>
  <c r="EU165" i="64"/>
  <c r="ET165" i="64"/>
  <c r="ES165" i="64"/>
  <c r="ER165" i="64"/>
  <c r="EQ165" i="64"/>
  <c r="EP165" i="64"/>
  <c r="IA164" i="64"/>
  <c r="HZ164" i="64"/>
  <c r="HY164" i="64"/>
  <c r="GL164" i="64"/>
  <c r="FD164" i="64" s="1"/>
  <c r="FA164" i="64"/>
  <c r="EZ164" i="64"/>
  <c r="EX164" i="64"/>
  <c r="EU164" i="64"/>
  <c r="ET164" i="64"/>
  <c r="ES164" i="64"/>
  <c r="ER164" i="64"/>
  <c r="EQ164" i="64"/>
  <c r="EP164" i="64"/>
  <c r="IA163" i="64"/>
  <c r="HZ163" i="64"/>
  <c r="HY163" i="64"/>
  <c r="GL163" i="64"/>
  <c r="FD163" i="64" s="1"/>
  <c r="FA163" i="64"/>
  <c r="EZ163" i="64"/>
  <c r="EX163" i="64"/>
  <c r="EU163" i="64"/>
  <c r="ET163" i="64"/>
  <c r="ES163" i="64"/>
  <c r="ER163" i="64"/>
  <c r="EQ163" i="64"/>
  <c r="EP163" i="64"/>
  <c r="IA162" i="64"/>
  <c r="HZ162" i="64"/>
  <c r="HY162" i="64"/>
  <c r="GL162" i="64"/>
  <c r="FD162" i="64" s="1"/>
  <c r="FA162" i="64"/>
  <c r="EZ162" i="64"/>
  <c r="EX162" i="64"/>
  <c r="EU162" i="64"/>
  <c r="ET162" i="64"/>
  <c r="ES162" i="64"/>
  <c r="ER162" i="64"/>
  <c r="EQ162" i="64"/>
  <c r="EP162" i="64"/>
  <c r="IA161" i="64"/>
  <c r="HZ161" i="64"/>
  <c r="HY161" i="64"/>
  <c r="GN161" i="64"/>
  <c r="GL161" i="64"/>
  <c r="FD161" i="64" s="1"/>
  <c r="GJ161" i="64"/>
  <c r="FF161" i="64"/>
  <c r="EX161" i="64" s="1"/>
  <c r="EW161" i="64"/>
  <c r="EU161" i="64"/>
  <c r="ET161" i="64"/>
  <c r="ES161" i="64"/>
  <c r="ER161" i="64"/>
  <c r="EQ161" i="64"/>
  <c r="EP161" i="64"/>
  <c r="M158" i="64"/>
  <c r="M156" i="64"/>
  <c r="IA160" i="64"/>
  <c r="HZ160" i="64"/>
  <c r="HY160" i="64"/>
  <c r="GL160" i="64"/>
  <c r="FD160" i="64" s="1"/>
  <c r="GJ160" i="64"/>
  <c r="FF160" i="64"/>
  <c r="EU160" i="64"/>
  <c r="ET160" i="64"/>
  <c r="ES160" i="64"/>
  <c r="ER160" i="64"/>
  <c r="EQ160" i="64"/>
  <c r="EP160" i="64"/>
  <c r="IA159" i="64"/>
  <c r="HZ159" i="64"/>
  <c r="HY159" i="64"/>
  <c r="GL159" i="64"/>
  <c r="FD159" i="64" s="1"/>
  <c r="FA159" i="64"/>
  <c r="EZ159" i="64"/>
  <c r="EX159" i="64"/>
  <c r="EU159" i="64"/>
  <c r="ET159" i="64"/>
  <c r="ES159" i="64"/>
  <c r="ER159" i="64"/>
  <c r="EQ159" i="64"/>
  <c r="EP159" i="64"/>
  <c r="IA158" i="64"/>
  <c r="HZ158" i="64"/>
  <c r="HY158" i="64"/>
  <c r="GL158" i="64"/>
  <c r="FD158" i="64" s="1"/>
  <c r="FA158" i="64"/>
  <c r="EZ158" i="64"/>
  <c r="EX158" i="64"/>
  <c r="EU158" i="64"/>
  <c r="ET158" i="64"/>
  <c r="ES158" i="64"/>
  <c r="ER158" i="64"/>
  <c r="EQ158" i="64"/>
  <c r="EP158" i="64"/>
  <c r="IA157" i="64"/>
  <c r="HZ157" i="64"/>
  <c r="HY157" i="64"/>
  <c r="GL157" i="64"/>
  <c r="FD157" i="64" s="1"/>
  <c r="FA157" i="64"/>
  <c r="EZ157" i="64"/>
  <c r="EX157" i="64"/>
  <c r="EU157" i="64"/>
  <c r="ET157" i="64"/>
  <c r="ES157" i="64"/>
  <c r="ER157" i="64"/>
  <c r="EQ157" i="64"/>
  <c r="EP157" i="64"/>
  <c r="IA156" i="64"/>
  <c r="HZ156" i="64"/>
  <c r="HY156" i="64"/>
  <c r="GN156" i="64"/>
  <c r="GL156" i="64"/>
  <c r="FD156" i="64" s="1"/>
  <c r="GJ156" i="64"/>
  <c r="FF156" i="64"/>
  <c r="EX156" i="64" s="1"/>
  <c r="EW156" i="64"/>
  <c r="EU156" i="64"/>
  <c r="ET156" i="64"/>
  <c r="ES156" i="64"/>
  <c r="ER156" i="64"/>
  <c r="EQ156" i="64"/>
  <c r="EP156" i="64"/>
  <c r="M155" i="64"/>
  <c r="M153" i="64"/>
  <c r="IA155" i="64"/>
  <c r="HZ155" i="64"/>
  <c r="HY155" i="64"/>
  <c r="GL155" i="64"/>
  <c r="FD155" i="64" s="1"/>
  <c r="GJ155" i="64"/>
  <c r="FF155" i="64"/>
  <c r="EU155" i="64"/>
  <c r="ET155" i="64"/>
  <c r="ES155" i="64"/>
  <c r="ER155" i="64"/>
  <c r="EQ155" i="64"/>
  <c r="EP155" i="64"/>
  <c r="IA154" i="64"/>
  <c r="HZ154" i="64"/>
  <c r="HY154" i="64"/>
  <c r="GL154" i="64"/>
  <c r="FD154" i="64" s="1"/>
  <c r="FA154" i="64"/>
  <c r="EZ154" i="64"/>
  <c r="EX154" i="64"/>
  <c r="EU154" i="64"/>
  <c r="ET154" i="64"/>
  <c r="ES154" i="64"/>
  <c r="ER154" i="64"/>
  <c r="EQ154" i="64"/>
  <c r="EP154" i="64"/>
  <c r="IA153" i="64"/>
  <c r="HZ153" i="64"/>
  <c r="HY153" i="64"/>
  <c r="GL153" i="64"/>
  <c r="FD153" i="64" s="1"/>
  <c r="FA153" i="64"/>
  <c r="EZ153" i="64"/>
  <c r="EX153" i="64"/>
  <c r="EU153" i="64"/>
  <c r="ET153" i="64"/>
  <c r="ES153" i="64"/>
  <c r="ER153" i="64"/>
  <c r="EQ153" i="64"/>
  <c r="EP153" i="64"/>
  <c r="IA152" i="64"/>
  <c r="HZ152" i="64"/>
  <c r="HY152" i="64"/>
  <c r="GL152" i="64"/>
  <c r="FD152" i="64" s="1"/>
  <c r="FA152" i="64"/>
  <c r="EZ152" i="64"/>
  <c r="EX152" i="64"/>
  <c r="EU152" i="64"/>
  <c r="ET152" i="64"/>
  <c r="ES152" i="64"/>
  <c r="ER152" i="64"/>
  <c r="EQ152" i="64"/>
  <c r="EP152" i="64"/>
  <c r="IA151" i="64"/>
  <c r="HZ151" i="64"/>
  <c r="HY151" i="64"/>
  <c r="GN151" i="64"/>
  <c r="GL151" i="64"/>
  <c r="FD151" i="64" s="1"/>
  <c r="GJ151" i="64"/>
  <c r="FF151" i="64"/>
  <c r="EX151" i="64" s="1"/>
  <c r="EW151" i="64"/>
  <c r="EU151" i="64"/>
  <c r="ET151" i="64"/>
  <c r="ES151" i="64"/>
  <c r="ER151" i="64"/>
  <c r="EQ151" i="64"/>
  <c r="EP151" i="64"/>
  <c r="M150" i="64"/>
  <c r="M147" i="64"/>
  <c r="M146" i="64"/>
  <c r="IA150" i="64"/>
  <c r="HZ150" i="64"/>
  <c r="HY150" i="64"/>
  <c r="GL150" i="64"/>
  <c r="FD150" i="64" s="1"/>
  <c r="GJ150" i="64"/>
  <c r="FF150" i="64"/>
  <c r="EU150" i="64"/>
  <c r="ET150" i="64"/>
  <c r="ES150" i="64"/>
  <c r="ER150" i="64"/>
  <c r="EQ150" i="64"/>
  <c r="EP150" i="64"/>
  <c r="IA149" i="64"/>
  <c r="HZ149" i="64"/>
  <c r="HY149" i="64"/>
  <c r="GL149" i="64"/>
  <c r="FD149" i="64" s="1"/>
  <c r="FA149" i="64"/>
  <c r="EZ149" i="64"/>
  <c r="EX149" i="64"/>
  <c r="EU149" i="64"/>
  <c r="ET149" i="64"/>
  <c r="ES149" i="64"/>
  <c r="ER149" i="64"/>
  <c r="EQ149" i="64"/>
  <c r="EP149" i="64"/>
  <c r="IA148" i="64"/>
  <c r="HZ148" i="64"/>
  <c r="HY148" i="64"/>
  <c r="GL148" i="64"/>
  <c r="FD148" i="64" s="1"/>
  <c r="FA148" i="64"/>
  <c r="EZ148" i="64"/>
  <c r="EX148" i="64"/>
  <c r="EU148" i="64"/>
  <c r="ET148" i="64"/>
  <c r="ES148" i="64"/>
  <c r="ER148" i="64"/>
  <c r="EQ148" i="64"/>
  <c r="EP148" i="64"/>
  <c r="IA147" i="64"/>
  <c r="HZ147" i="64"/>
  <c r="HY147" i="64"/>
  <c r="GL147" i="64"/>
  <c r="FD147" i="64" s="1"/>
  <c r="FA147" i="64"/>
  <c r="EZ147" i="64"/>
  <c r="EX147" i="64"/>
  <c r="EU147" i="64"/>
  <c r="ET147" i="64"/>
  <c r="ES147" i="64"/>
  <c r="ER147" i="64"/>
  <c r="EQ147" i="64"/>
  <c r="EP147" i="64"/>
  <c r="IA146" i="64"/>
  <c r="HZ146" i="64"/>
  <c r="HY146" i="64"/>
  <c r="GN146" i="64"/>
  <c r="GL146" i="64"/>
  <c r="FD146" i="64" s="1"/>
  <c r="GJ146" i="64"/>
  <c r="FF146" i="64"/>
  <c r="EX146" i="64" s="1"/>
  <c r="EW146" i="64"/>
  <c r="EU146" i="64"/>
  <c r="ET146" i="64"/>
  <c r="ES146" i="64"/>
  <c r="ER146" i="64"/>
  <c r="EQ146" i="64"/>
  <c r="EP146" i="64"/>
  <c r="M144" i="64"/>
  <c r="M143" i="64"/>
  <c r="M141" i="64"/>
  <c r="IA145" i="64"/>
  <c r="HZ145" i="64"/>
  <c r="HY145" i="64"/>
  <c r="GL145" i="64"/>
  <c r="FD145" i="64" s="1"/>
  <c r="GJ145" i="64"/>
  <c r="FF145" i="64"/>
  <c r="EU145" i="64"/>
  <c r="ET145" i="64"/>
  <c r="ES145" i="64"/>
  <c r="ER145" i="64"/>
  <c r="EQ145" i="64"/>
  <c r="EP145" i="64"/>
  <c r="IA144" i="64"/>
  <c r="HZ144" i="64"/>
  <c r="HY144" i="64"/>
  <c r="GL144" i="64"/>
  <c r="FD144" i="64" s="1"/>
  <c r="FA144" i="64"/>
  <c r="EZ144" i="64"/>
  <c r="EX144" i="64"/>
  <c r="EU144" i="64"/>
  <c r="ET144" i="64"/>
  <c r="ES144" i="64"/>
  <c r="ER144" i="64"/>
  <c r="EQ144" i="64"/>
  <c r="EP144" i="64"/>
  <c r="IA143" i="64"/>
  <c r="HZ143" i="64"/>
  <c r="HY143" i="64"/>
  <c r="GL143" i="64"/>
  <c r="FD143" i="64" s="1"/>
  <c r="FA143" i="64"/>
  <c r="EZ143" i="64"/>
  <c r="EX143" i="64"/>
  <c r="EU143" i="64"/>
  <c r="ET143" i="64"/>
  <c r="ES143" i="64"/>
  <c r="ER143" i="64"/>
  <c r="EQ143" i="64"/>
  <c r="EP143" i="64"/>
  <c r="IA142" i="64"/>
  <c r="HZ142" i="64"/>
  <c r="HY142" i="64"/>
  <c r="GL142" i="64"/>
  <c r="FD142" i="64" s="1"/>
  <c r="FA142" i="64"/>
  <c r="EZ142" i="64"/>
  <c r="EX142" i="64"/>
  <c r="EU142" i="64"/>
  <c r="ET142" i="64"/>
  <c r="ES142" i="64"/>
  <c r="ER142" i="64"/>
  <c r="EQ142" i="64"/>
  <c r="EP142" i="64"/>
  <c r="IA141" i="64"/>
  <c r="HZ141" i="64"/>
  <c r="HY141" i="64"/>
  <c r="GN141" i="64"/>
  <c r="GL141" i="64"/>
  <c r="FD141" i="64" s="1"/>
  <c r="GJ141" i="64"/>
  <c r="FF141" i="64"/>
  <c r="EX141" i="64" s="1"/>
  <c r="EW141" i="64"/>
  <c r="EU141" i="64"/>
  <c r="ET141" i="64"/>
  <c r="ES141" i="64"/>
  <c r="ER141" i="64"/>
  <c r="EQ141" i="64"/>
  <c r="EP141" i="64"/>
  <c r="M138" i="64"/>
  <c r="M137" i="64"/>
  <c r="IA140" i="64"/>
  <c r="HZ140" i="64"/>
  <c r="HY140" i="64"/>
  <c r="GL140" i="64"/>
  <c r="FD140" i="64" s="1"/>
  <c r="GJ140" i="64"/>
  <c r="FF140" i="64"/>
  <c r="EU140" i="64"/>
  <c r="ET140" i="64"/>
  <c r="ES140" i="64"/>
  <c r="ER140" i="64"/>
  <c r="EQ140" i="64"/>
  <c r="EP140" i="64"/>
  <c r="IA139" i="64"/>
  <c r="HZ139" i="64"/>
  <c r="HY139" i="64"/>
  <c r="GL139" i="64"/>
  <c r="FD139" i="64" s="1"/>
  <c r="FA139" i="64"/>
  <c r="EZ139" i="64"/>
  <c r="EX139" i="64"/>
  <c r="EU139" i="64"/>
  <c r="ET139" i="64"/>
  <c r="ES139" i="64"/>
  <c r="ER139" i="64"/>
  <c r="EQ139" i="64"/>
  <c r="EP139" i="64"/>
  <c r="IA138" i="64"/>
  <c r="HZ138" i="64"/>
  <c r="HY138" i="64"/>
  <c r="GL138" i="64"/>
  <c r="FD138" i="64" s="1"/>
  <c r="FA138" i="64"/>
  <c r="EZ138" i="64"/>
  <c r="EX138" i="64"/>
  <c r="EU138" i="64"/>
  <c r="ET138" i="64"/>
  <c r="ES138" i="64"/>
  <c r="ER138" i="64"/>
  <c r="EQ138" i="64"/>
  <c r="EP138" i="64"/>
  <c r="IA137" i="64"/>
  <c r="HZ137" i="64"/>
  <c r="HY137" i="64"/>
  <c r="GL137" i="64"/>
  <c r="FD137" i="64" s="1"/>
  <c r="FA137" i="64"/>
  <c r="EZ137" i="64"/>
  <c r="EX137" i="64"/>
  <c r="EU137" i="64"/>
  <c r="ET137" i="64"/>
  <c r="ES137" i="64"/>
  <c r="ER137" i="64"/>
  <c r="EQ137" i="64"/>
  <c r="EP137" i="64"/>
  <c r="IA136" i="64"/>
  <c r="HZ136" i="64"/>
  <c r="HY136" i="64"/>
  <c r="GN136" i="64"/>
  <c r="GL136" i="64"/>
  <c r="FD136" i="64" s="1"/>
  <c r="GJ136" i="64"/>
  <c r="FF136" i="64"/>
  <c r="EX136" i="64" s="1"/>
  <c r="EW136" i="64"/>
  <c r="EU136" i="64"/>
  <c r="ET136" i="64"/>
  <c r="ES136" i="64"/>
  <c r="ER136" i="64"/>
  <c r="EQ136" i="64"/>
  <c r="EP136" i="64"/>
  <c r="M135" i="64"/>
  <c r="M131" i="64"/>
  <c r="IA135" i="64"/>
  <c r="HZ135" i="64"/>
  <c r="HY135" i="64"/>
  <c r="GL135" i="64"/>
  <c r="FD135" i="64" s="1"/>
  <c r="GJ135" i="64"/>
  <c r="FF135" i="64"/>
  <c r="EU135" i="64"/>
  <c r="ET135" i="64"/>
  <c r="ES135" i="64"/>
  <c r="ER135" i="64"/>
  <c r="EQ135" i="64"/>
  <c r="EP135" i="64"/>
  <c r="IA134" i="64"/>
  <c r="HZ134" i="64"/>
  <c r="HY134" i="64"/>
  <c r="GL134" i="64"/>
  <c r="FD134" i="64" s="1"/>
  <c r="FA134" i="64"/>
  <c r="EZ134" i="64"/>
  <c r="EX134" i="64"/>
  <c r="EU134" i="64"/>
  <c r="ET134" i="64"/>
  <c r="ES134" i="64"/>
  <c r="ER134" i="64"/>
  <c r="EQ134" i="64"/>
  <c r="EP134" i="64"/>
  <c r="IA133" i="64"/>
  <c r="HZ133" i="64"/>
  <c r="HY133" i="64"/>
  <c r="GL133" i="64"/>
  <c r="FD133" i="64" s="1"/>
  <c r="FA133" i="64"/>
  <c r="EZ133" i="64"/>
  <c r="EX133" i="64"/>
  <c r="EU133" i="64"/>
  <c r="ET133" i="64"/>
  <c r="ES133" i="64"/>
  <c r="ER133" i="64"/>
  <c r="EQ133" i="64"/>
  <c r="EP133" i="64"/>
  <c r="IA132" i="64"/>
  <c r="HZ132" i="64"/>
  <c r="HY132" i="64"/>
  <c r="GL132" i="64"/>
  <c r="FD132" i="64" s="1"/>
  <c r="FA132" i="64"/>
  <c r="EZ132" i="64"/>
  <c r="EX132" i="64"/>
  <c r="EU132" i="64"/>
  <c r="ET132" i="64"/>
  <c r="ES132" i="64"/>
  <c r="ER132" i="64"/>
  <c r="EQ132" i="64"/>
  <c r="EP132" i="64"/>
  <c r="IA131" i="64"/>
  <c r="HZ131" i="64"/>
  <c r="HY131" i="64"/>
  <c r="GN131" i="64"/>
  <c r="GL131" i="64"/>
  <c r="FD131" i="64" s="1"/>
  <c r="GJ131" i="64"/>
  <c r="FF131" i="64"/>
  <c r="EX131" i="64" s="1"/>
  <c r="EW131" i="64"/>
  <c r="EU131" i="64"/>
  <c r="ET131" i="64"/>
  <c r="ES131" i="64"/>
  <c r="ER131" i="64"/>
  <c r="EQ131" i="64"/>
  <c r="EP131" i="64"/>
  <c r="M128" i="64"/>
  <c r="M126" i="64"/>
  <c r="L126" i="64"/>
  <c r="IA130" i="64"/>
  <c r="HZ130" i="64"/>
  <c r="HY130" i="64"/>
  <c r="GL130" i="64"/>
  <c r="FD130" i="64" s="1"/>
  <c r="GJ130" i="64"/>
  <c r="FF130" i="64"/>
  <c r="EU130" i="64"/>
  <c r="ET130" i="64"/>
  <c r="ES130" i="64"/>
  <c r="ER130" i="64"/>
  <c r="EQ130" i="64"/>
  <c r="EP130" i="64"/>
  <c r="IA129" i="64"/>
  <c r="HZ129" i="64"/>
  <c r="HY129" i="64"/>
  <c r="GL129" i="64"/>
  <c r="FD129" i="64" s="1"/>
  <c r="FA129" i="64"/>
  <c r="EZ129" i="64"/>
  <c r="EX129" i="64"/>
  <c r="EU129" i="64"/>
  <c r="ET129" i="64"/>
  <c r="ES129" i="64"/>
  <c r="ER129" i="64"/>
  <c r="EQ129" i="64"/>
  <c r="EP129" i="64"/>
  <c r="IA128" i="64"/>
  <c r="HZ128" i="64"/>
  <c r="HY128" i="64"/>
  <c r="GL128" i="64"/>
  <c r="FD128" i="64" s="1"/>
  <c r="FA128" i="64"/>
  <c r="EZ128" i="64"/>
  <c r="EX128" i="64"/>
  <c r="EU128" i="64"/>
  <c r="ET128" i="64"/>
  <c r="ES128" i="64"/>
  <c r="ER128" i="64"/>
  <c r="EQ128" i="64"/>
  <c r="EP128" i="64"/>
  <c r="IA127" i="64"/>
  <c r="HZ127" i="64"/>
  <c r="HY127" i="64"/>
  <c r="GL127" i="64"/>
  <c r="FD127" i="64" s="1"/>
  <c r="FA127" i="64"/>
  <c r="EZ127" i="64"/>
  <c r="EX127" i="64"/>
  <c r="EU127" i="64"/>
  <c r="ET127" i="64"/>
  <c r="ES127" i="64"/>
  <c r="ER127" i="64"/>
  <c r="EQ127" i="64"/>
  <c r="EP127" i="64"/>
  <c r="IA126" i="64"/>
  <c r="HZ126" i="64"/>
  <c r="HY126" i="64"/>
  <c r="GN126" i="64"/>
  <c r="GL126" i="64"/>
  <c r="FD126" i="64" s="1"/>
  <c r="GJ126" i="64"/>
  <c r="FF126" i="64"/>
  <c r="EX126" i="64" s="1"/>
  <c r="EW126" i="64"/>
  <c r="EU126" i="64"/>
  <c r="ET126" i="64"/>
  <c r="ES126" i="64"/>
  <c r="ER126" i="64"/>
  <c r="EQ126" i="64"/>
  <c r="EP126" i="64"/>
  <c r="L123" i="64"/>
  <c r="IA125" i="64"/>
  <c r="HZ125" i="64"/>
  <c r="HY125" i="64"/>
  <c r="GL125" i="64"/>
  <c r="FD125" i="64" s="1"/>
  <c r="GJ125" i="64"/>
  <c r="FF125" i="64"/>
  <c r="EU125" i="64"/>
  <c r="ET125" i="64"/>
  <c r="ES125" i="64"/>
  <c r="ER125" i="64"/>
  <c r="EQ125" i="64"/>
  <c r="EP125" i="64"/>
  <c r="IA124" i="64"/>
  <c r="HZ124" i="64"/>
  <c r="HY124" i="64"/>
  <c r="GL124" i="64"/>
  <c r="FD124" i="64" s="1"/>
  <c r="FA124" i="64"/>
  <c r="EZ124" i="64"/>
  <c r="EX124" i="64"/>
  <c r="EU124" i="64"/>
  <c r="ET124" i="64"/>
  <c r="ES124" i="64"/>
  <c r="ER124" i="64"/>
  <c r="EQ124" i="64"/>
  <c r="EP124" i="64"/>
  <c r="IA123" i="64"/>
  <c r="HZ123" i="64"/>
  <c r="HY123" i="64"/>
  <c r="GL123" i="64"/>
  <c r="FD123" i="64" s="1"/>
  <c r="FA123" i="64"/>
  <c r="EZ123" i="64"/>
  <c r="EX123" i="64"/>
  <c r="EU123" i="64"/>
  <c r="ET123" i="64"/>
  <c r="ES123" i="64"/>
  <c r="ER123" i="64"/>
  <c r="EQ123" i="64"/>
  <c r="EP123" i="64"/>
  <c r="IA122" i="64"/>
  <c r="HZ122" i="64"/>
  <c r="HY122" i="64"/>
  <c r="GL122" i="64"/>
  <c r="FD122" i="64" s="1"/>
  <c r="FA122" i="64"/>
  <c r="EZ122" i="64"/>
  <c r="EX122" i="64"/>
  <c r="EU122" i="64"/>
  <c r="ET122" i="64"/>
  <c r="ES122" i="64"/>
  <c r="ER122" i="64"/>
  <c r="EQ122" i="64"/>
  <c r="EP122" i="64"/>
  <c r="IA121" i="64"/>
  <c r="HZ121" i="64"/>
  <c r="HY121" i="64"/>
  <c r="GN121" i="64"/>
  <c r="GL121" i="64"/>
  <c r="FD121" i="64" s="1"/>
  <c r="GJ121" i="64"/>
  <c r="FF121" i="64"/>
  <c r="EX121" i="64" s="1"/>
  <c r="EW121" i="64"/>
  <c r="EU121" i="64"/>
  <c r="ET121" i="64"/>
  <c r="ES121" i="64"/>
  <c r="ER121" i="64"/>
  <c r="EQ121" i="64"/>
  <c r="EP121" i="64"/>
  <c r="M120" i="64"/>
  <c r="M119" i="64"/>
  <c r="M116" i="64"/>
  <c r="IA120" i="64"/>
  <c r="HZ120" i="64"/>
  <c r="HY120" i="64"/>
  <c r="GL120" i="64"/>
  <c r="FD120" i="64" s="1"/>
  <c r="GJ120" i="64"/>
  <c r="FF120" i="64"/>
  <c r="EU120" i="64"/>
  <c r="ET120" i="64"/>
  <c r="ES120" i="64"/>
  <c r="ER120" i="64"/>
  <c r="EQ120" i="64"/>
  <c r="EP120" i="64"/>
  <c r="IA119" i="64"/>
  <c r="HZ119" i="64"/>
  <c r="HY119" i="64"/>
  <c r="GL119" i="64"/>
  <c r="FD119" i="64" s="1"/>
  <c r="FA119" i="64"/>
  <c r="EZ119" i="64"/>
  <c r="EX119" i="64"/>
  <c r="EU119" i="64"/>
  <c r="ET119" i="64"/>
  <c r="ES119" i="64"/>
  <c r="ER119" i="64"/>
  <c r="EQ119" i="64"/>
  <c r="EP119" i="64"/>
  <c r="IA118" i="64"/>
  <c r="HZ118" i="64"/>
  <c r="HY118" i="64"/>
  <c r="GL118" i="64"/>
  <c r="FD118" i="64" s="1"/>
  <c r="FA118" i="64"/>
  <c r="EZ118" i="64"/>
  <c r="EX118" i="64"/>
  <c r="EU118" i="64"/>
  <c r="ET118" i="64"/>
  <c r="ES118" i="64"/>
  <c r="ER118" i="64"/>
  <c r="EQ118" i="64"/>
  <c r="EP118" i="64"/>
  <c r="IA117" i="64"/>
  <c r="HZ117" i="64"/>
  <c r="HY117" i="64"/>
  <c r="GL117" i="64"/>
  <c r="FD117" i="64" s="1"/>
  <c r="FA117" i="64"/>
  <c r="EZ117" i="64"/>
  <c r="EX117" i="64"/>
  <c r="EU117" i="64"/>
  <c r="ET117" i="64"/>
  <c r="ES117" i="64"/>
  <c r="ER117" i="64"/>
  <c r="EQ117" i="64"/>
  <c r="EP117" i="64"/>
  <c r="IA116" i="64"/>
  <c r="HZ116" i="64"/>
  <c r="HY116" i="64"/>
  <c r="GN116" i="64"/>
  <c r="GL116" i="64"/>
  <c r="FD116" i="64" s="1"/>
  <c r="GJ116" i="64"/>
  <c r="FF116" i="64"/>
  <c r="EX116" i="64" s="1"/>
  <c r="EW116" i="64"/>
  <c r="EU116" i="64"/>
  <c r="ET116" i="64"/>
  <c r="ES116" i="64"/>
  <c r="ER116" i="64"/>
  <c r="EQ116" i="64"/>
  <c r="EP116" i="64"/>
  <c r="M111" i="64"/>
  <c r="IA115" i="64"/>
  <c r="HZ115" i="64"/>
  <c r="HY115" i="64"/>
  <c r="GL115" i="64"/>
  <c r="FD115" i="64" s="1"/>
  <c r="GJ115" i="64"/>
  <c r="FF115" i="64"/>
  <c r="EU115" i="64"/>
  <c r="ET115" i="64"/>
  <c r="ES115" i="64"/>
  <c r="ER115" i="64"/>
  <c r="EQ115" i="64"/>
  <c r="EP115" i="64"/>
  <c r="IA114" i="64"/>
  <c r="HZ114" i="64"/>
  <c r="HY114" i="64"/>
  <c r="GL114" i="64"/>
  <c r="FD114" i="64" s="1"/>
  <c r="FA114" i="64"/>
  <c r="EZ114" i="64"/>
  <c r="EX114" i="64"/>
  <c r="EU114" i="64"/>
  <c r="ET114" i="64"/>
  <c r="ES114" i="64"/>
  <c r="ER114" i="64"/>
  <c r="EQ114" i="64"/>
  <c r="EP114" i="64"/>
  <c r="IA113" i="64"/>
  <c r="HZ113" i="64"/>
  <c r="HY113" i="64"/>
  <c r="GL113" i="64"/>
  <c r="FD113" i="64" s="1"/>
  <c r="FA113" i="64"/>
  <c r="EZ113" i="64"/>
  <c r="EX113" i="64"/>
  <c r="EU113" i="64"/>
  <c r="ET113" i="64"/>
  <c r="ES113" i="64"/>
  <c r="ER113" i="64"/>
  <c r="EQ113" i="64"/>
  <c r="EP113" i="64"/>
  <c r="IA112" i="64"/>
  <c r="HZ112" i="64"/>
  <c r="HY112" i="64"/>
  <c r="GL112" i="64"/>
  <c r="FD112" i="64" s="1"/>
  <c r="FA112" i="64"/>
  <c r="EZ112" i="64"/>
  <c r="EX112" i="64"/>
  <c r="EU112" i="64"/>
  <c r="ET112" i="64"/>
  <c r="ES112" i="64"/>
  <c r="ER112" i="64"/>
  <c r="EQ112" i="64"/>
  <c r="EP112" i="64"/>
  <c r="IA111" i="64"/>
  <c r="HZ111" i="64"/>
  <c r="HY111" i="64"/>
  <c r="GN111" i="64"/>
  <c r="GL111" i="64"/>
  <c r="FD111" i="64" s="1"/>
  <c r="GJ111" i="64"/>
  <c r="FF111" i="64"/>
  <c r="EX111" i="64" s="1"/>
  <c r="EW111" i="64"/>
  <c r="EU111" i="64"/>
  <c r="ET111" i="64"/>
  <c r="ES111" i="64"/>
  <c r="ER111" i="64"/>
  <c r="EQ111" i="64"/>
  <c r="EP111" i="64"/>
  <c r="M110" i="64"/>
  <c r="M108" i="64"/>
  <c r="L108" i="64"/>
  <c r="M107" i="64"/>
  <c r="IA110" i="64"/>
  <c r="HZ110" i="64"/>
  <c r="HY110" i="64"/>
  <c r="GL110" i="64"/>
  <c r="FD110" i="64" s="1"/>
  <c r="GJ110" i="64"/>
  <c r="FF110" i="64"/>
  <c r="EU110" i="64"/>
  <c r="ET110" i="64"/>
  <c r="ES110" i="64"/>
  <c r="ER110" i="64"/>
  <c r="EQ110" i="64"/>
  <c r="EP110" i="64"/>
  <c r="IA109" i="64"/>
  <c r="HZ109" i="64"/>
  <c r="HY109" i="64"/>
  <c r="GL109" i="64"/>
  <c r="FD109" i="64" s="1"/>
  <c r="FA109" i="64"/>
  <c r="EZ109" i="64"/>
  <c r="EX109" i="64"/>
  <c r="EU109" i="64"/>
  <c r="ET109" i="64"/>
  <c r="ES109" i="64"/>
  <c r="ER109" i="64"/>
  <c r="EQ109" i="64"/>
  <c r="EP109" i="64"/>
  <c r="IA108" i="64"/>
  <c r="HZ108" i="64"/>
  <c r="HY108" i="64"/>
  <c r="GL108" i="64"/>
  <c r="FD108" i="64" s="1"/>
  <c r="FA108" i="64"/>
  <c r="EZ108" i="64"/>
  <c r="EX108" i="64"/>
  <c r="EU108" i="64"/>
  <c r="ET108" i="64"/>
  <c r="ES108" i="64"/>
  <c r="ER108" i="64"/>
  <c r="EQ108" i="64"/>
  <c r="EP108" i="64"/>
  <c r="IA107" i="64"/>
  <c r="HZ107" i="64"/>
  <c r="HY107" i="64"/>
  <c r="GL107" i="64"/>
  <c r="FD107" i="64" s="1"/>
  <c r="FA107" i="64"/>
  <c r="EZ107" i="64"/>
  <c r="EX107" i="64"/>
  <c r="EU107" i="64"/>
  <c r="ET107" i="64"/>
  <c r="ES107" i="64"/>
  <c r="ER107" i="64"/>
  <c r="EQ107" i="64"/>
  <c r="EP107" i="64"/>
  <c r="IA106" i="64"/>
  <c r="HZ106" i="64"/>
  <c r="HY106" i="64"/>
  <c r="GN106" i="64"/>
  <c r="GL106" i="64"/>
  <c r="FD106" i="64" s="1"/>
  <c r="GJ106" i="64"/>
  <c r="FF106" i="64"/>
  <c r="EX106" i="64" s="1"/>
  <c r="EW106" i="64"/>
  <c r="EU106" i="64"/>
  <c r="ET106" i="64"/>
  <c r="ES106" i="64"/>
  <c r="ER106" i="64"/>
  <c r="EQ106" i="64"/>
  <c r="EP106" i="64"/>
  <c r="M104" i="64"/>
  <c r="M101" i="64"/>
  <c r="IA105" i="64"/>
  <c r="HZ105" i="64"/>
  <c r="HY105" i="64"/>
  <c r="GL105" i="64"/>
  <c r="FD105" i="64" s="1"/>
  <c r="GJ105" i="64"/>
  <c r="FF105" i="64"/>
  <c r="EU105" i="64"/>
  <c r="ET105" i="64"/>
  <c r="ES105" i="64"/>
  <c r="ER105" i="64"/>
  <c r="EQ105" i="64"/>
  <c r="EP105" i="64"/>
  <c r="IA104" i="64"/>
  <c r="HZ104" i="64"/>
  <c r="HY104" i="64"/>
  <c r="GL104" i="64"/>
  <c r="FD104" i="64" s="1"/>
  <c r="FA104" i="64"/>
  <c r="EZ104" i="64"/>
  <c r="EX104" i="64"/>
  <c r="EU104" i="64"/>
  <c r="ET104" i="64"/>
  <c r="ES104" i="64"/>
  <c r="ER104" i="64"/>
  <c r="EQ104" i="64"/>
  <c r="EP104" i="64"/>
  <c r="IA103" i="64"/>
  <c r="HZ103" i="64"/>
  <c r="HY103" i="64"/>
  <c r="GL103" i="64"/>
  <c r="FD103" i="64" s="1"/>
  <c r="FA103" i="64"/>
  <c r="EZ103" i="64"/>
  <c r="EX103" i="64"/>
  <c r="EU103" i="64"/>
  <c r="ET103" i="64"/>
  <c r="ES103" i="64"/>
  <c r="ER103" i="64"/>
  <c r="EQ103" i="64"/>
  <c r="EP103" i="64"/>
  <c r="IA102" i="64"/>
  <c r="HZ102" i="64"/>
  <c r="HY102" i="64"/>
  <c r="GL102" i="64"/>
  <c r="FD102" i="64" s="1"/>
  <c r="FA102" i="64"/>
  <c r="EZ102" i="64"/>
  <c r="EX102" i="64"/>
  <c r="EU102" i="64"/>
  <c r="ET102" i="64"/>
  <c r="ES102" i="64"/>
  <c r="ER102" i="64"/>
  <c r="EQ102" i="64"/>
  <c r="EP102" i="64"/>
  <c r="IA101" i="64"/>
  <c r="HZ101" i="64"/>
  <c r="HY101" i="64"/>
  <c r="GN101" i="64"/>
  <c r="GL101" i="64"/>
  <c r="FD101" i="64" s="1"/>
  <c r="GJ101" i="64"/>
  <c r="FF101" i="64"/>
  <c r="EX101" i="64" s="1"/>
  <c r="EW101" i="64"/>
  <c r="EU101" i="64"/>
  <c r="ET101" i="64"/>
  <c r="ES101" i="64"/>
  <c r="ER101" i="64"/>
  <c r="EQ101" i="64"/>
  <c r="EP101" i="64"/>
  <c r="M99" i="64"/>
  <c r="L99" i="64"/>
  <c r="M98" i="64"/>
  <c r="IA100" i="64"/>
  <c r="HZ100" i="64"/>
  <c r="HY100" i="64"/>
  <c r="GL100" i="64"/>
  <c r="FD100" i="64" s="1"/>
  <c r="GJ100" i="64"/>
  <c r="FF100" i="64"/>
  <c r="EU100" i="64"/>
  <c r="ET100" i="64"/>
  <c r="ES100" i="64"/>
  <c r="ER100" i="64"/>
  <c r="EQ100" i="64"/>
  <c r="EP100" i="64"/>
  <c r="IA99" i="64"/>
  <c r="HZ99" i="64"/>
  <c r="HY99" i="64"/>
  <c r="GL99" i="64"/>
  <c r="FD99" i="64" s="1"/>
  <c r="FA99" i="64"/>
  <c r="EZ99" i="64"/>
  <c r="EX99" i="64"/>
  <c r="EU99" i="64"/>
  <c r="ET99" i="64"/>
  <c r="ES99" i="64"/>
  <c r="ER99" i="64"/>
  <c r="EQ99" i="64"/>
  <c r="EP99" i="64"/>
  <c r="IA98" i="64"/>
  <c r="HZ98" i="64"/>
  <c r="HY98" i="64"/>
  <c r="GL98" i="64"/>
  <c r="FD98" i="64" s="1"/>
  <c r="FA98" i="64"/>
  <c r="EZ98" i="64"/>
  <c r="EX98" i="64"/>
  <c r="EU98" i="64"/>
  <c r="ET98" i="64"/>
  <c r="ES98" i="64"/>
  <c r="ER98" i="64"/>
  <c r="EQ98" i="64"/>
  <c r="EP98" i="64"/>
  <c r="IA97" i="64"/>
  <c r="HZ97" i="64"/>
  <c r="HY97" i="64"/>
  <c r="GL97" i="64"/>
  <c r="FD97" i="64" s="1"/>
  <c r="FA97" i="64"/>
  <c r="EZ97" i="64"/>
  <c r="EX97" i="64"/>
  <c r="EU97" i="64"/>
  <c r="ET97" i="64"/>
  <c r="ES97" i="64"/>
  <c r="ER97" i="64"/>
  <c r="EQ97" i="64"/>
  <c r="EP97" i="64"/>
  <c r="IA96" i="64"/>
  <c r="HZ96" i="64"/>
  <c r="HY96" i="64"/>
  <c r="GN96" i="64"/>
  <c r="GL96" i="64"/>
  <c r="FD96" i="64" s="1"/>
  <c r="GJ96" i="64"/>
  <c r="FF96" i="64"/>
  <c r="EX96" i="64" s="1"/>
  <c r="EW96" i="64"/>
  <c r="EU96" i="64"/>
  <c r="ET96" i="64"/>
  <c r="ES96" i="64"/>
  <c r="ER96" i="64"/>
  <c r="EQ96" i="64"/>
  <c r="EP96" i="64"/>
  <c r="M95" i="64"/>
  <c r="M92" i="64"/>
  <c r="IA95" i="64"/>
  <c r="HZ95" i="64"/>
  <c r="HY95" i="64"/>
  <c r="GL95" i="64"/>
  <c r="FD95" i="64" s="1"/>
  <c r="GJ95" i="64"/>
  <c r="FF95" i="64"/>
  <c r="EU95" i="64"/>
  <c r="ET95" i="64"/>
  <c r="ES95" i="64"/>
  <c r="ER95" i="64"/>
  <c r="EQ95" i="64"/>
  <c r="EP95" i="64"/>
  <c r="IA94" i="64"/>
  <c r="HZ94" i="64"/>
  <c r="HY94" i="64"/>
  <c r="GL94" i="64"/>
  <c r="FD94" i="64" s="1"/>
  <c r="FA94" i="64"/>
  <c r="EZ94" i="64"/>
  <c r="EX94" i="64"/>
  <c r="EU94" i="64"/>
  <c r="ET94" i="64"/>
  <c r="ES94" i="64"/>
  <c r="ER94" i="64"/>
  <c r="EQ94" i="64"/>
  <c r="EP94" i="64"/>
  <c r="IA93" i="64"/>
  <c r="HZ93" i="64"/>
  <c r="HY93" i="64"/>
  <c r="GL93" i="64"/>
  <c r="FD93" i="64" s="1"/>
  <c r="FA93" i="64"/>
  <c r="EZ93" i="64"/>
  <c r="EX93" i="64"/>
  <c r="EU93" i="64"/>
  <c r="ET93" i="64"/>
  <c r="ES93" i="64"/>
  <c r="ER93" i="64"/>
  <c r="EQ93" i="64"/>
  <c r="EP93" i="64"/>
  <c r="IA92" i="64"/>
  <c r="HZ92" i="64"/>
  <c r="HY92" i="64"/>
  <c r="GL92" i="64"/>
  <c r="FD92" i="64" s="1"/>
  <c r="FA92" i="64"/>
  <c r="EZ92" i="64"/>
  <c r="EX92" i="64"/>
  <c r="EU92" i="64"/>
  <c r="ET92" i="64"/>
  <c r="ES92" i="64"/>
  <c r="ER92" i="64"/>
  <c r="EQ92" i="64"/>
  <c r="EP92" i="64"/>
  <c r="IA91" i="64"/>
  <c r="HZ91" i="64"/>
  <c r="HY91" i="64"/>
  <c r="GN91" i="64"/>
  <c r="GL91" i="64"/>
  <c r="FD91" i="64" s="1"/>
  <c r="GJ91" i="64"/>
  <c r="FF91" i="64"/>
  <c r="EX91" i="64" s="1"/>
  <c r="EW91" i="64"/>
  <c r="EU91" i="64"/>
  <c r="ET91" i="64"/>
  <c r="ES91" i="64"/>
  <c r="ER91" i="64"/>
  <c r="EQ91" i="64"/>
  <c r="EP91" i="64"/>
  <c r="M90" i="64"/>
  <c r="M89" i="64"/>
  <c r="M87" i="64"/>
  <c r="M86" i="64"/>
  <c r="IA90" i="64"/>
  <c r="HZ90" i="64"/>
  <c r="HY90" i="64"/>
  <c r="GL90" i="64"/>
  <c r="FD90" i="64" s="1"/>
  <c r="GJ90" i="64"/>
  <c r="FF90" i="64"/>
  <c r="EU90" i="64"/>
  <c r="ET90" i="64"/>
  <c r="ES90" i="64"/>
  <c r="ER90" i="64"/>
  <c r="EQ90" i="64"/>
  <c r="EP90" i="64"/>
  <c r="IA89" i="64"/>
  <c r="HZ89" i="64"/>
  <c r="HY89" i="64"/>
  <c r="GL89" i="64"/>
  <c r="FD89" i="64" s="1"/>
  <c r="FA89" i="64"/>
  <c r="EZ89" i="64"/>
  <c r="EX89" i="64"/>
  <c r="EU89" i="64"/>
  <c r="ET89" i="64"/>
  <c r="ES89" i="64"/>
  <c r="ER89" i="64"/>
  <c r="EQ89" i="64"/>
  <c r="EP89" i="64"/>
  <c r="IA88" i="64"/>
  <c r="HZ88" i="64"/>
  <c r="HY88" i="64"/>
  <c r="GL88" i="64"/>
  <c r="FD88" i="64" s="1"/>
  <c r="FA88" i="64"/>
  <c r="EZ88" i="64"/>
  <c r="EX88" i="64"/>
  <c r="EU88" i="64"/>
  <c r="ET88" i="64"/>
  <c r="ES88" i="64"/>
  <c r="ER88" i="64"/>
  <c r="EQ88" i="64"/>
  <c r="EP88" i="64"/>
  <c r="IA87" i="64"/>
  <c r="HZ87" i="64"/>
  <c r="HY87" i="64"/>
  <c r="GL87" i="64"/>
  <c r="FD87" i="64" s="1"/>
  <c r="FA87" i="64"/>
  <c r="EZ87" i="64"/>
  <c r="EX87" i="64"/>
  <c r="EU87" i="64"/>
  <c r="ET87" i="64"/>
  <c r="ES87" i="64"/>
  <c r="ER87" i="64"/>
  <c r="EQ87" i="64"/>
  <c r="EP87" i="64"/>
  <c r="IA86" i="64"/>
  <c r="HZ86" i="64"/>
  <c r="HY86" i="64"/>
  <c r="GN86" i="64"/>
  <c r="GL86" i="64"/>
  <c r="FD86" i="64" s="1"/>
  <c r="GJ86" i="64"/>
  <c r="FF86" i="64"/>
  <c r="EX86" i="64" s="1"/>
  <c r="EW86" i="64"/>
  <c r="EU86" i="64"/>
  <c r="ET86" i="64"/>
  <c r="ES86" i="64"/>
  <c r="ER86" i="64"/>
  <c r="EQ86" i="64"/>
  <c r="EP86" i="64"/>
  <c r="M83" i="64"/>
  <c r="IA85" i="64"/>
  <c r="HZ85" i="64"/>
  <c r="HY85" i="64"/>
  <c r="GL85" i="64"/>
  <c r="FD85" i="64" s="1"/>
  <c r="GJ85" i="64"/>
  <c r="FF85" i="64"/>
  <c r="EU85" i="64"/>
  <c r="ET85" i="64"/>
  <c r="ES85" i="64"/>
  <c r="ER85" i="64"/>
  <c r="EQ85" i="64"/>
  <c r="EP85" i="64"/>
  <c r="IA84" i="64"/>
  <c r="HZ84" i="64"/>
  <c r="HY84" i="64"/>
  <c r="GL84" i="64"/>
  <c r="FD84" i="64" s="1"/>
  <c r="FA84" i="64"/>
  <c r="EZ84" i="64"/>
  <c r="EX84" i="64"/>
  <c r="EU84" i="64"/>
  <c r="ET84" i="64"/>
  <c r="ES84" i="64"/>
  <c r="ER84" i="64"/>
  <c r="EQ84" i="64"/>
  <c r="EP84" i="64"/>
  <c r="IA83" i="64"/>
  <c r="HZ83" i="64"/>
  <c r="HY83" i="64"/>
  <c r="GL83" i="64"/>
  <c r="FD83" i="64" s="1"/>
  <c r="FA83" i="64"/>
  <c r="EZ83" i="64"/>
  <c r="EX83" i="64"/>
  <c r="EU83" i="64"/>
  <c r="ET83" i="64"/>
  <c r="ES83" i="64"/>
  <c r="ER83" i="64"/>
  <c r="EQ83" i="64"/>
  <c r="EP83" i="64"/>
  <c r="IA82" i="64"/>
  <c r="HZ82" i="64"/>
  <c r="HY82" i="64"/>
  <c r="GL82" i="64"/>
  <c r="FD82" i="64" s="1"/>
  <c r="FA82" i="64"/>
  <c r="EZ82" i="64"/>
  <c r="EX82" i="64"/>
  <c r="EU82" i="64"/>
  <c r="ET82" i="64"/>
  <c r="ES82" i="64"/>
  <c r="ER82" i="64"/>
  <c r="EQ82" i="64"/>
  <c r="EP82" i="64"/>
  <c r="IA81" i="64"/>
  <c r="HZ81" i="64"/>
  <c r="HY81" i="64"/>
  <c r="GN81" i="64"/>
  <c r="GL81" i="64"/>
  <c r="FD81" i="64" s="1"/>
  <c r="GJ81" i="64"/>
  <c r="FF81" i="64"/>
  <c r="EX81" i="64" s="1"/>
  <c r="EW81" i="64"/>
  <c r="EU81" i="64"/>
  <c r="ET81" i="64"/>
  <c r="ES81" i="64"/>
  <c r="ER81" i="64"/>
  <c r="EQ81" i="64"/>
  <c r="EP81" i="64"/>
  <c r="M80" i="64"/>
  <c r="M78" i="64"/>
  <c r="M77" i="64"/>
  <c r="IA80" i="64"/>
  <c r="HZ80" i="64"/>
  <c r="HY80" i="64"/>
  <c r="GL80" i="64"/>
  <c r="FD80" i="64" s="1"/>
  <c r="GJ80" i="64"/>
  <c r="FF80" i="64"/>
  <c r="EU80" i="64"/>
  <c r="ET80" i="64"/>
  <c r="ES80" i="64"/>
  <c r="ER80" i="64"/>
  <c r="EQ80" i="64"/>
  <c r="EP80" i="64"/>
  <c r="IA79" i="64"/>
  <c r="HZ79" i="64"/>
  <c r="HY79" i="64"/>
  <c r="GL79" i="64"/>
  <c r="FD79" i="64" s="1"/>
  <c r="FA79" i="64"/>
  <c r="EZ79" i="64"/>
  <c r="EX79" i="64"/>
  <c r="EU79" i="64"/>
  <c r="ET79" i="64"/>
  <c r="ES79" i="64"/>
  <c r="ER79" i="64"/>
  <c r="EQ79" i="64"/>
  <c r="EP79" i="64"/>
  <c r="IA78" i="64"/>
  <c r="HZ78" i="64"/>
  <c r="HY78" i="64"/>
  <c r="GL78" i="64"/>
  <c r="FD78" i="64" s="1"/>
  <c r="FA78" i="64"/>
  <c r="EZ78" i="64"/>
  <c r="EX78" i="64"/>
  <c r="EU78" i="64"/>
  <c r="ET78" i="64"/>
  <c r="ES78" i="64"/>
  <c r="ER78" i="64"/>
  <c r="EQ78" i="64"/>
  <c r="EP78" i="64"/>
  <c r="IA77" i="64"/>
  <c r="HZ77" i="64"/>
  <c r="HY77" i="64"/>
  <c r="GL77" i="64"/>
  <c r="FD77" i="64" s="1"/>
  <c r="FA77" i="64"/>
  <c r="EZ77" i="64"/>
  <c r="EX77" i="64"/>
  <c r="EU77" i="64"/>
  <c r="ET77" i="64"/>
  <c r="ES77" i="64"/>
  <c r="ER77" i="64"/>
  <c r="EQ77" i="64"/>
  <c r="EP77" i="64"/>
  <c r="IA76" i="64"/>
  <c r="HZ76" i="64"/>
  <c r="HY76" i="64"/>
  <c r="GN76" i="64"/>
  <c r="GL76" i="64"/>
  <c r="FD76" i="64" s="1"/>
  <c r="GJ76" i="64"/>
  <c r="FF76" i="64"/>
  <c r="EX76" i="64" s="1"/>
  <c r="EW76" i="64"/>
  <c r="EU76" i="64"/>
  <c r="ET76" i="64"/>
  <c r="ES76" i="64"/>
  <c r="ER76" i="64"/>
  <c r="EQ76" i="64"/>
  <c r="EP76" i="64"/>
  <c r="M75" i="64"/>
  <c r="L75" i="64"/>
  <c r="M74" i="64"/>
  <c r="M71" i="64"/>
  <c r="IA75" i="64"/>
  <c r="HZ75" i="64"/>
  <c r="HY75" i="64"/>
  <c r="GL75" i="64"/>
  <c r="FD75" i="64" s="1"/>
  <c r="GJ75" i="64"/>
  <c r="FF75" i="64"/>
  <c r="EU75" i="64"/>
  <c r="ET75" i="64"/>
  <c r="ES75" i="64"/>
  <c r="ER75" i="64"/>
  <c r="EQ75" i="64"/>
  <c r="EP75" i="64"/>
  <c r="IA74" i="64"/>
  <c r="HZ74" i="64"/>
  <c r="HY74" i="64"/>
  <c r="GL74" i="64"/>
  <c r="FD74" i="64" s="1"/>
  <c r="FA74" i="64"/>
  <c r="EZ74" i="64"/>
  <c r="EX74" i="64"/>
  <c r="EU74" i="64"/>
  <c r="ET74" i="64"/>
  <c r="ES74" i="64"/>
  <c r="ER74" i="64"/>
  <c r="EQ74" i="64"/>
  <c r="EP74" i="64"/>
  <c r="IA73" i="64"/>
  <c r="HZ73" i="64"/>
  <c r="HY73" i="64"/>
  <c r="GL73" i="64"/>
  <c r="FD73" i="64" s="1"/>
  <c r="FA73" i="64"/>
  <c r="EZ73" i="64"/>
  <c r="EX73" i="64"/>
  <c r="EU73" i="64"/>
  <c r="ET73" i="64"/>
  <c r="ES73" i="64"/>
  <c r="ER73" i="64"/>
  <c r="EQ73" i="64"/>
  <c r="EP73" i="64"/>
  <c r="IA72" i="64"/>
  <c r="HZ72" i="64"/>
  <c r="HY72" i="64"/>
  <c r="GL72" i="64"/>
  <c r="FD72" i="64" s="1"/>
  <c r="FA72" i="64"/>
  <c r="EZ72" i="64"/>
  <c r="EX72" i="64"/>
  <c r="EU72" i="64"/>
  <c r="ET72" i="64"/>
  <c r="ES72" i="64"/>
  <c r="ER72" i="64"/>
  <c r="EQ72" i="64"/>
  <c r="EP72" i="64"/>
  <c r="IA71" i="64"/>
  <c r="HZ71" i="64"/>
  <c r="HY71" i="64"/>
  <c r="GN71" i="64"/>
  <c r="GL71" i="64"/>
  <c r="FD71" i="64" s="1"/>
  <c r="GJ71" i="64"/>
  <c r="FF71" i="64"/>
  <c r="EX71" i="64" s="1"/>
  <c r="EW71" i="64"/>
  <c r="EU71" i="64"/>
  <c r="ET71" i="64"/>
  <c r="ES71" i="64"/>
  <c r="ER71" i="64"/>
  <c r="EQ71" i="64"/>
  <c r="EP71" i="64"/>
  <c r="M68" i="64"/>
  <c r="M66" i="64"/>
  <c r="IA70" i="64"/>
  <c r="HZ70" i="64"/>
  <c r="HY70" i="64"/>
  <c r="GL70" i="64"/>
  <c r="FD70" i="64" s="1"/>
  <c r="GJ70" i="64"/>
  <c r="FF70" i="64"/>
  <c r="EU70" i="64"/>
  <c r="ET70" i="64"/>
  <c r="ES70" i="64"/>
  <c r="ER70" i="64"/>
  <c r="EQ70" i="64"/>
  <c r="EP70" i="64"/>
  <c r="IA69" i="64"/>
  <c r="HZ69" i="64"/>
  <c r="HY69" i="64"/>
  <c r="GL69" i="64"/>
  <c r="FD69" i="64" s="1"/>
  <c r="FA69" i="64"/>
  <c r="EZ69" i="64"/>
  <c r="EX69" i="64"/>
  <c r="EU69" i="64"/>
  <c r="ET69" i="64"/>
  <c r="ES69" i="64"/>
  <c r="ER69" i="64"/>
  <c r="EQ69" i="64"/>
  <c r="EP69" i="64"/>
  <c r="IA68" i="64"/>
  <c r="HZ68" i="64"/>
  <c r="HY68" i="64"/>
  <c r="GL68" i="64"/>
  <c r="FD68" i="64" s="1"/>
  <c r="FA68" i="64"/>
  <c r="EZ68" i="64"/>
  <c r="EX68" i="64"/>
  <c r="EU68" i="64"/>
  <c r="ET68" i="64"/>
  <c r="ES68" i="64"/>
  <c r="ER68" i="64"/>
  <c r="EQ68" i="64"/>
  <c r="EP68" i="64"/>
  <c r="IA67" i="64"/>
  <c r="HZ67" i="64"/>
  <c r="HY67" i="64"/>
  <c r="GL67" i="64"/>
  <c r="FD67" i="64" s="1"/>
  <c r="FA67" i="64"/>
  <c r="EZ67" i="64"/>
  <c r="EX67" i="64"/>
  <c r="EU67" i="64"/>
  <c r="ET67" i="64"/>
  <c r="ES67" i="64"/>
  <c r="ER67" i="64"/>
  <c r="EQ67" i="64"/>
  <c r="EP67" i="64"/>
  <c r="IA66" i="64"/>
  <c r="HZ66" i="64"/>
  <c r="HY66" i="64"/>
  <c r="GN66" i="64"/>
  <c r="GL66" i="64"/>
  <c r="FD66" i="64" s="1"/>
  <c r="GJ66" i="64"/>
  <c r="FF66" i="64"/>
  <c r="EX66" i="64" s="1"/>
  <c r="EW66" i="64"/>
  <c r="EU66" i="64"/>
  <c r="ET66" i="64"/>
  <c r="ES66" i="64"/>
  <c r="ER66" i="64"/>
  <c r="EQ66" i="64"/>
  <c r="EP66" i="64"/>
  <c r="M65" i="64"/>
  <c r="M63" i="64"/>
  <c r="M62" i="64"/>
  <c r="IA65" i="64"/>
  <c r="HZ65" i="64"/>
  <c r="HY65" i="64"/>
  <c r="GL65" i="64"/>
  <c r="FD65" i="64" s="1"/>
  <c r="GJ65" i="64"/>
  <c r="FF65" i="64"/>
  <c r="EU65" i="64"/>
  <c r="ET65" i="64"/>
  <c r="ES65" i="64"/>
  <c r="ER65" i="64"/>
  <c r="EQ65" i="64"/>
  <c r="EP65" i="64"/>
  <c r="IA64" i="64"/>
  <c r="HZ64" i="64"/>
  <c r="HY64" i="64"/>
  <c r="GL64" i="64"/>
  <c r="FD64" i="64" s="1"/>
  <c r="FA64" i="64"/>
  <c r="EZ64" i="64"/>
  <c r="EX64" i="64"/>
  <c r="EU64" i="64"/>
  <c r="ET64" i="64"/>
  <c r="ES64" i="64"/>
  <c r="ER64" i="64"/>
  <c r="EQ64" i="64"/>
  <c r="EP64" i="64"/>
  <c r="IA63" i="64"/>
  <c r="HZ63" i="64"/>
  <c r="HY63" i="64"/>
  <c r="GL63" i="64"/>
  <c r="FD63" i="64" s="1"/>
  <c r="FA63" i="64"/>
  <c r="EZ63" i="64"/>
  <c r="EX63" i="64"/>
  <c r="EU63" i="64"/>
  <c r="ET63" i="64"/>
  <c r="ES63" i="64"/>
  <c r="ER63" i="64"/>
  <c r="EQ63" i="64"/>
  <c r="EP63" i="64"/>
  <c r="IA62" i="64"/>
  <c r="HZ62" i="64"/>
  <c r="HY62" i="64"/>
  <c r="GL62" i="64"/>
  <c r="FD62" i="64" s="1"/>
  <c r="FA62" i="64"/>
  <c r="EZ62" i="64"/>
  <c r="EX62" i="64"/>
  <c r="EU62" i="64"/>
  <c r="ET62" i="64"/>
  <c r="ES62" i="64"/>
  <c r="ER62" i="64"/>
  <c r="EQ62" i="64"/>
  <c r="EP62" i="64"/>
  <c r="IA61" i="64"/>
  <c r="HZ61" i="64"/>
  <c r="HY61" i="64"/>
  <c r="GN61" i="64"/>
  <c r="GL61" i="64"/>
  <c r="FD61" i="64" s="1"/>
  <c r="GJ61" i="64"/>
  <c r="FF61" i="64"/>
  <c r="EX61" i="64" s="1"/>
  <c r="EW61" i="64"/>
  <c r="EU61" i="64"/>
  <c r="ET61" i="64"/>
  <c r="ES61" i="64"/>
  <c r="ER61" i="64"/>
  <c r="EQ61" i="64"/>
  <c r="EP61" i="64"/>
  <c r="M59" i="64"/>
  <c r="M57" i="64"/>
  <c r="L57" i="64"/>
  <c r="M56" i="64"/>
  <c r="IA60" i="64"/>
  <c r="HZ60" i="64"/>
  <c r="HY60" i="64"/>
  <c r="GL60" i="64"/>
  <c r="FD60" i="64" s="1"/>
  <c r="GJ60" i="64"/>
  <c r="FF60" i="64"/>
  <c r="EU60" i="64"/>
  <c r="ET60" i="64"/>
  <c r="ES60" i="64"/>
  <c r="ER60" i="64"/>
  <c r="EQ60" i="64"/>
  <c r="EP60" i="64"/>
  <c r="IA59" i="64"/>
  <c r="HZ59" i="64"/>
  <c r="HY59" i="64"/>
  <c r="GL59" i="64"/>
  <c r="FD59" i="64" s="1"/>
  <c r="FA59" i="64"/>
  <c r="EZ59" i="64"/>
  <c r="EX59" i="64"/>
  <c r="EU59" i="64"/>
  <c r="ET59" i="64"/>
  <c r="ES59" i="64"/>
  <c r="ER59" i="64"/>
  <c r="EQ59" i="64"/>
  <c r="EP59" i="64"/>
  <c r="IA58" i="64"/>
  <c r="HZ58" i="64"/>
  <c r="HY58" i="64"/>
  <c r="GL58" i="64"/>
  <c r="FD58" i="64" s="1"/>
  <c r="FA58" i="64"/>
  <c r="EZ58" i="64"/>
  <c r="EX58" i="64"/>
  <c r="EU58" i="64"/>
  <c r="ET58" i="64"/>
  <c r="ES58" i="64"/>
  <c r="ER58" i="64"/>
  <c r="EQ58" i="64"/>
  <c r="EP58" i="64"/>
  <c r="IA57" i="64"/>
  <c r="HZ57" i="64"/>
  <c r="HY57" i="64"/>
  <c r="GL57" i="64"/>
  <c r="FD57" i="64" s="1"/>
  <c r="FA57" i="64"/>
  <c r="EZ57" i="64"/>
  <c r="EX57" i="64"/>
  <c r="EU57" i="64"/>
  <c r="ET57" i="64"/>
  <c r="ES57" i="64"/>
  <c r="ER57" i="64"/>
  <c r="EQ57" i="64"/>
  <c r="EP57" i="64"/>
  <c r="IA56" i="64"/>
  <c r="HZ56" i="64"/>
  <c r="HY56" i="64"/>
  <c r="GN56" i="64"/>
  <c r="GL56" i="64"/>
  <c r="FD56" i="64" s="1"/>
  <c r="GJ56" i="64"/>
  <c r="FF56" i="64"/>
  <c r="EX56" i="64" s="1"/>
  <c r="EW56" i="64"/>
  <c r="EU56" i="64"/>
  <c r="ET56" i="64"/>
  <c r="ES56" i="64"/>
  <c r="ER56" i="64"/>
  <c r="EQ56" i="64"/>
  <c r="EP56" i="64"/>
  <c r="M54" i="64"/>
  <c r="M53" i="64"/>
  <c r="L51" i="64"/>
  <c r="IA55" i="64"/>
  <c r="HZ55" i="64"/>
  <c r="HY55" i="64"/>
  <c r="GL55" i="64"/>
  <c r="FD55" i="64" s="1"/>
  <c r="GJ55" i="64"/>
  <c r="FF55" i="64"/>
  <c r="EU55" i="64"/>
  <c r="ET55" i="64"/>
  <c r="ES55" i="64"/>
  <c r="ER55" i="64"/>
  <c r="EQ55" i="64"/>
  <c r="EP55" i="64"/>
  <c r="IA54" i="64"/>
  <c r="HZ54" i="64"/>
  <c r="HY54" i="64"/>
  <c r="GL54" i="64"/>
  <c r="FD54" i="64" s="1"/>
  <c r="FA54" i="64"/>
  <c r="EZ54" i="64"/>
  <c r="EX54" i="64"/>
  <c r="EU54" i="64"/>
  <c r="ET54" i="64"/>
  <c r="ES54" i="64"/>
  <c r="ER54" i="64"/>
  <c r="EQ54" i="64"/>
  <c r="EP54" i="64"/>
  <c r="IA53" i="64"/>
  <c r="HZ53" i="64"/>
  <c r="HY53" i="64"/>
  <c r="GL53" i="64"/>
  <c r="FD53" i="64" s="1"/>
  <c r="FA53" i="64"/>
  <c r="EZ53" i="64"/>
  <c r="EX53" i="64"/>
  <c r="EU53" i="64"/>
  <c r="ET53" i="64"/>
  <c r="ES53" i="64"/>
  <c r="ER53" i="64"/>
  <c r="EQ53" i="64"/>
  <c r="EP53" i="64"/>
  <c r="IA52" i="64"/>
  <c r="HZ52" i="64"/>
  <c r="HY52" i="64"/>
  <c r="GL52" i="64"/>
  <c r="FD52" i="64" s="1"/>
  <c r="FA52" i="64"/>
  <c r="EZ52" i="64"/>
  <c r="EX52" i="64"/>
  <c r="EU52" i="64"/>
  <c r="ET52" i="64"/>
  <c r="ES52" i="64"/>
  <c r="ER52" i="64"/>
  <c r="EQ52" i="64"/>
  <c r="EP52" i="64"/>
  <c r="IA51" i="64"/>
  <c r="HZ51" i="64"/>
  <c r="HY51" i="64"/>
  <c r="GN51" i="64"/>
  <c r="GL51" i="64"/>
  <c r="FD51" i="64" s="1"/>
  <c r="GJ51" i="64"/>
  <c r="FF51" i="64"/>
  <c r="EX51" i="64" s="1"/>
  <c r="EW51" i="64"/>
  <c r="EU51" i="64"/>
  <c r="ET51" i="64"/>
  <c r="ES51" i="64"/>
  <c r="ER51" i="64"/>
  <c r="EQ51" i="64"/>
  <c r="EP51" i="64"/>
  <c r="M50" i="64"/>
  <c r="M48" i="64"/>
  <c r="M47" i="64"/>
  <c r="IA50" i="64"/>
  <c r="HZ50" i="64"/>
  <c r="HY50" i="64"/>
  <c r="GL50" i="64"/>
  <c r="FD50" i="64" s="1"/>
  <c r="GJ50" i="64"/>
  <c r="FF50" i="64"/>
  <c r="EU50" i="64"/>
  <c r="ET50" i="64"/>
  <c r="ES50" i="64"/>
  <c r="ER50" i="64"/>
  <c r="EQ50" i="64"/>
  <c r="EP50" i="64"/>
  <c r="IA49" i="64"/>
  <c r="HZ49" i="64"/>
  <c r="HY49" i="64"/>
  <c r="GL49" i="64"/>
  <c r="FD49" i="64" s="1"/>
  <c r="FA49" i="64"/>
  <c r="EZ49" i="64"/>
  <c r="EX49" i="64"/>
  <c r="EU49" i="64"/>
  <c r="ET49" i="64"/>
  <c r="ES49" i="64"/>
  <c r="ER49" i="64"/>
  <c r="EQ49" i="64"/>
  <c r="EP49" i="64"/>
  <c r="IA48" i="64"/>
  <c r="HZ48" i="64"/>
  <c r="HY48" i="64"/>
  <c r="GL48" i="64"/>
  <c r="FD48" i="64" s="1"/>
  <c r="FA48" i="64"/>
  <c r="EZ48" i="64"/>
  <c r="EX48" i="64"/>
  <c r="EU48" i="64"/>
  <c r="ET48" i="64"/>
  <c r="ES48" i="64"/>
  <c r="ER48" i="64"/>
  <c r="EQ48" i="64"/>
  <c r="EP48" i="64"/>
  <c r="IA47" i="64"/>
  <c r="HZ47" i="64"/>
  <c r="HY47" i="64"/>
  <c r="GL47" i="64"/>
  <c r="FD47" i="64" s="1"/>
  <c r="FA47" i="64"/>
  <c r="EZ47" i="64"/>
  <c r="EX47" i="64"/>
  <c r="EU47" i="64"/>
  <c r="ET47" i="64"/>
  <c r="ES47" i="64"/>
  <c r="ER47" i="64"/>
  <c r="EQ47" i="64"/>
  <c r="EP47" i="64"/>
  <c r="IA46" i="64"/>
  <c r="HZ46" i="64"/>
  <c r="HY46" i="64"/>
  <c r="GN46" i="64"/>
  <c r="GL46" i="64"/>
  <c r="FD46" i="64" s="1"/>
  <c r="GJ46" i="64"/>
  <c r="FF46" i="64"/>
  <c r="EX46" i="64" s="1"/>
  <c r="EW46" i="64"/>
  <c r="EU46" i="64"/>
  <c r="ET46" i="64"/>
  <c r="ES46" i="64"/>
  <c r="ER46" i="64"/>
  <c r="EQ46" i="64"/>
  <c r="EP46" i="64"/>
  <c r="M45" i="64"/>
  <c r="M44" i="64"/>
  <c r="M41" i="64"/>
  <c r="IA45" i="64"/>
  <c r="HZ45" i="64"/>
  <c r="HY45" i="64"/>
  <c r="GL45" i="64"/>
  <c r="FD45" i="64" s="1"/>
  <c r="GJ45" i="64"/>
  <c r="FF45" i="64"/>
  <c r="EU45" i="64"/>
  <c r="ET45" i="64"/>
  <c r="ES45" i="64"/>
  <c r="ER45" i="64"/>
  <c r="EQ45" i="64"/>
  <c r="EP45" i="64"/>
  <c r="IA44" i="64"/>
  <c r="HZ44" i="64"/>
  <c r="HY44" i="64"/>
  <c r="GL44" i="64"/>
  <c r="FD44" i="64" s="1"/>
  <c r="FA44" i="64"/>
  <c r="EZ44" i="64"/>
  <c r="EX44" i="64"/>
  <c r="EU44" i="64"/>
  <c r="ET44" i="64"/>
  <c r="ES44" i="64"/>
  <c r="ER44" i="64"/>
  <c r="EQ44" i="64"/>
  <c r="EP44" i="64"/>
  <c r="IA43" i="64"/>
  <c r="HZ43" i="64"/>
  <c r="HY43" i="64"/>
  <c r="GL43" i="64"/>
  <c r="FD43" i="64" s="1"/>
  <c r="FA43" i="64"/>
  <c r="EZ43" i="64"/>
  <c r="EX43" i="64"/>
  <c r="EU43" i="64"/>
  <c r="ET43" i="64"/>
  <c r="ES43" i="64"/>
  <c r="ER43" i="64"/>
  <c r="EQ43" i="64"/>
  <c r="EP43" i="64"/>
  <c r="IA42" i="64"/>
  <c r="HZ42" i="64"/>
  <c r="HY42" i="64"/>
  <c r="GL42" i="64"/>
  <c r="FD42" i="64" s="1"/>
  <c r="FA42" i="64"/>
  <c r="EZ42" i="64"/>
  <c r="EX42" i="64"/>
  <c r="EU42" i="64"/>
  <c r="ET42" i="64"/>
  <c r="ES42" i="64"/>
  <c r="ER42" i="64"/>
  <c r="EQ42" i="64"/>
  <c r="EP42" i="64"/>
  <c r="IA41" i="64"/>
  <c r="HZ41" i="64"/>
  <c r="HY41" i="64"/>
  <c r="GN41" i="64"/>
  <c r="GL41" i="64"/>
  <c r="FD41" i="64" s="1"/>
  <c r="GJ41" i="64"/>
  <c r="FF41" i="64"/>
  <c r="EX41" i="64" s="1"/>
  <c r="EW41" i="64"/>
  <c r="EU41" i="64"/>
  <c r="ET41" i="64"/>
  <c r="ES41" i="64"/>
  <c r="ER41" i="64"/>
  <c r="EQ41" i="64"/>
  <c r="EP41" i="64"/>
  <c r="M39" i="64"/>
  <c r="M38" i="64"/>
  <c r="M36" i="64"/>
  <c r="IA40" i="64"/>
  <c r="HZ40" i="64"/>
  <c r="HY40" i="64"/>
  <c r="GL40" i="64"/>
  <c r="FD40" i="64" s="1"/>
  <c r="GJ40" i="64"/>
  <c r="FF40" i="64"/>
  <c r="EU40" i="64"/>
  <c r="ET40" i="64"/>
  <c r="ES40" i="64"/>
  <c r="ER40" i="64"/>
  <c r="EQ40" i="64"/>
  <c r="EP40" i="64"/>
  <c r="IA39" i="64"/>
  <c r="HZ39" i="64"/>
  <c r="HY39" i="64"/>
  <c r="GL39" i="64"/>
  <c r="FD39" i="64" s="1"/>
  <c r="FA39" i="64"/>
  <c r="EZ39" i="64"/>
  <c r="EX39" i="64"/>
  <c r="EU39" i="64"/>
  <c r="ET39" i="64"/>
  <c r="ES39" i="64"/>
  <c r="ER39" i="64"/>
  <c r="EQ39" i="64"/>
  <c r="EP39" i="64"/>
  <c r="IA38" i="64"/>
  <c r="HZ38" i="64"/>
  <c r="HY38" i="64"/>
  <c r="GL38" i="64"/>
  <c r="FD38" i="64" s="1"/>
  <c r="FA38" i="64"/>
  <c r="EZ38" i="64"/>
  <c r="EX38" i="64"/>
  <c r="EU38" i="64"/>
  <c r="ET38" i="64"/>
  <c r="ES38" i="64"/>
  <c r="ER38" i="64"/>
  <c r="EQ38" i="64"/>
  <c r="EP38" i="64"/>
  <c r="IA37" i="64"/>
  <c r="HZ37" i="64"/>
  <c r="HY37" i="64"/>
  <c r="GL37" i="64"/>
  <c r="FD37" i="64" s="1"/>
  <c r="FA37" i="64"/>
  <c r="EZ37" i="64"/>
  <c r="EX37" i="64"/>
  <c r="EU37" i="64"/>
  <c r="ET37" i="64"/>
  <c r="ES37" i="64"/>
  <c r="ER37" i="64"/>
  <c r="EQ37" i="64"/>
  <c r="EP37" i="64"/>
  <c r="IA36" i="64"/>
  <c r="HZ36" i="64"/>
  <c r="HY36" i="64"/>
  <c r="GN36" i="64"/>
  <c r="GL36" i="64"/>
  <c r="FD36" i="64" s="1"/>
  <c r="GJ36" i="64"/>
  <c r="FF36" i="64"/>
  <c r="EX36" i="64" s="1"/>
  <c r="EW36" i="64"/>
  <c r="EU36" i="64"/>
  <c r="ET36" i="64"/>
  <c r="ES36" i="64"/>
  <c r="ER36" i="64"/>
  <c r="EQ36" i="64"/>
  <c r="EP36" i="64"/>
  <c r="M35" i="64"/>
  <c r="M32" i="64"/>
  <c r="IA35" i="64"/>
  <c r="HZ35" i="64"/>
  <c r="HY35" i="64"/>
  <c r="GL35" i="64"/>
  <c r="FD35" i="64" s="1"/>
  <c r="GJ35" i="64"/>
  <c r="FF35" i="64"/>
  <c r="EU35" i="64"/>
  <c r="ET35" i="64"/>
  <c r="ES35" i="64"/>
  <c r="ER35" i="64"/>
  <c r="EQ35" i="64"/>
  <c r="EP35" i="64"/>
  <c r="IA34" i="64"/>
  <c r="HZ34" i="64"/>
  <c r="HY34" i="64"/>
  <c r="GL34" i="64"/>
  <c r="FD34" i="64" s="1"/>
  <c r="FA34" i="64"/>
  <c r="EZ34" i="64"/>
  <c r="EX34" i="64"/>
  <c r="EU34" i="64"/>
  <c r="ET34" i="64"/>
  <c r="ES34" i="64"/>
  <c r="ER34" i="64"/>
  <c r="EQ34" i="64"/>
  <c r="EP34" i="64"/>
  <c r="IA33" i="64"/>
  <c r="HZ33" i="64"/>
  <c r="HY33" i="64"/>
  <c r="GL33" i="64"/>
  <c r="FD33" i="64" s="1"/>
  <c r="FA33" i="64"/>
  <c r="EZ33" i="64"/>
  <c r="EU33" i="64"/>
  <c r="ET33" i="64"/>
  <c r="ES33" i="64"/>
  <c r="ER33" i="64"/>
  <c r="EQ33" i="64"/>
  <c r="EP33" i="64"/>
  <c r="IA32" i="64"/>
  <c r="HZ32" i="64"/>
  <c r="HY32" i="64"/>
  <c r="GL32" i="64"/>
  <c r="FD32" i="64" s="1"/>
  <c r="FA32" i="64"/>
  <c r="EZ32" i="64"/>
  <c r="EX32" i="64"/>
  <c r="EU32" i="64"/>
  <c r="ET32" i="64"/>
  <c r="ES32" i="64"/>
  <c r="ER32" i="64"/>
  <c r="EQ32" i="64"/>
  <c r="EP32" i="64"/>
  <c r="IA31" i="64"/>
  <c r="HZ31" i="64"/>
  <c r="HY31" i="64"/>
  <c r="GN31" i="64"/>
  <c r="GL31" i="64"/>
  <c r="FD31" i="64" s="1"/>
  <c r="GJ31" i="64"/>
  <c r="FF31" i="64"/>
  <c r="EW31" i="64"/>
  <c r="EU31" i="64"/>
  <c r="ET31" i="64"/>
  <c r="ES31" i="64"/>
  <c r="ER31" i="64"/>
  <c r="EQ31" i="64"/>
  <c r="EP31" i="64"/>
  <c r="M29" i="64"/>
  <c r="M27" i="64"/>
  <c r="L27" i="64"/>
  <c r="M26" i="64"/>
  <c r="IA30" i="64"/>
  <c r="HZ30" i="64"/>
  <c r="HY30" i="64"/>
  <c r="GL30" i="64"/>
  <c r="FD30" i="64" s="1"/>
  <c r="GJ30" i="64"/>
  <c r="FF30" i="64"/>
  <c r="EU30" i="64"/>
  <c r="ET30" i="64"/>
  <c r="ES30" i="64"/>
  <c r="ER30" i="64"/>
  <c r="EQ30" i="64"/>
  <c r="EP30" i="64"/>
  <c r="IA29" i="64"/>
  <c r="HZ29" i="64"/>
  <c r="HY29" i="64"/>
  <c r="GL29" i="64"/>
  <c r="FD29" i="64" s="1"/>
  <c r="FA29" i="64"/>
  <c r="EZ29" i="64"/>
  <c r="EX29" i="64"/>
  <c r="EU29" i="64"/>
  <c r="ET29" i="64"/>
  <c r="ES29" i="64"/>
  <c r="ER29" i="64"/>
  <c r="EQ29" i="64"/>
  <c r="EP29" i="64"/>
  <c r="IA28" i="64"/>
  <c r="HZ28" i="64"/>
  <c r="HY28" i="64"/>
  <c r="GL28" i="64"/>
  <c r="FD28" i="64" s="1"/>
  <c r="FA28" i="64"/>
  <c r="EZ28" i="64"/>
  <c r="EX28" i="64"/>
  <c r="EU28" i="64"/>
  <c r="ET28" i="64"/>
  <c r="ES28" i="64"/>
  <c r="ER28" i="64"/>
  <c r="EQ28" i="64"/>
  <c r="EP28" i="64"/>
  <c r="IA27" i="64"/>
  <c r="HZ27" i="64"/>
  <c r="HY27" i="64"/>
  <c r="GL27" i="64"/>
  <c r="FD27" i="64" s="1"/>
  <c r="FA27" i="64"/>
  <c r="EZ27" i="64"/>
  <c r="EX27" i="64"/>
  <c r="EU27" i="64"/>
  <c r="ET27" i="64"/>
  <c r="ES27" i="64"/>
  <c r="ER27" i="64"/>
  <c r="EQ27" i="64"/>
  <c r="EP27" i="64"/>
  <c r="IA26" i="64"/>
  <c r="HZ26" i="64"/>
  <c r="HY26" i="64"/>
  <c r="GN26" i="64"/>
  <c r="GL26" i="64"/>
  <c r="FD26" i="64" s="1"/>
  <c r="GJ26" i="64"/>
  <c r="FF26" i="64"/>
  <c r="EX26" i="64" s="1"/>
  <c r="EW26" i="64"/>
  <c r="EU26" i="64"/>
  <c r="ET26" i="64"/>
  <c r="ES26" i="64"/>
  <c r="ER26" i="64"/>
  <c r="EQ26" i="64"/>
  <c r="EP26" i="64"/>
  <c r="M23" i="64"/>
  <c r="IA25" i="64"/>
  <c r="HZ25" i="64"/>
  <c r="HY25" i="64"/>
  <c r="GL25" i="64"/>
  <c r="FD25" i="64" s="1"/>
  <c r="GJ25" i="64"/>
  <c r="FF25" i="64"/>
  <c r="EU25" i="64"/>
  <c r="ET25" i="64"/>
  <c r="ES25" i="64"/>
  <c r="ER25" i="64"/>
  <c r="EQ25" i="64"/>
  <c r="EP25" i="64"/>
  <c r="IA24" i="64"/>
  <c r="HZ24" i="64"/>
  <c r="HY24" i="64"/>
  <c r="GL24" i="64"/>
  <c r="FD24" i="64" s="1"/>
  <c r="FA24" i="64"/>
  <c r="EZ24" i="64"/>
  <c r="EX24" i="64"/>
  <c r="EU24" i="64"/>
  <c r="ET24" i="64"/>
  <c r="ES24" i="64"/>
  <c r="ER24" i="64"/>
  <c r="EQ24" i="64"/>
  <c r="EP24" i="64"/>
  <c r="IA23" i="64"/>
  <c r="HZ23" i="64"/>
  <c r="HY23" i="64"/>
  <c r="GL23" i="64"/>
  <c r="FD23" i="64" s="1"/>
  <c r="FA23" i="64"/>
  <c r="EZ23" i="64"/>
  <c r="EX23" i="64"/>
  <c r="EU23" i="64"/>
  <c r="ET23" i="64"/>
  <c r="ES23" i="64"/>
  <c r="ER23" i="64"/>
  <c r="EQ23" i="64"/>
  <c r="EP23" i="64"/>
  <c r="IA22" i="64"/>
  <c r="HZ22" i="64"/>
  <c r="HY22" i="64"/>
  <c r="GL22" i="64"/>
  <c r="FD22" i="64" s="1"/>
  <c r="FA22" i="64"/>
  <c r="EZ22" i="64"/>
  <c r="EX22" i="64"/>
  <c r="EU22" i="64"/>
  <c r="ET22" i="64"/>
  <c r="ES22" i="64"/>
  <c r="ER22" i="64"/>
  <c r="EQ22" i="64"/>
  <c r="EP22" i="64"/>
  <c r="IA21" i="64"/>
  <c r="HZ21" i="64"/>
  <c r="HY21" i="64"/>
  <c r="GN21" i="64"/>
  <c r="GL21" i="64"/>
  <c r="FD21" i="64" s="1"/>
  <c r="GJ21" i="64"/>
  <c r="FF21" i="64"/>
  <c r="EX21" i="64" s="1"/>
  <c r="EW21" i="64"/>
  <c r="EU21" i="64"/>
  <c r="ET21" i="64"/>
  <c r="ES21" i="64"/>
  <c r="ER21" i="64"/>
  <c r="EQ21" i="64"/>
  <c r="EP21" i="64"/>
  <c r="M20" i="64"/>
  <c r="M18" i="64"/>
  <c r="M17" i="64"/>
  <c r="IA20" i="64"/>
  <c r="HZ20" i="64"/>
  <c r="HY20" i="64"/>
  <c r="GL20" i="64"/>
  <c r="FD20" i="64" s="1"/>
  <c r="GJ20" i="64"/>
  <c r="FF20" i="64"/>
  <c r="EU20" i="64"/>
  <c r="ET20" i="64"/>
  <c r="ES20" i="64"/>
  <c r="ER20" i="64"/>
  <c r="EQ20" i="64"/>
  <c r="EP20" i="64"/>
  <c r="IA19" i="64"/>
  <c r="HZ19" i="64"/>
  <c r="HY19" i="64"/>
  <c r="GL19" i="64"/>
  <c r="FD19" i="64" s="1"/>
  <c r="FA19" i="64"/>
  <c r="EZ19" i="64"/>
  <c r="EX19" i="64"/>
  <c r="EU19" i="64"/>
  <c r="ET19" i="64"/>
  <c r="ES19" i="64"/>
  <c r="ER19" i="64"/>
  <c r="EQ19" i="64"/>
  <c r="EP19" i="64"/>
  <c r="IA18" i="64"/>
  <c r="HZ18" i="64"/>
  <c r="HY18" i="64"/>
  <c r="GL18" i="64"/>
  <c r="FD18" i="64" s="1"/>
  <c r="FA18" i="64"/>
  <c r="EZ18" i="64"/>
  <c r="EX18" i="64"/>
  <c r="EU18" i="64"/>
  <c r="ET18" i="64"/>
  <c r="ES18" i="64"/>
  <c r="ER18" i="64"/>
  <c r="EQ18" i="64"/>
  <c r="EP18" i="64"/>
  <c r="IA17" i="64"/>
  <c r="HZ17" i="64"/>
  <c r="HY17" i="64"/>
  <c r="GL17" i="64"/>
  <c r="FD17" i="64" s="1"/>
  <c r="FA17" i="64"/>
  <c r="EZ17" i="64"/>
  <c r="EX17" i="64"/>
  <c r="EU17" i="64"/>
  <c r="ET17" i="64"/>
  <c r="ES17" i="64"/>
  <c r="ER17" i="64"/>
  <c r="EQ17" i="64"/>
  <c r="EP17" i="64"/>
  <c r="IA16" i="64"/>
  <c r="HZ16" i="64"/>
  <c r="HY16" i="64"/>
  <c r="GN16" i="64"/>
  <c r="GL16" i="64"/>
  <c r="FD16" i="64" s="1"/>
  <c r="GJ16" i="64"/>
  <c r="FF16" i="64"/>
  <c r="EX16" i="64" s="1"/>
  <c r="EW16" i="64"/>
  <c r="EU16" i="64"/>
  <c r="ET16" i="64"/>
  <c r="ES16" i="64"/>
  <c r="ER16" i="64"/>
  <c r="EQ16" i="64"/>
  <c r="EP16" i="64"/>
  <c r="M15" i="64"/>
  <c r="L15" i="64"/>
  <c r="M11" i="64"/>
  <c r="IA15" i="64"/>
  <c r="HZ15" i="64"/>
  <c r="HY15" i="64"/>
  <c r="GL15" i="64"/>
  <c r="FD15" i="64" s="1"/>
  <c r="GJ15" i="64"/>
  <c r="FF15" i="64"/>
  <c r="EU15" i="64"/>
  <c r="ET15" i="64"/>
  <c r="ES15" i="64"/>
  <c r="ER15" i="64"/>
  <c r="EQ15" i="64"/>
  <c r="EP15" i="64"/>
  <c r="IA14" i="64"/>
  <c r="HZ14" i="64"/>
  <c r="HY14" i="64"/>
  <c r="GL14" i="64"/>
  <c r="FD14" i="64" s="1"/>
  <c r="FA14" i="64"/>
  <c r="EZ14" i="64"/>
  <c r="EX14" i="64"/>
  <c r="EU14" i="64"/>
  <c r="ET14" i="64"/>
  <c r="ES14" i="64"/>
  <c r="ER14" i="64"/>
  <c r="EQ14" i="64"/>
  <c r="EP14" i="64"/>
  <c r="IA13" i="64"/>
  <c r="HZ13" i="64"/>
  <c r="HY13" i="64"/>
  <c r="GL13" i="64"/>
  <c r="FD13" i="64" s="1"/>
  <c r="FA13" i="64"/>
  <c r="EZ13" i="64"/>
  <c r="EX13" i="64"/>
  <c r="EU13" i="64"/>
  <c r="ET13" i="64"/>
  <c r="ES13" i="64"/>
  <c r="ER13" i="64"/>
  <c r="EQ13" i="64"/>
  <c r="EP13" i="64"/>
  <c r="IA12" i="64"/>
  <c r="HZ12" i="64"/>
  <c r="HY12" i="64"/>
  <c r="GL12" i="64"/>
  <c r="FD12" i="64" s="1"/>
  <c r="FA12" i="64"/>
  <c r="EZ12" i="64"/>
  <c r="EX12" i="64"/>
  <c r="EU12" i="64"/>
  <c r="ET12" i="64"/>
  <c r="ES12" i="64"/>
  <c r="ER12" i="64"/>
  <c r="EQ12" i="64"/>
  <c r="EP12" i="64"/>
  <c r="IA11" i="64"/>
  <c r="HZ11" i="64"/>
  <c r="HY11" i="64"/>
  <c r="GN11" i="64"/>
  <c r="GL11" i="64"/>
  <c r="FD11" i="64" s="1"/>
  <c r="GJ11" i="64"/>
  <c r="FF11" i="64"/>
  <c r="EX11" i="64" s="1"/>
  <c r="EW11" i="64"/>
  <c r="EU11" i="64"/>
  <c r="ET11" i="64"/>
  <c r="ES11" i="64"/>
  <c r="ER11" i="64"/>
  <c r="EQ11" i="64"/>
  <c r="EP11" i="64"/>
  <c r="EX31" i="64" l="1"/>
  <c r="EX33" i="64"/>
  <c r="EY96" i="64"/>
  <c r="EY93" i="64"/>
  <c r="EY99" i="64"/>
  <c r="EY21" i="64"/>
  <c r="EY27" i="64"/>
  <c r="EY53" i="64"/>
  <c r="EY23" i="64"/>
  <c r="EY101" i="64"/>
  <c r="EY164" i="64"/>
  <c r="EY168" i="64"/>
  <c r="EY163" i="64"/>
  <c r="EY116" i="64"/>
  <c r="EY104" i="64"/>
  <c r="EY28" i="64"/>
  <c r="EY76" i="64"/>
  <c r="EY91" i="64"/>
  <c r="EY118" i="64"/>
  <c r="EY98" i="64"/>
  <c r="EY128" i="64"/>
  <c r="EY161" i="64"/>
  <c r="EV61" i="64"/>
  <c r="EY58" i="64"/>
  <c r="EV19" i="64"/>
  <c r="EY36" i="64"/>
  <c r="EY39" i="64"/>
  <c r="EY51" i="64"/>
  <c r="EY54" i="64"/>
  <c r="EY78" i="64"/>
  <c r="EY151" i="64"/>
  <c r="EY18" i="64"/>
  <c r="EY52" i="64"/>
  <c r="EY79" i="64"/>
  <c r="EV145" i="64"/>
  <c r="EY31" i="64"/>
  <c r="EY43" i="64"/>
  <c r="EV50" i="64"/>
  <c r="EY46" i="64"/>
  <c r="EY83" i="64"/>
  <c r="EY97" i="64"/>
  <c r="EY108" i="64"/>
  <c r="EV115" i="64"/>
  <c r="EY111" i="64"/>
  <c r="EY153" i="64"/>
  <c r="EY162" i="64"/>
  <c r="EY66" i="64"/>
  <c r="EY69" i="64"/>
  <c r="EY71" i="64"/>
  <c r="EV140" i="64"/>
  <c r="EY148" i="64"/>
  <c r="EY16" i="64"/>
  <c r="EY24" i="64"/>
  <c r="EY29" i="64"/>
  <c r="EY57" i="64"/>
  <c r="EV95" i="64"/>
  <c r="EY103" i="64"/>
  <c r="EY156" i="64"/>
  <c r="EV135" i="64"/>
  <c r="EV141" i="64"/>
  <c r="EV150" i="64"/>
  <c r="EY146" i="64"/>
  <c r="EY149" i="64"/>
  <c r="EY19" i="64"/>
  <c r="EY34" i="64"/>
  <c r="EY49" i="64"/>
  <c r="EY109" i="64"/>
  <c r="EY112" i="64"/>
  <c r="EY127" i="64"/>
  <c r="EY142" i="64"/>
  <c r="EY154" i="64"/>
  <c r="EV18" i="64"/>
  <c r="EY22" i="64"/>
  <c r="EY26" i="64"/>
  <c r="EY63" i="64"/>
  <c r="EY68" i="64"/>
  <c r="EY73" i="64"/>
  <c r="EY77" i="64"/>
  <c r="EV90" i="64"/>
  <c r="EY86" i="64"/>
  <c r="EY102" i="64"/>
  <c r="EV110" i="64"/>
  <c r="EY106" i="64"/>
  <c r="EY138" i="64"/>
  <c r="EY37" i="64"/>
  <c r="EV126" i="64"/>
  <c r="EV131" i="64"/>
  <c r="EY147" i="64"/>
  <c r="EV160" i="64"/>
  <c r="EV165" i="64"/>
  <c r="EY44" i="64"/>
  <c r="EY47" i="64"/>
  <c r="EY74" i="64"/>
  <c r="EY89" i="64"/>
  <c r="EY92" i="64"/>
  <c r="EY137" i="64"/>
  <c r="EY167" i="64"/>
  <c r="EY56" i="64"/>
  <c r="EY59" i="64"/>
  <c r="EV100" i="64"/>
  <c r="EV31" i="64"/>
  <c r="EY33" i="64"/>
  <c r="EY38" i="64"/>
  <c r="EV55" i="64"/>
  <c r="EV96" i="64"/>
  <c r="EY84" i="64"/>
  <c r="EY87" i="64"/>
  <c r="EY114" i="64"/>
  <c r="EY144" i="64"/>
  <c r="EV13" i="64"/>
  <c r="EY67" i="64"/>
  <c r="EV105" i="64"/>
  <c r="EV116" i="64"/>
  <c r="EV121" i="64"/>
  <c r="EV136" i="64"/>
  <c r="EY166" i="64"/>
  <c r="EY169" i="64"/>
  <c r="EY159" i="64"/>
  <c r="EY157" i="64"/>
  <c r="EY158" i="64"/>
  <c r="EY152" i="64"/>
  <c r="EY143" i="64"/>
  <c r="EY141" i="64"/>
  <c r="EY139" i="64"/>
  <c r="EY136" i="64"/>
  <c r="EY132" i="64"/>
  <c r="EY134" i="64"/>
  <c r="EY133" i="64"/>
  <c r="EY131" i="64"/>
  <c r="EY129" i="64"/>
  <c r="EY126" i="64"/>
  <c r="EY121" i="64"/>
  <c r="EY122" i="64"/>
  <c r="EY124" i="64"/>
  <c r="EY123" i="64"/>
  <c r="EY119" i="64"/>
  <c r="EY117" i="64"/>
  <c r="EY113" i="64"/>
  <c r="EY107" i="64"/>
  <c r="EY94" i="64"/>
  <c r="EY88" i="64"/>
  <c r="EY82" i="64"/>
  <c r="EY81" i="64"/>
  <c r="EY72" i="64"/>
  <c r="EY62" i="64"/>
  <c r="EY64" i="64"/>
  <c r="EY61" i="64"/>
  <c r="EY48" i="64"/>
  <c r="EY42" i="64"/>
  <c r="EY41" i="64"/>
  <c r="EY32" i="64"/>
  <c r="EY17" i="64"/>
  <c r="EY12" i="64"/>
  <c r="EY14" i="64"/>
  <c r="EY13" i="64"/>
  <c r="EY11" i="64"/>
  <c r="EV167" i="64"/>
  <c r="EV168" i="64"/>
  <c r="EV166" i="64"/>
  <c r="EV169" i="64"/>
  <c r="EV170" i="64"/>
  <c r="EV163" i="64"/>
  <c r="EV162" i="64"/>
  <c r="EV161" i="64"/>
  <c r="EV164" i="64"/>
  <c r="EV158" i="64"/>
  <c r="EV157" i="64"/>
  <c r="EV156" i="64"/>
  <c r="EV159" i="64"/>
  <c r="EV153" i="64"/>
  <c r="EV152" i="64"/>
  <c r="EV151" i="64"/>
  <c r="EV154" i="64"/>
  <c r="EV155" i="64"/>
  <c r="EV148" i="64"/>
  <c r="EV147" i="64"/>
  <c r="EV146" i="64"/>
  <c r="EV149" i="64"/>
  <c r="EV142" i="64"/>
  <c r="EV143" i="64"/>
  <c r="EV144" i="64"/>
  <c r="EV138" i="64"/>
  <c r="EV137" i="64"/>
  <c r="EV139" i="64"/>
  <c r="EV133" i="64"/>
  <c r="EV134" i="64"/>
  <c r="EV132" i="64"/>
  <c r="EV128" i="64"/>
  <c r="EV127" i="64"/>
  <c r="EV129" i="64"/>
  <c r="EV130" i="64"/>
  <c r="EV123" i="64"/>
  <c r="EV122" i="64"/>
  <c r="EV124" i="64"/>
  <c r="EV125" i="64"/>
  <c r="EV118" i="64"/>
  <c r="EV117" i="64"/>
  <c r="EV119" i="64"/>
  <c r="EV120" i="64"/>
  <c r="EV113" i="64"/>
  <c r="EV112" i="64"/>
  <c r="EV111" i="64"/>
  <c r="EV114" i="64"/>
  <c r="EV108" i="64"/>
  <c r="EV106" i="64"/>
  <c r="EV107" i="64"/>
  <c r="EV109" i="64"/>
  <c r="EV102" i="64"/>
  <c r="EV101" i="64"/>
  <c r="EV103" i="64"/>
  <c r="EV104" i="64"/>
  <c r="EV99" i="64"/>
  <c r="EV98" i="64"/>
  <c r="EV97" i="64"/>
  <c r="EV93" i="64"/>
  <c r="EV92" i="64"/>
  <c r="EV91" i="64"/>
  <c r="EV94" i="64"/>
  <c r="EV88" i="64"/>
  <c r="EV87" i="64"/>
  <c r="EV86" i="64"/>
  <c r="EV89" i="64"/>
  <c r="EV83" i="64"/>
  <c r="EV82" i="64"/>
  <c r="EV81" i="64"/>
  <c r="EV84" i="64"/>
  <c r="EV85" i="64"/>
  <c r="EV78" i="64"/>
  <c r="EV77" i="64"/>
  <c r="EV76" i="64"/>
  <c r="EV79" i="64"/>
  <c r="EV80" i="64"/>
  <c r="EV73" i="64"/>
  <c r="EV72" i="64"/>
  <c r="EV71" i="64"/>
  <c r="EV74" i="64"/>
  <c r="EV75" i="64"/>
  <c r="EV68" i="64"/>
  <c r="EV66" i="64"/>
  <c r="EV67" i="64"/>
  <c r="EV69" i="64"/>
  <c r="EV70" i="64"/>
  <c r="EV63" i="64"/>
  <c r="EV62" i="64"/>
  <c r="EV64" i="64"/>
  <c r="EV65" i="64"/>
  <c r="EV58" i="64"/>
  <c r="EV56" i="64"/>
  <c r="EV57" i="64"/>
  <c r="EV59" i="64"/>
  <c r="EV60" i="64"/>
  <c r="EV53" i="64"/>
  <c r="EV52" i="64"/>
  <c r="EV51" i="64"/>
  <c r="EV54" i="64"/>
  <c r="EV48" i="64"/>
  <c r="EV47" i="64"/>
  <c r="EV46" i="64"/>
  <c r="EV49" i="64"/>
  <c r="EV43" i="64"/>
  <c r="EV42" i="64"/>
  <c r="EV41" i="64"/>
  <c r="EV44" i="64"/>
  <c r="EV45" i="64"/>
  <c r="EV38" i="64"/>
  <c r="EV37" i="64"/>
  <c r="EV36" i="64"/>
  <c r="EV39" i="64"/>
  <c r="EV40" i="64"/>
  <c r="EV33" i="64"/>
  <c r="EV32" i="64"/>
  <c r="EV34" i="64"/>
  <c r="EV35" i="64"/>
  <c r="EV26" i="64"/>
  <c r="EV28" i="64"/>
  <c r="EV27" i="64"/>
  <c r="EV29" i="64"/>
  <c r="EV30" i="64"/>
  <c r="EV22" i="64"/>
  <c r="EV23" i="64"/>
  <c r="EV24" i="64"/>
  <c r="EV21" i="64"/>
  <c r="EV25" i="64"/>
  <c r="EV16" i="64"/>
  <c r="EV20" i="64"/>
  <c r="EV17" i="64"/>
  <c r="EV12" i="64"/>
  <c r="EV14" i="64"/>
  <c r="EV11" i="64"/>
  <c r="EV15" i="64"/>
  <c r="GN6" i="64" l="1"/>
  <c r="H8" i="89"/>
  <c r="I18" i="90"/>
  <c r="I17" i="90"/>
  <c r="E14" i="90"/>
  <c r="D25" i="89"/>
  <c r="EN3" i="64" l="1"/>
  <c r="EO3" i="64" s="1"/>
  <c r="EP3" i="64" s="1"/>
  <c r="EQ3" i="64" s="1"/>
  <c r="ER3" i="64" s="1"/>
  <c r="ES3" i="64" s="1"/>
  <c r="ET3" i="64" s="1"/>
  <c r="EU3" i="64" s="1"/>
  <c r="EV3" i="64" s="1"/>
  <c r="EW3" i="64" s="1"/>
  <c r="EX3" i="64" s="1"/>
  <c r="EY3" i="64" s="1"/>
  <c r="EZ3" i="64" s="1"/>
  <c r="FA3" i="64" s="1"/>
  <c r="FB3" i="64" s="1"/>
  <c r="FC3" i="64" s="1"/>
  <c r="FD3" i="64" s="1"/>
  <c r="FE3" i="64" s="1"/>
  <c r="FF3" i="64" s="1"/>
  <c r="FG3" i="64" s="1"/>
  <c r="FH3" i="64" s="1"/>
  <c r="FI3" i="64" s="1"/>
  <c r="FJ3" i="64" s="1"/>
  <c r="FK3" i="64" s="1"/>
  <c r="FL3" i="64" s="1"/>
  <c r="FM3" i="64" s="1"/>
  <c r="FN3" i="64" s="1"/>
  <c r="FO3" i="64" s="1"/>
  <c r="FP3" i="64" s="1"/>
  <c r="FQ3" i="64" s="1"/>
  <c r="FR3" i="64" s="1"/>
  <c r="FS3" i="64" s="1"/>
  <c r="FT3" i="64" s="1"/>
  <c r="FU3" i="64" s="1"/>
  <c r="FV3" i="64" s="1"/>
  <c r="FW3" i="64" s="1"/>
  <c r="FX3" i="64" s="1"/>
  <c r="FY3" i="64" s="1"/>
  <c r="FZ3" i="64" s="1"/>
  <c r="GA3" i="64" s="1"/>
  <c r="GB3" i="64" s="1"/>
  <c r="GC3" i="64" s="1"/>
  <c r="GD3" i="64" s="1"/>
  <c r="GE3" i="64" s="1"/>
  <c r="GF3" i="64" s="1"/>
  <c r="GG3" i="64" s="1"/>
  <c r="GH3" i="64" s="1"/>
  <c r="GI3" i="64" s="1"/>
  <c r="GJ3" i="64" s="1"/>
  <c r="GK3" i="64" s="1"/>
  <c r="GL3" i="64" s="1"/>
  <c r="GM3" i="64" s="1"/>
  <c r="GN3" i="64" s="1"/>
  <c r="GO3" i="64" s="1"/>
  <c r="GP3" i="64" s="1"/>
  <c r="GQ3" i="64" s="1"/>
  <c r="GR3" i="64" s="1"/>
  <c r="GS3" i="64" s="1"/>
  <c r="GT3" i="64" s="1"/>
  <c r="GU3" i="64" s="1"/>
  <c r="GV3" i="64" s="1"/>
  <c r="GW3" i="64" s="1"/>
  <c r="GX3" i="64" s="1"/>
  <c r="GY3" i="64" s="1"/>
  <c r="GZ3" i="64" s="1"/>
  <c r="HA3" i="64" s="1"/>
  <c r="HB3" i="64" s="1"/>
  <c r="HC3" i="64" s="1"/>
  <c r="HD3" i="64" s="1"/>
  <c r="HE3" i="64" s="1"/>
  <c r="HF3" i="64" s="1"/>
  <c r="HG3" i="64" s="1"/>
  <c r="HH3" i="64" s="1"/>
  <c r="HI3" i="64" s="1"/>
  <c r="HJ3" i="64" s="1"/>
  <c r="HK3" i="64" s="1"/>
  <c r="HL3" i="64" s="1"/>
  <c r="HM3" i="64" s="1"/>
  <c r="HN3" i="64" s="1"/>
  <c r="HO3" i="64" s="1"/>
  <c r="HP3" i="64" s="1"/>
  <c r="HQ3" i="64" s="1"/>
  <c r="HR3" i="64" s="1"/>
  <c r="HS3" i="64" s="1"/>
  <c r="HT3" i="64" s="1"/>
  <c r="HU3" i="64" s="1"/>
  <c r="HV3" i="64" s="1"/>
  <c r="HW3" i="64" s="1"/>
  <c r="HX3" i="64" s="1"/>
  <c r="HY3" i="64" s="1"/>
  <c r="HZ3" i="64" s="1"/>
  <c r="IA3" i="64" s="1"/>
  <c r="IA10" i="64"/>
  <c r="HZ10" i="64"/>
  <c r="HY10" i="64"/>
  <c r="IA9" i="64"/>
  <c r="HZ9" i="64"/>
  <c r="HY9" i="64"/>
  <c r="IA8" i="64"/>
  <c r="HZ8" i="64"/>
  <c r="HY8" i="64"/>
  <c r="IA7" i="64"/>
  <c r="HZ7" i="64"/>
  <c r="HY7" i="64"/>
  <c r="IA6" i="64"/>
  <c r="HZ6" i="64"/>
  <c r="HY6" i="64"/>
  <c r="EW6" i="64" l="1"/>
  <c r="A11" i="86"/>
  <c r="L172" i="64"/>
  <c r="M172" i="64" s="1"/>
  <c r="N172" i="64" s="1"/>
  <c r="O172" i="64" s="1"/>
  <c r="P172" i="64" s="1"/>
  <c r="Q172" i="64" s="1"/>
  <c r="R172" i="64" s="1"/>
  <c r="S172" i="64" s="1"/>
  <c r="T172" i="64" s="1"/>
  <c r="U172" i="64" s="1"/>
  <c r="V172" i="64" s="1"/>
  <c r="W172" i="64" s="1"/>
  <c r="X172" i="64" s="1"/>
  <c r="Y172" i="64" s="1"/>
  <c r="Z172" i="64" s="1"/>
  <c r="AA172" i="64" s="1"/>
  <c r="AB172" i="64" s="1"/>
  <c r="AC172" i="64" s="1"/>
  <c r="AD172" i="64" s="1"/>
  <c r="AE172" i="64" s="1"/>
  <c r="AF172" i="64" s="1"/>
  <c r="AG172" i="64" s="1"/>
  <c r="AH172" i="64" s="1"/>
  <c r="AI172" i="64" s="1"/>
  <c r="AJ172" i="64" s="1"/>
  <c r="AK172" i="64" s="1"/>
  <c r="AL172" i="64" s="1"/>
  <c r="AM172" i="64" s="1"/>
  <c r="AN172" i="64" s="1"/>
  <c r="AO172" i="64" s="1"/>
  <c r="AP172" i="64" s="1"/>
  <c r="AQ172" i="64" s="1"/>
  <c r="AR172" i="64" s="1"/>
  <c r="AS172" i="64" s="1"/>
  <c r="AT172" i="64" s="1"/>
  <c r="AU172" i="64" s="1"/>
  <c r="AV172" i="64" s="1"/>
  <c r="AW172" i="64" s="1"/>
  <c r="AX172" i="64" s="1"/>
  <c r="AY172" i="64" s="1"/>
  <c r="AZ172" i="64" s="1"/>
  <c r="BA172" i="64" s="1"/>
  <c r="BB172" i="64" s="1"/>
  <c r="BC172" i="64" s="1"/>
  <c r="BD172" i="64" s="1"/>
  <c r="BE172" i="64" s="1"/>
  <c r="BF172" i="64" s="1"/>
  <c r="BG172" i="64" s="1"/>
  <c r="BH172" i="64" s="1"/>
  <c r="BI172" i="64" s="1"/>
  <c r="BJ172" i="64" s="1"/>
  <c r="BK172" i="64" s="1"/>
  <c r="BL172" i="64" s="1"/>
  <c r="BM172" i="64" s="1"/>
  <c r="BN172" i="64" s="1"/>
  <c r="BO172" i="64" s="1"/>
  <c r="BP172" i="64" s="1"/>
  <c r="BQ172" i="64" s="1"/>
  <c r="BR172" i="64" s="1"/>
  <c r="BS172" i="64" s="1"/>
  <c r="BT172" i="64" s="1"/>
  <c r="BU172" i="64" s="1"/>
  <c r="BV172" i="64" s="1"/>
  <c r="BW172" i="64" s="1"/>
  <c r="BX172" i="64" s="1"/>
  <c r="BY172" i="64" s="1"/>
  <c r="BZ172" i="64" s="1"/>
  <c r="CA172" i="64" s="1"/>
  <c r="CB172" i="64" s="1"/>
  <c r="CC172" i="64" s="1"/>
  <c r="CD172" i="64" s="1"/>
  <c r="CE172" i="64" s="1"/>
  <c r="CF172" i="64" s="1"/>
  <c r="CG172" i="64" s="1"/>
  <c r="CH172" i="64" s="1"/>
  <c r="CI172" i="64" s="1"/>
  <c r="CJ172" i="64" s="1"/>
  <c r="CK172" i="64" s="1"/>
  <c r="CL172" i="64" s="1"/>
  <c r="CM172" i="64" s="1"/>
  <c r="CN172" i="64" s="1"/>
  <c r="CO172" i="64" s="1"/>
  <c r="CP172" i="64" s="1"/>
  <c r="CQ172" i="64" s="1"/>
  <c r="CR172" i="64" s="1"/>
  <c r="CS172" i="64" s="1"/>
  <c r="CT172" i="64" s="1"/>
  <c r="CU172" i="64" s="1"/>
  <c r="CV172" i="64" s="1"/>
  <c r="CW172" i="64" s="1"/>
  <c r="CX172" i="64" s="1"/>
  <c r="CY172" i="64" s="1"/>
  <c r="CZ172" i="64" s="1"/>
  <c r="DA172" i="64" s="1"/>
  <c r="DB172" i="64" s="1"/>
  <c r="DC172" i="64" s="1"/>
  <c r="DD172" i="64" s="1"/>
  <c r="DE172" i="64" s="1"/>
  <c r="DF172" i="64" s="1"/>
  <c r="DG172" i="64" s="1"/>
  <c r="DH172" i="64" s="1"/>
  <c r="DI172" i="64" s="1"/>
  <c r="DJ172" i="64" s="1"/>
  <c r="DK172" i="64" s="1"/>
  <c r="DL172" i="64" s="1"/>
  <c r="DM172" i="64" s="1"/>
  <c r="DN172" i="64" s="1"/>
  <c r="DO172" i="64" s="1"/>
  <c r="DP172" i="64" s="1"/>
  <c r="DQ172" i="64" s="1"/>
  <c r="DR172" i="64" s="1"/>
  <c r="DS172" i="64" s="1"/>
  <c r="DT172" i="64" s="1"/>
  <c r="DU172" i="64" s="1"/>
  <c r="DV172" i="64" s="1"/>
  <c r="DW172" i="64" s="1"/>
  <c r="DX172" i="64" s="1"/>
  <c r="DY172" i="64" s="1"/>
  <c r="DZ172" i="64" s="1"/>
  <c r="EA172" i="64" s="1"/>
  <c r="EB172" i="64" s="1"/>
  <c r="EC172" i="64" s="1"/>
  <c r="ED172" i="64" s="1"/>
  <c r="EE172" i="64" s="1"/>
  <c r="EF172" i="64" s="1"/>
  <c r="EG172" i="64" s="1"/>
  <c r="EH172" i="64" s="1"/>
  <c r="EI172" i="64" s="1"/>
  <c r="EJ172" i="64" s="1"/>
  <c r="EK172" i="64" s="1"/>
  <c r="EL172" i="64" s="1"/>
  <c r="EM172" i="64" s="1"/>
  <c r="EN172" i="64" s="1"/>
  <c r="EO172" i="64" s="1"/>
  <c r="EP172" i="64" s="1"/>
  <c r="EQ172" i="64" s="1"/>
  <c r="I26" i="86" l="1"/>
  <c r="I28" i="86"/>
  <c r="I27" i="86"/>
  <c r="B37" i="86"/>
  <c r="B39" i="86"/>
  <c r="D11" i="86"/>
  <c r="ER172" i="64"/>
  <c r="ES172" i="64" s="1"/>
  <c r="ET172" i="64" s="1"/>
  <c r="EU172" i="64" s="1"/>
  <c r="EV172" i="64" s="1"/>
  <c r="EW172" i="64" s="1"/>
  <c r="EX172" i="64" s="1"/>
  <c r="EY172" i="64" s="1"/>
  <c r="EZ172" i="64" s="1"/>
  <c r="FA172" i="64" s="1"/>
  <c r="FB172" i="64" s="1"/>
  <c r="FC172" i="64" s="1"/>
  <c r="FD172" i="64" s="1"/>
  <c r="FE172" i="64" s="1"/>
  <c r="FF172" i="64" s="1"/>
  <c r="FG172" i="64" s="1"/>
  <c r="FH172" i="64" s="1"/>
  <c r="FI172" i="64" s="1"/>
  <c r="FJ172" i="64" s="1"/>
  <c r="FK172" i="64" s="1"/>
  <c r="FL172" i="64" s="1"/>
  <c r="FM172" i="64" s="1"/>
  <c r="FN172" i="64" s="1"/>
  <c r="FO172" i="64" s="1"/>
  <c r="FP172" i="64" s="1"/>
  <c r="FQ172" i="64" s="1"/>
  <c r="FR172" i="64" s="1"/>
  <c r="FS172" i="64" s="1"/>
  <c r="FT172" i="64" s="1"/>
  <c r="FU172" i="64" s="1"/>
  <c r="FV172" i="64" s="1"/>
  <c r="FW172" i="64" s="1"/>
  <c r="FX172" i="64" s="1"/>
  <c r="FY172" i="64" s="1"/>
  <c r="F11" i="86"/>
  <c r="I20" i="86"/>
  <c r="C11" i="86"/>
  <c r="A11" i="68"/>
  <c r="F15" i="68" l="1"/>
  <c r="B35" i="68"/>
  <c r="B37" i="68"/>
  <c r="J3" i="87"/>
  <c r="I3" i="87" l="1"/>
  <c r="K3" i="87" s="1"/>
  <c r="L171" i="64" l="1"/>
  <c r="M171" i="64" s="1"/>
  <c r="N171" i="64" s="1"/>
  <c r="O171" i="64" s="1"/>
  <c r="P171" i="64" s="1"/>
  <c r="EM171" i="64" s="1"/>
  <c r="EN171" i="64" s="1"/>
  <c r="EO171" i="64" s="1"/>
  <c r="EP171" i="64" s="1"/>
  <c r="EQ171" i="64" s="1"/>
  <c r="ER171" i="64" l="1"/>
  <c r="ES171" i="64" s="1"/>
  <c r="ET171" i="64" s="1"/>
  <c r="EU171" i="64" s="1"/>
  <c r="EV171" i="64" s="1"/>
  <c r="EW171" i="64" s="1"/>
  <c r="EX171" i="64" s="1"/>
  <c r="EY171" i="64" s="1"/>
  <c r="EZ171" i="64" s="1"/>
  <c r="FA171" i="64" s="1"/>
  <c r="FB171" i="64" s="1"/>
  <c r="FC171" i="64" s="1"/>
  <c r="FD171" i="64" s="1"/>
  <c r="FE171" i="64" s="1"/>
  <c r="FF171" i="64" s="1"/>
  <c r="FG171" i="64" s="1"/>
  <c r="FH171" i="64" s="1"/>
  <c r="FI171" i="64" s="1"/>
  <c r="FJ171" i="64" s="1"/>
  <c r="FK171" i="64" s="1"/>
  <c r="FL171" i="64" s="1"/>
  <c r="FM171" i="64" s="1"/>
  <c r="FN171" i="64" s="1"/>
  <c r="FO171" i="64" s="1"/>
  <c r="FP171" i="64" s="1"/>
  <c r="FQ171" i="64" s="1"/>
  <c r="FR171" i="64" s="1"/>
  <c r="FS171" i="64" s="1"/>
  <c r="FT171" i="64" s="1"/>
  <c r="FU171" i="64" s="1"/>
  <c r="FV171" i="64" s="1"/>
  <c r="FW171" i="64" s="1"/>
  <c r="FX171" i="64" s="1"/>
  <c r="FY171" i="64" s="1"/>
  <c r="FZ171" i="64" s="1"/>
  <c r="GA171" i="64" s="1"/>
  <c r="GB171" i="64" s="1"/>
  <c r="GC171" i="64" s="1"/>
  <c r="GD171" i="64" s="1"/>
  <c r="GE171" i="64" s="1"/>
  <c r="GF171" i="64" s="1"/>
  <c r="GG171" i="64" s="1"/>
  <c r="GH171" i="64" s="1"/>
  <c r="GI171" i="64" s="1"/>
  <c r="GJ171" i="64" s="1"/>
  <c r="GK171" i="64" s="1"/>
  <c r="GL171" i="64" s="1"/>
  <c r="GM171" i="64" s="1"/>
  <c r="GN171" i="64" s="1"/>
  <c r="GO171" i="64" s="1"/>
  <c r="GP171" i="64" s="1"/>
  <c r="GQ171" i="64" s="1"/>
  <c r="GR171" i="64" s="1"/>
  <c r="GS171" i="64" s="1"/>
  <c r="GT171" i="64" s="1"/>
  <c r="GU171" i="64" s="1"/>
  <c r="GV171" i="64" s="1"/>
  <c r="GW171" i="64" s="1"/>
  <c r="GX171" i="64" s="1"/>
  <c r="GY171" i="64" s="1"/>
  <c r="GZ171" i="64" s="1"/>
  <c r="HA171" i="64" s="1"/>
  <c r="HB171" i="64" s="1"/>
  <c r="HC171" i="64" s="1"/>
  <c r="HD171" i="64" s="1"/>
  <c r="HE171" i="64" s="1"/>
  <c r="HF171" i="64" s="1"/>
  <c r="HG171" i="64" s="1"/>
  <c r="HH171" i="64" s="1"/>
  <c r="HI171" i="64" s="1"/>
  <c r="HJ171" i="64" s="1"/>
  <c r="HK171" i="64" s="1"/>
  <c r="HL171" i="64" s="1"/>
  <c r="HM171" i="64" s="1"/>
  <c r="HN171" i="64" s="1"/>
  <c r="HO171" i="64" s="1"/>
  <c r="HP171" i="64" s="1"/>
  <c r="HQ171" i="64" s="1"/>
  <c r="HR171" i="64" s="1"/>
  <c r="HS171" i="64" s="1"/>
  <c r="HT171" i="64" s="1"/>
  <c r="HU171" i="64" s="1"/>
  <c r="HV171" i="64" s="1"/>
  <c r="HW171" i="64" s="1"/>
  <c r="HX171" i="64" s="1"/>
  <c r="HY171" i="64" s="1"/>
  <c r="HZ171" i="64" s="1"/>
  <c r="IA171" i="64" s="1"/>
  <c r="H15" i="86" l="1"/>
  <c r="F13" i="86" l="1"/>
  <c r="H15" i="68" l="1"/>
  <c r="G5" i="59" l="1"/>
  <c r="F5" i="59"/>
  <c r="B13" i="74"/>
  <c r="FC169" i="64" l="1"/>
  <c r="FC167" i="64"/>
  <c r="FC163" i="64"/>
  <c r="FC158" i="64"/>
  <c r="FC156" i="64"/>
  <c r="FC153" i="64"/>
  <c r="FC150" i="64"/>
  <c r="FC147" i="64"/>
  <c r="FC135" i="64"/>
  <c r="FC134" i="64"/>
  <c r="FC130" i="64"/>
  <c r="FC106" i="64"/>
  <c r="FC104" i="64"/>
  <c r="FC91" i="64"/>
  <c r="FC85" i="64"/>
  <c r="FC81" i="64"/>
  <c r="FC79" i="64"/>
  <c r="FC67" i="64"/>
  <c r="FC57" i="64"/>
  <c r="FC48" i="64"/>
  <c r="FC46" i="64"/>
  <c r="FC43" i="64"/>
  <c r="FC40" i="64"/>
  <c r="FC36" i="64"/>
  <c r="FC33" i="64"/>
  <c r="FC30" i="64"/>
  <c r="FC26" i="64"/>
  <c r="FC12" i="64"/>
  <c r="FC170" i="64"/>
  <c r="FC161" i="64"/>
  <c r="FC144" i="64"/>
  <c r="FC142" i="64"/>
  <c r="FC139" i="64"/>
  <c r="FC137" i="64"/>
  <c r="FC131" i="64"/>
  <c r="FC128" i="64"/>
  <c r="FC126" i="64"/>
  <c r="FC122" i="64"/>
  <c r="FC108" i="64"/>
  <c r="FC105" i="64"/>
  <c r="FC97" i="64"/>
  <c r="FC88" i="64"/>
  <c r="FC86" i="64"/>
  <c r="FC83" i="64"/>
  <c r="FC80" i="64"/>
  <c r="FC74" i="64"/>
  <c r="FC64" i="64"/>
  <c r="FC54" i="64"/>
  <c r="FC38" i="64"/>
  <c r="FC28" i="64"/>
  <c r="FC25" i="64"/>
  <c r="FC24" i="64"/>
  <c r="FC22" i="64"/>
  <c r="FC168" i="64"/>
  <c r="FC152" i="64"/>
  <c r="FC148" i="64"/>
  <c r="FC145" i="64"/>
  <c r="FC140" i="64"/>
  <c r="FC133" i="64"/>
  <c r="FC119" i="64"/>
  <c r="FC117" i="64"/>
  <c r="FC114" i="64"/>
  <c r="FC112" i="64"/>
  <c r="FC103" i="64"/>
  <c r="FC101" i="64"/>
  <c r="FC99" i="64"/>
  <c r="FC94" i="64"/>
  <c r="FC78" i="64"/>
  <c r="FC76" i="64"/>
  <c r="FC75" i="64"/>
  <c r="FC71" i="64"/>
  <c r="FC69" i="64"/>
  <c r="FC65" i="64"/>
  <c r="FC61" i="64"/>
  <c r="FC59" i="64"/>
  <c r="FC56" i="64"/>
  <c r="FC55" i="64"/>
  <c r="FC52" i="64"/>
  <c r="FC42" i="64"/>
  <c r="FC32" i="64"/>
  <c r="FC166" i="64"/>
  <c r="FC164" i="64"/>
  <c r="FC159" i="64"/>
  <c r="FC157" i="64"/>
  <c r="FC146" i="64"/>
  <c r="FC141" i="64"/>
  <c r="FC124" i="64"/>
  <c r="FC120" i="64"/>
  <c r="FC115" i="64"/>
  <c r="FC100" i="64"/>
  <c r="FC95" i="64"/>
  <c r="FC92" i="64"/>
  <c r="FC82" i="64"/>
  <c r="FC73" i="64"/>
  <c r="FC70" i="64"/>
  <c r="FC66" i="64"/>
  <c r="FC63" i="64"/>
  <c r="FC60" i="64"/>
  <c r="FC49" i="64"/>
  <c r="FC47" i="64"/>
  <c r="FC37" i="64"/>
  <c r="FC23" i="64"/>
  <c r="FC21" i="64"/>
  <c r="FC18" i="64"/>
  <c r="FC165" i="64"/>
  <c r="FC162" i="64"/>
  <c r="FC160" i="64"/>
  <c r="FC154" i="64"/>
  <c r="FC143" i="64"/>
  <c r="FC138" i="64"/>
  <c r="FC136" i="64"/>
  <c r="FC132" i="64"/>
  <c r="FC127" i="64"/>
  <c r="FC125" i="64"/>
  <c r="FC121" i="64"/>
  <c r="FC118" i="64"/>
  <c r="FC116" i="64"/>
  <c r="FC109" i="64"/>
  <c r="FC107" i="64"/>
  <c r="FC98" i="64"/>
  <c r="FC96" i="64"/>
  <c r="FC89" i="64"/>
  <c r="FC87" i="64"/>
  <c r="FC68" i="64"/>
  <c r="FC58" i="64"/>
  <c r="FC53" i="64"/>
  <c r="FC50" i="64"/>
  <c r="FC44" i="64"/>
  <c r="FC34" i="64"/>
  <c r="FC27" i="64"/>
  <c r="FC14" i="64"/>
  <c r="FC15" i="64"/>
  <c r="FC11" i="64"/>
  <c r="FC17" i="64"/>
  <c r="FC13" i="64"/>
  <c r="FC19" i="64"/>
  <c r="FC155" i="64"/>
  <c r="FC151" i="64"/>
  <c r="FC149" i="64"/>
  <c r="FC129" i="64"/>
  <c r="FC123" i="64"/>
  <c r="FC113" i="64"/>
  <c r="FC111" i="64"/>
  <c r="FC110" i="64"/>
  <c r="FC102" i="64"/>
  <c r="FC93" i="64"/>
  <c r="FC90" i="64"/>
  <c r="FC84" i="64"/>
  <c r="FC77" i="64"/>
  <c r="FC72" i="64"/>
  <c r="FC62" i="64"/>
  <c r="FC51" i="64"/>
  <c r="FC45" i="64"/>
  <c r="FC41" i="64"/>
  <c r="FC39" i="64"/>
  <c r="FC35" i="64"/>
  <c r="FC31" i="64"/>
  <c r="FC29" i="64"/>
  <c r="FC20" i="64"/>
  <c r="FC16" i="64"/>
  <c r="J10" i="6"/>
  <c r="A1" i="59" l="1"/>
  <c r="BW10" i="59"/>
  <c r="M10" i="64" s="1"/>
  <c r="BV10" i="59"/>
  <c r="L10" i="64" s="1"/>
  <c r="BW9" i="59"/>
  <c r="M9" i="64" s="1"/>
  <c r="BV9" i="59"/>
  <c r="L9" i="64" s="1"/>
  <c r="BW8" i="59"/>
  <c r="M8" i="64" s="1"/>
  <c r="BV8" i="59"/>
  <c r="L8" i="64" s="1"/>
  <c r="BW7" i="59"/>
  <c r="M7" i="64" s="1"/>
  <c r="BV7" i="59"/>
  <c r="L7" i="64" s="1"/>
  <c r="BW6" i="59"/>
  <c r="BV6" i="59"/>
  <c r="M6" i="64" l="1"/>
  <c r="G29" i="86" s="1"/>
  <c r="BW172" i="59"/>
  <c r="L6" i="64"/>
  <c r="E29" i="86" s="1"/>
  <c r="BV172" i="59"/>
  <c r="D2" i="13" l="1"/>
  <c r="L2" i="13"/>
  <c r="H2" i="13"/>
  <c r="G2" i="13"/>
  <c r="B3" i="64"/>
  <c r="C3" i="64" s="1"/>
  <c r="H9" i="66"/>
  <c r="H10" i="6"/>
  <c r="E14" i="66" s="1"/>
  <c r="G9" i="6"/>
  <c r="I10" i="6"/>
  <c r="N9" i="6"/>
  <c r="K9" i="6"/>
  <c r="F9" i="6"/>
  <c r="E9" i="6"/>
  <c r="D9" i="6"/>
  <c r="M9" i="6" s="1"/>
  <c r="K10" i="6"/>
  <c r="D2" i="6"/>
  <c r="I11" i="86" s="1"/>
  <c r="C2" i="6"/>
  <c r="F10" i="6"/>
  <c r="G10" i="6"/>
  <c r="AA32" i="13" l="1"/>
  <c r="AA29" i="13"/>
  <c r="AA26" i="13"/>
  <c r="AA23" i="13"/>
  <c r="AA20" i="13"/>
  <c r="AA17" i="13"/>
  <c r="AA14" i="13"/>
  <c r="AA11" i="13"/>
  <c r="AA8" i="13"/>
  <c r="AA5" i="13"/>
  <c r="AA34" i="13"/>
  <c r="AA31" i="13"/>
  <c r="AA28" i="13"/>
  <c r="AA25" i="13"/>
  <c r="AA22" i="13"/>
  <c r="AA19" i="13"/>
  <c r="AA16" i="13"/>
  <c r="AA13" i="13"/>
  <c r="AA10" i="13"/>
  <c r="AA7" i="13"/>
  <c r="AA4" i="13"/>
  <c r="AA33" i="13"/>
  <c r="AA30" i="13"/>
  <c r="AA27" i="13"/>
  <c r="AA24" i="13"/>
  <c r="AA21" i="13"/>
  <c r="AA18" i="13"/>
  <c r="AA15" i="13"/>
  <c r="AA12" i="13"/>
  <c r="AA9" i="13"/>
  <c r="AA6" i="13"/>
  <c r="AA3" i="13"/>
  <c r="A13" i="86"/>
  <c r="F15" i="86"/>
  <c r="E3" i="64"/>
  <c r="F3" i="64" s="1"/>
  <c r="G3" i="64" s="1"/>
  <c r="H3" i="64" s="1"/>
  <c r="I3" i="64" s="1"/>
  <c r="J3" i="64" s="1"/>
  <c r="K3" i="64" s="1"/>
  <c r="L3" i="64" s="1"/>
  <c r="M3" i="64" s="1"/>
  <c r="O3" i="64" s="1"/>
  <c r="Q3" i="64" s="1"/>
  <c r="R3" i="64" s="1"/>
  <c r="S3" i="64" s="1"/>
  <c r="T3" i="64" s="1"/>
  <c r="U3" i="64" s="1"/>
  <c r="V3" i="64" s="1"/>
  <c r="W3" i="64" s="1"/>
  <c r="X3" i="64" s="1"/>
  <c r="Y3" i="64" s="1"/>
  <c r="Z3" i="64" s="1"/>
  <c r="AA3" i="64" s="1"/>
  <c r="AB3" i="64" s="1"/>
  <c r="AC3" i="64" s="1"/>
  <c r="AD3" i="64" s="1"/>
  <c r="AE3" i="64" s="1"/>
  <c r="AF3" i="64" s="1"/>
  <c r="AG3" i="64" s="1"/>
  <c r="AH3" i="64" s="1"/>
  <c r="AI3" i="64" s="1"/>
  <c r="AJ3" i="64" s="1"/>
  <c r="AK3" i="64" s="1"/>
  <c r="AL3" i="64" s="1"/>
  <c r="AM3" i="64" s="1"/>
  <c r="AN3" i="64" s="1"/>
  <c r="AO3" i="64" s="1"/>
  <c r="AP3" i="64" s="1"/>
  <c r="AQ3" i="64" s="1"/>
  <c r="AR3" i="64" s="1"/>
  <c r="AS3" i="64" s="1"/>
  <c r="AT3" i="64" s="1"/>
  <c r="AU3" i="64" s="1"/>
  <c r="AV3" i="64" s="1"/>
  <c r="AW3" i="64" s="1"/>
  <c r="AX3" i="64" s="1"/>
  <c r="AY3" i="64" s="1"/>
  <c r="AZ3" i="64" s="1"/>
  <c r="BA3" i="64" s="1"/>
  <c r="BB3" i="64" s="1"/>
  <c r="BC3" i="64" s="1"/>
  <c r="BD3" i="64" s="1"/>
  <c r="BE3" i="64" s="1"/>
  <c r="BF3" i="64" s="1"/>
  <c r="BG3" i="64" s="1"/>
  <c r="BH3" i="64" s="1"/>
  <c r="BI3" i="64" s="1"/>
  <c r="BJ3" i="64" s="1"/>
  <c r="BK3" i="64" s="1"/>
  <c r="BL3" i="64" s="1"/>
  <c r="BM3" i="64" s="1"/>
  <c r="BN3" i="64" s="1"/>
  <c r="BO3" i="64" s="1"/>
  <c r="BP3" i="64" s="1"/>
  <c r="BQ3" i="64" s="1"/>
  <c r="BR3" i="64" s="1"/>
  <c r="BS3" i="64" s="1"/>
  <c r="BT3" i="64" s="1"/>
  <c r="BU3" i="64" s="1"/>
  <c r="BV3" i="64" s="1"/>
  <c r="BW3" i="64" s="1"/>
  <c r="BX3" i="64" s="1"/>
  <c r="BY3" i="64" s="1"/>
  <c r="BZ3" i="64" s="1"/>
  <c r="CA3" i="64" s="1"/>
  <c r="CB3" i="64" s="1"/>
  <c r="CC3" i="64" s="1"/>
  <c r="CD3" i="64" s="1"/>
  <c r="CE3" i="64" s="1"/>
  <c r="CF3" i="64" s="1"/>
  <c r="CG3" i="64" s="1"/>
  <c r="CH3" i="64" s="1"/>
  <c r="CI3" i="64" s="1"/>
  <c r="CJ3" i="64" s="1"/>
  <c r="CK3" i="64" s="1"/>
  <c r="CL3" i="64" s="1"/>
  <c r="CM3" i="64" s="1"/>
  <c r="CN3" i="64" s="1"/>
  <c r="CO3" i="64" s="1"/>
  <c r="CP3" i="64" s="1"/>
  <c r="CQ3" i="64" s="1"/>
  <c r="CR3" i="64" s="1"/>
  <c r="CS3" i="64" s="1"/>
  <c r="CT3" i="64" s="1"/>
  <c r="CU3" i="64" s="1"/>
  <c r="CV3" i="64" s="1"/>
  <c r="CW3" i="64" s="1"/>
  <c r="CX3" i="64" s="1"/>
  <c r="CY3" i="64" s="1"/>
  <c r="CZ3" i="64" s="1"/>
  <c r="DA3" i="64" s="1"/>
  <c r="DB3" i="64" s="1"/>
  <c r="DC3" i="64" s="1"/>
  <c r="DD3" i="64" s="1"/>
  <c r="DE3" i="64" s="1"/>
  <c r="DF3" i="64" s="1"/>
  <c r="DG3" i="64" s="1"/>
  <c r="DH3" i="64" s="1"/>
  <c r="DI3" i="64" s="1"/>
  <c r="DJ3" i="64" s="1"/>
  <c r="DK3" i="64" s="1"/>
  <c r="DL3" i="64" s="1"/>
  <c r="DM3" i="64" s="1"/>
  <c r="DN3" i="64" s="1"/>
  <c r="DO3" i="64" s="1"/>
  <c r="DP3" i="64" s="1"/>
  <c r="DQ3" i="64" s="1"/>
  <c r="DR3" i="64" s="1"/>
  <c r="DS3" i="64" s="1"/>
  <c r="DT3" i="64" s="1"/>
  <c r="DU3" i="64" s="1"/>
  <c r="DV3" i="64" s="1"/>
  <c r="DW3" i="64" s="1"/>
  <c r="DX3" i="64" s="1"/>
  <c r="DY3" i="64" s="1"/>
  <c r="DZ3" i="64" s="1"/>
  <c r="EA3" i="64" s="1"/>
  <c r="EB3" i="64" s="1"/>
  <c r="EC3" i="64" s="1"/>
  <c r="ED3" i="64" s="1"/>
  <c r="EE3" i="64" s="1"/>
  <c r="EF3" i="64" s="1"/>
  <c r="EG3" i="64" s="1"/>
  <c r="EH3" i="64" s="1"/>
  <c r="EI3" i="64" s="1"/>
  <c r="EJ3" i="64" s="1"/>
  <c r="EK3" i="64" s="1"/>
  <c r="EL3" i="64" s="1"/>
  <c r="AA2" i="13"/>
  <c r="C18" i="67"/>
  <c r="N10" i="6"/>
  <c r="B7" i="6" s="1"/>
  <c r="L10" i="6"/>
  <c r="E10" i="6" l="1"/>
  <c r="D10" i="6"/>
  <c r="M10" i="6" l="1"/>
  <c r="G7" i="66"/>
  <c r="O3" i="6"/>
  <c r="N3" i="6"/>
  <c r="FC10" i="64" l="1"/>
  <c r="FC9" i="64"/>
  <c r="FC8" i="64"/>
  <c r="FC7" i="64"/>
  <c r="FC6" i="64"/>
  <c r="GJ10" i="64"/>
  <c r="FF10" i="64"/>
  <c r="I25" i="86" l="1"/>
  <c r="H3" i="59"/>
  <c r="I3" i="59" s="1"/>
  <c r="J3" i="59" s="1"/>
  <c r="K3" i="59" s="1"/>
  <c r="F3" i="59"/>
  <c r="B3" i="59"/>
  <c r="I2" i="13" l="1"/>
  <c r="GL6" i="64" l="1"/>
  <c r="L4" i="59"/>
  <c r="N4" i="59" s="1"/>
  <c r="P4" i="59" s="1"/>
  <c r="R4" i="59" s="1"/>
  <c r="T4" i="59" s="1"/>
  <c r="V4" i="59" s="1"/>
  <c r="X4" i="59" s="1"/>
  <c r="Z4" i="59" s="1"/>
  <c r="AB4" i="59" s="1"/>
  <c r="AD4" i="59" s="1"/>
  <c r="AF4" i="59" s="1"/>
  <c r="AH4" i="59" s="1"/>
  <c r="AJ4" i="59" s="1"/>
  <c r="AL4" i="59" s="1"/>
  <c r="AN4" i="59" s="1"/>
  <c r="AP4" i="59" s="1"/>
  <c r="AR4" i="59" s="1"/>
  <c r="AT4" i="59" s="1"/>
  <c r="AV4" i="59" s="1"/>
  <c r="AX4" i="59" s="1"/>
  <c r="AZ4" i="59" s="1"/>
  <c r="BB4" i="59" s="1"/>
  <c r="BD4" i="59" s="1"/>
  <c r="BF4" i="59" s="1"/>
  <c r="BH4" i="59" s="1"/>
  <c r="BJ4" i="59" s="1"/>
  <c r="BL4" i="59" s="1"/>
  <c r="BN4" i="59" s="1"/>
  <c r="BP4" i="59" s="1"/>
  <c r="BR4" i="59" s="1"/>
  <c r="EU10" i="64"/>
  <c r="ET10" i="64"/>
  <c r="ES10" i="64"/>
  <c r="ER10" i="64"/>
  <c r="EQ10" i="64"/>
  <c r="EP10" i="64"/>
  <c r="FA9" i="64"/>
  <c r="EZ9" i="64"/>
  <c r="EX9" i="64"/>
  <c r="EU9" i="64"/>
  <c r="ET9" i="64"/>
  <c r="ES9" i="64"/>
  <c r="ER9" i="64"/>
  <c r="EQ9" i="64"/>
  <c r="EP9" i="64"/>
  <c r="FA8" i="64"/>
  <c r="EZ8" i="64"/>
  <c r="EX8" i="64"/>
  <c r="EU8" i="64"/>
  <c r="ET8" i="64"/>
  <c r="ES8" i="64"/>
  <c r="ER8" i="64"/>
  <c r="EQ8" i="64"/>
  <c r="EP8" i="64"/>
  <c r="FA7" i="64"/>
  <c r="EZ7" i="64"/>
  <c r="EX7" i="64"/>
  <c r="EU7" i="64"/>
  <c r="ET7" i="64"/>
  <c r="ES7" i="64"/>
  <c r="ER7" i="64"/>
  <c r="EQ7" i="64"/>
  <c r="EP7" i="64"/>
  <c r="EU6" i="64"/>
  <c r="G45" i="86" s="1"/>
  <c r="ET6" i="64"/>
  <c r="ES6" i="64"/>
  <c r="E45" i="86" s="1"/>
  <c r="ER6" i="64"/>
  <c r="C45" i="86" s="1"/>
  <c r="EQ6" i="64"/>
  <c r="EP6" i="64"/>
  <c r="A45" i="86" s="1"/>
  <c r="GO4" i="64"/>
  <c r="FG4" i="64"/>
  <c r="GO6" i="64" l="1"/>
  <c r="GO151" i="64"/>
  <c r="GO116" i="64"/>
  <c r="GO111" i="64"/>
  <c r="GO51" i="64"/>
  <c r="GO41" i="64"/>
  <c r="GO31" i="64"/>
  <c r="GO156" i="64"/>
  <c r="GO91" i="64"/>
  <c r="GO81" i="64"/>
  <c r="GO46" i="64"/>
  <c r="GO36" i="64"/>
  <c r="GO161" i="64"/>
  <c r="GO131" i="64"/>
  <c r="GO126" i="64"/>
  <c r="GO106" i="64"/>
  <c r="GO86" i="64"/>
  <c r="GO26" i="64"/>
  <c r="GO101" i="64"/>
  <c r="GO76" i="64"/>
  <c r="GO71" i="64"/>
  <c r="GO61" i="64"/>
  <c r="GO166" i="64"/>
  <c r="GO146" i="64"/>
  <c r="GO66" i="64"/>
  <c r="GO56" i="64"/>
  <c r="GO16" i="64"/>
  <c r="GO11" i="64"/>
  <c r="GO141" i="64"/>
  <c r="GO136" i="64"/>
  <c r="GO121" i="64"/>
  <c r="GO96" i="64"/>
  <c r="GO21" i="64"/>
  <c r="FG166" i="64"/>
  <c r="FG146" i="64"/>
  <c r="FG120" i="64"/>
  <c r="FG115" i="64"/>
  <c r="FG100" i="64"/>
  <c r="FG70" i="64"/>
  <c r="FG66" i="64"/>
  <c r="FG60" i="64"/>
  <c r="FG56" i="64"/>
  <c r="FG11" i="64"/>
  <c r="FG165" i="64"/>
  <c r="FG160" i="64"/>
  <c r="FG141" i="64"/>
  <c r="FG136" i="64"/>
  <c r="FG125" i="64"/>
  <c r="FG121" i="64"/>
  <c r="FG96" i="64"/>
  <c r="FG95" i="64"/>
  <c r="FG50" i="64"/>
  <c r="FG155" i="64"/>
  <c r="FG151" i="64"/>
  <c r="FG116" i="64"/>
  <c r="FG111" i="64"/>
  <c r="FG110" i="64"/>
  <c r="FG90" i="64"/>
  <c r="FG51" i="64"/>
  <c r="FG45" i="64"/>
  <c r="FG41" i="64"/>
  <c r="FG35" i="64"/>
  <c r="FG31" i="64"/>
  <c r="FG156" i="64"/>
  <c r="FG150" i="64"/>
  <c r="FG135" i="64"/>
  <c r="FG130" i="64"/>
  <c r="FG91" i="64"/>
  <c r="FG85" i="64"/>
  <c r="FG81" i="64"/>
  <c r="FG46" i="64"/>
  <c r="FG40" i="64"/>
  <c r="FG36" i="64"/>
  <c r="FG30" i="64"/>
  <c r="FG170" i="64"/>
  <c r="FG161" i="64"/>
  <c r="FG131" i="64"/>
  <c r="FG126" i="64"/>
  <c r="FG106" i="64"/>
  <c r="FG105" i="64"/>
  <c r="FG86" i="64"/>
  <c r="FG80" i="64"/>
  <c r="FG26" i="64"/>
  <c r="FG25" i="64"/>
  <c r="FG20" i="64"/>
  <c r="FG16" i="64"/>
  <c r="FG21" i="64"/>
  <c r="FG145" i="64"/>
  <c r="FG140" i="64"/>
  <c r="FG101" i="64"/>
  <c r="FG76" i="64"/>
  <c r="FG75" i="64"/>
  <c r="FG71" i="64"/>
  <c r="FG65" i="64"/>
  <c r="FG61" i="64"/>
  <c r="FG55" i="64"/>
  <c r="FG15" i="64"/>
  <c r="I45" i="86"/>
  <c r="EY7" i="64"/>
  <c r="EY9" i="64"/>
  <c r="EY8" i="64"/>
  <c r="FG10" i="64"/>
  <c r="GP4" i="64"/>
  <c r="FD6" i="64"/>
  <c r="Q4" i="64"/>
  <c r="U4" i="64" s="1"/>
  <c r="Y4" i="64" s="1"/>
  <c r="AC4" i="64" s="1"/>
  <c r="AG4" i="64" s="1"/>
  <c r="AK4" i="64" s="1"/>
  <c r="AO4" i="64" s="1"/>
  <c r="AS4" i="64" s="1"/>
  <c r="AW4" i="64" s="1"/>
  <c r="BA4" i="64" s="1"/>
  <c r="BE4" i="64" s="1"/>
  <c r="BI4" i="64" s="1"/>
  <c r="BM4" i="64" s="1"/>
  <c r="BQ4" i="64" s="1"/>
  <c r="BU4" i="64" s="1"/>
  <c r="BY4" i="64" s="1"/>
  <c r="CC4" i="64" s="1"/>
  <c r="CG4" i="64" s="1"/>
  <c r="CK4" i="64" s="1"/>
  <c r="CO4" i="64" s="1"/>
  <c r="CS4" i="64" s="1"/>
  <c r="CW4" i="64" s="1"/>
  <c r="DA4" i="64" s="1"/>
  <c r="DE4" i="64" s="1"/>
  <c r="DI4" i="64" s="1"/>
  <c r="DM4" i="64" s="1"/>
  <c r="DQ4" i="64" s="1"/>
  <c r="DU4" i="64" s="1"/>
  <c r="DY4" i="64" s="1"/>
  <c r="EC4" i="64" s="1"/>
  <c r="EV7" i="64"/>
  <c r="GL9" i="64"/>
  <c r="EV9" i="64"/>
  <c r="GL8" i="64"/>
  <c r="GL7" i="64"/>
  <c r="GL10" i="64"/>
  <c r="EV8" i="64"/>
  <c r="EV10" i="64"/>
  <c r="FH4" i="64"/>
  <c r="EV6" i="64"/>
  <c r="FH165" i="64" l="1"/>
  <c r="FH160" i="64"/>
  <c r="FH141" i="64"/>
  <c r="FH136" i="64"/>
  <c r="FH125" i="64"/>
  <c r="FH121" i="64"/>
  <c r="FH96" i="64"/>
  <c r="FH95" i="64"/>
  <c r="FH50" i="64"/>
  <c r="FH15" i="64"/>
  <c r="FH155" i="64"/>
  <c r="FH151" i="64"/>
  <c r="FH116" i="64"/>
  <c r="FH111" i="64"/>
  <c r="FH110" i="64"/>
  <c r="FH90" i="64"/>
  <c r="FH51" i="64"/>
  <c r="FH45" i="64"/>
  <c r="FH41" i="64"/>
  <c r="FH35" i="64"/>
  <c r="FH31" i="64"/>
  <c r="FH11" i="64"/>
  <c r="FH156" i="64"/>
  <c r="FH150" i="64"/>
  <c r="FH135" i="64"/>
  <c r="FH130" i="64"/>
  <c r="FH91" i="64"/>
  <c r="FH85" i="64"/>
  <c r="FH81" i="64"/>
  <c r="FH46" i="64"/>
  <c r="FH40" i="64"/>
  <c r="FH36" i="64"/>
  <c r="FH30" i="64"/>
  <c r="FH170" i="64"/>
  <c r="FH161" i="64"/>
  <c r="FH131" i="64"/>
  <c r="FH126" i="64"/>
  <c r="FH106" i="64"/>
  <c r="FH105" i="64"/>
  <c r="FH86" i="64"/>
  <c r="FH80" i="64"/>
  <c r="FH26" i="64"/>
  <c r="FH25" i="64"/>
  <c r="FH145" i="64"/>
  <c r="FH140" i="64"/>
  <c r="FH101" i="64"/>
  <c r="FH76" i="64"/>
  <c r="FH75" i="64"/>
  <c r="FH71" i="64"/>
  <c r="FH65" i="64"/>
  <c r="FH61" i="64"/>
  <c r="FH55" i="64"/>
  <c r="FH20" i="64"/>
  <c r="FH16" i="64"/>
  <c r="FH21" i="64"/>
  <c r="FH166" i="64"/>
  <c r="FH146" i="64"/>
  <c r="FH120" i="64"/>
  <c r="FH115" i="64"/>
  <c r="FH100" i="64"/>
  <c r="FH70" i="64"/>
  <c r="FH66" i="64"/>
  <c r="FH60" i="64"/>
  <c r="FH56" i="64"/>
  <c r="GP6" i="64"/>
  <c r="GP156" i="64"/>
  <c r="GP91" i="64"/>
  <c r="GP81" i="64"/>
  <c r="GP46" i="64"/>
  <c r="GP36" i="64"/>
  <c r="GP161" i="64"/>
  <c r="GP131" i="64"/>
  <c r="GP126" i="64"/>
  <c r="GP106" i="64"/>
  <c r="GP86" i="64"/>
  <c r="GP26" i="64"/>
  <c r="GP101" i="64"/>
  <c r="GP76" i="64"/>
  <c r="GP71" i="64"/>
  <c r="GP61" i="64"/>
  <c r="GP166" i="64"/>
  <c r="GP146" i="64"/>
  <c r="GP66" i="64"/>
  <c r="GP56" i="64"/>
  <c r="GP16" i="64"/>
  <c r="GP141" i="64"/>
  <c r="GP136" i="64"/>
  <c r="GP121" i="64"/>
  <c r="GP96" i="64"/>
  <c r="GP21" i="64"/>
  <c r="GP11" i="64"/>
  <c r="GP151" i="64"/>
  <c r="GP116" i="64"/>
  <c r="GP111" i="64"/>
  <c r="GP51" i="64"/>
  <c r="GP41" i="64"/>
  <c r="GP31" i="64"/>
  <c r="FH10" i="64"/>
  <c r="EY6" i="64"/>
  <c r="GQ4" i="64"/>
  <c r="FD7" i="64"/>
  <c r="FD8" i="64"/>
  <c r="FD10" i="64"/>
  <c r="FD9" i="64"/>
  <c r="FI4" i="64"/>
  <c r="FI155" i="64" l="1"/>
  <c r="FI151" i="64"/>
  <c r="FI116" i="64"/>
  <c r="FI111" i="64"/>
  <c r="FI110" i="64"/>
  <c r="FI90" i="64"/>
  <c r="FI51" i="64"/>
  <c r="FI45" i="64"/>
  <c r="FI41" i="64"/>
  <c r="FI35" i="64"/>
  <c r="FI31" i="64"/>
  <c r="FI156" i="64"/>
  <c r="FI150" i="64"/>
  <c r="FI135" i="64"/>
  <c r="FI130" i="64"/>
  <c r="FI91" i="64"/>
  <c r="FI85" i="64"/>
  <c r="FI81" i="64"/>
  <c r="FI46" i="64"/>
  <c r="FI40" i="64"/>
  <c r="FI36" i="64"/>
  <c r="FI30" i="64"/>
  <c r="FI170" i="64"/>
  <c r="FI161" i="64"/>
  <c r="FI131" i="64"/>
  <c r="FI126" i="64"/>
  <c r="FI106" i="64"/>
  <c r="FI105" i="64"/>
  <c r="FI86" i="64"/>
  <c r="FI80" i="64"/>
  <c r="FI26" i="64"/>
  <c r="FI25" i="64"/>
  <c r="FI145" i="64"/>
  <c r="FI140" i="64"/>
  <c r="FI101" i="64"/>
  <c r="FI76" i="64"/>
  <c r="FI75" i="64"/>
  <c r="FI71" i="64"/>
  <c r="FI65" i="64"/>
  <c r="FI61" i="64"/>
  <c r="FI55" i="64"/>
  <c r="FI166" i="64"/>
  <c r="FI146" i="64"/>
  <c r="FI120" i="64"/>
  <c r="FI115" i="64"/>
  <c r="FI100" i="64"/>
  <c r="FI70" i="64"/>
  <c r="FI66" i="64"/>
  <c r="FI60" i="64"/>
  <c r="FI56" i="64"/>
  <c r="FI20" i="64"/>
  <c r="FI16" i="64"/>
  <c r="FI15" i="64"/>
  <c r="FI11" i="64"/>
  <c r="FI165" i="64"/>
  <c r="FI160" i="64"/>
  <c r="FI141" i="64"/>
  <c r="FI136" i="64"/>
  <c r="FI125" i="64"/>
  <c r="FI121" i="64"/>
  <c r="FI96" i="64"/>
  <c r="FI95" i="64"/>
  <c r="FI50" i="64"/>
  <c r="FI21" i="64"/>
  <c r="GQ6" i="64"/>
  <c r="GQ161" i="64"/>
  <c r="GQ131" i="64"/>
  <c r="GQ126" i="64"/>
  <c r="GQ106" i="64"/>
  <c r="GQ86" i="64"/>
  <c r="GQ26" i="64"/>
  <c r="GQ101" i="64"/>
  <c r="GQ76" i="64"/>
  <c r="GQ71" i="64"/>
  <c r="GQ61" i="64"/>
  <c r="GQ16" i="64"/>
  <c r="GQ166" i="64"/>
  <c r="GQ146" i="64"/>
  <c r="GQ66" i="64"/>
  <c r="GQ56" i="64"/>
  <c r="GQ141" i="64"/>
  <c r="GQ136" i="64"/>
  <c r="GQ121" i="64"/>
  <c r="GQ96" i="64"/>
  <c r="GQ21" i="64"/>
  <c r="GQ151" i="64"/>
  <c r="GQ116" i="64"/>
  <c r="GQ111" i="64"/>
  <c r="GQ51" i="64"/>
  <c r="GQ41" i="64"/>
  <c r="GQ31" i="64"/>
  <c r="GQ11" i="64"/>
  <c r="GQ156" i="64"/>
  <c r="GQ91" i="64"/>
  <c r="GQ81" i="64"/>
  <c r="GQ46" i="64"/>
  <c r="GQ36" i="64"/>
  <c r="I30" i="86"/>
  <c r="I29" i="86"/>
  <c r="GR4" i="64"/>
  <c r="FI10" i="64"/>
  <c r="FJ4" i="64"/>
  <c r="GR6" i="64" l="1"/>
  <c r="GR101" i="64"/>
  <c r="GR76" i="64"/>
  <c r="GR71" i="64"/>
  <c r="GR61" i="64"/>
  <c r="GR166" i="64"/>
  <c r="GR146" i="64"/>
  <c r="GR66" i="64"/>
  <c r="GR56" i="64"/>
  <c r="GR141" i="64"/>
  <c r="GR136" i="64"/>
  <c r="GR121" i="64"/>
  <c r="GR96" i="64"/>
  <c r="GR21" i="64"/>
  <c r="GR11" i="64"/>
  <c r="GR151" i="64"/>
  <c r="GR116" i="64"/>
  <c r="GR111" i="64"/>
  <c r="GR51" i="64"/>
  <c r="GR41" i="64"/>
  <c r="GR31" i="64"/>
  <c r="GR156" i="64"/>
  <c r="GR91" i="64"/>
  <c r="GR81" i="64"/>
  <c r="GR46" i="64"/>
  <c r="GR36" i="64"/>
  <c r="GR16" i="64"/>
  <c r="GR161" i="64"/>
  <c r="GR131" i="64"/>
  <c r="GR126" i="64"/>
  <c r="GR106" i="64"/>
  <c r="GR86" i="64"/>
  <c r="GR26" i="64"/>
  <c r="FJ156" i="64"/>
  <c r="FJ150" i="64"/>
  <c r="FJ135" i="64"/>
  <c r="FJ130" i="64"/>
  <c r="FJ91" i="64"/>
  <c r="FJ85" i="64"/>
  <c r="FJ81" i="64"/>
  <c r="FJ46" i="64"/>
  <c r="FJ40" i="64"/>
  <c r="FJ36" i="64"/>
  <c r="FJ30" i="64"/>
  <c r="FJ170" i="64"/>
  <c r="FJ161" i="64"/>
  <c r="FJ131" i="64"/>
  <c r="FJ126" i="64"/>
  <c r="FJ106" i="64"/>
  <c r="FJ105" i="64"/>
  <c r="FJ86" i="64"/>
  <c r="FJ80" i="64"/>
  <c r="FJ26" i="64"/>
  <c r="FJ25" i="64"/>
  <c r="FJ145" i="64"/>
  <c r="FJ140" i="64"/>
  <c r="FJ101" i="64"/>
  <c r="FJ76" i="64"/>
  <c r="FJ75" i="64"/>
  <c r="FJ71" i="64"/>
  <c r="FJ65" i="64"/>
  <c r="FJ61" i="64"/>
  <c r="FJ55" i="64"/>
  <c r="FJ166" i="64"/>
  <c r="FJ146" i="64"/>
  <c r="FJ120" i="64"/>
  <c r="FJ115" i="64"/>
  <c r="FJ100" i="64"/>
  <c r="FJ70" i="64"/>
  <c r="FJ66" i="64"/>
  <c r="FJ60" i="64"/>
  <c r="FJ56" i="64"/>
  <c r="FJ20" i="64"/>
  <c r="FJ16" i="64"/>
  <c r="FJ165" i="64"/>
  <c r="FJ160" i="64"/>
  <c r="FJ141" i="64"/>
  <c r="FJ136" i="64"/>
  <c r="FJ125" i="64"/>
  <c r="FJ121" i="64"/>
  <c r="FJ96" i="64"/>
  <c r="FJ95" i="64"/>
  <c r="FJ50" i="64"/>
  <c r="FJ21" i="64"/>
  <c r="FJ15" i="64"/>
  <c r="FJ11" i="64"/>
  <c r="FJ155" i="64"/>
  <c r="FJ151" i="64"/>
  <c r="FJ116" i="64"/>
  <c r="FJ111" i="64"/>
  <c r="FJ110" i="64"/>
  <c r="FJ90" i="64"/>
  <c r="FJ51" i="64"/>
  <c r="FJ45" i="64"/>
  <c r="FJ41" i="64"/>
  <c r="FJ35" i="64"/>
  <c r="FJ31" i="64"/>
  <c r="GS4" i="64"/>
  <c r="FJ10" i="64"/>
  <c r="FK4" i="64"/>
  <c r="FK170" i="64" l="1"/>
  <c r="FK161" i="64"/>
  <c r="FK131" i="64"/>
  <c r="FK126" i="64"/>
  <c r="FK106" i="64"/>
  <c r="FK105" i="64"/>
  <c r="FK86" i="64"/>
  <c r="FK80" i="64"/>
  <c r="FK26" i="64"/>
  <c r="FK25" i="64"/>
  <c r="FK145" i="64"/>
  <c r="FK140" i="64"/>
  <c r="FK101" i="64"/>
  <c r="FK76" i="64"/>
  <c r="FK75" i="64"/>
  <c r="FK71" i="64"/>
  <c r="FK65" i="64"/>
  <c r="FK61" i="64"/>
  <c r="FK55" i="64"/>
  <c r="FK16" i="64"/>
  <c r="FK166" i="64"/>
  <c r="FK146" i="64"/>
  <c r="FK120" i="64"/>
  <c r="FK115" i="64"/>
  <c r="FK100" i="64"/>
  <c r="FK70" i="64"/>
  <c r="FK66" i="64"/>
  <c r="FK60" i="64"/>
  <c r="FK56" i="64"/>
  <c r="FK165" i="64"/>
  <c r="FK160" i="64"/>
  <c r="FK141" i="64"/>
  <c r="FK136" i="64"/>
  <c r="FK125" i="64"/>
  <c r="FK121" i="64"/>
  <c r="FK96" i="64"/>
  <c r="FK95" i="64"/>
  <c r="FK50" i="64"/>
  <c r="FK21" i="64"/>
  <c r="FK155" i="64"/>
  <c r="FK151" i="64"/>
  <c r="FK116" i="64"/>
  <c r="FK111" i="64"/>
  <c r="FK110" i="64"/>
  <c r="FK90" i="64"/>
  <c r="FK51" i="64"/>
  <c r="FK45" i="64"/>
  <c r="FK41" i="64"/>
  <c r="FK35" i="64"/>
  <c r="FK31" i="64"/>
  <c r="FK15" i="64"/>
  <c r="FK11" i="64"/>
  <c r="FK20" i="64"/>
  <c r="FK156" i="64"/>
  <c r="FK150" i="64"/>
  <c r="FK135" i="64"/>
  <c r="FK130" i="64"/>
  <c r="FK91" i="64"/>
  <c r="FK85" i="64"/>
  <c r="FK81" i="64"/>
  <c r="FK46" i="64"/>
  <c r="FK40" i="64"/>
  <c r="FK36" i="64"/>
  <c r="FK30" i="64"/>
  <c r="GS6" i="64"/>
  <c r="GS166" i="64"/>
  <c r="GS146" i="64"/>
  <c r="GS66" i="64"/>
  <c r="GS56" i="64"/>
  <c r="GS141" i="64"/>
  <c r="GS136" i="64"/>
  <c r="GS121" i="64"/>
  <c r="GS96" i="64"/>
  <c r="GS21" i="64"/>
  <c r="GS11" i="64"/>
  <c r="GS151" i="64"/>
  <c r="GS116" i="64"/>
  <c r="GS111" i="64"/>
  <c r="GS51" i="64"/>
  <c r="GS41" i="64"/>
  <c r="GS31" i="64"/>
  <c r="GS156" i="64"/>
  <c r="GS91" i="64"/>
  <c r="GS81" i="64"/>
  <c r="GS46" i="64"/>
  <c r="GS36" i="64"/>
  <c r="GS161" i="64"/>
  <c r="GS131" i="64"/>
  <c r="GS126" i="64"/>
  <c r="GS106" i="64"/>
  <c r="GS86" i="64"/>
  <c r="GS26" i="64"/>
  <c r="GS16" i="64"/>
  <c r="GS101" i="64"/>
  <c r="GS76" i="64"/>
  <c r="GS71" i="64"/>
  <c r="GS61" i="64"/>
  <c r="GT4" i="64"/>
  <c r="FK10" i="64"/>
  <c r="FL4" i="64"/>
  <c r="FL145" i="64" l="1"/>
  <c r="FL140" i="64"/>
  <c r="FL101" i="64"/>
  <c r="FL76" i="64"/>
  <c r="FL75" i="64"/>
  <c r="FL71" i="64"/>
  <c r="FL65" i="64"/>
  <c r="FL61" i="64"/>
  <c r="FL55" i="64"/>
  <c r="FL166" i="64"/>
  <c r="FL146" i="64"/>
  <c r="FL120" i="64"/>
  <c r="FL115" i="64"/>
  <c r="FL100" i="64"/>
  <c r="FL70" i="64"/>
  <c r="FL66" i="64"/>
  <c r="FL60" i="64"/>
  <c r="FL56" i="64"/>
  <c r="FL16" i="64"/>
  <c r="FL165" i="64"/>
  <c r="FL160" i="64"/>
  <c r="FL141" i="64"/>
  <c r="FL136" i="64"/>
  <c r="FL125" i="64"/>
  <c r="FL121" i="64"/>
  <c r="FL96" i="64"/>
  <c r="FL95" i="64"/>
  <c r="FL50" i="64"/>
  <c r="FL21" i="64"/>
  <c r="FL11" i="64"/>
  <c r="FL155" i="64"/>
  <c r="FL151" i="64"/>
  <c r="FL116" i="64"/>
  <c r="FL111" i="64"/>
  <c r="FL110" i="64"/>
  <c r="FL90" i="64"/>
  <c r="FL51" i="64"/>
  <c r="FL45" i="64"/>
  <c r="FL41" i="64"/>
  <c r="FL35" i="64"/>
  <c r="FL31" i="64"/>
  <c r="FL15" i="64"/>
  <c r="FL156" i="64"/>
  <c r="FL150" i="64"/>
  <c r="FL135" i="64"/>
  <c r="FL130" i="64"/>
  <c r="FL91" i="64"/>
  <c r="FL85" i="64"/>
  <c r="FL81" i="64"/>
  <c r="FL46" i="64"/>
  <c r="FL40" i="64"/>
  <c r="FL36" i="64"/>
  <c r="FL30" i="64"/>
  <c r="FL20" i="64"/>
  <c r="FL170" i="64"/>
  <c r="FL161" i="64"/>
  <c r="FL131" i="64"/>
  <c r="FL126" i="64"/>
  <c r="FL106" i="64"/>
  <c r="FL105" i="64"/>
  <c r="FL86" i="64"/>
  <c r="FL80" i="64"/>
  <c r="FL26" i="64"/>
  <c r="FL25" i="64"/>
  <c r="GT6" i="64"/>
  <c r="GT141" i="64"/>
  <c r="GT136" i="64"/>
  <c r="GT121" i="64"/>
  <c r="GT96" i="64"/>
  <c r="GT21" i="64"/>
  <c r="GT11" i="64"/>
  <c r="GT151" i="64"/>
  <c r="GT116" i="64"/>
  <c r="GT111" i="64"/>
  <c r="GT51" i="64"/>
  <c r="GT41" i="64"/>
  <c r="GT31" i="64"/>
  <c r="GT156" i="64"/>
  <c r="GT91" i="64"/>
  <c r="GT81" i="64"/>
  <c r="GT46" i="64"/>
  <c r="GT36" i="64"/>
  <c r="GT161" i="64"/>
  <c r="GT131" i="64"/>
  <c r="GT126" i="64"/>
  <c r="GT106" i="64"/>
  <c r="GT86" i="64"/>
  <c r="GT26" i="64"/>
  <c r="GT101" i="64"/>
  <c r="GT76" i="64"/>
  <c r="GT71" i="64"/>
  <c r="GT61" i="64"/>
  <c r="GT16" i="64"/>
  <c r="GT166" i="64"/>
  <c r="GT146" i="64"/>
  <c r="GT66" i="64"/>
  <c r="GT56" i="64"/>
  <c r="GU4" i="64"/>
  <c r="FL10" i="64"/>
  <c r="FM4" i="64"/>
  <c r="FM166" i="64" l="1"/>
  <c r="FM146" i="64"/>
  <c r="FM120" i="64"/>
  <c r="FM115" i="64"/>
  <c r="FM100" i="64"/>
  <c r="FM70" i="64"/>
  <c r="FM66" i="64"/>
  <c r="FM60" i="64"/>
  <c r="FM56" i="64"/>
  <c r="FM165" i="64"/>
  <c r="FM160" i="64"/>
  <c r="FM141" i="64"/>
  <c r="FM136" i="64"/>
  <c r="FM125" i="64"/>
  <c r="FM121" i="64"/>
  <c r="FM96" i="64"/>
  <c r="FM95" i="64"/>
  <c r="FM50" i="64"/>
  <c r="FM15" i="64"/>
  <c r="FM155" i="64"/>
  <c r="FM151" i="64"/>
  <c r="FM116" i="64"/>
  <c r="FM111" i="64"/>
  <c r="FM110" i="64"/>
  <c r="FM90" i="64"/>
  <c r="FM51" i="64"/>
  <c r="FM45" i="64"/>
  <c r="FM41" i="64"/>
  <c r="FM35" i="64"/>
  <c r="FM31" i="64"/>
  <c r="FM11" i="64"/>
  <c r="FM156" i="64"/>
  <c r="FM150" i="64"/>
  <c r="FM135" i="64"/>
  <c r="FM130" i="64"/>
  <c r="FM91" i="64"/>
  <c r="FM85" i="64"/>
  <c r="FM81" i="64"/>
  <c r="FM46" i="64"/>
  <c r="FM40" i="64"/>
  <c r="FM36" i="64"/>
  <c r="FM30" i="64"/>
  <c r="FM170" i="64"/>
  <c r="FM161" i="64"/>
  <c r="FM131" i="64"/>
  <c r="FM126" i="64"/>
  <c r="FM106" i="64"/>
  <c r="FM105" i="64"/>
  <c r="FM86" i="64"/>
  <c r="FM80" i="64"/>
  <c r="FM26" i="64"/>
  <c r="FM25" i="64"/>
  <c r="FM20" i="64"/>
  <c r="FM16" i="64"/>
  <c r="FM21" i="64"/>
  <c r="FM145" i="64"/>
  <c r="FM140" i="64"/>
  <c r="FM101" i="64"/>
  <c r="FM76" i="64"/>
  <c r="FM75" i="64"/>
  <c r="FM71" i="64"/>
  <c r="FM65" i="64"/>
  <c r="FM61" i="64"/>
  <c r="FM55" i="64"/>
  <c r="GU6" i="64"/>
  <c r="GU151" i="64"/>
  <c r="GU116" i="64"/>
  <c r="GU111" i="64"/>
  <c r="GU51" i="64"/>
  <c r="GU41" i="64"/>
  <c r="GU31" i="64"/>
  <c r="GU156" i="64"/>
  <c r="GU91" i="64"/>
  <c r="GU81" i="64"/>
  <c r="GU46" i="64"/>
  <c r="GU36" i="64"/>
  <c r="GU161" i="64"/>
  <c r="GU131" i="64"/>
  <c r="GU126" i="64"/>
  <c r="GU106" i="64"/>
  <c r="GU86" i="64"/>
  <c r="GU26" i="64"/>
  <c r="GU101" i="64"/>
  <c r="GU76" i="64"/>
  <c r="GU71" i="64"/>
  <c r="GU61" i="64"/>
  <c r="GU166" i="64"/>
  <c r="GU146" i="64"/>
  <c r="GU66" i="64"/>
  <c r="GU56" i="64"/>
  <c r="GU16" i="64"/>
  <c r="GU11" i="64"/>
  <c r="GU141" i="64"/>
  <c r="GU136" i="64"/>
  <c r="GU121" i="64"/>
  <c r="GU96" i="64"/>
  <c r="GU21" i="64"/>
  <c r="GV4" i="64"/>
  <c r="FM10" i="64"/>
  <c r="FN4" i="64"/>
  <c r="FN165" i="64" l="1"/>
  <c r="FN160" i="64"/>
  <c r="FN141" i="64"/>
  <c r="FN136" i="64"/>
  <c r="FN125" i="64"/>
  <c r="FN121" i="64"/>
  <c r="FN96" i="64"/>
  <c r="FN95" i="64"/>
  <c r="FN50" i="64"/>
  <c r="FN21" i="64"/>
  <c r="FN11" i="64"/>
  <c r="FN155" i="64"/>
  <c r="FN151" i="64"/>
  <c r="FN116" i="64"/>
  <c r="FN111" i="64"/>
  <c r="FN110" i="64"/>
  <c r="FN90" i="64"/>
  <c r="FN51" i="64"/>
  <c r="FN45" i="64"/>
  <c r="FN41" i="64"/>
  <c r="FN35" i="64"/>
  <c r="FN31" i="64"/>
  <c r="FN156" i="64"/>
  <c r="FN150" i="64"/>
  <c r="FN135" i="64"/>
  <c r="FN130" i="64"/>
  <c r="FN91" i="64"/>
  <c r="FN85" i="64"/>
  <c r="FN81" i="64"/>
  <c r="FN46" i="64"/>
  <c r="FN40" i="64"/>
  <c r="FN36" i="64"/>
  <c r="FN30" i="64"/>
  <c r="FN170" i="64"/>
  <c r="FN161" i="64"/>
  <c r="FN131" i="64"/>
  <c r="FN126" i="64"/>
  <c r="FN106" i="64"/>
  <c r="FN105" i="64"/>
  <c r="FN86" i="64"/>
  <c r="FN80" i="64"/>
  <c r="FN26" i="64"/>
  <c r="FN25" i="64"/>
  <c r="FN145" i="64"/>
  <c r="FN140" i="64"/>
  <c r="FN101" i="64"/>
  <c r="FN76" i="64"/>
  <c r="FN75" i="64"/>
  <c r="FN71" i="64"/>
  <c r="FN65" i="64"/>
  <c r="FN61" i="64"/>
  <c r="FN55" i="64"/>
  <c r="FN20" i="64"/>
  <c r="FN16" i="64"/>
  <c r="FN166" i="64"/>
  <c r="FN146" i="64"/>
  <c r="FN120" i="64"/>
  <c r="FN115" i="64"/>
  <c r="FN100" i="64"/>
  <c r="FN70" i="64"/>
  <c r="FN66" i="64"/>
  <c r="FN60" i="64"/>
  <c r="FN56" i="64"/>
  <c r="FN15" i="64"/>
  <c r="GV6" i="64"/>
  <c r="GV156" i="64"/>
  <c r="GV91" i="64"/>
  <c r="GV81" i="64"/>
  <c r="GV46" i="64"/>
  <c r="GV36" i="64"/>
  <c r="GV161" i="64"/>
  <c r="GV131" i="64"/>
  <c r="GV126" i="64"/>
  <c r="GV106" i="64"/>
  <c r="GV86" i="64"/>
  <c r="GV26" i="64"/>
  <c r="GV101" i="64"/>
  <c r="GV76" i="64"/>
  <c r="GV71" i="64"/>
  <c r="GV61" i="64"/>
  <c r="GV166" i="64"/>
  <c r="GV146" i="64"/>
  <c r="GV66" i="64"/>
  <c r="GV56" i="64"/>
  <c r="GV16" i="64"/>
  <c r="GV141" i="64"/>
  <c r="GV136" i="64"/>
  <c r="GV121" i="64"/>
  <c r="GV96" i="64"/>
  <c r="GV21" i="64"/>
  <c r="GV11" i="64"/>
  <c r="GV151" i="64"/>
  <c r="GV116" i="64"/>
  <c r="GV111" i="64"/>
  <c r="GV51" i="64"/>
  <c r="GV41" i="64"/>
  <c r="GV31" i="64"/>
  <c r="GW4" i="64"/>
  <c r="FN10" i="64"/>
  <c r="FO4" i="64"/>
  <c r="B30" i="68"/>
  <c r="GW6" i="64" l="1"/>
  <c r="GW161" i="64"/>
  <c r="GW131" i="64"/>
  <c r="GW126" i="64"/>
  <c r="GW106" i="64"/>
  <c r="GW86" i="64"/>
  <c r="GW26" i="64"/>
  <c r="GW101" i="64"/>
  <c r="GW76" i="64"/>
  <c r="GW71" i="64"/>
  <c r="GW61" i="64"/>
  <c r="GW166" i="64"/>
  <c r="GW146" i="64"/>
  <c r="GW66" i="64"/>
  <c r="GW56" i="64"/>
  <c r="GW141" i="64"/>
  <c r="GW136" i="64"/>
  <c r="GW121" i="64"/>
  <c r="GW96" i="64"/>
  <c r="GW21" i="64"/>
  <c r="GW151" i="64"/>
  <c r="GW116" i="64"/>
  <c r="GW111" i="64"/>
  <c r="GW51" i="64"/>
  <c r="GW41" i="64"/>
  <c r="GW31" i="64"/>
  <c r="GW11" i="64"/>
  <c r="GW156" i="64"/>
  <c r="GW91" i="64"/>
  <c r="GW81" i="64"/>
  <c r="GW46" i="64"/>
  <c r="GW36" i="64"/>
  <c r="GW16" i="64"/>
  <c r="FO155" i="64"/>
  <c r="FO151" i="64"/>
  <c r="FO116" i="64"/>
  <c r="FO111" i="64"/>
  <c r="FO110" i="64"/>
  <c r="FO90" i="64"/>
  <c r="FO51" i="64"/>
  <c r="FO45" i="64"/>
  <c r="FO41" i="64"/>
  <c r="FO35" i="64"/>
  <c r="FO31" i="64"/>
  <c r="FO156" i="64"/>
  <c r="FO150" i="64"/>
  <c r="FO135" i="64"/>
  <c r="FO130" i="64"/>
  <c r="FO91" i="64"/>
  <c r="FO85" i="64"/>
  <c r="FO81" i="64"/>
  <c r="FO46" i="64"/>
  <c r="FO40" i="64"/>
  <c r="FO36" i="64"/>
  <c r="FO30" i="64"/>
  <c r="FO170" i="64"/>
  <c r="FO161" i="64"/>
  <c r="FO131" i="64"/>
  <c r="FO126" i="64"/>
  <c r="FO106" i="64"/>
  <c r="FO105" i="64"/>
  <c r="FO86" i="64"/>
  <c r="FO80" i="64"/>
  <c r="FO26" i="64"/>
  <c r="FO25" i="64"/>
  <c r="FO145" i="64"/>
  <c r="FO140" i="64"/>
  <c r="FO101" i="64"/>
  <c r="FO76" i="64"/>
  <c r="FO75" i="64"/>
  <c r="FO71" i="64"/>
  <c r="FO65" i="64"/>
  <c r="FO61" i="64"/>
  <c r="FO55" i="64"/>
  <c r="FO166" i="64"/>
  <c r="FO146" i="64"/>
  <c r="FO120" i="64"/>
  <c r="FO115" i="64"/>
  <c r="FO100" i="64"/>
  <c r="FO70" i="64"/>
  <c r="FO66" i="64"/>
  <c r="FO60" i="64"/>
  <c r="FO56" i="64"/>
  <c r="FO20" i="64"/>
  <c r="FO16" i="64"/>
  <c r="FO15" i="64"/>
  <c r="FO11" i="64"/>
  <c r="FO165" i="64"/>
  <c r="FO160" i="64"/>
  <c r="FO141" i="64"/>
  <c r="FO136" i="64"/>
  <c r="FO125" i="64"/>
  <c r="FO121" i="64"/>
  <c r="FO96" i="64"/>
  <c r="FO95" i="64"/>
  <c r="FO50" i="64"/>
  <c r="FO21" i="64"/>
  <c r="GX4" i="64"/>
  <c r="FO10" i="64"/>
  <c r="FP4" i="64"/>
  <c r="GX6" i="64" l="1"/>
  <c r="GX101" i="64"/>
  <c r="GX76" i="64"/>
  <c r="GX71" i="64"/>
  <c r="GX61" i="64"/>
  <c r="GX166" i="64"/>
  <c r="GX146" i="64"/>
  <c r="GX66" i="64"/>
  <c r="GX56" i="64"/>
  <c r="GX141" i="64"/>
  <c r="GX136" i="64"/>
  <c r="GX121" i="64"/>
  <c r="GX96" i="64"/>
  <c r="GX21" i="64"/>
  <c r="GX151" i="64"/>
  <c r="GX116" i="64"/>
  <c r="GX111" i="64"/>
  <c r="GX51" i="64"/>
  <c r="GX41" i="64"/>
  <c r="GX31" i="64"/>
  <c r="GX11" i="64"/>
  <c r="GX156" i="64"/>
  <c r="GX91" i="64"/>
  <c r="GX81" i="64"/>
  <c r="GX46" i="64"/>
  <c r="GX36" i="64"/>
  <c r="GX16" i="64"/>
  <c r="GX161" i="64"/>
  <c r="GX131" i="64"/>
  <c r="GX126" i="64"/>
  <c r="GX106" i="64"/>
  <c r="GX86" i="64"/>
  <c r="GX26" i="64"/>
  <c r="FP156" i="64"/>
  <c r="FP150" i="64"/>
  <c r="FP135" i="64"/>
  <c r="FP130" i="64"/>
  <c r="FP91" i="64"/>
  <c r="FP85" i="64"/>
  <c r="FP81" i="64"/>
  <c r="FP46" i="64"/>
  <c r="FP40" i="64"/>
  <c r="FP36" i="64"/>
  <c r="FP30" i="64"/>
  <c r="FP170" i="64"/>
  <c r="FP161" i="64"/>
  <c r="FP131" i="64"/>
  <c r="FP126" i="64"/>
  <c r="FP106" i="64"/>
  <c r="FP105" i="64"/>
  <c r="FP86" i="64"/>
  <c r="FP80" i="64"/>
  <c r="FP26" i="64"/>
  <c r="FP25" i="64"/>
  <c r="FP145" i="64"/>
  <c r="FP140" i="64"/>
  <c r="FP101" i="64"/>
  <c r="FP76" i="64"/>
  <c r="FP75" i="64"/>
  <c r="FP71" i="64"/>
  <c r="FP65" i="64"/>
  <c r="FP61" i="64"/>
  <c r="FP55" i="64"/>
  <c r="FP166" i="64"/>
  <c r="FP146" i="64"/>
  <c r="FP120" i="64"/>
  <c r="FP115" i="64"/>
  <c r="FP100" i="64"/>
  <c r="FP70" i="64"/>
  <c r="FP66" i="64"/>
  <c r="FP60" i="64"/>
  <c r="FP56" i="64"/>
  <c r="FP20" i="64"/>
  <c r="FP16" i="64"/>
  <c r="FP165" i="64"/>
  <c r="FP160" i="64"/>
  <c r="FP141" i="64"/>
  <c r="FP136" i="64"/>
  <c r="FP125" i="64"/>
  <c r="FP121" i="64"/>
  <c r="FP96" i="64"/>
  <c r="FP95" i="64"/>
  <c r="FP50" i="64"/>
  <c r="FP21" i="64"/>
  <c r="FP15" i="64"/>
  <c r="FP11" i="64"/>
  <c r="FP155" i="64"/>
  <c r="FP151" i="64"/>
  <c r="FP116" i="64"/>
  <c r="FP111" i="64"/>
  <c r="FP110" i="64"/>
  <c r="FP90" i="64"/>
  <c r="FP51" i="64"/>
  <c r="FP45" i="64"/>
  <c r="FP41" i="64"/>
  <c r="FP35" i="64"/>
  <c r="FP31" i="64"/>
  <c r="GY4" i="64"/>
  <c r="FP10" i="64"/>
  <c r="FQ4" i="64"/>
  <c r="FQ170" i="64" l="1"/>
  <c r="FQ161" i="64"/>
  <c r="FQ131" i="64"/>
  <c r="FQ126" i="64"/>
  <c r="FQ106" i="64"/>
  <c r="FQ105" i="64"/>
  <c r="FQ86" i="64"/>
  <c r="FQ80" i="64"/>
  <c r="FQ26" i="64"/>
  <c r="FQ25" i="64"/>
  <c r="FQ20" i="64"/>
  <c r="FQ145" i="64"/>
  <c r="FQ140" i="64"/>
  <c r="FQ101" i="64"/>
  <c r="FQ76" i="64"/>
  <c r="FQ75" i="64"/>
  <c r="FQ71" i="64"/>
  <c r="FQ65" i="64"/>
  <c r="FQ61" i="64"/>
  <c r="FQ55" i="64"/>
  <c r="FQ166" i="64"/>
  <c r="FQ146" i="64"/>
  <c r="FQ120" i="64"/>
  <c r="FQ115" i="64"/>
  <c r="FQ100" i="64"/>
  <c r="FQ70" i="64"/>
  <c r="FQ66" i="64"/>
  <c r="FQ60" i="64"/>
  <c r="FQ56" i="64"/>
  <c r="FQ16" i="64"/>
  <c r="FQ165" i="64"/>
  <c r="FQ160" i="64"/>
  <c r="FQ141" i="64"/>
  <c r="FQ136" i="64"/>
  <c r="FQ125" i="64"/>
  <c r="FQ121" i="64"/>
  <c r="FQ96" i="64"/>
  <c r="FQ95" i="64"/>
  <c r="FQ50" i="64"/>
  <c r="FQ21" i="64"/>
  <c r="FQ155" i="64"/>
  <c r="FQ151" i="64"/>
  <c r="FQ116" i="64"/>
  <c r="FQ111" i="64"/>
  <c r="FQ110" i="64"/>
  <c r="FQ90" i="64"/>
  <c r="FQ51" i="64"/>
  <c r="FQ45" i="64"/>
  <c r="FQ41" i="64"/>
  <c r="FQ35" i="64"/>
  <c r="FQ31" i="64"/>
  <c r="FQ15" i="64"/>
  <c r="FQ11" i="64"/>
  <c r="FQ156" i="64"/>
  <c r="FQ150" i="64"/>
  <c r="FQ135" i="64"/>
  <c r="FQ130" i="64"/>
  <c r="FQ91" i="64"/>
  <c r="FQ85" i="64"/>
  <c r="FQ81" i="64"/>
  <c r="FQ46" i="64"/>
  <c r="FQ40" i="64"/>
  <c r="FQ36" i="64"/>
  <c r="FQ30" i="64"/>
  <c r="GY6" i="64"/>
  <c r="GY166" i="64"/>
  <c r="GY146" i="64"/>
  <c r="GY66" i="64"/>
  <c r="GY56" i="64"/>
  <c r="GY141" i="64"/>
  <c r="GY136" i="64"/>
  <c r="GY121" i="64"/>
  <c r="GY96" i="64"/>
  <c r="GY21" i="64"/>
  <c r="GY151" i="64"/>
  <c r="GY116" i="64"/>
  <c r="GY111" i="64"/>
  <c r="GY51" i="64"/>
  <c r="GY41" i="64"/>
  <c r="GY31" i="64"/>
  <c r="GY156" i="64"/>
  <c r="GY91" i="64"/>
  <c r="GY81" i="64"/>
  <c r="GY46" i="64"/>
  <c r="GY36" i="64"/>
  <c r="GY161" i="64"/>
  <c r="GY131" i="64"/>
  <c r="GY126" i="64"/>
  <c r="GY106" i="64"/>
  <c r="GY86" i="64"/>
  <c r="GY26" i="64"/>
  <c r="GY16" i="64"/>
  <c r="GY11" i="64"/>
  <c r="GY101" i="64"/>
  <c r="GY76" i="64"/>
  <c r="GY71" i="64"/>
  <c r="GY61" i="64"/>
  <c r="GZ4" i="64"/>
  <c r="FQ10" i="64"/>
  <c r="FR4" i="64"/>
  <c r="FR145" i="64" l="1"/>
  <c r="FR140" i="64"/>
  <c r="FR101" i="64"/>
  <c r="FR76" i="64"/>
  <c r="FR75" i="64"/>
  <c r="FR71" i="64"/>
  <c r="FR65" i="64"/>
  <c r="FR61" i="64"/>
  <c r="FR55" i="64"/>
  <c r="FR166" i="64"/>
  <c r="FR146" i="64"/>
  <c r="FR120" i="64"/>
  <c r="FR115" i="64"/>
  <c r="FR100" i="64"/>
  <c r="FR70" i="64"/>
  <c r="FR66" i="64"/>
  <c r="FR60" i="64"/>
  <c r="FR56" i="64"/>
  <c r="FR16" i="64"/>
  <c r="FR165" i="64"/>
  <c r="FR160" i="64"/>
  <c r="FR141" i="64"/>
  <c r="FR136" i="64"/>
  <c r="FR125" i="64"/>
  <c r="FR121" i="64"/>
  <c r="FR96" i="64"/>
  <c r="FR95" i="64"/>
  <c r="FR50" i="64"/>
  <c r="FR21" i="64"/>
  <c r="FR155" i="64"/>
  <c r="FR151" i="64"/>
  <c r="FR116" i="64"/>
  <c r="FR111" i="64"/>
  <c r="FR110" i="64"/>
  <c r="FR90" i="64"/>
  <c r="FR51" i="64"/>
  <c r="FR45" i="64"/>
  <c r="FR41" i="64"/>
  <c r="FR35" i="64"/>
  <c r="FR31" i="64"/>
  <c r="FR15" i="64"/>
  <c r="FR156" i="64"/>
  <c r="FR150" i="64"/>
  <c r="FR135" i="64"/>
  <c r="FR130" i="64"/>
  <c r="FR91" i="64"/>
  <c r="FR85" i="64"/>
  <c r="FR81" i="64"/>
  <c r="FR46" i="64"/>
  <c r="FR40" i="64"/>
  <c r="FR36" i="64"/>
  <c r="FR30" i="64"/>
  <c r="FR20" i="64"/>
  <c r="FR170" i="64"/>
  <c r="FR161" i="64"/>
  <c r="FR131" i="64"/>
  <c r="FR126" i="64"/>
  <c r="FR106" i="64"/>
  <c r="FR105" i="64"/>
  <c r="FR86" i="64"/>
  <c r="FR80" i="64"/>
  <c r="FR26" i="64"/>
  <c r="FR25" i="64"/>
  <c r="FR11" i="64"/>
  <c r="GZ6" i="64"/>
  <c r="GZ141" i="64"/>
  <c r="GZ136" i="64"/>
  <c r="GZ121" i="64"/>
  <c r="GZ96" i="64"/>
  <c r="GZ21" i="64"/>
  <c r="GZ151" i="64"/>
  <c r="GZ116" i="64"/>
  <c r="GZ111" i="64"/>
  <c r="GZ51" i="64"/>
  <c r="GZ41" i="64"/>
  <c r="GZ31" i="64"/>
  <c r="GZ156" i="64"/>
  <c r="GZ91" i="64"/>
  <c r="GZ81" i="64"/>
  <c r="GZ46" i="64"/>
  <c r="GZ36" i="64"/>
  <c r="GZ161" i="64"/>
  <c r="GZ131" i="64"/>
  <c r="GZ126" i="64"/>
  <c r="GZ106" i="64"/>
  <c r="GZ86" i="64"/>
  <c r="GZ26" i="64"/>
  <c r="GZ101" i="64"/>
  <c r="GZ76" i="64"/>
  <c r="GZ71" i="64"/>
  <c r="GZ61" i="64"/>
  <c r="GZ16" i="64"/>
  <c r="GZ166" i="64"/>
  <c r="GZ146" i="64"/>
  <c r="GZ66" i="64"/>
  <c r="GZ56" i="64"/>
  <c r="GZ11" i="64"/>
  <c r="HA4" i="64"/>
  <c r="FR10" i="64"/>
  <c r="FS4" i="64"/>
  <c r="FS166" i="64" l="1"/>
  <c r="FS146" i="64"/>
  <c r="FS120" i="64"/>
  <c r="FS115" i="64"/>
  <c r="FS100" i="64"/>
  <c r="FS70" i="64"/>
  <c r="FS66" i="64"/>
  <c r="FS60" i="64"/>
  <c r="FS56" i="64"/>
  <c r="FS15" i="64"/>
  <c r="FS165" i="64"/>
  <c r="FS160" i="64"/>
  <c r="FS141" i="64"/>
  <c r="FS136" i="64"/>
  <c r="FS125" i="64"/>
  <c r="FS121" i="64"/>
  <c r="FS96" i="64"/>
  <c r="FS95" i="64"/>
  <c r="FS50" i="64"/>
  <c r="FS21" i="64"/>
  <c r="FS11" i="64"/>
  <c r="FS155" i="64"/>
  <c r="FS151" i="64"/>
  <c r="FS116" i="64"/>
  <c r="FS111" i="64"/>
  <c r="FS110" i="64"/>
  <c r="FS90" i="64"/>
  <c r="FS51" i="64"/>
  <c r="FS45" i="64"/>
  <c r="FS41" i="64"/>
  <c r="FS35" i="64"/>
  <c r="FS31" i="64"/>
  <c r="FS156" i="64"/>
  <c r="FS150" i="64"/>
  <c r="FS135" i="64"/>
  <c r="FS130" i="64"/>
  <c r="FS91" i="64"/>
  <c r="FS85" i="64"/>
  <c r="FS81" i="64"/>
  <c r="FS46" i="64"/>
  <c r="FS40" i="64"/>
  <c r="FS36" i="64"/>
  <c r="FS30" i="64"/>
  <c r="FS170" i="64"/>
  <c r="FS161" i="64"/>
  <c r="FS131" i="64"/>
  <c r="FS126" i="64"/>
  <c r="FS106" i="64"/>
  <c r="FS105" i="64"/>
  <c r="FS86" i="64"/>
  <c r="FS80" i="64"/>
  <c r="FS26" i="64"/>
  <c r="FS25" i="64"/>
  <c r="FS20" i="64"/>
  <c r="FS16" i="64"/>
  <c r="FS145" i="64"/>
  <c r="FS140" i="64"/>
  <c r="FS101" i="64"/>
  <c r="FS76" i="64"/>
  <c r="FS75" i="64"/>
  <c r="FS71" i="64"/>
  <c r="FS65" i="64"/>
  <c r="FS61" i="64"/>
  <c r="FS55" i="64"/>
  <c r="HA6" i="64"/>
  <c r="HA151" i="64"/>
  <c r="HA116" i="64"/>
  <c r="HA111" i="64"/>
  <c r="HA51" i="64"/>
  <c r="HA41" i="64"/>
  <c r="HA31" i="64"/>
  <c r="HA156" i="64"/>
  <c r="HA91" i="64"/>
  <c r="HA81" i="64"/>
  <c r="HA46" i="64"/>
  <c r="HA36" i="64"/>
  <c r="HA161" i="64"/>
  <c r="HA131" i="64"/>
  <c r="HA126" i="64"/>
  <c r="HA106" i="64"/>
  <c r="HA86" i="64"/>
  <c r="HA26" i="64"/>
  <c r="HA101" i="64"/>
  <c r="HA76" i="64"/>
  <c r="HA71" i="64"/>
  <c r="HA61" i="64"/>
  <c r="HA166" i="64"/>
  <c r="HA146" i="64"/>
  <c r="HA66" i="64"/>
  <c r="HA56" i="64"/>
  <c r="HA16" i="64"/>
  <c r="HA11" i="64"/>
  <c r="HA141" i="64"/>
  <c r="HA136" i="64"/>
  <c r="HA121" i="64"/>
  <c r="HA96" i="64"/>
  <c r="HA21" i="64"/>
  <c r="HB4" i="64"/>
  <c r="FS10" i="64"/>
  <c r="FT4" i="64"/>
  <c r="FT165" i="64" l="1"/>
  <c r="FT160" i="64"/>
  <c r="FT141" i="64"/>
  <c r="FT136" i="64"/>
  <c r="FT125" i="64"/>
  <c r="FT121" i="64"/>
  <c r="FT96" i="64"/>
  <c r="FT95" i="64"/>
  <c r="FT50" i="64"/>
  <c r="FT21" i="64"/>
  <c r="FT155" i="64"/>
  <c r="FT151" i="64"/>
  <c r="FT116" i="64"/>
  <c r="FT111" i="64"/>
  <c r="FT110" i="64"/>
  <c r="FT90" i="64"/>
  <c r="FT51" i="64"/>
  <c r="FT45" i="64"/>
  <c r="FT41" i="64"/>
  <c r="FT35" i="64"/>
  <c r="FT31" i="64"/>
  <c r="FT15" i="64"/>
  <c r="FT11" i="64"/>
  <c r="FT156" i="64"/>
  <c r="FT150" i="64"/>
  <c r="FT135" i="64"/>
  <c r="FT130" i="64"/>
  <c r="FT91" i="64"/>
  <c r="FT85" i="64"/>
  <c r="FT81" i="64"/>
  <c r="FT46" i="64"/>
  <c r="FT40" i="64"/>
  <c r="FT36" i="64"/>
  <c r="FT30" i="64"/>
  <c r="FT170" i="64"/>
  <c r="FT161" i="64"/>
  <c r="FT131" i="64"/>
  <c r="FT126" i="64"/>
  <c r="FT106" i="64"/>
  <c r="FT105" i="64"/>
  <c r="FT86" i="64"/>
  <c r="FT80" i="64"/>
  <c r="FT26" i="64"/>
  <c r="FT25" i="64"/>
  <c r="FT145" i="64"/>
  <c r="FT140" i="64"/>
  <c r="FT101" i="64"/>
  <c r="FT76" i="64"/>
  <c r="FT75" i="64"/>
  <c r="FT71" i="64"/>
  <c r="FT65" i="64"/>
  <c r="FT61" i="64"/>
  <c r="FT55" i="64"/>
  <c r="FT20" i="64"/>
  <c r="FT16" i="64"/>
  <c r="FT166" i="64"/>
  <c r="FT146" i="64"/>
  <c r="FT120" i="64"/>
  <c r="FT115" i="64"/>
  <c r="FT100" i="64"/>
  <c r="FT70" i="64"/>
  <c r="FT66" i="64"/>
  <c r="FT60" i="64"/>
  <c r="FT56" i="64"/>
  <c r="HB6" i="64"/>
  <c r="HB156" i="64"/>
  <c r="HB91" i="64"/>
  <c r="HB81" i="64"/>
  <c r="HB46" i="64"/>
  <c r="HB36" i="64"/>
  <c r="HB161" i="64"/>
  <c r="HB131" i="64"/>
  <c r="HB126" i="64"/>
  <c r="HB106" i="64"/>
  <c r="HB86" i="64"/>
  <c r="HB26" i="64"/>
  <c r="HB101" i="64"/>
  <c r="HB76" i="64"/>
  <c r="HB71" i="64"/>
  <c r="HB61" i="64"/>
  <c r="HB166" i="64"/>
  <c r="HB146" i="64"/>
  <c r="HB66" i="64"/>
  <c r="HB56" i="64"/>
  <c r="HB16" i="64"/>
  <c r="HB141" i="64"/>
  <c r="HB136" i="64"/>
  <c r="HB121" i="64"/>
  <c r="HB96" i="64"/>
  <c r="HB21" i="64"/>
  <c r="HB11" i="64"/>
  <c r="HB151" i="64"/>
  <c r="HB116" i="64"/>
  <c r="HB111" i="64"/>
  <c r="HB51" i="64"/>
  <c r="HB41" i="64"/>
  <c r="HB31" i="64"/>
  <c r="HC4" i="64"/>
  <c r="HD4" i="64" s="1"/>
  <c r="FT10" i="64"/>
  <c r="FU4" i="64"/>
  <c r="FU155" i="64" l="1"/>
  <c r="FU151" i="64"/>
  <c r="FU116" i="64"/>
  <c r="FU111" i="64"/>
  <c r="FU110" i="64"/>
  <c r="FU90" i="64"/>
  <c r="FU51" i="64"/>
  <c r="FU45" i="64"/>
  <c r="FU41" i="64"/>
  <c r="FU35" i="64"/>
  <c r="FU31" i="64"/>
  <c r="FU156" i="64"/>
  <c r="FU150" i="64"/>
  <c r="FU135" i="64"/>
  <c r="FU130" i="64"/>
  <c r="FU91" i="64"/>
  <c r="FU85" i="64"/>
  <c r="FU81" i="64"/>
  <c r="FU46" i="64"/>
  <c r="FU40" i="64"/>
  <c r="FU36" i="64"/>
  <c r="FU30" i="64"/>
  <c r="FU170" i="64"/>
  <c r="FU161" i="64"/>
  <c r="FU131" i="64"/>
  <c r="FU126" i="64"/>
  <c r="FU106" i="64"/>
  <c r="FU105" i="64"/>
  <c r="FU86" i="64"/>
  <c r="FU80" i="64"/>
  <c r="FU26" i="64"/>
  <c r="FU25" i="64"/>
  <c r="FU145" i="64"/>
  <c r="FU140" i="64"/>
  <c r="FU101" i="64"/>
  <c r="FU76" i="64"/>
  <c r="FU75" i="64"/>
  <c r="FU71" i="64"/>
  <c r="FU65" i="64"/>
  <c r="FU61" i="64"/>
  <c r="FU55" i="64"/>
  <c r="FU166" i="64"/>
  <c r="FU146" i="64"/>
  <c r="FU120" i="64"/>
  <c r="FU115" i="64"/>
  <c r="FU100" i="64"/>
  <c r="FU70" i="64"/>
  <c r="FU66" i="64"/>
  <c r="FU60" i="64"/>
  <c r="FU56" i="64"/>
  <c r="FU20" i="64"/>
  <c r="FU16" i="64"/>
  <c r="FU15" i="64"/>
  <c r="FU11" i="64"/>
  <c r="FU165" i="64"/>
  <c r="FU160" i="64"/>
  <c r="FU141" i="64"/>
  <c r="FU136" i="64"/>
  <c r="FU125" i="64"/>
  <c r="FU121" i="64"/>
  <c r="FU96" i="64"/>
  <c r="FU95" i="64"/>
  <c r="FU50" i="64"/>
  <c r="FU21" i="64"/>
  <c r="HC6" i="64"/>
  <c r="HC161" i="64"/>
  <c r="HC131" i="64"/>
  <c r="HC126" i="64"/>
  <c r="HC106" i="64"/>
  <c r="HC86" i="64"/>
  <c r="HC26" i="64"/>
  <c r="HC101" i="64"/>
  <c r="HC76" i="64"/>
  <c r="HC71" i="64"/>
  <c r="HC61" i="64"/>
  <c r="HC166" i="64"/>
  <c r="HC146" i="64"/>
  <c r="HC66" i="64"/>
  <c r="HC56" i="64"/>
  <c r="HC141" i="64"/>
  <c r="HC136" i="64"/>
  <c r="HC121" i="64"/>
  <c r="HC96" i="64"/>
  <c r="HC21" i="64"/>
  <c r="HC151" i="64"/>
  <c r="HC116" i="64"/>
  <c r="HC111" i="64"/>
  <c r="HC51" i="64"/>
  <c r="HC41" i="64"/>
  <c r="HC31" i="64"/>
  <c r="HC11" i="64"/>
  <c r="HC156" i="64"/>
  <c r="HC91" i="64"/>
  <c r="HC81" i="64"/>
  <c r="HC46" i="64"/>
  <c r="HC36" i="64"/>
  <c r="HC16" i="64"/>
  <c r="HD6" i="64"/>
  <c r="HD101" i="64"/>
  <c r="HD76" i="64"/>
  <c r="HD71" i="64"/>
  <c r="HD61" i="64"/>
  <c r="HD11" i="64"/>
  <c r="HD166" i="64"/>
  <c r="HD146" i="64"/>
  <c r="HD66" i="64"/>
  <c r="HD56" i="64"/>
  <c r="HD141" i="64"/>
  <c r="HD136" i="64"/>
  <c r="HD121" i="64"/>
  <c r="HD96" i="64"/>
  <c r="HD21" i="64"/>
  <c r="HD151" i="64"/>
  <c r="HD116" i="64"/>
  <c r="HD111" i="64"/>
  <c r="HD51" i="64"/>
  <c r="HD41" i="64"/>
  <c r="HD31" i="64"/>
  <c r="HD156" i="64"/>
  <c r="HD91" i="64"/>
  <c r="HD81" i="64"/>
  <c r="HD46" i="64"/>
  <c r="HD36" i="64"/>
  <c r="HD16" i="64"/>
  <c r="HD161" i="64"/>
  <c r="HD131" i="64"/>
  <c r="HD126" i="64"/>
  <c r="HD106" i="64"/>
  <c r="HD86" i="64"/>
  <c r="HD26" i="64"/>
  <c r="FU10" i="64"/>
  <c r="FV4" i="64"/>
  <c r="HE4" i="64"/>
  <c r="FV156" i="64" l="1"/>
  <c r="FV150" i="64"/>
  <c r="FV135" i="64"/>
  <c r="FV130" i="64"/>
  <c r="FV91" i="64"/>
  <c r="FV85" i="64"/>
  <c r="FV81" i="64"/>
  <c r="FV46" i="64"/>
  <c r="FV40" i="64"/>
  <c r="FV36" i="64"/>
  <c r="FV30" i="64"/>
  <c r="FV170" i="64"/>
  <c r="FV161" i="64"/>
  <c r="FV131" i="64"/>
  <c r="FV126" i="64"/>
  <c r="FV106" i="64"/>
  <c r="FV105" i="64"/>
  <c r="FV86" i="64"/>
  <c r="FV80" i="64"/>
  <c r="FV26" i="64"/>
  <c r="FV25" i="64"/>
  <c r="FV145" i="64"/>
  <c r="FV140" i="64"/>
  <c r="FV101" i="64"/>
  <c r="FV76" i="64"/>
  <c r="FV75" i="64"/>
  <c r="FV71" i="64"/>
  <c r="FV65" i="64"/>
  <c r="FV61" i="64"/>
  <c r="FV55" i="64"/>
  <c r="FV166" i="64"/>
  <c r="FV146" i="64"/>
  <c r="FV120" i="64"/>
  <c r="FV115" i="64"/>
  <c r="FV100" i="64"/>
  <c r="FV70" i="64"/>
  <c r="FV66" i="64"/>
  <c r="FV60" i="64"/>
  <c r="FV56" i="64"/>
  <c r="FV20" i="64"/>
  <c r="FV16" i="64"/>
  <c r="FV165" i="64"/>
  <c r="FV160" i="64"/>
  <c r="FV141" i="64"/>
  <c r="FV136" i="64"/>
  <c r="FV125" i="64"/>
  <c r="FV121" i="64"/>
  <c r="FV96" i="64"/>
  <c r="FV95" i="64"/>
  <c r="FV50" i="64"/>
  <c r="FV21" i="64"/>
  <c r="FV15" i="64"/>
  <c r="FV11" i="64"/>
  <c r="FV155" i="64"/>
  <c r="FV151" i="64"/>
  <c r="FV116" i="64"/>
  <c r="FV111" i="64"/>
  <c r="FV110" i="64"/>
  <c r="FV90" i="64"/>
  <c r="FV51" i="64"/>
  <c r="FV45" i="64"/>
  <c r="FV41" i="64"/>
  <c r="FV35" i="64"/>
  <c r="FV31" i="64"/>
  <c r="HE6" i="64"/>
  <c r="HE166" i="64"/>
  <c r="HE146" i="64"/>
  <c r="HE66" i="64"/>
  <c r="HE56" i="64"/>
  <c r="HE11" i="64"/>
  <c r="HE141" i="64"/>
  <c r="HE136" i="64"/>
  <c r="HE121" i="64"/>
  <c r="HE96" i="64"/>
  <c r="HE21" i="64"/>
  <c r="HE151" i="64"/>
  <c r="HE116" i="64"/>
  <c r="HE111" i="64"/>
  <c r="HE51" i="64"/>
  <c r="HE41" i="64"/>
  <c r="HE31" i="64"/>
  <c r="HE156" i="64"/>
  <c r="HE91" i="64"/>
  <c r="HE81" i="64"/>
  <c r="HE46" i="64"/>
  <c r="HE36" i="64"/>
  <c r="HE161" i="64"/>
  <c r="HE131" i="64"/>
  <c r="HE126" i="64"/>
  <c r="HE106" i="64"/>
  <c r="HE86" i="64"/>
  <c r="HE26" i="64"/>
  <c r="HE16" i="64"/>
  <c r="HE101" i="64"/>
  <c r="HE76" i="64"/>
  <c r="HE71" i="64"/>
  <c r="HE61" i="64"/>
  <c r="FV10" i="64"/>
  <c r="FU6" i="64"/>
  <c r="FQ6" i="64"/>
  <c r="FM6" i="64"/>
  <c r="FI6" i="64"/>
  <c r="FV6" i="64"/>
  <c r="FR6" i="64"/>
  <c r="FN6" i="64"/>
  <c r="FJ6" i="64"/>
  <c r="FF6" i="64"/>
  <c r="FS6" i="64"/>
  <c r="FO6" i="64"/>
  <c r="FK6" i="64"/>
  <c r="FG6" i="64"/>
  <c r="FL6" i="64"/>
  <c r="FP6" i="64"/>
  <c r="GJ6" i="64"/>
  <c r="FT6" i="64"/>
  <c r="FH6" i="64"/>
  <c r="HF4" i="64"/>
  <c r="FW4" i="64"/>
  <c r="HF6" i="64" l="1"/>
  <c r="HF141" i="64"/>
  <c r="HF136" i="64"/>
  <c r="HF121" i="64"/>
  <c r="HF96" i="64"/>
  <c r="HF21" i="64"/>
  <c r="HF151" i="64"/>
  <c r="HF116" i="64"/>
  <c r="HF111" i="64"/>
  <c r="HF51" i="64"/>
  <c r="HF41" i="64"/>
  <c r="HF31" i="64"/>
  <c r="HF11" i="64"/>
  <c r="HF156" i="64"/>
  <c r="HF91" i="64"/>
  <c r="HF81" i="64"/>
  <c r="HF46" i="64"/>
  <c r="HF36" i="64"/>
  <c r="HF161" i="64"/>
  <c r="HF131" i="64"/>
  <c r="HF126" i="64"/>
  <c r="HF106" i="64"/>
  <c r="HF86" i="64"/>
  <c r="HF26" i="64"/>
  <c r="HF101" i="64"/>
  <c r="HF76" i="64"/>
  <c r="HF71" i="64"/>
  <c r="HF61" i="64"/>
  <c r="HF16" i="64"/>
  <c r="HF166" i="64"/>
  <c r="HF146" i="64"/>
  <c r="HF66" i="64"/>
  <c r="HF56" i="64"/>
  <c r="FW170" i="64"/>
  <c r="FW161" i="64"/>
  <c r="FW131" i="64"/>
  <c r="FW126" i="64"/>
  <c r="FW106" i="64"/>
  <c r="FW105" i="64"/>
  <c r="FW86" i="64"/>
  <c r="FW80" i="64"/>
  <c r="FW26" i="64"/>
  <c r="FW25" i="64"/>
  <c r="FW145" i="64"/>
  <c r="FW140" i="64"/>
  <c r="FW101" i="64"/>
  <c r="FW76" i="64"/>
  <c r="FW75" i="64"/>
  <c r="FW71" i="64"/>
  <c r="FW65" i="64"/>
  <c r="FW61" i="64"/>
  <c r="FW55" i="64"/>
  <c r="FW166" i="64"/>
  <c r="FW146" i="64"/>
  <c r="FW120" i="64"/>
  <c r="FW115" i="64"/>
  <c r="FW100" i="64"/>
  <c r="FW70" i="64"/>
  <c r="FW66" i="64"/>
  <c r="FW60" i="64"/>
  <c r="FW56" i="64"/>
  <c r="FW165" i="64"/>
  <c r="FW160" i="64"/>
  <c r="FW141" i="64"/>
  <c r="FW136" i="64"/>
  <c r="FW125" i="64"/>
  <c r="FW121" i="64"/>
  <c r="FW96" i="64"/>
  <c r="FW95" i="64"/>
  <c r="FW50" i="64"/>
  <c r="FW21" i="64"/>
  <c r="FW155" i="64"/>
  <c r="FW151" i="64"/>
  <c r="FW116" i="64"/>
  <c r="FW111" i="64"/>
  <c r="FW110" i="64"/>
  <c r="FW90" i="64"/>
  <c r="FW51" i="64"/>
  <c r="FW45" i="64"/>
  <c r="FW41" i="64"/>
  <c r="FW35" i="64"/>
  <c r="FW31" i="64"/>
  <c r="FW15" i="64"/>
  <c r="FW11" i="64"/>
  <c r="FW16" i="64"/>
  <c r="FW156" i="64"/>
  <c r="FW150" i="64"/>
  <c r="FW135" i="64"/>
  <c r="FW130" i="64"/>
  <c r="FW91" i="64"/>
  <c r="FW85" i="64"/>
  <c r="FW81" i="64"/>
  <c r="FW46" i="64"/>
  <c r="FW40" i="64"/>
  <c r="FW36" i="64"/>
  <c r="FW30" i="64"/>
  <c r="FW20" i="64"/>
  <c r="FW10" i="64"/>
  <c r="FW6" i="64"/>
  <c r="EX6" i="64"/>
  <c r="FX4" i="64"/>
  <c r="HG4" i="64"/>
  <c r="HG6" i="64" l="1"/>
  <c r="HG151" i="64"/>
  <c r="HG116" i="64"/>
  <c r="HG111" i="64"/>
  <c r="HG51" i="64"/>
  <c r="HG41" i="64"/>
  <c r="HG31" i="64"/>
  <c r="HG156" i="64"/>
  <c r="HG91" i="64"/>
  <c r="HG81" i="64"/>
  <c r="HG46" i="64"/>
  <c r="HG36" i="64"/>
  <c r="HG161" i="64"/>
  <c r="HG131" i="64"/>
  <c r="HG126" i="64"/>
  <c r="HG106" i="64"/>
  <c r="HG86" i="64"/>
  <c r="HG26" i="64"/>
  <c r="HG101" i="64"/>
  <c r="HG76" i="64"/>
  <c r="HG71" i="64"/>
  <c r="HG61" i="64"/>
  <c r="HG166" i="64"/>
  <c r="HG146" i="64"/>
  <c r="HG66" i="64"/>
  <c r="HG56" i="64"/>
  <c r="HG16" i="64"/>
  <c r="HG11" i="64"/>
  <c r="HG141" i="64"/>
  <c r="HG136" i="64"/>
  <c r="HG121" i="64"/>
  <c r="HG96" i="64"/>
  <c r="HG21" i="64"/>
  <c r="FX145" i="64"/>
  <c r="FX140" i="64"/>
  <c r="FX101" i="64"/>
  <c r="FX76" i="64"/>
  <c r="FX75" i="64"/>
  <c r="FX71" i="64"/>
  <c r="FX65" i="64"/>
  <c r="FX61" i="64"/>
  <c r="FX55" i="64"/>
  <c r="FX166" i="64"/>
  <c r="FX146" i="64"/>
  <c r="FX120" i="64"/>
  <c r="FX115" i="64"/>
  <c r="FX100" i="64"/>
  <c r="FX70" i="64"/>
  <c r="FX66" i="64"/>
  <c r="FX60" i="64"/>
  <c r="FX56" i="64"/>
  <c r="FX16" i="64"/>
  <c r="FX165" i="64"/>
  <c r="FX160" i="64"/>
  <c r="FX141" i="64"/>
  <c r="FX136" i="64"/>
  <c r="FX125" i="64"/>
  <c r="FX121" i="64"/>
  <c r="FX96" i="64"/>
  <c r="FX95" i="64"/>
  <c r="FX50" i="64"/>
  <c r="FX21" i="64"/>
  <c r="FX155" i="64"/>
  <c r="FX151" i="64"/>
  <c r="FX116" i="64"/>
  <c r="FX111" i="64"/>
  <c r="FX110" i="64"/>
  <c r="FX90" i="64"/>
  <c r="FX51" i="64"/>
  <c r="FX45" i="64"/>
  <c r="FX41" i="64"/>
  <c r="FX35" i="64"/>
  <c r="FX31" i="64"/>
  <c r="FX15" i="64"/>
  <c r="FX156" i="64"/>
  <c r="FX150" i="64"/>
  <c r="FX135" i="64"/>
  <c r="FX130" i="64"/>
  <c r="FX91" i="64"/>
  <c r="FX85" i="64"/>
  <c r="FX81" i="64"/>
  <c r="FX46" i="64"/>
  <c r="FX40" i="64"/>
  <c r="FX36" i="64"/>
  <c r="FX30" i="64"/>
  <c r="FX20" i="64"/>
  <c r="FX11" i="64"/>
  <c r="FX170" i="64"/>
  <c r="FX161" i="64"/>
  <c r="FX131" i="64"/>
  <c r="FX126" i="64"/>
  <c r="FX106" i="64"/>
  <c r="FX105" i="64"/>
  <c r="FX86" i="64"/>
  <c r="FX80" i="64"/>
  <c r="FX26" i="64"/>
  <c r="FX25" i="64"/>
  <c r="I21" i="86"/>
  <c r="FX10" i="64"/>
  <c r="FX6" i="64"/>
  <c r="FY4" i="64"/>
  <c r="HH4" i="64"/>
  <c r="FY166" i="64" l="1"/>
  <c r="FY146" i="64"/>
  <c r="FY120" i="64"/>
  <c r="FY115" i="64"/>
  <c r="FY100" i="64"/>
  <c r="FY70" i="64"/>
  <c r="FY66" i="64"/>
  <c r="FY60" i="64"/>
  <c r="FY56" i="64"/>
  <c r="FY165" i="64"/>
  <c r="FY160" i="64"/>
  <c r="FY141" i="64"/>
  <c r="FY136" i="64"/>
  <c r="FY125" i="64"/>
  <c r="FY121" i="64"/>
  <c r="FY96" i="64"/>
  <c r="FY95" i="64"/>
  <c r="FY50" i="64"/>
  <c r="FY21" i="64"/>
  <c r="FY155" i="64"/>
  <c r="FY151" i="64"/>
  <c r="FY116" i="64"/>
  <c r="FY111" i="64"/>
  <c r="FY110" i="64"/>
  <c r="FY90" i="64"/>
  <c r="FY51" i="64"/>
  <c r="FY45" i="64"/>
  <c r="FY41" i="64"/>
  <c r="FY35" i="64"/>
  <c r="FY31" i="64"/>
  <c r="FY156" i="64"/>
  <c r="FY150" i="64"/>
  <c r="FY135" i="64"/>
  <c r="FY130" i="64"/>
  <c r="FY91" i="64"/>
  <c r="FY85" i="64"/>
  <c r="FY81" i="64"/>
  <c r="FY46" i="64"/>
  <c r="FY40" i="64"/>
  <c r="FY36" i="64"/>
  <c r="FY30" i="64"/>
  <c r="FY170" i="64"/>
  <c r="FY161" i="64"/>
  <c r="FY131" i="64"/>
  <c r="FY126" i="64"/>
  <c r="FY106" i="64"/>
  <c r="FY105" i="64"/>
  <c r="FY86" i="64"/>
  <c r="FY80" i="64"/>
  <c r="FY26" i="64"/>
  <c r="FY25" i="64"/>
  <c r="FY20" i="64"/>
  <c r="FY16" i="64"/>
  <c r="FY15" i="64"/>
  <c r="FY11" i="64"/>
  <c r="FY145" i="64"/>
  <c r="FY140" i="64"/>
  <c r="FY101" i="64"/>
  <c r="FY76" i="64"/>
  <c r="FY75" i="64"/>
  <c r="FY71" i="64"/>
  <c r="FY65" i="64"/>
  <c r="FY61" i="64"/>
  <c r="FY55" i="64"/>
  <c r="HH6" i="64"/>
  <c r="HH156" i="64"/>
  <c r="HH91" i="64"/>
  <c r="HH81" i="64"/>
  <c r="HH46" i="64"/>
  <c r="HH36" i="64"/>
  <c r="HH161" i="64"/>
  <c r="HH131" i="64"/>
  <c r="HH126" i="64"/>
  <c r="HH106" i="64"/>
  <c r="HH86" i="64"/>
  <c r="HH26" i="64"/>
  <c r="HH101" i="64"/>
  <c r="HH76" i="64"/>
  <c r="HH71" i="64"/>
  <c r="HH61" i="64"/>
  <c r="HH166" i="64"/>
  <c r="HH146" i="64"/>
  <c r="HH66" i="64"/>
  <c r="HH56" i="64"/>
  <c r="HH16" i="64"/>
  <c r="HH141" i="64"/>
  <c r="HH136" i="64"/>
  <c r="HH121" i="64"/>
  <c r="HH96" i="64"/>
  <c r="HH21" i="64"/>
  <c r="HH11" i="64"/>
  <c r="HH151" i="64"/>
  <c r="HH116" i="64"/>
  <c r="HH111" i="64"/>
  <c r="HH51" i="64"/>
  <c r="HH41" i="64"/>
  <c r="HH31" i="64"/>
  <c r="FY10" i="64"/>
  <c r="FY6" i="64"/>
  <c r="FZ4" i="64"/>
  <c r="HI4" i="64"/>
  <c r="HI6" i="64" l="1"/>
  <c r="HI161" i="64"/>
  <c r="HI131" i="64"/>
  <c r="HI126" i="64"/>
  <c r="HI106" i="64"/>
  <c r="HI86" i="64"/>
  <c r="HI26" i="64"/>
  <c r="HI101" i="64"/>
  <c r="HI76" i="64"/>
  <c r="HI71" i="64"/>
  <c r="HI61" i="64"/>
  <c r="HI16" i="64"/>
  <c r="HI166" i="64"/>
  <c r="HI146" i="64"/>
  <c r="HI66" i="64"/>
  <c r="HI56" i="64"/>
  <c r="HI141" i="64"/>
  <c r="HI136" i="64"/>
  <c r="HI121" i="64"/>
  <c r="HI96" i="64"/>
  <c r="HI21" i="64"/>
  <c r="HI151" i="64"/>
  <c r="HI116" i="64"/>
  <c r="HI111" i="64"/>
  <c r="HI51" i="64"/>
  <c r="HI41" i="64"/>
  <c r="HI31" i="64"/>
  <c r="HI11" i="64"/>
  <c r="HI156" i="64"/>
  <c r="HI91" i="64"/>
  <c r="HI81" i="64"/>
  <c r="HI46" i="64"/>
  <c r="HI36" i="64"/>
  <c r="FZ165" i="64"/>
  <c r="FZ160" i="64"/>
  <c r="FZ141" i="64"/>
  <c r="FZ136" i="64"/>
  <c r="FZ125" i="64"/>
  <c r="FZ121" i="64"/>
  <c r="FZ96" i="64"/>
  <c r="FZ95" i="64"/>
  <c r="FZ50" i="64"/>
  <c r="FZ21" i="64"/>
  <c r="FZ11" i="64"/>
  <c r="FZ155" i="64"/>
  <c r="FZ151" i="64"/>
  <c r="FZ116" i="64"/>
  <c r="FZ111" i="64"/>
  <c r="FZ110" i="64"/>
  <c r="FZ90" i="64"/>
  <c r="FZ51" i="64"/>
  <c r="FZ45" i="64"/>
  <c r="FZ41" i="64"/>
  <c r="FZ35" i="64"/>
  <c r="FZ31" i="64"/>
  <c r="FZ156" i="64"/>
  <c r="FZ150" i="64"/>
  <c r="FZ135" i="64"/>
  <c r="FZ130" i="64"/>
  <c r="FZ91" i="64"/>
  <c r="FZ85" i="64"/>
  <c r="FZ81" i="64"/>
  <c r="FZ46" i="64"/>
  <c r="FZ40" i="64"/>
  <c r="FZ36" i="64"/>
  <c r="FZ30" i="64"/>
  <c r="FZ170" i="64"/>
  <c r="FZ161" i="64"/>
  <c r="FZ131" i="64"/>
  <c r="FZ126" i="64"/>
  <c r="FZ106" i="64"/>
  <c r="FZ105" i="64"/>
  <c r="FZ86" i="64"/>
  <c r="FZ80" i="64"/>
  <c r="FZ26" i="64"/>
  <c r="FZ25" i="64"/>
  <c r="FZ145" i="64"/>
  <c r="FZ140" i="64"/>
  <c r="FZ101" i="64"/>
  <c r="FZ76" i="64"/>
  <c r="FZ75" i="64"/>
  <c r="FZ71" i="64"/>
  <c r="FZ65" i="64"/>
  <c r="FZ61" i="64"/>
  <c r="FZ55" i="64"/>
  <c r="FZ20" i="64"/>
  <c r="FZ16" i="64"/>
  <c r="FZ166" i="64"/>
  <c r="FZ146" i="64"/>
  <c r="FZ120" i="64"/>
  <c r="FZ115" i="64"/>
  <c r="FZ100" i="64"/>
  <c r="FZ70" i="64"/>
  <c r="FZ66" i="64"/>
  <c r="FZ60" i="64"/>
  <c r="FZ56" i="64"/>
  <c r="FZ15" i="64"/>
  <c r="FZ10" i="64"/>
  <c r="FZ6" i="64"/>
  <c r="GA4" i="64"/>
  <c r="HJ4" i="64"/>
  <c r="GA155" i="64" l="1"/>
  <c r="GA151" i="64"/>
  <c r="GA116" i="64"/>
  <c r="GA111" i="64"/>
  <c r="GA110" i="64"/>
  <c r="GA90" i="64"/>
  <c r="GA51" i="64"/>
  <c r="GA45" i="64"/>
  <c r="GA41" i="64"/>
  <c r="GA35" i="64"/>
  <c r="GA31" i="64"/>
  <c r="GA156" i="64"/>
  <c r="GA150" i="64"/>
  <c r="GA135" i="64"/>
  <c r="GA130" i="64"/>
  <c r="GA91" i="64"/>
  <c r="GA85" i="64"/>
  <c r="GA81" i="64"/>
  <c r="GA46" i="64"/>
  <c r="GA40" i="64"/>
  <c r="GA36" i="64"/>
  <c r="GA30" i="64"/>
  <c r="GA170" i="64"/>
  <c r="GA161" i="64"/>
  <c r="GA131" i="64"/>
  <c r="GA126" i="64"/>
  <c r="GA106" i="64"/>
  <c r="GA105" i="64"/>
  <c r="GA86" i="64"/>
  <c r="GA80" i="64"/>
  <c r="GA26" i="64"/>
  <c r="GA25" i="64"/>
  <c r="GA145" i="64"/>
  <c r="GA140" i="64"/>
  <c r="GA101" i="64"/>
  <c r="GA76" i="64"/>
  <c r="GA75" i="64"/>
  <c r="GA71" i="64"/>
  <c r="GA65" i="64"/>
  <c r="GA61" i="64"/>
  <c r="GA55" i="64"/>
  <c r="GA166" i="64"/>
  <c r="GA146" i="64"/>
  <c r="GA120" i="64"/>
  <c r="GA115" i="64"/>
  <c r="GA100" i="64"/>
  <c r="GA70" i="64"/>
  <c r="GA66" i="64"/>
  <c r="GA60" i="64"/>
  <c r="GA56" i="64"/>
  <c r="GA20" i="64"/>
  <c r="GA16" i="64"/>
  <c r="GA15" i="64"/>
  <c r="GA11" i="64"/>
  <c r="GA165" i="64"/>
  <c r="GA160" i="64"/>
  <c r="GA141" i="64"/>
  <c r="GA136" i="64"/>
  <c r="GA125" i="64"/>
  <c r="GA121" i="64"/>
  <c r="GA96" i="64"/>
  <c r="GA95" i="64"/>
  <c r="GA50" i="64"/>
  <c r="GA21" i="64"/>
  <c r="HJ6" i="64"/>
  <c r="HJ101" i="64"/>
  <c r="HJ76" i="64"/>
  <c r="HJ71" i="64"/>
  <c r="HJ61" i="64"/>
  <c r="HJ166" i="64"/>
  <c r="HJ146" i="64"/>
  <c r="HJ66" i="64"/>
  <c r="HJ56" i="64"/>
  <c r="HJ141" i="64"/>
  <c r="HJ136" i="64"/>
  <c r="HJ121" i="64"/>
  <c r="HJ96" i="64"/>
  <c r="HJ21" i="64"/>
  <c r="HJ151" i="64"/>
  <c r="HJ116" i="64"/>
  <c r="HJ111" i="64"/>
  <c r="HJ51" i="64"/>
  <c r="HJ41" i="64"/>
  <c r="HJ31" i="64"/>
  <c r="HJ156" i="64"/>
  <c r="HJ91" i="64"/>
  <c r="HJ81" i="64"/>
  <c r="HJ46" i="64"/>
  <c r="HJ36" i="64"/>
  <c r="HJ16" i="64"/>
  <c r="HJ11" i="64"/>
  <c r="HJ161" i="64"/>
  <c r="HJ131" i="64"/>
  <c r="HJ126" i="64"/>
  <c r="HJ106" i="64"/>
  <c r="HJ86" i="64"/>
  <c r="HJ26" i="64"/>
  <c r="GA10" i="64"/>
  <c r="GA6" i="64"/>
  <c r="HK4" i="64"/>
  <c r="GB4" i="64"/>
  <c r="GB156" i="64" l="1"/>
  <c r="GB150" i="64"/>
  <c r="GB135" i="64"/>
  <c r="GB130" i="64"/>
  <c r="GB91" i="64"/>
  <c r="GB85" i="64"/>
  <c r="GB81" i="64"/>
  <c r="GB46" i="64"/>
  <c r="GB40" i="64"/>
  <c r="GB36" i="64"/>
  <c r="GB30" i="64"/>
  <c r="GB170" i="64"/>
  <c r="GB161" i="64"/>
  <c r="GB131" i="64"/>
  <c r="GB126" i="64"/>
  <c r="GB106" i="64"/>
  <c r="GB105" i="64"/>
  <c r="GB86" i="64"/>
  <c r="GB80" i="64"/>
  <c r="GB26" i="64"/>
  <c r="GB25" i="64"/>
  <c r="GB145" i="64"/>
  <c r="GB140" i="64"/>
  <c r="GB101" i="64"/>
  <c r="GB76" i="64"/>
  <c r="GB75" i="64"/>
  <c r="GB71" i="64"/>
  <c r="GB65" i="64"/>
  <c r="GB61" i="64"/>
  <c r="GB55" i="64"/>
  <c r="GB166" i="64"/>
  <c r="GB146" i="64"/>
  <c r="GB120" i="64"/>
  <c r="GB115" i="64"/>
  <c r="GB100" i="64"/>
  <c r="GB70" i="64"/>
  <c r="GB66" i="64"/>
  <c r="GB60" i="64"/>
  <c r="GB56" i="64"/>
  <c r="GB20" i="64"/>
  <c r="GB16" i="64"/>
  <c r="GB165" i="64"/>
  <c r="GB160" i="64"/>
  <c r="GB141" i="64"/>
  <c r="GB136" i="64"/>
  <c r="GB125" i="64"/>
  <c r="GB121" i="64"/>
  <c r="GB96" i="64"/>
  <c r="GB95" i="64"/>
  <c r="GB50" i="64"/>
  <c r="GB21" i="64"/>
  <c r="GB15" i="64"/>
  <c r="GB11" i="64"/>
  <c r="GB155" i="64"/>
  <c r="GB151" i="64"/>
  <c r="GB116" i="64"/>
  <c r="GB111" i="64"/>
  <c r="GB110" i="64"/>
  <c r="GB90" i="64"/>
  <c r="GB51" i="64"/>
  <c r="GB45" i="64"/>
  <c r="GB41" i="64"/>
  <c r="GB35" i="64"/>
  <c r="GB31" i="64"/>
  <c r="HK6" i="64"/>
  <c r="HK166" i="64"/>
  <c r="HK146" i="64"/>
  <c r="HK66" i="64"/>
  <c r="HK56" i="64"/>
  <c r="HK11" i="64"/>
  <c r="HK141" i="64"/>
  <c r="HK136" i="64"/>
  <c r="HK121" i="64"/>
  <c r="HK96" i="64"/>
  <c r="HK21" i="64"/>
  <c r="HK151" i="64"/>
  <c r="HK116" i="64"/>
  <c r="HK111" i="64"/>
  <c r="HK51" i="64"/>
  <c r="HK41" i="64"/>
  <c r="HK31" i="64"/>
  <c r="HK156" i="64"/>
  <c r="HK91" i="64"/>
  <c r="HK81" i="64"/>
  <c r="HK46" i="64"/>
  <c r="HK36" i="64"/>
  <c r="HK161" i="64"/>
  <c r="HK131" i="64"/>
  <c r="HK126" i="64"/>
  <c r="HK106" i="64"/>
  <c r="HK86" i="64"/>
  <c r="HK26" i="64"/>
  <c r="HK16" i="64"/>
  <c r="HK101" i="64"/>
  <c r="HK76" i="64"/>
  <c r="HK71" i="64"/>
  <c r="HK61" i="64"/>
  <c r="GB10" i="64"/>
  <c r="GB6" i="64"/>
  <c r="GC4" i="64"/>
  <c r="HL4" i="64"/>
  <c r="HL6" i="64" l="1"/>
  <c r="HL141" i="64"/>
  <c r="HL136" i="64"/>
  <c r="HL121" i="64"/>
  <c r="HL96" i="64"/>
  <c r="HL21" i="64"/>
  <c r="HL151" i="64"/>
  <c r="HL116" i="64"/>
  <c r="HL111" i="64"/>
  <c r="HL51" i="64"/>
  <c r="HL41" i="64"/>
  <c r="HL31" i="64"/>
  <c r="HL156" i="64"/>
  <c r="HL91" i="64"/>
  <c r="HL81" i="64"/>
  <c r="HL46" i="64"/>
  <c r="HL36" i="64"/>
  <c r="HL161" i="64"/>
  <c r="HL131" i="64"/>
  <c r="HL126" i="64"/>
  <c r="HL106" i="64"/>
  <c r="HL86" i="64"/>
  <c r="HL26" i="64"/>
  <c r="HL101" i="64"/>
  <c r="HL76" i="64"/>
  <c r="HL71" i="64"/>
  <c r="HL61" i="64"/>
  <c r="HL16" i="64"/>
  <c r="HL166" i="64"/>
  <c r="HL146" i="64"/>
  <c r="HL66" i="64"/>
  <c r="HL56" i="64"/>
  <c r="HL11" i="64"/>
  <c r="GC170" i="64"/>
  <c r="GC161" i="64"/>
  <c r="GC131" i="64"/>
  <c r="GC126" i="64"/>
  <c r="GC106" i="64"/>
  <c r="GC105" i="64"/>
  <c r="GC86" i="64"/>
  <c r="GC80" i="64"/>
  <c r="GC26" i="64"/>
  <c r="GC25" i="64"/>
  <c r="GC145" i="64"/>
  <c r="GC140" i="64"/>
  <c r="GC101" i="64"/>
  <c r="GC76" i="64"/>
  <c r="GC75" i="64"/>
  <c r="GC71" i="64"/>
  <c r="GC65" i="64"/>
  <c r="GC61" i="64"/>
  <c r="GC55" i="64"/>
  <c r="GC16" i="64"/>
  <c r="GC166" i="64"/>
  <c r="GC146" i="64"/>
  <c r="GC120" i="64"/>
  <c r="GC115" i="64"/>
  <c r="GC100" i="64"/>
  <c r="GC70" i="64"/>
  <c r="GC66" i="64"/>
  <c r="GC60" i="64"/>
  <c r="GC56" i="64"/>
  <c r="GC165" i="64"/>
  <c r="GC160" i="64"/>
  <c r="GC141" i="64"/>
  <c r="GC136" i="64"/>
  <c r="GC125" i="64"/>
  <c r="GC121" i="64"/>
  <c r="GC96" i="64"/>
  <c r="GC95" i="64"/>
  <c r="GC50" i="64"/>
  <c r="GC21" i="64"/>
  <c r="GC155" i="64"/>
  <c r="GC151" i="64"/>
  <c r="GC116" i="64"/>
  <c r="GC111" i="64"/>
  <c r="GC110" i="64"/>
  <c r="GC90" i="64"/>
  <c r="GC51" i="64"/>
  <c r="GC45" i="64"/>
  <c r="GC41" i="64"/>
  <c r="GC35" i="64"/>
  <c r="GC31" i="64"/>
  <c r="GC15" i="64"/>
  <c r="GC11" i="64"/>
  <c r="GC20" i="64"/>
  <c r="GC156" i="64"/>
  <c r="GC150" i="64"/>
  <c r="GC135" i="64"/>
  <c r="GC130" i="64"/>
  <c r="GC91" i="64"/>
  <c r="GC85" i="64"/>
  <c r="GC81" i="64"/>
  <c r="GC46" i="64"/>
  <c r="GC40" i="64"/>
  <c r="GC36" i="64"/>
  <c r="GC30" i="64"/>
  <c r="GC10" i="64"/>
  <c r="GC6" i="64"/>
  <c r="GD4" i="64"/>
  <c r="HM4" i="64"/>
  <c r="HM6" i="64" l="1"/>
  <c r="HM151" i="64"/>
  <c r="HM116" i="64"/>
  <c r="HM111" i="64"/>
  <c r="HM51" i="64"/>
  <c r="HM41" i="64"/>
  <c r="HM31" i="64"/>
  <c r="HM156" i="64"/>
  <c r="HM91" i="64"/>
  <c r="HM81" i="64"/>
  <c r="HM46" i="64"/>
  <c r="HM36" i="64"/>
  <c r="HM161" i="64"/>
  <c r="HM131" i="64"/>
  <c r="HM126" i="64"/>
  <c r="HM106" i="64"/>
  <c r="HM86" i="64"/>
  <c r="HM26" i="64"/>
  <c r="HM101" i="64"/>
  <c r="HM76" i="64"/>
  <c r="HM71" i="64"/>
  <c r="HM61" i="64"/>
  <c r="HM166" i="64"/>
  <c r="HM146" i="64"/>
  <c r="HM66" i="64"/>
  <c r="HM56" i="64"/>
  <c r="HM16" i="64"/>
  <c r="HM11" i="64"/>
  <c r="HM141" i="64"/>
  <c r="HM136" i="64"/>
  <c r="HM121" i="64"/>
  <c r="HM96" i="64"/>
  <c r="HM21" i="64"/>
  <c r="GD145" i="64"/>
  <c r="GD140" i="64"/>
  <c r="GD101" i="64"/>
  <c r="GD76" i="64"/>
  <c r="GD75" i="64"/>
  <c r="GD71" i="64"/>
  <c r="GD65" i="64"/>
  <c r="GD61" i="64"/>
  <c r="GD55" i="64"/>
  <c r="GD11" i="64"/>
  <c r="GD166" i="64"/>
  <c r="GD146" i="64"/>
  <c r="GD120" i="64"/>
  <c r="GD115" i="64"/>
  <c r="GD100" i="64"/>
  <c r="GD70" i="64"/>
  <c r="GD66" i="64"/>
  <c r="GD60" i="64"/>
  <c r="GD56" i="64"/>
  <c r="GD16" i="64"/>
  <c r="GD165" i="64"/>
  <c r="GD160" i="64"/>
  <c r="GD141" i="64"/>
  <c r="GD136" i="64"/>
  <c r="GD125" i="64"/>
  <c r="GD121" i="64"/>
  <c r="GD96" i="64"/>
  <c r="GD95" i="64"/>
  <c r="GD50" i="64"/>
  <c r="GD21" i="64"/>
  <c r="GD155" i="64"/>
  <c r="GD151" i="64"/>
  <c r="GD116" i="64"/>
  <c r="GD111" i="64"/>
  <c r="GD110" i="64"/>
  <c r="GD90" i="64"/>
  <c r="GD51" i="64"/>
  <c r="GD45" i="64"/>
  <c r="GD41" i="64"/>
  <c r="GD35" i="64"/>
  <c r="GD31" i="64"/>
  <c r="GD15" i="64"/>
  <c r="GD156" i="64"/>
  <c r="GD150" i="64"/>
  <c r="GD135" i="64"/>
  <c r="GD130" i="64"/>
  <c r="GD91" i="64"/>
  <c r="GD85" i="64"/>
  <c r="GD81" i="64"/>
  <c r="GD46" i="64"/>
  <c r="GD40" i="64"/>
  <c r="GD36" i="64"/>
  <c r="GD30" i="64"/>
  <c r="GD20" i="64"/>
  <c r="GD170" i="64"/>
  <c r="GD161" i="64"/>
  <c r="GD131" i="64"/>
  <c r="GD126" i="64"/>
  <c r="GD106" i="64"/>
  <c r="GD105" i="64"/>
  <c r="GD86" i="64"/>
  <c r="GD80" i="64"/>
  <c r="GD26" i="64"/>
  <c r="GD25" i="64"/>
  <c r="GD10" i="64"/>
  <c r="GD6" i="64"/>
  <c r="GE4" i="64"/>
  <c r="HN4" i="64"/>
  <c r="HN6" i="64" l="1"/>
  <c r="HN156" i="64"/>
  <c r="HN91" i="64"/>
  <c r="HN81" i="64"/>
  <c r="HN46" i="64"/>
  <c r="HN36" i="64"/>
  <c r="HN161" i="64"/>
  <c r="HN131" i="64"/>
  <c r="HN126" i="64"/>
  <c r="HN106" i="64"/>
  <c r="HN86" i="64"/>
  <c r="HN26" i="64"/>
  <c r="HN101" i="64"/>
  <c r="HN76" i="64"/>
  <c r="HN71" i="64"/>
  <c r="HN61" i="64"/>
  <c r="HN166" i="64"/>
  <c r="HN146" i="64"/>
  <c r="HN66" i="64"/>
  <c r="HN56" i="64"/>
  <c r="HN16" i="64"/>
  <c r="HN141" i="64"/>
  <c r="HN136" i="64"/>
  <c r="HN121" i="64"/>
  <c r="HN96" i="64"/>
  <c r="HN21" i="64"/>
  <c r="HN11" i="64"/>
  <c r="HN151" i="64"/>
  <c r="HN116" i="64"/>
  <c r="HN111" i="64"/>
  <c r="HN51" i="64"/>
  <c r="HN41" i="64"/>
  <c r="HN31" i="64"/>
  <c r="GE166" i="64"/>
  <c r="GE146" i="64"/>
  <c r="GE120" i="64"/>
  <c r="GE115" i="64"/>
  <c r="GE100" i="64"/>
  <c r="GE70" i="64"/>
  <c r="GE66" i="64"/>
  <c r="GE60" i="64"/>
  <c r="GE56" i="64"/>
  <c r="GE15" i="64"/>
  <c r="GE165" i="64"/>
  <c r="GE160" i="64"/>
  <c r="GE141" i="64"/>
  <c r="GE136" i="64"/>
  <c r="GE125" i="64"/>
  <c r="GE121" i="64"/>
  <c r="GE96" i="64"/>
  <c r="GE95" i="64"/>
  <c r="GE50" i="64"/>
  <c r="GE21" i="64"/>
  <c r="GE155" i="64"/>
  <c r="GE151" i="64"/>
  <c r="GE116" i="64"/>
  <c r="GE111" i="64"/>
  <c r="GE110" i="64"/>
  <c r="GE90" i="64"/>
  <c r="GE51" i="64"/>
  <c r="GE45" i="64"/>
  <c r="GE41" i="64"/>
  <c r="GE35" i="64"/>
  <c r="GE31" i="64"/>
  <c r="GE156" i="64"/>
  <c r="GE150" i="64"/>
  <c r="GE135" i="64"/>
  <c r="GE130" i="64"/>
  <c r="GE91" i="64"/>
  <c r="GE85" i="64"/>
  <c r="GE81" i="64"/>
  <c r="GE46" i="64"/>
  <c r="GE40" i="64"/>
  <c r="GE36" i="64"/>
  <c r="GE30" i="64"/>
  <c r="GE170" i="64"/>
  <c r="GE161" i="64"/>
  <c r="GE131" i="64"/>
  <c r="GE126" i="64"/>
  <c r="GE106" i="64"/>
  <c r="GE105" i="64"/>
  <c r="GE86" i="64"/>
  <c r="GE80" i="64"/>
  <c r="GE26" i="64"/>
  <c r="GE25" i="64"/>
  <c r="GE20" i="64"/>
  <c r="GE16" i="64"/>
  <c r="GE145" i="64"/>
  <c r="GE140" i="64"/>
  <c r="GE101" i="64"/>
  <c r="GE76" i="64"/>
  <c r="GE75" i="64"/>
  <c r="GE71" i="64"/>
  <c r="GE65" i="64"/>
  <c r="GE61" i="64"/>
  <c r="GE55" i="64"/>
  <c r="GE11" i="64"/>
  <c r="GE10" i="64"/>
  <c r="GE6" i="64"/>
  <c r="HO4" i="64"/>
  <c r="GF4" i="64"/>
  <c r="GF165" i="64" l="1"/>
  <c r="GF160" i="64"/>
  <c r="GF141" i="64"/>
  <c r="GF136" i="64"/>
  <c r="GF125" i="64"/>
  <c r="GF121" i="64"/>
  <c r="GF96" i="64"/>
  <c r="GF95" i="64"/>
  <c r="GF50" i="64"/>
  <c r="GF21" i="64"/>
  <c r="GF155" i="64"/>
  <c r="GF151" i="64"/>
  <c r="GF116" i="64"/>
  <c r="GF111" i="64"/>
  <c r="GF110" i="64"/>
  <c r="GF90" i="64"/>
  <c r="GF51" i="64"/>
  <c r="GF45" i="64"/>
  <c r="GF41" i="64"/>
  <c r="GF35" i="64"/>
  <c r="GF31" i="64"/>
  <c r="GF15" i="64"/>
  <c r="GF11" i="64"/>
  <c r="GF156" i="64"/>
  <c r="GF150" i="64"/>
  <c r="GF135" i="64"/>
  <c r="GF130" i="64"/>
  <c r="GF91" i="64"/>
  <c r="GF85" i="64"/>
  <c r="GF81" i="64"/>
  <c r="GF46" i="64"/>
  <c r="GF40" i="64"/>
  <c r="GF36" i="64"/>
  <c r="GF30" i="64"/>
  <c r="GF170" i="64"/>
  <c r="GF161" i="64"/>
  <c r="GF131" i="64"/>
  <c r="GF126" i="64"/>
  <c r="GF106" i="64"/>
  <c r="GF105" i="64"/>
  <c r="GF86" i="64"/>
  <c r="GF80" i="64"/>
  <c r="GF26" i="64"/>
  <c r="GF25" i="64"/>
  <c r="GF145" i="64"/>
  <c r="GF140" i="64"/>
  <c r="GF101" i="64"/>
  <c r="GF76" i="64"/>
  <c r="GF75" i="64"/>
  <c r="GF71" i="64"/>
  <c r="GF65" i="64"/>
  <c r="GF61" i="64"/>
  <c r="GF55" i="64"/>
  <c r="GF20" i="64"/>
  <c r="GF16" i="64"/>
  <c r="GF166" i="64"/>
  <c r="GF146" i="64"/>
  <c r="GF120" i="64"/>
  <c r="GF115" i="64"/>
  <c r="GF100" i="64"/>
  <c r="GF70" i="64"/>
  <c r="GF66" i="64"/>
  <c r="GF60" i="64"/>
  <c r="GF56" i="64"/>
  <c r="HO6" i="64"/>
  <c r="HO161" i="64"/>
  <c r="HO131" i="64"/>
  <c r="HO126" i="64"/>
  <c r="HO106" i="64"/>
  <c r="HO86" i="64"/>
  <c r="HO26" i="64"/>
  <c r="HO101" i="64"/>
  <c r="HO76" i="64"/>
  <c r="HO71" i="64"/>
  <c r="HO61" i="64"/>
  <c r="HO166" i="64"/>
  <c r="HO146" i="64"/>
  <c r="HO66" i="64"/>
  <c r="HO56" i="64"/>
  <c r="HO141" i="64"/>
  <c r="HO136" i="64"/>
  <c r="HO121" i="64"/>
  <c r="HO96" i="64"/>
  <c r="HO21" i="64"/>
  <c r="HO151" i="64"/>
  <c r="HO116" i="64"/>
  <c r="HO111" i="64"/>
  <c r="HO51" i="64"/>
  <c r="HO41" i="64"/>
  <c r="HO31" i="64"/>
  <c r="HO11" i="64"/>
  <c r="HO156" i="64"/>
  <c r="HO91" i="64"/>
  <c r="HO81" i="64"/>
  <c r="HO46" i="64"/>
  <c r="HO36" i="64"/>
  <c r="HO16" i="64"/>
  <c r="GF10" i="64"/>
  <c r="GF6" i="64"/>
  <c r="HP4" i="64"/>
  <c r="GG4" i="64"/>
  <c r="GG155" i="64" l="1"/>
  <c r="GG151" i="64"/>
  <c r="GG116" i="64"/>
  <c r="GG111" i="64"/>
  <c r="GG110" i="64"/>
  <c r="GG90" i="64"/>
  <c r="GG51" i="64"/>
  <c r="GG45" i="64"/>
  <c r="GG41" i="64"/>
  <c r="GG35" i="64"/>
  <c r="GG31" i="64"/>
  <c r="GG156" i="64"/>
  <c r="GG150" i="64"/>
  <c r="GG135" i="64"/>
  <c r="GG130" i="64"/>
  <c r="GG91" i="64"/>
  <c r="GG85" i="64"/>
  <c r="GG81" i="64"/>
  <c r="GG46" i="64"/>
  <c r="GG40" i="64"/>
  <c r="GG36" i="64"/>
  <c r="GG30" i="64"/>
  <c r="GG170" i="64"/>
  <c r="GG161" i="64"/>
  <c r="GG131" i="64"/>
  <c r="GG126" i="64"/>
  <c r="GG106" i="64"/>
  <c r="GG105" i="64"/>
  <c r="GG86" i="64"/>
  <c r="GG80" i="64"/>
  <c r="GG26" i="64"/>
  <c r="GG25" i="64"/>
  <c r="GG145" i="64"/>
  <c r="GG140" i="64"/>
  <c r="GG101" i="64"/>
  <c r="GG76" i="64"/>
  <c r="GG75" i="64"/>
  <c r="GG71" i="64"/>
  <c r="GG65" i="64"/>
  <c r="GG61" i="64"/>
  <c r="GG55" i="64"/>
  <c r="GG166" i="64"/>
  <c r="GG146" i="64"/>
  <c r="GG120" i="64"/>
  <c r="GG115" i="64"/>
  <c r="GG100" i="64"/>
  <c r="GG70" i="64"/>
  <c r="GG66" i="64"/>
  <c r="GG60" i="64"/>
  <c r="GG56" i="64"/>
  <c r="GG20" i="64"/>
  <c r="GG16" i="64"/>
  <c r="GG15" i="64"/>
  <c r="GG11" i="64"/>
  <c r="GG165" i="64"/>
  <c r="GG160" i="64"/>
  <c r="GG141" i="64"/>
  <c r="GG136" i="64"/>
  <c r="GG125" i="64"/>
  <c r="GG121" i="64"/>
  <c r="GG96" i="64"/>
  <c r="GG95" i="64"/>
  <c r="GG50" i="64"/>
  <c r="GG21" i="64"/>
  <c r="HP6" i="64"/>
  <c r="HP101" i="64"/>
  <c r="HP76" i="64"/>
  <c r="HP71" i="64"/>
  <c r="HP61" i="64"/>
  <c r="HP166" i="64"/>
  <c r="HP146" i="64"/>
  <c r="HP66" i="64"/>
  <c r="HP56" i="64"/>
  <c r="HP141" i="64"/>
  <c r="HP136" i="64"/>
  <c r="HP121" i="64"/>
  <c r="HP96" i="64"/>
  <c r="HP21" i="64"/>
  <c r="HP151" i="64"/>
  <c r="HP116" i="64"/>
  <c r="HP111" i="64"/>
  <c r="HP51" i="64"/>
  <c r="HP41" i="64"/>
  <c r="HP31" i="64"/>
  <c r="HP11" i="64"/>
  <c r="HP156" i="64"/>
  <c r="HP91" i="64"/>
  <c r="HP81" i="64"/>
  <c r="HP46" i="64"/>
  <c r="HP36" i="64"/>
  <c r="HP16" i="64"/>
  <c r="HP161" i="64"/>
  <c r="HP131" i="64"/>
  <c r="HP126" i="64"/>
  <c r="HP106" i="64"/>
  <c r="HP86" i="64"/>
  <c r="HP26" i="64"/>
  <c r="GG10" i="64"/>
  <c r="GG6" i="64"/>
  <c r="GH4" i="64"/>
  <c r="GH156" i="64" l="1"/>
  <c r="GH150" i="64"/>
  <c r="GH135" i="64"/>
  <c r="GH130" i="64"/>
  <c r="GH91" i="64"/>
  <c r="GH85" i="64"/>
  <c r="GH81" i="64"/>
  <c r="GH46" i="64"/>
  <c r="GH40" i="64"/>
  <c r="GH36" i="64"/>
  <c r="GH30" i="64"/>
  <c r="GH170" i="64"/>
  <c r="GH161" i="64"/>
  <c r="GH131" i="64"/>
  <c r="GH126" i="64"/>
  <c r="GH106" i="64"/>
  <c r="GH105" i="64"/>
  <c r="GH86" i="64"/>
  <c r="GH80" i="64"/>
  <c r="GH26" i="64"/>
  <c r="GH25" i="64"/>
  <c r="GH145" i="64"/>
  <c r="GH140" i="64"/>
  <c r="GH101" i="64"/>
  <c r="GH76" i="64"/>
  <c r="GH75" i="64"/>
  <c r="GH71" i="64"/>
  <c r="GH65" i="64"/>
  <c r="GH61" i="64"/>
  <c r="GH55" i="64"/>
  <c r="GH166" i="64"/>
  <c r="GH146" i="64"/>
  <c r="GH120" i="64"/>
  <c r="GH115" i="64"/>
  <c r="GH100" i="64"/>
  <c r="GH70" i="64"/>
  <c r="GH66" i="64"/>
  <c r="GH60" i="64"/>
  <c r="GH56" i="64"/>
  <c r="GH20" i="64"/>
  <c r="GH16" i="64"/>
  <c r="GH165" i="64"/>
  <c r="GH160" i="64"/>
  <c r="GH141" i="64"/>
  <c r="GH136" i="64"/>
  <c r="GH125" i="64"/>
  <c r="GH121" i="64"/>
  <c r="GH96" i="64"/>
  <c r="GH95" i="64"/>
  <c r="GH50" i="64"/>
  <c r="GH21" i="64"/>
  <c r="GH15" i="64"/>
  <c r="GH11" i="64"/>
  <c r="GH155" i="64"/>
  <c r="GH151" i="64"/>
  <c r="GH116" i="64"/>
  <c r="GH111" i="64"/>
  <c r="GH110" i="64"/>
  <c r="GH90" i="64"/>
  <c r="GH51" i="64"/>
  <c r="GH45" i="64"/>
  <c r="GH41" i="64"/>
  <c r="GH35" i="64"/>
  <c r="GH31" i="64"/>
  <c r="GH10" i="64"/>
  <c r="GH6" i="64"/>
  <c r="GI4" i="64"/>
  <c r="I11" i="68"/>
  <c r="B29" i="68"/>
  <c r="B28" i="68"/>
  <c r="B27" i="68"/>
  <c r="B26" i="68"/>
  <c r="B23" i="68"/>
  <c r="B20" i="68"/>
  <c r="B18" i="67"/>
  <c r="M14" i="67"/>
  <c r="D14" i="66"/>
  <c r="T13" i="66"/>
  <c r="R13" i="66"/>
  <c r="B24" i="68" s="1"/>
  <c r="Q13" i="66"/>
  <c r="P13" i="66"/>
  <c r="B22" i="68" s="1"/>
  <c r="O13" i="66"/>
  <c r="B21" i="68" s="1"/>
  <c r="J10" i="66"/>
  <c r="H10" i="66"/>
  <c r="J14" i="67" s="1"/>
  <c r="GI170" i="64" l="1"/>
  <c r="FB170" i="64" s="1"/>
  <c r="GI161" i="64"/>
  <c r="GI131" i="64"/>
  <c r="GI126" i="64"/>
  <c r="GI106" i="64"/>
  <c r="GI105" i="64"/>
  <c r="FB105" i="64" s="1"/>
  <c r="S14" i="66" s="1"/>
  <c r="GI86" i="64"/>
  <c r="GI80" i="64"/>
  <c r="FB80" i="64" s="1"/>
  <c r="GI26" i="64"/>
  <c r="GI25" i="64"/>
  <c r="FB25" i="64" s="1"/>
  <c r="GI145" i="64"/>
  <c r="FB145" i="64" s="1"/>
  <c r="GI140" i="64"/>
  <c r="FB140" i="64" s="1"/>
  <c r="GI101" i="64"/>
  <c r="GI76" i="64"/>
  <c r="GI75" i="64"/>
  <c r="FB75" i="64" s="1"/>
  <c r="GI71" i="64"/>
  <c r="GI65" i="64"/>
  <c r="FB65" i="64" s="1"/>
  <c r="GI61" i="64"/>
  <c r="GI55" i="64"/>
  <c r="FB55" i="64" s="1"/>
  <c r="GI166" i="64"/>
  <c r="GI146" i="64"/>
  <c r="GI120" i="64"/>
  <c r="FB120" i="64" s="1"/>
  <c r="GI115" i="64"/>
  <c r="FB115" i="64" s="1"/>
  <c r="GI100" i="64"/>
  <c r="FB100" i="64" s="1"/>
  <c r="GI70" i="64"/>
  <c r="FB70" i="64" s="1"/>
  <c r="GI66" i="64"/>
  <c r="GI60" i="64"/>
  <c r="FB60" i="64" s="1"/>
  <c r="GI56" i="64"/>
  <c r="GI20" i="64"/>
  <c r="FB20" i="64" s="1"/>
  <c r="GI165" i="64"/>
  <c r="FB165" i="64" s="1"/>
  <c r="GI160" i="64"/>
  <c r="FB160" i="64" s="1"/>
  <c r="GI141" i="64"/>
  <c r="GI136" i="64"/>
  <c r="GI125" i="64"/>
  <c r="FB125" i="64" s="1"/>
  <c r="GI121" i="64"/>
  <c r="GI96" i="64"/>
  <c r="GI95" i="64"/>
  <c r="FB95" i="64" s="1"/>
  <c r="GI50" i="64"/>
  <c r="FB50" i="64" s="1"/>
  <c r="GI21" i="64"/>
  <c r="GI155" i="64"/>
  <c r="FB155" i="64" s="1"/>
  <c r="GI151" i="64"/>
  <c r="GI116" i="64"/>
  <c r="GI111" i="64"/>
  <c r="GI110" i="64"/>
  <c r="FB110" i="64" s="1"/>
  <c r="GI90" i="64"/>
  <c r="FB90" i="64" s="1"/>
  <c r="GI51" i="64"/>
  <c r="GI45" i="64"/>
  <c r="FB45" i="64" s="1"/>
  <c r="GI41" i="64"/>
  <c r="GI35" i="64"/>
  <c r="FB35" i="64" s="1"/>
  <c r="GI31" i="64"/>
  <c r="GI15" i="64"/>
  <c r="FB15" i="64" s="1"/>
  <c r="GI11" i="64"/>
  <c r="GI156" i="64"/>
  <c r="GI150" i="64"/>
  <c r="FB150" i="64" s="1"/>
  <c r="GI135" i="64"/>
  <c r="FB135" i="64" s="1"/>
  <c r="GI130" i="64"/>
  <c r="FB130" i="64" s="1"/>
  <c r="GI91" i="64"/>
  <c r="GI85" i="64"/>
  <c r="FB85" i="64" s="1"/>
  <c r="GI81" i="64"/>
  <c r="GI46" i="64"/>
  <c r="GI40" i="64"/>
  <c r="FB40" i="64" s="1"/>
  <c r="GI36" i="64"/>
  <c r="GI30" i="64"/>
  <c r="FB30" i="64" s="1"/>
  <c r="GI16" i="64"/>
  <c r="V14" i="66"/>
  <c r="U14" i="66"/>
  <c r="W14" i="66"/>
  <c r="N14" i="66"/>
  <c r="H14" i="66"/>
  <c r="Y14" i="66"/>
  <c r="Y16" i="66" s="1"/>
  <c r="M14" i="66"/>
  <c r="G14" i="66"/>
  <c r="G16" i="66" s="1"/>
  <c r="X14" i="66"/>
  <c r="L14" i="66"/>
  <c r="A14" i="66"/>
  <c r="K14" i="66"/>
  <c r="C14" i="66"/>
  <c r="O14" i="66"/>
  <c r="I14" i="66"/>
  <c r="T14" i="66"/>
  <c r="P14" i="66"/>
  <c r="J14" i="66"/>
  <c r="B14" i="66"/>
  <c r="G18" i="67"/>
  <c r="L18" i="67"/>
  <c r="E18" i="67"/>
  <c r="J18" i="67"/>
  <c r="D18" i="67"/>
  <c r="I18" i="67"/>
  <c r="A18" i="67"/>
  <c r="F18" i="67"/>
  <c r="H18" i="67"/>
  <c r="GI10" i="64"/>
  <c r="FB10" i="64" s="1"/>
  <c r="GI6" i="64"/>
  <c r="I22" i="86" l="1"/>
  <c r="EZ46" i="64"/>
  <c r="FA46" i="64"/>
  <c r="EZ41" i="64"/>
  <c r="FA41" i="64"/>
  <c r="FA116" i="64"/>
  <c r="EZ116" i="64"/>
  <c r="EZ96" i="64"/>
  <c r="FA96" i="64"/>
  <c r="EZ61" i="64"/>
  <c r="FA61" i="64"/>
  <c r="EZ81" i="64"/>
  <c r="FA81" i="64"/>
  <c r="FA156" i="64"/>
  <c r="EZ156" i="64"/>
  <c r="FA151" i="64"/>
  <c r="EZ151" i="64"/>
  <c r="EZ121" i="64"/>
  <c r="FA121" i="64"/>
  <c r="FA106" i="64"/>
  <c r="EZ106" i="64"/>
  <c r="FA16" i="64"/>
  <c r="EZ16" i="64"/>
  <c r="EZ11" i="64"/>
  <c r="FA11" i="64"/>
  <c r="FA51" i="64"/>
  <c r="EZ51" i="64"/>
  <c r="EZ56" i="64"/>
  <c r="FA56" i="64"/>
  <c r="EZ71" i="64"/>
  <c r="FA71" i="64"/>
  <c r="EZ126" i="64"/>
  <c r="FA126" i="64"/>
  <c r="EZ91" i="64"/>
  <c r="FA91" i="64"/>
  <c r="EZ21" i="64"/>
  <c r="FA21" i="64"/>
  <c r="FA136" i="64"/>
  <c r="EZ136" i="64"/>
  <c r="FA146" i="64"/>
  <c r="EZ146" i="64"/>
  <c r="EZ26" i="64"/>
  <c r="FA26" i="64"/>
  <c r="EZ131" i="64"/>
  <c r="FA131" i="64"/>
  <c r="EZ36" i="64"/>
  <c r="FA36" i="64"/>
  <c r="FA31" i="64"/>
  <c r="EZ31" i="64"/>
  <c r="FA141" i="64"/>
  <c r="EZ141" i="64"/>
  <c r="FA66" i="64"/>
  <c r="EZ66" i="64"/>
  <c r="FA166" i="64"/>
  <c r="EZ166" i="64"/>
  <c r="EZ76" i="64"/>
  <c r="FA76" i="64"/>
  <c r="EZ161" i="64"/>
  <c r="FA161" i="64"/>
  <c r="FA111" i="64"/>
  <c r="EZ111" i="64"/>
  <c r="FA101" i="64"/>
  <c r="R14" i="66" s="1"/>
  <c r="EZ101" i="64"/>
  <c r="FA86" i="64"/>
  <c r="EZ86" i="64"/>
  <c r="S16" i="66"/>
  <c r="FA6" i="64"/>
  <c r="EZ6" i="64"/>
  <c r="FE21" i="64" l="1"/>
  <c r="IB21" i="64" s="1"/>
  <c r="FE71" i="64"/>
  <c r="FE11" i="64"/>
  <c r="FE121" i="64"/>
  <c r="F11" i="13" s="1"/>
  <c r="FE81" i="64"/>
  <c r="IB81" i="64" s="1"/>
  <c r="FE26" i="64"/>
  <c r="D8" i="87" s="1"/>
  <c r="FE101" i="64"/>
  <c r="D23" i="87" s="1"/>
  <c r="FE141" i="64"/>
  <c r="FE136" i="64"/>
  <c r="IB136" i="64" s="1"/>
  <c r="FE51" i="64"/>
  <c r="D13" i="87" s="1"/>
  <c r="FE106" i="64"/>
  <c r="IB106" i="64" s="1"/>
  <c r="FE156" i="64"/>
  <c r="IB156" i="64" s="1"/>
  <c r="Q14" i="66"/>
  <c r="Z14" i="66" s="1"/>
  <c r="FE86" i="64"/>
  <c r="FE66" i="64"/>
  <c r="IB66" i="64" s="1"/>
  <c r="FE146" i="64"/>
  <c r="D32" i="87" s="1"/>
  <c r="FE16" i="64"/>
  <c r="IB16" i="64" s="1"/>
  <c r="FE151" i="64"/>
  <c r="IB151" i="64" s="1"/>
  <c r="FE111" i="64"/>
  <c r="FE166" i="64"/>
  <c r="FE31" i="64"/>
  <c r="FE116" i="64"/>
  <c r="IB71" i="64"/>
  <c r="F9" i="13"/>
  <c r="D17" i="87"/>
  <c r="F17" i="13"/>
  <c r="FE161" i="64"/>
  <c r="FE36" i="64"/>
  <c r="FE91" i="64"/>
  <c r="FE56" i="64"/>
  <c r="FE61" i="64"/>
  <c r="FE41" i="64"/>
  <c r="IB141" i="64"/>
  <c r="F8" i="13"/>
  <c r="D31" i="87"/>
  <c r="D30" i="87"/>
  <c r="F31" i="13"/>
  <c r="IB86" i="64"/>
  <c r="F13" i="13"/>
  <c r="D20" i="87"/>
  <c r="FE76" i="64"/>
  <c r="FE131" i="64"/>
  <c r="FE126" i="64"/>
  <c r="FE96" i="64"/>
  <c r="FE46" i="64"/>
  <c r="FE6" i="64"/>
  <c r="D4" i="87" s="1"/>
  <c r="I24" i="86"/>
  <c r="I23" i="86"/>
  <c r="T16" i="66"/>
  <c r="V16" i="66"/>
  <c r="U16" i="66"/>
  <c r="X16" i="66"/>
  <c r="IB11" i="64" l="1"/>
  <c r="FE13" i="64"/>
  <c r="D5" i="87" s="1"/>
  <c r="F10" i="13"/>
  <c r="F5" i="13"/>
  <c r="U5" i="13" s="1"/>
  <c r="V5" i="13" s="1"/>
  <c r="IB26" i="64"/>
  <c r="D34" i="87"/>
  <c r="I34" i="87" s="1"/>
  <c r="F19" i="13"/>
  <c r="J19" i="13" s="1"/>
  <c r="F34" i="13"/>
  <c r="J34" i="13" s="1"/>
  <c r="IB101" i="64"/>
  <c r="F24" i="13"/>
  <c r="U24" i="13" s="1"/>
  <c r="V24" i="13" s="1"/>
  <c r="D7" i="87"/>
  <c r="G7" i="87" s="1"/>
  <c r="IB146" i="64"/>
  <c r="F4" i="13"/>
  <c r="J4" i="13" s="1"/>
  <c r="IB51" i="64"/>
  <c r="IB121" i="64"/>
  <c r="F7" i="13"/>
  <c r="J7" i="13" s="1"/>
  <c r="D27" i="87"/>
  <c r="G27" i="87" s="1"/>
  <c r="D19" i="87"/>
  <c r="G19" i="87" s="1"/>
  <c r="F22" i="13"/>
  <c r="J22" i="13" s="1"/>
  <c r="D24" i="87"/>
  <c r="G24" i="87" s="1"/>
  <c r="F3" i="13"/>
  <c r="U3" i="13" s="1"/>
  <c r="V3" i="13" s="1"/>
  <c r="D16" i="87"/>
  <c r="F16" i="87" s="1"/>
  <c r="F23" i="13"/>
  <c r="J23" i="13" s="1"/>
  <c r="D33" i="87"/>
  <c r="G33" i="87" s="1"/>
  <c r="F26" i="13"/>
  <c r="U26" i="13" s="1"/>
  <c r="V26" i="13" s="1"/>
  <c r="D6" i="87"/>
  <c r="I6" i="87" s="1"/>
  <c r="J13" i="13"/>
  <c r="U13" i="13"/>
  <c r="V13" i="13" s="1"/>
  <c r="G30" i="87"/>
  <c r="F30" i="87"/>
  <c r="I30" i="87"/>
  <c r="E30" i="87"/>
  <c r="G20" i="87"/>
  <c r="E20" i="87"/>
  <c r="I20" i="87"/>
  <c r="F20" i="87"/>
  <c r="IB46" i="64"/>
  <c r="D12" i="87"/>
  <c r="F18" i="13"/>
  <c r="IB36" i="64"/>
  <c r="D10" i="87"/>
  <c r="F20" i="13"/>
  <c r="J9" i="13"/>
  <c r="U9" i="13"/>
  <c r="V9" i="13" s="1"/>
  <c r="IB96" i="64"/>
  <c r="D22" i="87"/>
  <c r="F14" i="13"/>
  <c r="IB161" i="64"/>
  <c r="F30" i="13"/>
  <c r="D35" i="87"/>
  <c r="G13" i="87"/>
  <c r="I13" i="87"/>
  <c r="F13" i="87"/>
  <c r="E13" i="87"/>
  <c r="IB41" i="64"/>
  <c r="D11" i="87"/>
  <c r="F6" i="13"/>
  <c r="J17" i="13"/>
  <c r="U17" i="13"/>
  <c r="V17" i="13" s="1"/>
  <c r="G5" i="87"/>
  <c r="E5" i="87"/>
  <c r="I5" i="87"/>
  <c r="F5" i="87"/>
  <c r="E7" i="87"/>
  <c r="IB116" i="64"/>
  <c r="D26" i="87"/>
  <c r="F29" i="13"/>
  <c r="IB126" i="64"/>
  <c r="D28" i="87"/>
  <c r="F27" i="13"/>
  <c r="G31" i="87"/>
  <c r="I31" i="87"/>
  <c r="F31" i="87"/>
  <c r="E31" i="87"/>
  <c r="J8" i="13"/>
  <c r="U8" i="13"/>
  <c r="V8" i="13" s="1"/>
  <c r="IB61" i="64"/>
  <c r="D15" i="87"/>
  <c r="F21" i="13"/>
  <c r="J10" i="13"/>
  <c r="U10" i="13"/>
  <c r="V10" i="13" s="1"/>
  <c r="IB31" i="64"/>
  <c r="F12" i="13"/>
  <c r="D9" i="87"/>
  <c r="G34" i="87"/>
  <c r="IB131" i="64"/>
  <c r="F28" i="13"/>
  <c r="D29" i="87"/>
  <c r="IB76" i="64"/>
  <c r="D18" i="87"/>
  <c r="F25" i="13"/>
  <c r="IB56" i="64"/>
  <c r="D14" i="87"/>
  <c r="F32" i="13"/>
  <c r="IB166" i="64"/>
  <c r="D36" i="87"/>
  <c r="F15" i="13"/>
  <c r="J31" i="13"/>
  <c r="U31" i="13"/>
  <c r="V31" i="13" s="1"/>
  <c r="G23" i="87"/>
  <c r="F23" i="87"/>
  <c r="E23" i="87"/>
  <c r="I23" i="87"/>
  <c r="D11" i="89"/>
  <c r="D13" i="89" s="1"/>
  <c r="IB91" i="64"/>
  <c r="D21" i="87"/>
  <c r="F33" i="13"/>
  <c r="G32" i="87"/>
  <c r="E32" i="87"/>
  <c r="I32" i="87"/>
  <c r="F32" i="87"/>
  <c r="U11" i="13"/>
  <c r="V11" i="13" s="1"/>
  <c r="J11" i="13"/>
  <c r="G17" i="87"/>
  <c r="F17" i="87"/>
  <c r="E17" i="87"/>
  <c r="I17" i="87"/>
  <c r="G8" i="87"/>
  <c r="E8" i="87"/>
  <c r="I8" i="87"/>
  <c r="F8" i="87"/>
  <c r="IB111" i="64"/>
  <c r="F16" i="13"/>
  <c r="D25" i="87"/>
  <c r="G4" i="87"/>
  <c r="E4" i="87"/>
  <c r="I4" i="87"/>
  <c r="I31" i="86"/>
  <c r="I16" i="66"/>
  <c r="M16" i="66"/>
  <c r="J16" i="66"/>
  <c r="L16" i="66"/>
  <c r="H16" i="66"/>
  <c r="K16" i="66"/>
  <c r="H30" i="68"/>
  <c r="H26" i="68"/>
  <c r="H27" i="68"/>
  <c r="H28" i="68"/>
  <c r="J24" i="13" l="1"/>
  <c r="F34" i="87"/>
  <c r="E34" i="87"/>
  <c r="U19" i="13"/>
  <c r="V19" i="13" s="1"/>
  <c r="J5" i="13"/>
  <c r="F7" i="87"/>
  <c r="I7" i="87"/>
  <c r="U34" i="13"/>
  <c r="V34" i="13" s="1"/>
  <c r="F19" i="87"/>
  <c r="E19" i="87"/>
  <c r="J19" i="87" s="1"/>
  <c r="K20" i="87" s="1"/>
  <c r="I19" i="87"/>
  <c r="I16" i="87"/>
  <c r="E16" i="87"/>
  <c r="G16" i="87"/>
  <c r="U7" i="13"/>
  <c r="V7" i="13" s="1"/>
  <c r="U4" i="13"/>
  <c r="V4" i="13" s="1"/>
  <c r="I27" i="87"/>
  <c r="F27" i="87"/>
  <c r="U23" i="13"/>
  <c r="V23" i="13" s="1"/>
  <c r="E27" i="87"/>
  <c r="H27" i="87" s="1"/>
  <c r="F6" i="87"/>
  <c r="I24" i="87"/>
  <c r="E24" i="87"/>
  <c r="H24" i="87" s="1"/>
  <c r="F24" i="87"/>
  <c r="U22" i="13"/>
  <c r="V22" i="13" s="1"/>
  <c r="J3" i="13"/>
  <c r="G6" i="87"/>
  <c r="J26" i="13"/>
  <c r="E6" i="87"/>
  <c r="I33" i="87"/>
  <c r="F33" i="87"/>
  <c r="E33" i="87"/>
  <c r="H33" i="87" s="1"/>
  <c r="H13" i="87"/>
  <c r="J7" i="87"/>
  <c r="K8" i="87" s="1"/>
  <c r="H20" i="87"/>
  <c r="J32" i="87"/>
  <c r="J31" i="87"/>
  <c r="K32" i="87" s="1"/>
  <c r="J5" i="87"/>
  <c r="J30" i="87"/>
  <c r="K31" i="87" s="1"/>
  <c r="H34" i="87"/>
  <c r="J8" i="87"/>
  <c r="H30" i="87"/>
  <c r="H17" i="87"/>
  <c r="G18" i="87"/>
  <c r="I18" i="87"/>
  <c r="F18" i="87"/>
  <c r="E18" i="87"/>
  <c r="J32" i="13"/>
  <c r="U32" i="13"/>
  <c r="V32" i="13" s="1"/>
  <c r="G12" i="87"/>
  <c r="F12" i="87"/>
  <c r="I12" i="87"/>
  <c r="E12" i="87"/>
  <c r="J17" i="87"/>
  <c r="E16" i="91"/>
  <c r="B3" i="90"/>
  <c r="B3" i="91"/>
  <c r="G29" i="87"/>
  <c r="E29" i="87"/>
  <c r="F29" i="87"/>
  <c r="I29" i="87"/>
  <c r="J34" i="87"/>
  <c r="U21" i="13"/>
  <c r="V21" i="13" s="1"/>
  <c r="J21" i="13"/>
  <c r="G28" i="87"/>
  <c r="I28" i="87"/>
  <c r="F28" i="87"/>
  <c r="E28" i="87"/>
  <c r="H8" i="87"/>
  <c r="J15" i="13"/>
  <c r="U15" i="13"/>
  <c r="V15" i="13" s="1"/>
  <c r="J25" i="13"/>
  <c r="U25" i="13"/>
  <c r="V25" i="13" s="1"/>
  <c r="J28" i="13"/>
  <c r="U28" i="13"/>
  <c r="V28" i="13" s="1"/>
  <c r="G9" i="87"/>
  <c r="I9" i="87"/>
  <c r="E9" i="87"/>
  <c r="F9" i="87"/>
  <c r="G15" i="87"/>
  <c r="E15" i="87"/>
  <c r="F15" i="87"/>
  <c r="I15" i="87"/>
  <c r="H31" i="87"/>
  <c r="J14" i="13"/>
  <c r="U14" i="13"/>
  <c r="V14" i="13" s="1"/>
  <c r="G36" i="87"/>
  <c r="F36" i="87"/>
  <c r="I36" i="87"/>
  <c r="E36" i="87"/>
  <c r="J29" i="13"/>
  <c r="U29" i="13"/>
  <c r="V29" i="13" s="1"/>
  <c r="G22" i="87"/>
  <c r="E22" i="87"/>
  <c r="I22" i="87"/>
  <c r="F22" i="87"/>
  <c r="J20" i="13"/>
  <c r="U20" i="13"/>
  <c r="V20" i="13" s="1"/>
  <c r="J33" i="13"/>
  <c r="U33" i="13"/>
  <c r="V33" i="13" s="1"/>
  <c r="G26" i="87"/>
  <c r="E26" i="87"/>
  <c r="I26" i="87"/>
  <c r="F26" i="87"/>
  <c r="J6" i="13"/>
  <c r="U6" i="13"/>
  <c r="V6" i="13" s="1"/>
  <c r="J13" i="87"/>
  <c r="G10" i="87"/>
  <c r="I10" i="87"/>
  <c r="F10" i="87"/>
  <c r="E10" i="87"/>
  <c r="H23" i="87"/>
  <c r="D23" i="89"/>
  <c r="U16" i="13"/>
  <c r="V16" i="13" s="1"/>
  <c r="J16" i="13"/>
  <c r="J23" i="87"/>
  <c r="G35" i="87"/>
  <c r="E35" i="87"/>
  <c r="I35" i="87"/>
  <c r="F35" i="87"/>
  <c r="G25" i="87"/>
  <c r="I25" i="87"/>
  <c r="F25" i="87"/>
  <c r="E25" i="87"/>
  <c r="U12" i="13"/>
  <c r="V12" i="13" s="1"/>
  <c r="J12" i="13"/>
  <c r="G21" i="87"/>
  <c r="I21" i="87"/>
  <c r="E21" i="87"/>
  <c r="F21" i="87"/>
  <c r="G11" i="87"/>
  <c r="E11" i="87"/>
  <c r="F11" i="87"/>
  <c r="I11" i="87"/>
  <c r="H32" i="87"/>
  <c r="G14" i="87"/>
  <c r="E14" i="87"/>
  <c r="I14" i="87"/>
  <c r="F14" i="87"/>
  <c r="U27" i="13"/>
  <c r="V27" i="13" s="1"/>
  <c r="J27" i="13"/>
  <c r="H7" i="87"/>
  <c r="H5" i="87"/>
  <c r="J30" i="13"/>
  <c r="U30" i="13"/>
  <c r="V30" i="13" s="1"/>
  <c r="J18" i="13"/>
  <c r="U18" i="13"/>
  <c r="V18" i="13" s="1"/>
  <c r="J20" i="87"/>
  <c r="H4" i="87"/>
  <c r="K4" i="87"/>
  <c r="J4" i="87"/>
  <c r="K5" i="87" s="1"/>
  <c r="G11" i="86"/>
  <c r="W16" i="66"/>
  <c r="K18" i="67"/>
  <c r="G11" i="68"/>
  <c r="J16" i="87" l="1"/>
  <c r="K17" i="87" s="1"/>
  <c r="H19" i="87"/>
  <c r="H16" i="87"/>
  <c r="J27" i="87"/>
  <c r="K28" i="87" s="1"/>
  <c r="J6" i="87"/>
  <c r="K7" i="87" s="1"/>
  <c r="J24" i="87"/>
  <c r="K25" i="87" s="1"/>
  <c r="K24" i="87"/>
  <c r="J33" i="87"/>
  <c r="K34" i="87" s="1"/>
  <c r="K33" i="87"/>
  <c r="K6" i="87"/>
  <c r="H6" i="87"/>
  <c r="H12" i="87"/>
  <c r="J26" i="87"/>
  <c r="K27" i="87" s="1"/>
  <c r="H21" i="87"/>
  <c r="H14" i="87"/>
  <c r="H29" i="87"/>
  <c r="K14" i="87"/>
  <c r="H11" i="87"/>
  <c r="H15" i="87"/>
  <c r="J35" i="87"/>
  <c r="K36" i="87" s="1"/>
  <c r="K21" i="87"/>
  <c r="H10" i="87"/>
  <c r="H28" i="87"/>
  <c r="H18" i="87"/>
  <c r="J25" i="87"/>
  <c r="K26" i="87" s="1"/>
  <c r="J22" i="87"/>
  <c r="K23" i="87" s="1"/>
  <c r="J36" i="87"/>
  <c r="H9" i="87"/>
  <c r="H35" i="87"/>
  <c r="E14" i="91"/>
  <c r="C34" i="91"/>
  <c r="C39" i="91"/>
  <c r="E39" i="91" s="1"/>
  <c r="C43" i="91" s="1"/>
  <c r="K35" i="87"/>
  <c r="C34" i="90"/>
  <c r="C39" i="90" s="1"/>
  <c r="E39" i="90" s="1"/>
  <c r="C43" i="90" s="1"/>
  <c r="J21" i="87"/>
  <c r="K22" i="87" s="1"/>
  <c r="K9" i="87"/>
  <c r="F21" i="91"/>
  <c r="F20" i="91"/>
  <c r="F22" i="91"/>
  <c r="F23" i="91"/>
  <c r="H36" i="87"/>
  <c r="J9" i="87"/>
  <c r="K10" i="87" s="1"/>
  <c r="J12" i="87"/>
  <c r="K13" i="87" s="1"/>
  <c r="J11" i="87"/>
  <c r="K12" i="87" s="1"/>
  <c r="J28" i="87"/>
  <c r="K29" i="87" s="1"/>
  <c r="K18" i="87"/>
  <c r="J14" i="87"/>
  <c r="K15" i="87" s="1"/>
  <c r="H25" i="87"/>
  <c r="F10" i="91"/>
  <c r="F10" i="90"/>
  <c r="I15" i="90" s="1"/>
  <c r="J10" i="87"/>
  <c r="K11" i="87" s="1"/>
  <c r="H26" i="87"/>
  <c r="H22" i="87"/>
  <c r="J15" i="87"/>
  <c r="K16" i="87" s="1"/>
  <c r="J29" i="87"/>
  <c r="K30" i="87" s="1"/>
  <c r="J18" i="87"/>
  <c r="K19" i="87" s="1"/>
  <c r="N16" i="66"/>
  <c r="F24" i="91" l="1"/>
  <c r="E16" i="90"/>
  <c r="O16" i="66"/>
  <c r="H20" i="68"/>
  <c r="H29" i="68"/>
  <c r="F20" i="90" l="1"/>
  <c r="F22" i="90"/>
  <c r="F23" i="90"/>
  <c r="F21" i="90"/>
  <c r="C42" i="91"/>
  <c r="C44" i="91" s="1"/>
  <c r="F26" i="91"/>
  <c r="F28" i="91" s="1"/>
  <c r="F30" i="91" s="1"/>
  <c r="F32" i="89" s="1"/>
  <c r="F33" i="89" s="1"/>
  <c r="H21" i="68"/>
  <c r="F24" i="90" l="1"/>
  <c r="C2" i="13"/>
  <c r="F26" i="90" l="1"/>
  <c r="C42" i="90"/>
  <c r="C44" i="90" s="1"/>
  <c r="F28" i="90"/>
  <c r="H31" i="68"/>
  <c r="F30" i="90" l="1"/>
  <c r="D32" i="89" s="1"/>
  <c r="D36" i="89" s="1"/>
  <c r="H25" i="68"/>
  <c r="Q16" i="66"/>
  <c r="R16" i="66"/>
  <c r="D37" i="89" l="1"/>
  <c r="D33" i="89"/>
  <c r="I34" i="86" s="1"/>
  <c r="C36" i="89"/>
  <c r="H24" i="68"/>
  <c r="H23" i="68"/>
  <c r="P16" i="66" l="1"/>
  <c r="H22" i="68" l="1"/>
  <c r="Z16" i="66"/>
  <c r="H32" i="68" l="1"/>
  <c r="AA14" i="66"/>
  <c r="AA16" i="66" s="1"/>
  <c r="J3" i="6" l="1"/>
  <c r="I3" i="6"/>
  <c r="C4" i="6" l="1"/>
  <c r="I13" i="86" s="1"/>
  <c r="B4" i="6"/>
  <c r="E4" i="6" l="1"/>
  <c r="H11" i="86" s="1"/>
  <c r="H13" i="86"/>
  <c r="G53" i="86" s="1"/>
  <c r="H13" i="68"/>
  <c r="G49" i="68" s="1"/>
  <c r="I13" i="68"/>
  <c r="L14" i="67"/>
  <c r="H11" i="68" l="1"/>
  <c r="E14" i="67"/>
  <c r="E10" i="66"/>
  <c r="G1" i="64"/>
  <c r="G1" i="59"/>
  <c r="G54" i="86"/>
  <c r="G51" i="68"/>
  <c r="I50" i="68"/>
  <c r="D4" i="6"/>
  <c r="F1" i="6" s="1"/>
  <c r="B14" i="67" l="1"/>
  <c r="A13" i="68"/>
  <c r="D9" i="66"/>
  <c r="A14" i="67"/>
  <c r="Z1" i="67" s="1"/>
  <c r="F13" i="68" l="1"/>
  <c r="AB14" i="66" l="1"/>
  <c r="AB16" i="66" s="1"/>
  <c r="H33" i="68" l="1"/>
  <c r="H34" i="68" s="1"/>
  <c r="AC14" i="66"/>
  <c r="AC16" i="66" s="1"/>
  <c r="T2" i="13" l="1"/>
  <c r="AB2" i="13" l="1"/>
  <c r="F4" i="87" l="1"/>
  <c r="I33" i="86" s="1"/>
  <c r="F2" i="13"/>
  <c r="IB6" i="64"/>
  <c r="F11" i="68"/>
  <c r="I32" i="86" l="1"/>
  <c r="F36" i="13"/>
  <c r="J2" i="13"/>
  <c r="J36" i="13" s="1"/>
  <c r="U2" i="13"/>
  <c r="V2" i="13" s="1"/>
  <c r="I36" i="8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I15" authorId="0" shapeId="0" xr:uid="{7502E313-272F-4205-BA3D-21D079D7C757}">
      <text>
        <r>
          <rPr>
            <b/>
            <sz val="9"/>
            <color indexed="81"/>
            <rFont val="Segoe UI"/>
            <family val="2"/>
          </rPr>
          <t xml:space="preserve">Vantagem para o Empregado:
</t>
        </r>
        <r>
          <rPr>
            <sz val="9"/>
            <color indexed="81"/>
            <rFont val="Segoe UI"/>
            <family val="2"/>
          </rPr>
          <t>Somente quando as deduções forem superior a R$528,00 (dedução fixa do modo simpificado)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E15" authorId="0" shapeId="0" xr:uid="{7F256B6E-7EE3-4C18-8BE3-A086AB0A2F82}">
      <text>
        <r>
          <rPr>
            <b/>
            <sz val="9"/>
            <color indexed="81"/>
            <rFont val="Segoe UI"/>
            <family val="2"/>
          </rPr>
          <t xml:space="preserve">Dica: </t>
        </r>
        <r>
          <rPr>
            <sz val="9"/>
            <color indexed="81"/>
            <rFont val="Segoe UI"/>
            <family val="2"/>
          </rPr>
          <t xml:space="preserve">Quando as deduções legais forem superiores a R$528,00, a forma antiga é mais viável)
</t>
        </r>
      </text>
    </comment>
  </commentList>
</comments>
</file>

<file path=xl/sharedStrings.xml><?xml version="1.0" encoding="utf-8"?>
<sst xmlns="http://schemas.openxmlformats.org/spreadsheetml/2006/main" count="14606" uniqueCount="3393">
  <si>
    <t>DRE</t>
  </si>
  <si>
    <t>PERÍODO REALIZAÇÃO</t>
  </si>
  <si>
    <t>FERIADOS</t>
  </si>
  <si>
    <t>Obs: Digitar feriados apenas quando forem entre 2ª e 6ª feira</t>
  </si>
  <si>
    <t>Contrato</t>
  </si>
  <si>
    <t>Empresa:</t>
  </si>
  <si>
    <t>Período</t>
  </si>
  <si>
    <t>Crédito</t>
  </si>
  <si>
    <t>Tipo</t>
  </si>
  <si>
    <t>IR</t>
  </si>
  <si>
    <t>Apenas para Cooperativas (1,5%)</t>
  </si>
  <si>
    <t>CRMC</t>
  </si>
  <si>
    <t>EMPRESA</t>
  </si>
  <si>
    <t>PA</t>
  </si>
  <si>
    <t>CONTRATO</t>
  </si>
  <si>
    <t>EMPENHO</t>
  </si>
  <si>
    <t>PERÍODO</t>
  </si>
  <si>
    <t>OS</t>
  </si>
  <si>
    <t>VALOR</t>
  </si>
  <si>
    <t>Fixo</t>
  </si>
  <si>
    <t>LIQUIDAÇÃO</t>
  </si>
  <si>
    <t xml:space="preserve">EMPENHO </t>
  </si>
  <si>
    <t>NF</t>
  </si>
  <si>
    <t>PER. REALIZAÇÃO</t>
  </si>
  <si>
    <t>LIQUIDADO</t>
  </si>
  <si>
    <t>SOF</t>
  </si>
  <si>
    <t>CONF</t>
  </si>
  <si>
    <t>RESERVA</t>
  </si>
  <si>
    <t>SUB</t>
  </si>
  <si>
    <t>EL</t>
  </si>
  <si>
    <t>REFERÊNCIA</t>
  </si>
  <si>
    <t>TOTAL</t>
  </si>
  <si>
    <t>SETEMBRO</t>
  </si>
  <si>
    <t>HISTÓRICO / ANEXO</t>
  </si>
  <si>
    <t>NOME</t>
  </si>
  <si>
    <t>CONFERÊNCIA</t>
  </si>
  <si>
    <t>ANO</t>
  </si>
  <si>
    <t>APONTAMENTO CREDENCIAMENTO</t>
  </si>
  <si>
    <t xml:space="preserve"> </t>
  </si>
  <si>
    <t>ATENÇÃO</t>
  </si>
  <si>
    <t>DIAS LETIVOS</t>
  </si>
  <si>
    <t>PLACA</t>
  </si>
  <si>
    <t>NOME CONDUTOR</t>
  </si>
  <si>
    <t>TIPO DE VEÍCULO (NORMAL, ADAPTADO)</t>
  </si>
  <si>
    <t>TIPO DE ATENDIMENTO</t>
  </si>
  <si>
    <t>TOTAL CONT REG</t>
  </si>
  <si>
    <t>TOTAL CONT CAD</t>
  </si>
  <si>
    <t>KM ADICIONAL</t>
  </si>
  <si>
    <t>FALTAS - APONTAR AS DATAS</t>
  </si>
  <si>
    <t>OBSERVAÇÕES ALUNO PRESENCIAL COLUNAS FINAIS</t>
  </si>
  <si>
    <t>TOTAL ALUNOS N CAD PRESENCIAIS (30 DIAS)</t>
  </si>
  <si>
    <t>TOTAL ALUNOS ATIV.COMPL. N CAD</t>
  </si>
  <si>
    <t>TOTAL ALUNOS CAD PRESENCIAIS (30 DIAS)</t>
  </si>
  <si>
    <t>TOTAL ALUNOS ATIV.COMPL. CAD</t>
  </si>
  <si>
    <t>TOTAL GERAL</t>
  </si>
  <si>
    <t>Contratos Especiais (Valor fixo)</t>
  </si>
  <si>
    <t>Valor total alunos presenciais (30 dias)</t>
  </si>
  <si>
    <t>Ativ.Complementar Continuada</t>
  </si>
  <si>
    <t>Valor alunos presenciais (menos de 30 dias)</t>
  </si>
  <si>
    <t>Saida de alunos ao longo do mês</t>
  </si>
  <si>
    <t>CCA</t>
  </si>
  <si>
    <t xml:space="preserve">Valor km adicional
</t>
  </si>
  <si>
    <t>Ajuste positivo</t>
  </si>
  <si>
    <t>Ajuste negativo</t>
  </si>
  <si>
    <t>Desconto faltas</t>
  </si>
  <si>
    <t>Multa Contratual</t>
  </si>
  <si>
    <t>VALOR ATESTE</t>
  </si>
  <si>
    <t>CÁLCULO</t>
  </si>
  <si>
    <t>DIAS</t>
  </si>
  <si>
    <t>N CAD presencial</t>
  </si>
  <si>
    <t xml:space="preserve">CAD </t>
  </si>
  <si>
    <t>AT. COMPL. N CAD</t>
  </si>
  <si>
    <t>AT. COMPL. CAD</t>
  </si>
  <si>
    <t>DADOS DO CONTRATO LICITADO</t>
  </si>
  <si>
    <t>CONTRATO Nº</t>
  </si>
  <si>
    <t>Tipo de Operação</t>
  </si>
  <si>
    <t>Km/dia</t>
  </si>
  <si>
    <t>Total Alunos</t>
  </si>
  <si>
    <t>Mês base</t>
  </si>
  <si>
    <t>D.R.E</t>
  </si>
  <si>
    <t>Nome do Contratado</t>
  </si>
  <si>
    <t>CNPJ</t>
  </si>
  <si>
    <t>Processo SEI!</t>
  </si>
  <si>
    <t>Previsão de Crédito</t>
  </si>
  <si>
    <t xml:space="preserve">                                    DEMONSTRATIVO DE PAGAMENTO</t>
  </si>
  <si>
    <t>Descrição</t>
  </si>
  <si>
    <t>Valor ( em Reais )</t>
  </si>
  <si>
    <t>( A )</t>
  </si>
  <si>
    <t>( B )</t>
  </si>
  <si>
    <t>( C )</t>
  </si>
  <si>
    <t>( D )</t>
  </si>
  <si>
    <t>( E )</t>
  </si>
  <si>
    <t>( F )</t>
  </si>
  <si>
    <t>( G )</t>
  </si>
  <si>
    <t>( H )</t>
  </si>
  <si>
    <t>( I )</t>
  </si>
  <si>
    <t>( J )</t>
  </si>
  <si>
    <t>( L )</t>
  </si>
  <si>
    <t>( M )</t>
  </si>
  <si>
    <t>Desconto por multa Contratual - Enquadramento</t>
  </si>
  <si>
    <t>( N )</t>
  </si>
  <si>
    <t>Remuneração Bruta  ( A+B+C+D+E+F+I+J) - (G+H )</t>
  </si>
  <si>
    <t>( O )</t>
  </si>
  <si>
    <t>Imposto de Renda Retido na Fonte</t>
  </si>
  <si>
    <t>( P )</t>
  </si>
  <si>
    <t>Remuneração Líquida  ( J-K-L )</t>
  </si>
  <si>
    <t>OBS FIN:</t>
  </si>
  <si>
    <t>OBS DRE:</t>
  </si>
  <si>
    <t>Declaro pelo presente, estar de acordo com as informações e valores aqui demonstrados, cujo crédito será efetuado na conta corrente por mim indicada, operando-se a quitação plena, geral e irrestrita, no ato da efetivação do crédito referenciado.</t>
  </si>
  <si>
    <t>São Paulo,______/______/______     Assinatura do Contratado__________________________________</t>
  </si>
  <si>
    <t>Documentos necessários para liquidação</t>
  </si>
  <si>
    <t>Informações importantes</t>
  </si>
  <si>
    <t>Link Cadin:</t>
  </si>
  <si>
    <t>http://www3.prefeitura.sp.gov.br/cadin/Pesq_Deb.aspx</t>
  </si>
  <si>
    <t>Link para consulta de pagamento:</t>
  </si>
  <si>
    <t>http://sfemp.prefeitura.sp.gov.br/cons_pagto.aspx</t>
  </si>
  <si>
    <t>Para declaração de IRRF, favor utilizarem este CNPJ - Secretaria Municipal da Fazenda (Fonte Pagadora)  46.392.130/0003-80</t>
  </si>
  <si>
    <t>Link Informe de rendimentos IR:</t>
  </si>
  <si>
    <t>https://sofconsulta.prefeitura.sp.gov.br/ir</t>
  </si>
  <si>
    <t>Para emissão das notas fiscais, favor utilizarem este CNPJ - Secretaria Municipal de Mobilidade e Transp. 46.392.155/0001-11</t>
  </si>
  <si>
    <t>Obs. O número do seu processo SEI! encontra-se na parte superior do demonstrativo</t>
  </si>
  <si>
    <t xml:space="preserve">Contrato : </t>
  </si>
  <si>
    <t xml:space="preserve">CE:    </t>
  </si>
  <si>
    <t xml:space="preserve">Mês:       </t>
  </si>
  <si>
    <t>à</t>
  </si>
  <si>
    <t>OPERAÇÃO DO CONDUTOR</t>
  </si>
  <si>
    <t>VEICULO</t>
  </si>
  <si>
    <t>Operação/ Mês</t>
  </si>
  <si>
    <t>Valores/Mês</t>
  </si>
  <si>
    <t>Valor Bruto</t>
  </si>
  <si>
    <t>Base de Cálculo IR</t>
  </si>
  <si>
    <t>Valor Liquido</t>
  </si>
  <si>
    <t>TOTAL ALUNOS N CAD PRESENCIAIS ( MENOS DE 30 DIAS)</t>
  </si>
  <si>
    <t>TOTAL ALUNOS CAD PRESENCIAIS (MENOS DE 30 DIAS</t>
  </si>
  <si>
    <t>Atestado pela CE através da planilha de compromisso a pagar - processo de pagamento</t>
  </si>
  <si>
    <t>ATESTADO DE PRESTAÇÃO DE SERVIÇOS</t>
  </si>
  <si>
    <t>C.E.</t>
  </si>
  <si>
    <t>a</t>
  </si>
  <si>
    <t>CREDENCIAMENTO</t>
  </si>
  <si>
    <t>OBSERVAÇÕES</t>
  </si>
  <si>
    <t>Diretor da DRE</t>
  </si>
  <si>
    <t>Responsável pelo Ateste do Serviço na DRE</t>
  </si>
  <si>
    <t>Responsável pelo TEG na DRE</t>
  </si>
  <si>
    <t>Nome:</t>
  </si>
  <si>
    <t>RF:</t>
  </si>
  <si>
    <t>Cargo:</t>
  </si>
  <si>
    <t>TOTAL GERAL REG</t>
  </si>
  <si>
    <t>TOTAL GERAL CAD</t>
  </si>
  <si>
    <t>Cont N CAD</t>
  </si>
  <si>
    <t xml:space="preserve">Cont CAD </t>
  </si>
  <si>
    <t>Cadeirante</t>
  </si>
  <si>
    <t>multa</t>
  </si>
  <si>
    <t>Recesso escolar desconto de 10 dias nas atividades complementares</t>
  </si>
  <si>
    <t>Outros apontamentos</t>
  </si>
  <si>
    <t>Enviar os documentos na ordem informada abaixo em um único arquivo PDF.</t>
  </si>
  <si>
    <t>1 - Demonstrativo assinado.</t>
  </si>
  <si>
    <t>2 - Nota fiscal referente ao valor bruto.</t>
  </si>
  <si>
    <t>5 - Relatório do FGTS digital.</t>
  </si>
  <si>
    <t>Atual</t>
  </si>
  <si>
    <t>Km</t>
  </si>
  <si>
    <t>2,5% Regular</t>
  </si>
  <si>
    <t>Anterior COM AUMENTO 4,91</t>
  </si>
  <si>
    <t>Anterior ANTES DO AUMENTO</t>
  </si>
  <si>
    <t>Percapita</t>
  </si>
  <si>
    <t>Crechee</t>
  </si>
  <si>
    <t>Especiall</t>
  </si>
  <si>
    <t>2,5% Cadeirantee</t>
  </si>
  <si>
    <t>01/06 a 30/06/2025</t>
  </si>
  <si>
    <t>SEI</t>
  </si>
  <si>
    <t>Tipo Optante</t>
  </si>
  <si>
    <t>Optante</t>
  </si>
  <si>
    <t>Cooperativa</t>
  </si>
  <si>
    <t>Outros</t>
  </si>
  <si>
    <t>Período Inicial</t>
  </si>
  <si>
    <t>Período Final</t>
  </si>
  <si>
    <t>Mês</t>
  </si>
  <si>
    <t>Base de Calculo para as Demais Planilhas</t>
  </si>
  <si>
    <t>Legenda</t>
  </si>
  <si>
    <t>Quantidade</t>
  </si>
  <si>
    <t>não  e processado por tipo segundo o thiago</t>
  </si>
  <si>
    <t>Periodo Operacional</t>
  </si>
  <si>
    <t>Veículo</t>
  </si>
  <si>
    <t>Placa</t>
  </si>
  <si>
    <t xml:space="preserve">Demonstrativo de Pagamento: </t>
  </si>
  <si>
    <t>pdf2</t>
  </si>
  <si>
    <t>limpeza de variaveis com erro</t>
  </si>
  <si>
    <t>PDF3</t>
  </si>
  <si>
    <t>mudança salar com wtemp</t>
  </si>
  <si>
    <t>mudança pasta gravacao pdf criando  o subdiretorio da dre</t>
  </si>
  <si>
    <t>mudança verificando se deve gerar pdf</t>
  </si>
  <si>
    <t>COOP DE TRANSP ESC DA Z SUL DE SP - COOPERTRES</t>
  </si>
  <si>
    <t>COOP DE TRANSP ESC NORTE SAO PAULO - COOPERNORTE</t>
  </si>
  <si>
    <t>COOP TRANSP ESC CAP SOC COOPERCAPS</t>
  </si>
  <si>
    <t>COOPER MAIS - COOPERATIVA DE TRANSPORTES</t>
  </si>
  <si>
    <t>COOPER SAO PAULO C T C P ESC E T DE SP</t>
  </si>
  <si>
    <t>COOPERARTE - COOPERATIVA DE TRANSPORTES DE SAO PAULO</t>
  </si>
  <si>
    <t>COOPERATIVA BRASILEIRA DE TRANSPORTE - COBRATE</t>
  </si>
  <si>
    <t>COOPERATIVA DE T. E. C. M. - COOTRECM</t>
  </si>
  <si>
    <t>COOPERVANS - COOP TRANS CAR DE PASS ESC E TUR</t>
  </si>
  <si>
    <t>COOPER-X - COOP. SERV. TRANSP. ESCOLAR SP</t>
  </si>
  <si>
    <t>COOTRECESP COOP DE TRANSP ROD ESC COL DO E DE SP</t>
  </si>
  <si>
    <t>DBL TRANSPORTES EIRELI</t>
  </si>
  <si>
    <t>HIGOR JOAO PAULO APARECIDO GOMES - ME</t>
  </si>
  <si>
    <t>LP TRANSPORTES LTDA</t>
  </si>
  <si>
    <t>SANS TRANSPORTES LTDA - ME</t>
  </si>
  <si>
    <t>TRANSPEVE TRANSPORTES LTDA</t>
  </si>
  <si>
    <t>pdf4</t>
  </si>
  <si>
    <t>mudou sai para xlsx</t>
  </si>
  <si>
    <t>muda a formula do contrato especial</t>
  </si>
  <si>
    <t>=especial/30 * (=SE(($G6-$F6)=($G$5-$F$5);30;($G6-$F6)+1))</t>
  </si>
  <si>
    <t>pdf5</t>
  </si>
  <si>
    <t>Dias Letivos</t>
  </si>
  <si>
    <t>Periodo de Operação</t>
  </si>
  <si>
    <t>a digitar</t>
  </si>
  <si>
    <t>A.C.G. TRANSPORTE ESCOLAR LTDA</t>
  </si>
  <si>
    <t>AME TRANSPORTE LTDA</t>
  </si>
  <si>
    <t>AMIGOS TRANS LTDA</t>
  </si>
  <si>
    <t>AMINADABE TRANSPORTES LTDA - ME</t>
  </si>
  <si>
    <t>ARCA ENCANTADA TRANSPORTES LTDA - ME</t>
  </si>
  <si>
    <t>CASSIO ALVES XAVIER 37856680822</t>
  </si>
  <si>
    <t>COOP DE TR DA CAP DE SP - COOPER CAPITAL</t>
  </si>
  <si>
    <t>COOPER MK - COOPERATIVA DE TRANSPORTES</t>
  </si>
  <si>
    <t>COOPER TRANS MOBILY - C DE T D E M URBANA</t>
  </si>
  <si>
    <t>COOPERBUTANTA - COOPERATIVA DE TRANSP ESC DO BUTANTA</t>
  </si>
  <si>
    <t>CRISTIANO DE OLIVEIRA BRITO 16619400809</t>
  </si>
  <si>
    <t>D.J.PORCINO TRANSPORTE ESCOLAR - ME</t>
  </si>
  <si>
    <t>DE &amp; DI TRANSPORTE LTDA</t>
  </si>
  <si>
    <t>DELUZ TRANSPORTES LTDA</t>
  </si>
  <si>
    <t>EDILSON DA LUZ CARVALHO - ME</t>
  </si>
  <si>
    <t>EDSON LUIZ FERNANDES 28310204841</t>
  </si>
  <si>
    <t>ELLOS TRANSPORTE ESCOLAR E LOCACAO DE VEICULOS LTDA - ME</t>
  </si>
  <si>
    <t>EVOLUTION TRANSPORTES LTDA - ME</t>
  </si>
  <si>
    <t>FERNANDO PEREIRA TRANSPORTE</t>
  </si>
  <si>
    <t>FF TRANSPORTE ESCOLAR LTDA - ME</t>
  </si>
  <si>
    <t>FM TRANSPORTE ESCOLAR LTDA</t>
  </si>
  <si>
    <t>GENA TRANSPORTE ESCOLAR LTDA - ME</t>
  </si>
  <si>
    <t>HOREBE TRANSPORTE E TURISMO LTDA - ME</t>
  </si>
  <si>
    <t>J.S. LOCADORA E TRANSPORTES LTDA - ME</t>
  </si>
  <si>
    <t>JULIEDRY TRANSPORTES LTDA - ME</t>
  </si>
  <si>
    <t>KATHIA HELENA SILVA - ME</t>
  </si>
  <si>
    <t>L.C.M DA SILVA - TRANSPORTES ESCOLAR -ME</t>
  </si>
  <si>
    <t>LAERCIO ALVES DA CUNHA TRANSPORTES ESCOLARES LTDA</t>
  </si>
  <si>
    <t>LUNI TRANSPORTES LTDA - ME</t>
  </si>
  <si>
    <t>LWG SERVICOS LTDA - ME</t>
  </si>
  <si>
    <t>MARCIA REGINA DE SOUZA TRANSPORTE - ME</t>
  </si>
  <si>
    <t>MARIA FERNANDA TRANSPORTES LTDA</t>
  </si>
  <si>
    <t>ONITUTAM - TRANSPORTE ESCOLAR LTDA - ME</t>
  </si>
  <si>
    <t>OSMAR ALVES JUNIOR TRANSPORTES - ME</t>
  </si>
  <si>
    <t>RBS TRANSPORTE ESCOLAR LTDA</t>
  </si>
  <si>
    <t>RP TRANSPORTE ESCOLAR LTDA</t>
  </si>
  <si>
    <t>SAPECA S TRANSPORTES E LOCACAO LTDA</t>
  </si>
  <si>
    <t>TIO MARCIO &amp; TIA ANA TRANSPORTES ESCOLAR LTDA - ME</t>
  </si>
  <si>
    <t>TRANSPAC TRANSPORTE ESCOLAR E TURISMO LTDA - ME</t>
  </si>
  <si>
    <t>TRANSPORTE ESCOLAR DANDALE LTDA - ME</t>
  </si>
  <si>
    <t>Termo_de_adesao</t>
  </si>
  <si>
    <t>CNPJ_CPF</t>
  </si>
  <si>
    <t>Previsao de Crédito</t>
  </si>
  <si>
    <t>IR ACUMULA</t>
  </si>
  <si>
    <t>IR NORMAL</t>
  </si>
  <si>
    <t>NOVA BASE</t>
  </si>
  <si>
    <t>IR Retido</t>
  </si>
  <si>
    <t xml:space="preserve">RetenCAo Sest/ Senat </t>
  </si>
  <si>
    <t>RetenCAo de INSS</t>
  </si>
  <si>
    <t>CPF</t>
  </si>
  <si>
    <t>Acima de 4.664,68</t>
  </si>
  <si>
    <t>De 3.751,06 até 4.664,68</t>
  </si>
  <si>
    <t>De 2.826,66 até 3.751,05</t>
  </si>
  <si>
    <t>De 2.428,81 até 2.826,65</t>
  </si>
  <si>
    <t>Até 2.428,80</t>
  </si>
  <si>
    <t>Desconto</t>
  </si>
  <si>
    <t>% Retenção</t>
  </si>
  <si>
    <t>Valor base</t>
  </si>
  <si>
    <t>Nova base de cálculo IRRF</t>
  </si>
  <si>
    <t>Remuneração Líquida  (L-M-N-O-P)</t>
  </si>
  <si>
    <t>Desconto por Multa Contratual - Enquadramento</t>
  </si>
  <si>
    <t>( Q )</t>
  </si>
  <si>
    <t>SEST/SENAT 2,5%</t>
  </si>
  <si>
    <t>INSS 11%</t>
  </si>
  <si>
    <t>Remuneração bruta (A+B+C+D+E+F+G+H+I) - (H-J)</t>
  </si>
  <si>
    <t>Outros Apontamentos</t>
  </si>
  <si>
    <t>( K )</t>
  </si>
  <si>
    <t>Atividade Complementar Continuada</t>
  </si>
  <si>
    <t xml:space="preserve">Descontos por Faltas </t>
  </si>
  <si>
    <t>Ajustes Negativos</t>
  </si>
  <si>
    <t>Remuneração Variável Medida  km adicional</t>
  </si>
  <si>
    <t>Saida de Alunos ao longo do mês</t>
  </si>
  <si>
    <t>Remuneração transporte alunos presenciais valor proporconial (menos de 30 dias)</t>
  </si>
  <si>
    <t>Remuneração CCA</t>
  </si>
  <si>
    <t>Remuneração transporte alunos presenciais</t>
  </si>
  <si>
    <t>Remuneração Fixa integral</t>
  </si>
  <si>
    <t>Alunos/Mês</t>
  </si>
  <si>
    <t>Placas</t>
  </si>
  <si>
    <t>Km/mês</t>
  </si>
  <si>
    <t>Retenção INSS</t>
  </si>
  <si>
    <t>indice A</t>
  </si>
  <si>
    <t>indice B</t>
  </si>
  <si>
    <t>retençao</t>
  </si>
  <si>
    <t>Nova Base</t>
  </si>
  <si>
    <t>ANDREIA PEREIRA DA SILVA</t>
  </si>
  <si>
    <t>MARCELO PEREIRA DA SILVA</t>
  </si>
  <si>
    <t>EDSON DE ARAUJO MOREIRA</t>
  </si>
  <si>
    <t>FERNANDO PEREIRA</t>
  </si>
  <si>
    <t>LAERCIO ALVES DA CUNHA</t>
  </si>
  <si>
    <t>JOSENILDO RODRIGUES DE SOUZA</t>
  </si>
  <si>
    <t>ROBSON MANOEL FERNANDES</t>
  </si>
  <si>
    <t>IVANILDO ALVES LIMA</t>
  </si>
  <si>
    <t>APELIDO:</t>
  </si>
  <si>
    <t>6 - Relatório do FGTS digital.</t>
  </si>
  <si>
    <t>N CAD PRES</t>
  </si>
  <si>
    <t>AT COMP N CAD PRES</t>
  </si>
  <si>
    <t>CAD PRES</t>
  </si>
  <si>
    <t>AT COMP CAD PRES</t>
  </si>
  <si>
    <t>São Paulo,______/______/______     Assinatura do Responsável na D.R.E__________________________________</t>
  </si>
  <si>
    <t>3 - Guia do INSS e comprovante de pagamento referente a competência:</t>
  </si>
  <si>
    <t>4 - Guia do ISS (ou DAS em caso de optante pelo SIMPLES) e comprovante de pagamento ref. a competência:</t>
  </si>
  <si>
    <t>5 - Guia do FGTS e comprovante de pagamento referente a competência:</t>
  </si>
  <si>
    <t>4 - Guia do FGTS e comprovante de pagamento referente a competência:</t>
  </si>
  <si>
    <t/>
  </si>
  <si>
    <t>Regular</t>
  </si>
  <si>
    <t>CREDENCIADO</t>
  </si>
  <si>
    <t>APELIDO</t>
  </si>
  <si>
    <t>COOPER CAPITAL</t>
  </si>
  <si>
    <t>COOPERTRES</t>
  </si>
  <si>
    <t>COOPERNORTE</t>
  </si>
  <si>
    <t>COOPERCAPS</t>
  </si>
  <si>
    <t>COOPER MAIS</t>
  </si>
  <si>
    <t>COOPER MK</t>
  </si>
  <si>
    <t>COOPER SAO PAULO</t>
  </si>
  <si>
    <t>COOPER MOBILY</t>
  </si>
  <si>
    <t>COOPERARTE</t>
  </si>
  <si>
    <t>COBRATE</t>
  </si>
  <si>
    <t>COOTRECM</t>
  </si>
  <si>
    <t>COOP BUTANTA</t>
  </si>
  <si>
    <t>COOPERVANS</t>
  </si>
  <si>
    <t>COOPERX</t>
  </si>
  <si>
    <t>COOTRECESP</t>
  </si>
  <si>
    <t>CARIVALDO DE JESUS</t>
  </si>
  <si>
    <t>DAVID LOPES BATISTA</t>
  </si>
  <si>
    <t>EDMILSON JOSE DE OLIVEIRA</t>
  </si>
  <si>
    <t>ELIENE ROCHA DE SANTANA</t>
  </si>
  <si>
    <t>FABIANO JACINTO SILVA</t>
  </si>
  <si>
    <t>FABIO DE FAUSTO FERREIRA</t>
  </si>
  <si>
    <t>GILDSLAINE CANUTO</t>
  </si>
  <si>
    <t>HELTON DE SOUZA LEITE</t>
  </si>
  <si>
    <t>HENRIQUE DA SILVA ALFERES</t>
  </si>
  <si>
    <t>JACYARA DOS SANTOS SILVA</t>
  </si>
  <si>
    <t>JOAO PAULO DA SILVA</t>
  </si>
  <si>
    <t>JOEL DE SOUZA FLORENCIO</t>
  </si>
  <si>
    <t>JOSE ANDRE DOS SANTOS</t>
  </si>
  <si>
    <t>LUCAS PEREIRA DO NASCIMENTO</t>
  </si>
  <si>
    <t>MARCIO JOSE SANTANA</t>
  </si>
  <si>
    <t>MARIA DA PAZ COELHO FEITOSA</t>
  </si>
  <si>
    <t>MAYKON WILKOVESKI FERREIRA</t>
  </si>
  <si>
    <t>NILSON SOUSA OLIVEIRA</t>
  </si>
  <si>
    <t>RAFAEL MARTINS DE LIMA</t>
  </si>
  <si>
    <t>REJANE MARIA DE SANTANA SANTOS</t>
  </si>
  <si>
    <t>ROGERIO SIQUEIRA DA SILVA</t>
  </si>
  <si>
    <t>TARCISIO DE ALMEIDA SANCHO</t>
  </si>
  <si>
    <t>VALDEMIR DE CARVALHO SANTOS</t>
  </si>
  <si>
    <t>VALDEMIR DE FAUSTO FERREIRA</t>
  </si>
  <si>
    <t>VARLEI ALMEIDA DOS SANTOS</t>
  </si>
  <si>
    <t>WILLIAN MACHADO DA SILVA</t>
  </si>
  <si>
    <t>ACG</t>
  </si>
  <si>
    <t>AME</t>
  </si>
  <si>
    <t>AMIGOS</t>
  </si>
  <si>
    <t>AMINADABE</t>
  </si>
  <si>
    <t>ARCA</t>
  </si>
  <si>
    <t>CASSIO ALVES</t>
  </si>
  <si>
    <t>CRISTIANO DE OLIVEIRA</t>
  </si>
  <si>
    <t>D.J.PORCINO</t>
  </si>
  <si>
    <t>DBL</t>
  </si>
  <si>
    <t>DE E DI</t>
  </si>
  <si>
    <t>DELUZ</t>
  </si>
  <si>
    <t>EDILSON DA LUZ</t>
  </si>
  <si>
    <t>EDSON LUIZ</t>
  </si>
  <si>
    <t>ELLOS</t>
  </si>
  <si>
    <t>EVOLUTION</t>
  </si>
  <si>
    <t>FF</t>
  </si>
  <si>
    <t>FM</t>
  </si>
  <si>
    <t>GENA</t>
  </si>
  <si>
    <t xml:space="preserve">HIGOR </t>
  </si>
  <si>
    <t>HOREBE</t>
  </si>
  <si>
    <t>JS</t>
  </si>
  <si>
    <t>JAIME VITORIO DOS SANTOS NETO - ME</t>
  </si>
  <si>
    <t>JAIME VITORIO</t>
  </si>
  <si>
    <t>JULIEDRY</t>
  </si>
  <si>
    <t>KATHIA</t>
  </si>
  <si>
    <t xml:space="preserve">LCM DA SILVA </t>
  </si>
  <si>
    <t>LAERCIO</t>
  </si>
  <si>
    <t>LP</t>
  </si>
  <si>
    <t>LUNI</t>
  </si>
  <si>
    <t>LWG</t>
  </si>
  <si>
    <t>MARCIA REGINA</t>
  </si>
  <si>
    <t xml:space="preserve">MARIA JOSE </t>
  </si>
  <si>
    <t>MILLA TRANSPORTE E TURISMO LTDA - EPP</t>
  </si>
  <si>
    <t>MILLA</t>
  </si>
  <si>
    <t>ONITUTAM</t>
  </si>
  <si>
    <t>OSMAR ALVES</t>
  </si>
  <si>
    <t>RBS</t>
  </si>
  <si>
    <t>RP</t>
  </si>
  <si>
    <t>SANS</t>
  </si>
  <si>
    <t>SAPECA</t>
  </si>
  <si>
    <t>TIO MARCIO E TIA ANA</t>
  </si>
  <si>
    <t xml:space="preserve">TRANSPAC </t>
  </si>
  <si>
    <t>TRANSPEVE</t>
  </si>
  <si>
    <t>DANDALE</t>
  </si>
  <si>
    <t>CL</t>
  </si>
  <si>
    <t>COOPER - CET COOP. C. E. TRANSP. GERAIS</t>
  </si>
  <si>
    <t>COOPER CET</t>
  </si>
  <si>
    <t>COOPER CAPAO COOPERATIVA DE TRANSPORTES</t>
  </si>
  <si>
    <t>COOPER CAPAO</t>
  </si>
  <si>
    <t>COOPER LIVRE - COOPERATIVA DE TRANSPORTE ESCOLAR</t>
  </si>
  <si>
    <t>COOPER LIVRE</t>
  </si>
  <si>
    <t>COOPERATIVA DE TRANSPORTE NOVA ERA</t>
  </si>
  <si>
    <t>COOPER NOVA ERA</t>
  </si>
  <si>
    <t>ACACIO AMORIM DA SILVA</t>
  </si>
  <si>
    <t>ADAIR JOSE COSTA</t>
  </si>
  <si>
    <t>ADALTON ANACLETO DE JESUS</t>
  </si>
  <si>
    <t>ADEILDA MARIA DOS REIS</t>
  </si>
  <si>
    <t>ADELITA PEREIRA DOS ANJOS</t>
  </si>
  <si>
    <t>ADEMIR PIMENTEL DA SILVA</t>
  </si>
  <si>
    <t>ADRIANA CONCEICAO DO NASCIMENTO LIRA</t>
  </si>
  <si>
    <t>AILTON HONORATO DE SOUSA</t>
  </si>
  <si>
    <t>ALBERTO YUKIO ITINO</t>
  </si>
  <si>
    <t>ALESSANDRA BRANDOLIN AVANSO</t>
  </si>
  <si>
    <t>ALEX CERQUEIRA DA SILVA</t>
  </si>
  <si>
    <t>ALEXANDRE ARANDAS FERREIRA</t>
  </si>
  <si>
    <t>ALINE APARECIDA GONCALVES DE OLIVEIRA</t>
  </si>
  <si>
    <t>ANA APARECIDA BITENCOURT LOPES</t>
  </si>
  <si>
    <t>ANA CLAUDIA MORIYAMA GAMBOA SANTOS</t>
  </si>
  <si>
    <t>ANA CRISTINA LEAL NERY DA SILVA</t>
  </si>
  <si>
    <t>ANDERSON ANTUNES RIBEIRO</t>
  </si>
  <si>
    <t>ANDERSON DE ANDRADE GOMES</t>
  </si>
  <si>
    <t>ANDERSON GONCALVES MONTEIRO</t>
  </si>
  <si>
    <t>ANDERSON MOREIRA GUEDES</t>
  </si>
  <si>
    <t>ANDERSON TALES E SILVA</t>
  </si>
  <si>
    <t>ANDRE APARECIDO FREIRE</t>
  </si>
  <si>
    <t>ANDRE DA FONSECA</t>
  </si>
  <si>
    <t>ANDREA CARDOSO</t>
  </si>
  <si>
    <t>ANTONIO COIMBRA DE SOUSA</t>
  </si>
  <si>
    <t>ANTONIO GONCALVES DE OLIVEIRA</t>
  </si>
  <si>
    <t>ANTONIO VIVALDO DA SILVA PEREIRA</t>
  </si>
  <si>
    <t>ARIOVALDO DE JESUS LUCIO</t>
  </si>
  <si>
    <t>BENEDITO CANDIDO DA SILVA FILHO</t>
  </si>
  <si>
    <t>BRUNO DE LIMA LOPES</t>
  </si>
  <si>
    <t>CARLOS ALBERTO DOS SANTOS</t>
  </si>
  <si>
    <t>CATIA DO CARMO NUNES</t>
  </si>
  <si>
    <t>CELSO JOSIAS DA SILVA</t>
  </si>
  <si>
    <t>CICERA CORREIA NERI FONSECA</t>
  </si>
  <si>
    <t>CICERA RODRIGUES DE SOUZA</t>
  </si>
  <si>
    <t>CLAUDIO AMAURY RIBEIRO HAHN</t>
  </si>
  <si>
    <t>CLAUDIO LUIS DA SILVA</t>
  </si>
  <si>
    <t>CRISTIANE ARAUJO DO CARMO ALMEIDA</t>
  </si>
  <si>
    <t>CRISTIANI RIGHI</t>
  </si>
  <si>
    <t>CRISTIANO DAMASCENO FERNANDES</t>
  </si>
  <si>
    <t>DANIEL INACIO DA SILVA</t>
  </si>
  <si>
    <t>DANIELA CRISTINA BASTOS</t>
  </si>
  <si>
    <t>DANIELA ROCHA DE ALMEIDA</t>
  </si>
  <si>
    <t>DAVID SOUZA DIAS</t>
  </si>
  <si>
    <t>DEGMAR SENA DE JESUS</t>
  </si>
  <si>
    <t>DJALMA DELFINO DA COSTA</t>
  </si>
  <si>
    <t>DOMINGOS NASCIMENTO DE JESUS</t>
  </si>
  <si>
    <t>DOMINICIO ROSENDO DE FREITAS</t>
  </si>
  <si>
    <t>EDERSON SOARES FERREIRA</t>
  </si>
  <si>
    <t>EDICLAUDIO COSTA DA SILVA</t>
  </si>
  <si>
    <t>EDINEIA ROCHA LIMA</t>
  </si>
  <si>
    <t>EDMILSON MONTEIRO CAVALCANTE</t>
  </si>
  <si>
    <t>EDMILSON TAVARES DE OLIVEIRA</t>
  </si>
  <si>
    <t>EDNA PEREIRA DA SILVA SERPA</t>
  </si>
  <si>
    <t>EDSON AMORIM DA SILVA</t>
  </si>
  <si>
    <t>EDSON FERNANDES DA FONSECA</t>
  </si>
  <si>
    <t>EDSON FERREIRA DA ROCHA</t>
  </si>
  <si>
    <t>EDVALDO JOSE NOGUEIRA</t>
  </si>
  <si>
    <t>ELIANA BARBOSA DA SILVA</t>
  </si>
  <si>
    <t>ELIAS CALIXTO SAMORA</t>
  </si>
  <si>
    <t>ELIZABETE VARGAS ALVES</t>
  </si>
  <si>
    <t>ELIZANGELA GONCALVES DANIEL</t>
  </si>
  <si>
    <t>FABIANA D AVILA OLIVEIRA</t>
  </si>
  <si>
    <t>FABIO ALVES DA CRUZ</t>
  </si>
  <si>
    <t>FABIO JACINTO</t>
  </si>
  <si>
    <t>FELIPE CASSIM DE FRANCA</t>
  </si>
  <si>
    <t>FELIPE LIMA LOPES</t>
  </si>
  <si>
    <t>FERNANDA MARTA GONCALVES DO NASCIMENTO</t>
  </si>
  <si>
    <t>FERNANDO DA SILVA DE ABREU</t>
  </si>
  <si>
    <t>FRANCISCO LOPES DA SILVA</t>
  </si>
  <si>
    <t>FRANCISCO VILBERLANIO ALMEIDA FELIX</t>
  </si>
  <si>
    <t>GERSIONILO NUNES AMORIM</t>
  </si>
  <si>
    <t>GERSON CIRILO DE LIRA</t>
  </si>
  <si>
    <t>GERSON RODRIGUES DE ARAUJO</t>
  </si>
  <si>
    <t>GICELIA MINERVINO GERING</t>
  </si>
  <si>
    <t>GILBERTO VIEIRA DA ROCHA</t>
  </si>
  <si>
    <t>GIOVANI NORBERTO PEREIRA</t>
  </si>
  <si>
    <t>GUILHERME JOSE DE SANTANA</t>
  </si>
  <si>
    <t>HUGO RODRIGUES DE FREITAS</t>
  </si>
  <si>
    <t>IVALDO MENDONCA DO NASCIMENTO</t>
  </si>
  <si>
    <t>IVONALDO FERREIRA ESTIMA</t>
  </si>
  <si>
    <t>JAIME DOS REIS GOULART</t>
  </si>
  <si>
    <t>JAQUES DANIEL PEREIRA DE SOUZA</t>
  </si>
  <si>
    <t>JEFERSON ROBERTO MOTA MONTEIRO</t>
  </si>
  <si>
    <t>JEFFERSON APARECIDO MELO DE OLIVEIRA</t>
  </si>
  <si>
    <t>JEFFERSON FIGUEIREDO CABRAL</t>
  </si>
  <si>
    <t>JOAO BATISTA DA SILVA GOMES</t>
  </si>
  <si>
    <t>JOAO DA CRUZ MERCES</t>
  </si>
  <si>
    <t>JOAO RAIMUNDO DE SOUSA</t>
  </si>
  <si>
    <t>JOAO ROBERTO DE ALMEIDA ALVES</t>
  </si>
  <si>
    <t>JOEL GAUDENCIO DE SOUZA</t>
  </si>
  <si>
    <t>JOEL SILVA DE SOUZA</t>
  </si>
  <si>
    <t>JOSE AUGUSTO DE JESUS FERREIRA</t>
  </si>
  <si>
    <t>JOSE CARLOS MATOS DA SILVA</t>
  </si>
  <si>
    <t>JOSE CARLOS OLIVEIRA FERREIRA</t>
  </si>
  <si>
    <t>JOSE CLAUDIO DE ALMEIDA</t>
  </si>
  <si>
    <t>JOSE DE OLIVEIRA GOMES RIBEIRO</t>
  </si>
  <si>
    <t>JOSE DO CARMO SANTANA</t>
  </si>
  <si>
    <t>JOSE DOS ANJOS ASSIS</t>
  </si>
  <si>
    <t>JOSE EDIVALDO BEZERRA</t>
  </si>
  <si>
    <t>JOSE LUIZ DA CONCEICAO TEIXEIRA</t>
  </si>
  <si>
    <t>JOSE NILDO DE JESUS OLIVEIRA DIAS</t>
  </si>
  <si>
    <t>JOSE SILMAR FERREIRA DE SOUSA</t>
  </si>
  <si>
    <t>JOSIANO JOSE DOS SANTOS</t>
  </si>
  <si>
    <t>JOSIAS BARBOSA DE ALMEIDA</t>
  </si>
  <si>
    <t>JUSSARA THEODORO KUGUYAMA</t>
  </si>
  <si>
    <t>JUSSELMA DOS SANTOS</t>
  </si>
  <si>
    <t>KARIN PEREIRA DE SOUZA</t>
  </si>
  <si>
    <t>KELLY APARECIDA ALVES CAETANO</t>
  </si>
  <si>
    <t>LILIAN APARECIDA COSTA SAMORA</t>
  </si>
  <si>
    <t>LUCIA HELENA CONSTANTINO</t>
  </si>
  <si>
    <t>LUIZ ANTONIO DOS SANTOS</t>
  </si>
  <si>
    <t>LUIZ RODRIGUES MOREIRA</t>
  </si>
  <si>
    <t>MANUEL CARLOS FONSECA NORMANDIA</t>
  </si>
  <si>
    <t>MARA ALESSANDRA BARBOSA RODRIGUES</t>
  </si>
  <si>
    <t>MARCEL PAULINO</t>
  </si>
  <si>
    <t>MARCELO BRANDI</t>
  </si>
  <si>
    <t>MARCELO BRITO RODRIGUES</t>
  </si>
  <si>
    <t>MARCELO ROSA DA ROCHA</t>
  </si>
  <si>
    <t>MARCOS GOMES DOS REIS</t>
  </si>
  <si>
    <t>MARCOS PAULO DA SILVA SANTOS</t>
  </si>
  <si>
    <t>MARCOS PEREIRA DE OLIVEIRA</t>
  </si>
  <si>
    <t>MARIA APARECIDA GOMES VIDAL</t>
  </si>
  <si>
    <t>MARIA CRISTINA DA CRUZ CINTRA SANTOS</t>
  </si>
  <si>
    <t>MARIA DE FATIMA DE SOUZA SILVA</t>
  </si>
  <si>
    <t>MARIA DEUSA DE SANTANA SANTOS</t>
  </si>
  <si>
    <t>MARIA DO CARMO RAULINO LOPES</t>
  </si>
  <si>
    <t>MAURICIO ALVES DE SOUZA</t>
  </si>
  <si>
    <t>MAURICIO APARECIDO CAETANO</t>
  </si>
  <si>
    <t>MAURICIO APARECIDO RODRIGUES</t>
  </si>
  <si>
    <t>MAURINO AMBROSIO DO NASCIMENTO</t>
  </si>
  <si>
    <t>MAURIZA VIEIRA MACHADO MAGALHAES</t>
  </si>
  <si>
    <t>MILTON DE ARRUDA BRITO</t>
  </si>
  <si>
    <t>MIRALDA DUTRA FAGUNDES DA SILVA</t>
  </si>
  <si>
    <t>NARCISO LUCIANO DOS SANTOS</t>
  </si>
  <si>
    <t>NELSON AZEVEDO OLIVEIRA</t>
  </si>
  <si>
    <t>NIVALDO SATURNINO</t>
  </si>
  <si>
    <t>OLAVO RODRIGUES DA SILVA</t>
  </si>
  <si>
    <t>OSMAR NASCIMENTO DE JESUS</t>
  </si>
  <si>
    <t>PATRICIA DE LIMA CANGUCU</t>
  </si>
  <si>
    <t>PAULINO PEREIRA DE MORAIS</t>
  </si>
  <si>
    <t>PAULO ALEXANDRE FERREIRA DOS SANTOS</t>
  </si>
  <si>
    <t>PAULO CELSO ZABARELLI</t>
  </si>
  <si>
    <t>PAULO CEZAR BONFIM BARBOSA</t>
  </si>
  <si>
    <t>PAULO JOSE DA SILVA</t>
  </si>
  <si>
    <t>PAULO ROGERIO DE SOUZA</t>
  </si>
  <si>
    <t>RAIMUNDO NONATO PEREIRA LIMA</t>
  </si>
  <si>
    <t>RAQUEL DANTAS BARRETO DA SILVA</t>
  </si>
  <si>
    <t>RENATO SIMPLICIO DA SILVA</t>
  </si>
  <si>
    <t>RICARDO ALVES</t>
  </si>
  <si>
    <t>RICARDO HENRIQUE DA CONCEICAO</t>
  </si>
  <si>
    <t>RITA DE CASSIA REIS</t>
  </si>
  <si>
    <t>ROBERTO DE CAMPOS</t>
  </si>
  <si>
    <t>ROBERTO MILAN GONCALVES CORREA</t>
  </si>
  <si>
    <t>ROBERTO MORORO DO NASCIMENTO</t>
  </si>
  <si>
    <t>ROBSON DE SOUSA SILVA</t>
  </si>
  <si>
    <t>RODNEY FERREIRA SILVA</t>
  </si>
  <si>
    <t>RODRIGO FERREIRA MORAES</t>
  </si>
  <si>
    <t>RODRIGO SIMPLICIO DE OLIVEIRA MARTINS</t>
  </si>
  <si>
    <t>ROGERIO JOSE DOS SANTOS</t>
  </si>
  <si>
    <t>RONALDO BATISTA COSTA</t>
  </si>
  <si>
    <t>RONALDO FERREIRA COSTA</t>
  </si>
  <si>
    <t>ROSA APARECIDA GUIMARAES</t>
  </si>
  <si>
    <t>ROSANA RAMOS DA SILVA</t>
  </si>
  <si>
    <t>RUI BARBOSA DE LIMA SANTOS</t>
  </si>
  <si>
    <t>SALVELINA LELES DE OLIVEIRA SILVA</t>
  </si>
  <si>
    <t>SAMUEL SANTOS MIRANDA</t>
  </si>
  <si>
    <t>SANDRA MARIA RIBAS GOMES</t>
  </si>
  <si>
    <t>SEBASTIAO DE SOUZA SERPA</t>
  </si>
  <si>
    <t>SERGIO NOGUEIRA DA SILVA</t>
  </si>
  <si>
    <t>SEVERINA DE ANDRADE MEDEIROS MIRANDA</t>
  </si>
  <si>
    <t>SHIRLEY DE SOUZA FRANCISCO VELHO</t>
  </si>
  <si>
    <t>SILVIA REGINA DE SOUZA</t>
  </si>
  <si>
    <t>SILVIO VIANA DE OLIVEIRA</t>
  </si>
  <si>
    <t>SIMEIRE CAMARA ASCANHO</t>
  </si>
  <si>
    <t>SIMONE CAMARA ASCANHO DE JESUS</t>
  </si>
  <si>
    <t>SOLIMAR FERREIRA DOS SANTOS</t>
  </si>
  <si>
    <t>SORAIA MARIA MOUTA</t>
  </si>
  <si>
    <t>SUELEN MARIA HEMERICH</t>
  </si>
  <si>
    <t>TADEU VIEIRA BRANCO</t>
  </si>
  <si>
    <t>TANIA MARIA DOS SANTOS</t>
  </si>
  <si>
    <t>TIAGO DOS SANTOS FERREIRA</t>
  </si>
  <si>
    <t>VALTER NUNES DOS SANTOS</t>
  </si>
  <si>
    <t>WAGNER SILVA RAMOS</t>
  </si>
  <si>
    <t>WALTER DA MOTTA</t>
  </si>
  <si>
    <t>WELTON DE SOUZA ALVES</t>
  </si>
  <si>
    <t>1000K TRANSPORTES EIRELI - ME</t>
  </si>
  <si>
    <t>1000K</t>
  </si>
  <si>
    <t>17.893.846 SAMUEL GOES DA SILVA</t>
  </si>
  <si>
    <t>SAMUEL GOES</t>
  </si>
  <si>
    <t>3RI TRANSPORTES LTDA</t>
  </si>
  <si>
    <t>3RI</t>
  </si>
  <si>
    <t>52.277.422 CICERA CORREIA NERI FONSECA</t>
  </si>
  <si>
    <t>CICERA CORREIA</t>
  </si>
  <si>
    <t>AC DA SILVA - ME</t>
  </si>
  <si>
    <t>AC DA SILVA</t>
  </si>
  <si>
    <t>ADEILDA REIS TRANSPORTES LTDA</t>
  </si>
  <si>
    <t>ADEILDA REIS</t>
  </si>
  <si>
    <t>AF TRANSPORTE ESCOLAR LTDA</t>
  </si>
  <si>
    <t>AF</t>
  </si>
  <si>
    <t>AFS TRANSPORTE ESCOLAR LTDA ME</t>
  </si>
  <si>
    <t>AFS</t>
  </si>
  <si>
    <t>AGAPE TRANSPORTES LTDA</t>
  </si>
  <si>
    <t>AGAPE</t>
  </si>
  <si>
    <t>AK TRANSPORTES LTDA</t>
  </si>
  <si>
    <t>AK</t>
  </si>
  <si>
    <t>ALFHA TRANSPORTES ESCOLAR E FRETAMENTOS EIRELI - ME</t>
  </si>
  <si>
    <t>ALFHA</t>
  </si>
  <si>
    <t>ALLISON EDUARDO DIAS 35166841867</t>
  </si>
  <si>
    <t>ALLISON EDUARDO DIAS</t>
  </si>
  <si>
    <t>AMG D AVILA TRANSPORTES LTDA</t>
  </si>
  <si>
    <t>AMG D AVILA</t>
  </si>
  <si>
    <t>ANA LUCIA FERREIRA DA SILVA 33021717810</t>
  </si>
  <si>
    <t>ANA LUCIA FERREIRA</t>
  </si>
  <si>
    <t>ANGI TRANSPORTE ESCOLAR LTDA</t>
  </si>
  <si>
    <t>ANGI</t>
  </si>
  <si>
    <t>ARTFRAN TRANSPORTES LTDA - ME</t>
  </si>
  <si>
    <t>ARTFRAN</t>
  </si>
  <si>
    <t>AUREO ALVES TEIXEIRA - ME</t>
  </si>
  <si>
    <t>AUREO ALVES</t>
  </si>
  <si>
    <t>BELLA TRANSPORTES LTDA - ME</t>
  </si>
  <si>
    <t>BELLA TRANSPORTES</t>
  </si>
  <si>
    <t>BETO NATHY TRANSPORTES LTDA</t>
  </si>
  <si>
    <t>BETO NATHY</t>
  </si>
  <si>
    <t>BRUNO &amp; CARLA TRANSP. ESCOLAR E TUR. LTDA</t>
  </si>
  <si>
    <t>BRUNO &amp; CARLA</t>
  </si>
  <si>
    <t>CAETANO´S TRANSPORTE ESCOLAR</t>
  </si>
  <si>
    <t>CAETANO´S</t>
  </si>
  <si>
    <t>CALIXTO BACCO TRANSPORTES LTDA</t>
  </si>
  <si>
    <t>CALIXTO BACCO</t>
  </si>
  <si>
    <t>CANAA TRANSPORTE ESCOLAR LTDA - ME</t>
  </si>
  <si>
    <t>CANAA</t>
  </si>
  <si>
    <t>CARDOSO OLIVEIRA TRANSPORTES LTDA</t>
  </si>
  <si>
    <t>CARDOSO OLIVEIRA</t>
  </si>
  <si>
    <t>CASSIM TRANSPORTE ESCOLAR LTDA</t>
  </si>
  <si>
    <t>CASSIM</t>
  </si>
  <si>
    <t>CELSO JOSIAS DA SILVA JJM TRANSPORTES ESCOLARES - ME</t>
  </si>
  <si>
    <t>CELSO JOSIAS</t>
  </si>
  <si>
    <t>CENTRAL DO TRANSPORTE - EIRELI - ME</t>
  </si>
  <si>
    <t>CENTRAL DO TRANSPORTE</t>
  </si>
  <si>
    <t>CHSI BRASIL TRANSPORTES LTDA</t>
  </si>
  <si>
    <t>CHSI</t>
  </si>
  <si>
    <t>COIMBRA TRANSPORTE LTDA</t>
  </si>
  <si>
    <t>COIMBRA</t>
  </si>
  <si>
    <t>CRISTIANE ARAUJO DO CARMO ALMEIDA 32526324890</t>
  </si>
  <si>
    <t>CRISTIANE ARAUJO</t>
  </si>
  <si>
    <t>DAMASCENO FERNANDES TRANSPORTES LTDA</t>
  </si>
  <si>
    <t>DAMASCENO</t>
  </si>
  <si>
    <t>DAVI TRANSPORTES ESCOLAR E FRETAMENTOS EIRELI</t>
  </si>
  <si>
    <t>DAVI TRANSPORTES</t>
  </si>
  <si>
    <t>DENAVANS TRANSPORTES - ME</t>
  </si>
  <si>
    <t>DENAVANS</t>
  </si>
  <si>
    <t>DNC VANS TRANSPORTES LTDA</t>
  </si>
  <si>
    <t>DNC</t>
  </si>
  <si>
    <t>EDGAR VIEIRA DA SILVA 28246947850</t>
  </si>
  <si>
    <t>EDGAR VIEIRA</t>
  </si>
  <si>
    <t>EDIVALDO TRANSPORTES LTDA</t>
  </si>
  <si>
    <t>EDIVALDO TRANSP</t>
  </si>
  <si>
    <t>EDMILSON B. DO NASCIMENTO 94492360549</t>
  </si>
  <si>
    <t>EDMILSON B.</t>
  </si>
  <si>
    <t>EDUARDO DE AMORIM OLIVEIRA - ME</t>
  </si>
  <si>
    <t>EDUARDO DE AMORIM</t>
  </si>
  <si>
    <t>EL GADIL TRANSPORTES LTDA - ME</t>
  </si>
  <si>
    <t>EL GADIL</t>
  </si>
  <si>
    <t>ELIAS DOS SANTOS VIANA TRANSPORTES</t>
  </si>
  <si>
    <t>ELIAS VIANA</t>
  </si>
  <si>
    <t>EMC TRANSPORTES E LOCACAO LTDA</t>
  </si>
  <si>
    <t>EMC</t>
  </si>
  <si>
    <t>F&amp;J TRANSPORTE LTDA</t>
  </si>
  <si>
    <t>F&amp;J</t>
  </si>
  <si>
    <t>F.A.S.E TRANSPORTE ESCOLAR LTDA</t>
  </si>
  <si>
    <t>FASE</t>
  </si>
  <si>
    <t>FABI TRANSPORTES LTDA</t>
  </si>
  <si>
    <t>FABI TRANSPORTES</t>
  </si>
  <si>
    <t>FAISCA TRANSPORTE ESCOLAR LTDA - ME</t>
  </si>
  <si>
    <t>FAISCA</t>
  </si>
  <si>
    <t>FELIPE E INGRID TRANSPORTE ESCOLAR E TURISMO LTDA</t>
  </si>
  <si>
    <t>FELIPE E INGRID</t>
  </si>
  <si>
    <t>FELIPE TRANSPORTES EIRELI - ME</t>
  </si>
  <si>
    <t>FELIPE TRANSPORTES</t>
  </si>
  <si>
    <t>FJ TRANSPORTES LTDA</t>
  </si>
  <si>
    <t>FJ</t>
  </si>
  <si>
    <t>G T DE MACEDO TRANSPORTES LTDA - ME</t>
  </si>
  <si>
    <t xml:space="preserve">G T DE MACEDO </t>
  </si>
  <si>
    <t>GAJETHI TRANSPORTES LTDA</t>
  </si>
  <si>
    <t>GAJETHI</t>
  </si>
  <si>
    <t>GARA TRANSPORTES LTDA</t>
  </si>
  <si>
    <t>GARA</t>
  </si>
  <si>
    <t>GILBERTO VIEIRA DA ROCHA 96143657491</t>
  </si>
  <si>
    <t>GILBERTO VIEIRA</t>
  </si>
  <si>
    <t>H.C. RIBEIRO - TRANSPORTES - ME</t>
  </si>
  <si>
    <t>H.C. RIBEIRO</t>
  </si>
  <si>
    <t>HERON PELEGRINI FELICIANO DA SILVA - ME</t>
  </si>
  <si>
    <t>HERON PELEGRINI</t>
  </si>
  <si>
    <t>HIDEKI TRANSPORTES E TURISMO LTDA - ME</t>
  </si>
  <si>
    <t>HIDEKI</t>
  </si>
  <si>
    <t>IFE TRANSPORTES LTDA</t>
  </si>
  <si>
    <t>IFE</t>
  </si>
  <si>
    <t>INGRYD DO CARMO CONCEICAO SARAIVA 45013464854</t>
  </si>
  <si>
    <t>INGRYD DO CARMO</t>
  </si>
  <si>
    <t>IRMAOS MENDES TRANSPORTE ESCOLAR LTDA - ME</t>
  </si>
  <si>
    <t>IRMAOS MENDES</t>
  </si>
  <si>
    <t>J&amp;N TRANSPORTES LTDA</t>
  </si>
  <si>
    <t>J&amp;N</t>
  </si>
  <si>
    <t>JACA VANS TRANSPORTE ESCOLAR LTDA</t>
  </si>
  <si>
    <t>JACA VANS</t>
  </si>
  <si>
    <t>JC TRANSPORTES LTDA - ME</t>
  </si>
  <si>
    <t xml:space="preserve">JC TRANS </t>
  </si>
  <si>
    <t>JESSICA TUR TRANSPORTES LTDA - ME</t>
  </si>
  <si>
    <t>JESSICA TUR</t>
  </si>
  <si>
    <t>JTI TRANSPORTES LTDA - ME</t>
  </si>
  <si>
    <t>JTI</t>
  </si>
  <si>
    <t>KL TRANSPORTE PAIS E FILHOS LTDA</t>
  </si>
  <si>
    <t>KL</t>
  </si>
  <si>
    <t>L. F. DO NASCIMENTO - ME</t>
  </si>
  <si>
    <t>L. F. DO NASCIMENTO</t>
  </si>
  <si>
    <t>LBW TRANSPORTES LTDA</t>
  </si>
  <si>
    <t>LBW</t>
  </si>
  <si>
    <t>LMP DE SOUZA TRANSPORTES - ME</t>
  </si>
  <si>
    <t>LMP DE SOUZA</t>
  </si>
  <si>
    <t>LTB TRANSPORTES LTDA - ME</t>
  </si>
  <si>
    <t>LTB</t>
  </si>
  <si>
    <t>LUCIANO FERREIRA DA SILVA 95482962504</t>
  </si>
  <si>
    <t>LUCIANO FERREIRA</t>
  </si>
  <si>
    <t>LUPRECINA MARIA DE OLIVEIRA ARAUJO - ME</t>
  </si>
  <si>
    <t>LUPRECINA</t>
  </si>
  <si>
    <t>M &amp; R TRANSPORTES LTDA - ME</t>
  </si>
  <si>
    <t>M &amp; R</t>
  </si>
  <si>
    <t>M3 TRANSPORTE ESCOLAR LTDA</t>
  </si>
  <si>
    <t>M3</t>
  </si>
  <si>
    <t>MAMUAN TRANSPORTES LTDA</t>
  </si>
  <si>
    <t>MAMUAN</t>
  </si>
  <si>
    <t>MARCOS PAULO TRANSPORTES LTDA</t>
  </si>
  <si>
    <t>MARCOS PAULO</t>
  </si>
  <si>
    <t>MAURICIO ALVES DE SOUZA TRANSPORTES</t>
  </si>
  <si>
    <t>MAURICIO ALVES</t>
  </si>
  <si>
    <t>MBR3 TRANSPORTES LTDA</t>
  </si>
  <si>
    <t>MBR3</t>
  </si>
  <si>
    <t>MCC FRET TRANSP E LOC DE VEICULOS LTDA</t>
  </si>
  <si>
    <t>MCC FRET</t>
  </si>
  <si>
    <t>MFL TRANSPORTE ESCOLAR LTDA</t>
  </si>
  <si>
    <t>MFL</t>
  </si>
  <si>
    <t>MGD TRANSPORTES LTDA</t>
  </si>
  <si>
    <t>MGD</t>
  </si>
  <si>
    <t>MICRO E VANS TRANSPORTES LTDA - ME</t>
  </si>
  <si>
    <t>MICRO E VANS</t>
  </si>
  <si>
    <t>MKS REIS TRANSPORTES LTDA</t>
  </si>
  <si>
    <t>MKS REIS</t>
  </si>
  <si>
    <t>MORORO TRANSPORTE ESCOLAR LTDA</t>
  </si>
  <si>
    <t>MORORO</t>
  </si>
  <si>
    <t>MR2 TRANSPORTE ESCOLAR LTDA</t>
  </si>
  <si>
    <t>MR2</t>
  </si>
  <si>
    <t>MR3 TRANSPORTE ESCOLAR LTDA</t>
  </si>
  <si>
    <t>MR3</t>
  </si>
  <si>
    <t>MURANGA TRANSPORTES LTDA</t>
  </si>
  <si>
    <t>MURANGA</t>
  </si>
  <si>
    <t>NATALIA AP A DE BORBA MOURA 32803726823</t>
  </si>
  <si>
    <t>NATALIA AP</t>
  </si>
  <si>
    <t>NICA TRANSPORTES LTDA</t>
  </si>
  <si>
    <t>NICA</t>
  </si>
  <si>
    <t>NILO TRANSPORTES LTDA</t>
  </si>
  <si>
    <t>NILO</t>
  </si>
  <si>
    <t>NORMANDIA TRANSPORTES LTDA</t>
  </si>
  <si>
    <t>NORMANDIA</t>
  </si>
  <si>
    <t>OCEANTUR TRANSPORTES E LOCADORA LTDA</t>
  </si>
  <si>
    <t>OCEANTUR</t>
  </si>
  <si>
    <t>ODETE DA SILVA MEIRA 03519232847</t>
  </si>
  <si>
    <t>ODETE DA SILVA</t>
  </si>
  <si>
    <t>ODETE MEIRA TRANSPORTE ESCOLAR LTDA</t>
  </si>
  <si>
    <t>ODETE MEIRA</t>
  </si>
  <si>
    <t>OLHOS DE AGUIA LOCADORA DE VEICULOS LTDA - ME</t>
  </si>
  <si>
    <t>OLHOS DE AGUIA</t>
  </si>
  <si>
    <t>OPG TRANSPORTES LTDA</t>
  </si>
  <si>
    <t>OPG</t>
  </si>
  <si>
    <t>PARIS TRANSPORTE ESCOLAR LTDA</t>
  </si>
  <si>
    <t>PARIS</t>
  </si>
  <si>
    <t>PCBB ESCOLAR TRANSPORTES PASSAGEIROS LTDA</t>
  </si>
  <si>
    <t>PCBB</t>
  </si>
  <si>
    <t>PONTUAL ESCOLAR E LOC EM TRANSP LTDA - ME</t>
  </si>
  <si>
    <t>PONTUAL</t>
  </si>
  <si>
    <t>REINALDO SANTOS CERQUEIRA 01116048507</t>
  </si>
  <si>
    <t>REINALDO SANTOS CERQUEIRA</t>
  </si>
  <si>
    <t>RENATO APARECIDO COSTA SANTOS 2597881989</t>
  </si>
  <si>
    <t>RENATO APARECIDO</t>
  </si>
  <si>
    <t>RM TRANSPORTE ESCOLAR E SERVICOS LTDA</t>
  </si>
  <si>
    <t>RM</t>
  </si>
  <si>
    <t>RMS TRANSPORTES LTDA</t>
  </si>
  <si>
    <t xml:space="preserve">RMS TRANS </t>
  </si>
  <si>
    <t>RODA LEGAL W. A. T. TRANSPORTES LTDA - ME</t>
  </si>
  <si>
    <t>RODA LEGAL</t>
  </si>
  <si>
    <t>RODASIL TRANSPORTES LTDA</t>
  </si>
  <si>
    <t>RODASIL</t>
  </si>
  <si>
    <t>ROSCHEL R.V. TRANSPORTES LTDA - ME</t>
  </si>
  <si>
    <t>ROSCHEL</t>
  </si>
  <si>
    <t>ROZANA DALVA DE MELO 32023198844</t>
  </si>
  <si>
    <t>ROZANA DALVA</t>
  </si>
  <si>
    <t>RTM DA HORA TRANSPORTE ESCOLAR LTDA</t>
  </si>
  <si>
    <t>RTM</t>
  </si>
  <si>
    <t>RUI BARBOSA TRANSPORTES LTDA</t>
  </si>
  <si>
    <t>RUI BARBOSA</t>
  </si>
  <si>
    <t>S. G. DA SILVA - TRANSPORTES</t>
  </si>
  <si>
    <t>S. G. DA SILVA</t>
  </si>
  <si>
    <t>SANPIN TRANSPORTES LTDA</t>
  </si>
  <si>
    <t>SAPIN</t>
  </si>
  <si>
    <t>SATUR TRANSPORTE E TURISMO LTDA - ME</t>
  </si>
  <si>
    <t>SATUR</t>
  </si>
  <si>
    <t>SERGIO NOGUEIRA DA SILVA ESCOLAR</t>
  </si>
  <si>
    <t>SERGIO NOGUEIRA</t>
  </si>
  <si>
    <t>SHIRLEY DE SOUZA VELHO - ME</t>
  </si>
  <si>
    <t>SHIRLEY DE SOUZA</t>
  </si>
  <si>
    <t>SILIGUI-VANS LOCACAO E TRANSPORTES EIRELI - ME</t>
  </si>
  <si>
    <t>SILIGUI-VANS</t>
  </si>
  <si>
    <t>SPEEDBUS TUR LTDA - ME</t>
  </si>
  <si>
    <t>SPEEDBUS</t>
  </si>
  <si>
    <t>SR TRANSPORTES LTDA</t>
  </si>
  <si>
    <t>SR</t>
  </si>
  <si>
    <t>SRP DE SOUZA TRANSPORTES - ME</t>
  </si>
  <si>
    <t>SRP DE SOUZA</t>
  </si>
  <si>
    <t>TALES TRANSPORTES LTDA</t>
  </si>
  <si>
    <t>TALES TRANSPORTES</t>
  </si>
  <si>
    <t>TRANS TIO´S TRANSPORTE RODOVIÁRIO DE PASSAGEIROS LTDA - ME</t>
  </si>
  <si>
    <t>TRANS TIOS</t>
  </si>
  <si>
    <t>TRANSGRILO TRANSPORTES LTDA - ME</t>
  </si>
  <si>
    <t>TRANSGRILO</t>
  </si>
  <si>
    <t>TRANSPORTE ESCOLAR - TRANSPORTANDO O FUTURO LTDA</t>
  </si>
  <si>
    <t>TRANSPORTANDO O FUTURO</t>
  </si>
  <si>
    <t>TRANSPORTE ESCOLAR KUGUYAMA LTDA</t>
  </si>
  <si>
    <t>KUGUYAMA</t>
  </si>
  <si>
    <t>TRANSPORTES NORMANDIA LTDA - ME</t>
  </si>
  <si>
    <t>TRANSPORTES TRES IRMAOS LTDA</t>
  </si>
  <si>
    <t>TRES IRMAOS</t>
  </si>
  <si>
    <t>V C ALVES TRANSPORTE</t>
  </si>
  <si>
    <t>V C ALVES</t>
  </si>
  <si>
    <t>V.N. TRANSPORTES ESCOLAR LTDA</t>
  </si>
  <si>
    <t>V.N.</t>
  </si>
  <si>
    <t>VALMIR ALVES DE ASSIS 06210197809</t>
  </si>
  <si>
    <t>VALMIR ALVES</t>
  </si>
  <si>
    <t>VINICAR TRANSPORTES LTDA</t>
  </si>
  <si>
    <t>VINICAR</t>
  </si>
  <si>
    <t>VS TRANSPORTE ESCOLAR LTDA</t>
  </si>
  <si>
    <t>VS</t>
  </si>
  <si>
    <t>W.E SOUSA TRANSPORTES LTDA</t>
  </si>
  <si>
    <t>W.E SOUZA</t>
  </si>
  <si>
    <t>WANDERSON G. ALVES DE SOUZA TRANSPORTES - ME</t>
  </si>
  <si>
    <t>WANDERSON G. ALVES</t>
  </si>
  <si>
    <t>WBL TRANSPORTES LTDA</t>
  </si>
  <si>
    <t>WBL</t>
  </si>
  <si>
    <t>WEST VANS LOCADORA DE VEICULOS LTDA - ME</t>
  </si>
  <si>
    <t>WEST VANS</t>
  </si>
  <si>
    <t>ZABARELLI TRANSPORTES LTDA</t>
  </si>
  <si>
    <t>ZABARELLI</t>
  </si>
  <si>
    <t>COOPERATIVA DE TRAB EM TRANSP DE PASS - UNISEL</t>
  </si>
  <si>
    <t>COOP UNISEL</t>
  </si>
  <si>
    <t>COOPERATIVA DE TRANSPORTE PARA TODOS - COOPERTODOS</t>
  </si>
  <si>
    <t>COOPERTODOS</t>
  </si>
  <si>
    <t>ADAIL JOSE GUIMARAES</t>
  </si>
  <si>
    <t>ADEMICIO LINS DE ARAUJO</t>
  </si>
  <si>
    <t>AGNALDO COSMO DA SILVA</t>
  </si>
  <si>
    <t>AILTON ANTONIO DO NASCIMENTO</t>
  </si>
  <si>
    <t>ALAN KARDEC DAMASCENO DE OLIVEIRA</t>
  </si>
  <si>
    <t>ALESSANDRO ANTONIO DA SILVA</t>
  </si>
  <si>
    <t>ALEX SANDRO DE SOUSA BRAGA</t>
  </si>
  <si>
    <t>ALEX SANDRO PEREIRA</t>
  </si>
  <si>
    <t>ALVERI JOSE DE FRANCA</t>
  </si>
  <si>
    <t>ALVIMAR BATISTA DE SOUSA</t>
  </si>
  <si>
    <t>AMANDA EVA DA SILVA ESTEVES</t>
  </si>
  <si>
    <t>ANDERSON DOS SANTOS HENRIQUE</t>
  </si>
  <si>
    <t>ANGELA KELLY GUIMARAES ALVES</t>
  </si>
  <si>
    <t>ANGELA MARIA SANTANA DE LIMA BASILIO</t>
  </si>
  <si>
    <t>ANTONIO CARLOS CAVALCANTE</t>
  </si>
  <si>
    <t>ANTONIO CARLOS DE PAULA</t>
  </si>
  <si>
    <t>ANTONIO FERREIRA DOS ANJOS</t>
  </si>
  <si>
    <t>ANTONIO MARIA DE SOUZA</t>
  </si>
  <si>
    <t>ANTONIO RIBEIRO MONTEIRO</t>
  </si>
  <si>
    <t>APARECIDA DE LOURDES DOS SANTOS</t>
  </si>
  <si>
    <t>AVELINO SAMPAIO DE SOUZA FILHO</t>
  </si>
  <si>
    <t>BENEDITO ROMAO PARIS FILHO</t>
  </si>
  <si>
    <t>CARLITO SANTANA SOUZA NETO</t>
  </si>
  <si>
    <t>CARLOS ALBERTO GOMES</t>
  </si>
  <si>
    <t>CARLOS ALBERTO LEAL</t>
  </si>
  <si>
    <t>CARLOS ROBERTO DA SILVA OLIVEIRA</t>
  </si>
  <si>
    <t>CARLOS ROBERTO PIERRE</t>
  </si>
  <si>
    <t>CELSO ALVES BATISTA</t>
  </si>
  <si>
    <t>CELSO FERNANDES TRINDADE</t>
  </si>
  <si>
    <t>CLAUDIA ARAUJO DE ALMEIDA</t>
  </si>
  <si>
    <t>CLAUDINEI ALBERTO CALIXTO</t>
  </si>
  <si>
    <t>CLAUDINEI APARECIDO DOS REIS</t>
  </si>
  <si>
    <t>CLAUDIO ALEXANDRE SILVA</t>
  </si>
  <si>
    <t>CLAYTON CHARLES HONORIO</t>
  </si>
  <si>
    <t>CLAYTON RIBEIRO</t>
  </si>
  <si>
    <t>CLEUSA MARIA DE MORAIS</t>
  </si>
  <si>
    <t>CLOVES JOSE DE ALMEIDA</t>
  </si>
  <si>
    <t>CRISTIANO MARTINIANO DE OLIVEIRA</t>
  </si>
  <si>
    <t>DALVA ISILDA UDINAL DOS SANTOS</t>
  </si>
  <si>
    <t>DANIEL DE SOUSA RODRIGUES</t>
  </si>
  <si>
    <t>DAVID HESSEL PONTES</t>
  </si>
  <si>
    <t>DELVAI CANGUSSU DA SILVA</t>
  </si>
  <si>
    <t>DENIVALDO ALVES DE ARAUJO</t>
  </si>
  <si>
    <t>EDIELSON JOSE DO NASCIMENTO</t>
  </si>
  <si>
    <t>EDIGAR BENEVIDES DA COSTA</t>
  </si>
  <si>
    <t>EDILEUZA SOUZA DA PAZ</t>
  </si>
  <si>
    <t>EDILSON DE AGUIAR SANTOS</t>
  </si>
  <si>
    <t>EDMILSON DOS SANTOS GOIS</t>
  </si>
  <si>
    <t>EDSON BATISTA DE LIMA</t>
  </si>
  <si>
    <t>EDSON MOREIRA DE CASTRO</t>
  </si>
  <si>
    <t>EDUARDO APARECIDO DE ALBUQUERQUE</t>
  </si>
  <si>
    <t>EDUARDO BASTOS CERQUEIRA</t>
  </si>
  <si>
    <t>ELAINE CRISTINA GUTIERRES ESTREMERA GONCALVES</t>
  </si>
  <si>
    <t>ELIAS BISPO DA SILVA NETO</t>
  </si>
  <si>
    <t>EMERVAL DE BRITO GOMES</t>
  </si>
  <si>
    <t>EVANDRO GOMES SOARES</t>
  </si>
  <si>
    <t>FABIANO ALVES DOS SANTOS</t>
  </si>
  <si>
    <t>FABIO DA COSTA FARIA</t>
  </si>
  <si>
    <t>FLAVIA MARIA DELFINO DOS SANTOS</t>
  </si>
  <si>
    <t>FLAVIO ARAUJO MARQUES</t>
  </si>
  <si>
    <t>FLAVIO MILTON PRADO</t>
  </si>
  <si>
    <t>FRANCIMAR LEANDRO</t>
  </si>
  <si>
    <t>FRANCISCO ERIVANDO VIANA BRAZ</t>
  </si>
  <si>
    <t>FRANCISCO WENDELL SOUSA VIANA</t>
  </si>
  <si>
    <t>FRANK SANTOS DE MIRANDA</t>
  </si>
  <si>
    <t>GERALDO ADMAR DA SILVEIRA</t>
  </si>
  <si>
    <t>GERALDO CORREA DE MELO</t>
  </si>
  <si>
    <t>GERALDO DE FREITAS SILVA</t>
  </si>
  <si>
    <t>GERMANO LOURENCO SIQUEIRA</t>
  </si>
  <si>
    <t>GILBERTO DO CARMO SANTOS</t>
  </si>
  <si>
    <t>GILBERTO JOSE GOMES</t>
  </si>
  <si>
    <t>GILENO SIMAO DOS SANTOS</t>
  </si>
  <si>
    <t>GILVANETE ROQUE DA CRUZ</t>
  </si>
  <si>
    <t>HERINALDO JOAQUIM DE SANTANA</t>
  </si>
  <si>
    <t>IRACILDO FRANCISCO DA SILVA</t>
  </si>
  <si>
    <t>IVAN DE ANDRADE GOUVEIA</t>
  </si>
  <si>
    <t>IVANILDO DE ANDRADE</t>
  </si>
  <si>
    <t>IVONALDO CAVALCANTI DE OLIVEIRA</t>
  </si>
  <si>
    <t>JACINTA MARIA DA CONCEICAO</t>
  </si>
  <si>
    <t>JEFERSON ALVES</t>
  </si>
  <si>
    <t>JEFFERSON PEREIRA SANTOS FEITOSA</t>
  </si>
  <si>
    <t>JESSICA OLIVEIRA DOS SANTOS SILVA</t>
  </si>
  <si>
    <t>JOAO CESAR DOS SANTOS</t>
  </si>
  <si>
    <t>JOAO DANTAS DE MENDONCA</t>
  </si>
  <si>
    <t>JOAO ELIEZER DA SILVA</t>
  </si>
  <si>
    <t>JOAO EVANGELISTA PIRES</t>
  </si>
  <si>
    <t>JOAO VELOSO COSTA</t>
  </si>
  <si>
    <t>JOEL FERREIRA DA SILVA</t>
  </si>
  <si>
    <t>JOHNNY DOS SANTOS TAVARES</t>
  </si>
  <si>
    <t>JONES HONORIO DA CUNHA</t>
  </si>
  <si>
    <t>JOSE ALBERTO SANTANA DE LIMA</t>
  </si>
  <si>
    <t>JOSE AMORIM NOVAIS</t>
  </si>
  <si>
    <t>JOSE CARDOSO DE ARAUJO</t>
  </si>
  <si>
    <t>JOSE CRISTIANO FILHO</t>
  </si>
  <si>
    <t>JOSE FERREIRA DA SILVA FILHO</t>
  </si>
  <si>
    <t>JOSE GILMAR ROSCHEL LOPES</t>
  </si>
  <si>
    <t>JOSE LINO DOS REIS</t>
  </si>
  <si>
    <t>JOSE LOPES LIMA</t>
  </si>
  <si>
    <t>JOSE MANOEL BARBOSA DOS SANTOS</t>
  </si>
  <si>
    <t>JOSE MARIVALDO DA SILVA REIS</t>
  </si>
  <si>
    <t>JOSE MILTON FERNANDES DA SILVA</t>
  </si>
  <si>
    <t>JOSE MOREIRA DA SILVA</t>
  </si>
  <si>
    <t>JOSE RODRIGUES DE PAULA NETO</t>
  </si>
  <si>
    <t>JOSEMAR BATISTA NUNES</t>
  </si>
  <si>
    <t>JOSUE PEDRO LIMA</t>
  </si>
  <si>
    <t>JUSTINO BATISTA REIS</t>
  </si>
  <si>
    <t>KATIA SOARES DE ASSIS</t>
  </si>
  <si>
    <t>KATIANE DE PAULA CRUZ NUNES</t>
  </si>
  <si>
    <t>LEDA MARIA COELHO SARAIVA</t>
  </si>
  <si>
    <t>LIDIMAR CLARO DA SILVA</t>
  </si>
  <si>
    <t>LOURIVAL POLIDORO RAIMUNDO</t>
  </si>
  <si>
    <t>LUIS CARLOS MATIAS</t>
  </si>
  <si>
    <t>LUIZ ALBERTO SANTOS BESERRA</t>
  </si>
  <si>
    <t>LUIZ CARLOS DE SOUZA OLIVEIRA</t>
  </si>
  <si>
    <t>MANOEL LINS DE ASSUNPCAO</t>
  </si>
  <si>
    <t>MARCELO APARECIDO DA MOTA</t>
  </si>
  <si>
    <t>MARCELO LEDO DA SILVA</t>
  </si>
  <si>
    <t>MARCELO MARTINS VIEIRA</t>
  </si>
  <si>
    <t>MARCELO SANTOS</t>
  </si>
  <si>
    <t>MARCIO APARECIDO SIQUEIRA</t>
  </si>
  <si>
    <t>MARCIO MARTINS DA SILVA</t>
  </si>
  <si>
    <t>MARCOS AURELIO DA CONCEICAO</t>
  </si>
  <si>
    <t>MARCOS LOPES DE ARAUJO</t>
  </si>
  <si>
    <t>MARGARETE CRISTINA FERREIRA BEZERRA</t>
  </si>
  <si>
    <t>MARIA APARECIDA DA COSTA SERNA</t>
  </si>
  <si>
    <t>MARIA APARECIDA DOS SANTOS BARROS</t>
  </si>
  <si>
    <t>MARIA CARSILENE DE FREITAS OLIVEIRA</t>
  </si>
  <si>
    <t>MARIA DE FATIMA DA SILVEIRA CRISTIANO</t>
  </si>
  <si>
    <t>MARIA JOSE REIS COSTA</t>
  </si>
  <si>
    <t>MARIA LUCIA ANTAO DA SILVA</t>
  </si>
  <si>
    <t>MARIA LUCIANA CARVALHO</t>
  </si>
  <si>
    <t>MARIA RAIMUNDA DE JESUS</t>
  </si>
  <si>
    <t>MARIA SIRLEY FERNANDES DA SILVA</t>
  </si>
  <si>
    <t>MARIANA FRANCISCA DA SILVA</t>
  </si>
  <si>
    <t>MARILENE JOSE DA SILVA</t>
  </si>
  <si>
    <t>MARIO LUCIO ALVES</t>
  </si>
  <si>
    <t>MARLI DA SILVA REIS</t>
  </si>
  <si>
    <t>MARLON FERREIRA GOMES</t>
  </si>
  <si>
    <t>MIGUEL TITARA DOS SANTOS</t>
  </si>
  <si>
    <t>MIRIAN TEIXEIRA DA SILVA GARCIA</t>
  </si>
  <si>
    <t>MOACIR DA COSTA LOURES</t>
  </si>
  <si>
    <t>MOISES PEDRO LIMA</t>
  </si>
  <si>
    <t>NAIR DELFINO DE JESUS CERQUEIRA</t>
  </si>
  <si>
    <t>NELSON DIAS DE OLIVEIRA</t>
  </si>
  <si>
    <t>NILTON CESAR SOARES DE OLIVEIRA</t>
  </si>
  <si>
    <t>NIVALDO FERREIRA PREXEDES</t>
  </si>
  <si>
    <t>NIVALDO NUNES CRUZ</t>
  </si>
  <si>
    <t>NOELSON SANTOS DE SOUSA</t>
  </si>
  <si>
    <t>ORLANDO CARMO DA ROSA</t>
  </si>
  <si>
    <t>OSMAR DOS SANTOS SOUSA</t>
  </si>
  <si>
    <t>PABLO GOES PINHEIRO</t>
  </si>
  <si>
    <t>PAULO SERGIO VICENTE</t>
  </si>
  <si>
    <t>PEDRO CESAR ZILLISG</t>
  </si>
  <si>
    <t>PEDRO LUIZ RIBEIRO</t>
  </si>
  <si>
    <t>PEDRO MANOEL DE MACEDO</t>
  </si>
  <si>
    <t>PEDRO ROCHA DA SILVA</t>
  </si>
  <si>
    <t>RAFAEL CAMARGO LIMA</t>
  </si>
  <si>
    <t>RAFAEL DO NASCIMENTO SANTOS</t>
  </si>
  <si>
    <t>RAIMUNDO MENDES DE SOUZA</t>
  </si>
  <si>
    <t>REGINALDO ESMERALDO</t>
  </si>
  <si>
    <t>RICARDO BEZERRA DA SILVA</t>
  </si>
  <si>
    <t>RICARDO GOMES DE PONTES</t>
  </si>
  <si>
    <t>RICARDO SAMURAY DA SILVA</t>
  </si>
  <si>
    <t>RICARDO VIEIRA SILVA</t>
  </si>
  <si>
    <t>ROBERTO CARLOS DA GAMA</t>
  </si>
  <si>
    <t>ROBERTO GONCALVES DA SILVA</t>
  </si>
  <si>
    <t>ROBERTO SILVA DE PAULA</t>
  </si>
  <si>
    <t>ROBSON SANTOS CAMPOS</t>
  </si>
  <si>
    <t>RODRIGO DA SILVA FALCAO</t>
  </si>
  <si>
    <t>RODRIGO NOBRE DE SOUSA</t>
  </si>
  <si>
    <t>ROGERIO SOARES DA SILVA</t>
  </si>
  <si>
    <t>RONALDO GUIMARAES DOS SANTOS</t>
  </si>
  <si>
    <t>RONALDO PEREIRA MACHADO</t>
  </si>
  <si>
    <t>ROSANA BRAGA DOS SANTOS</t>
  </si>
  <si>
    <t>ROSELI DE MELLO GALDINO DA SILVA</t>
  </si>
  <si>
    <t>ROSEMARY CRISTINA SANTOS</t>
  </si>
  <si>
    <t>ROSILDA ARAUJO DOS SANTOS</t>
  </si>
  <si>
    <t>ROSINALDO JOSE COSTA</t>
  </si>
  <si>
    <t>SAMUEL ALVES FERREIRA</t>
  </si>
  <si>
    <t>SELMA GOMES DE OLIVEIRA</t>
  </si>
  <si>
    <t>SERGIO LUIZ DOS SANTOS</t>
  </si>
  <si>
    <t>SERGIO ROBERTO DE OLIVEIRA</t>
  </si>
  <si>
    <t>SEVERINO AVELINO BATISTA FILHO</t>
  </si>
  <si>
    <t>SILVANA DA SILVA BRAZ</t>
  </si>
  <si>
    <t>SILVANO HENRIQUE DE LIMA</t>
  </si>
  <si>
    <t>SILVIA VALERIA CASSER</t>
  </si>
  <si>
    <t>SILVIO VIANA DA SILVA</t>
  </si>
  <si>
    <t>SIMONE GOMES DE OLIVEIRA</t>
  </si>
  <si>
    <t>SIMONE PIERRE MARIANO DE OLIVEIRA</t>
  </si>
  <si>
    <t>SINVAL FERREIRA DOS SANTOS</t>
  </si>
  <si>
    <t>SUELI SILVA PALES</t>
  </si>
  <si>
    <t>UBIRAJARA RODRIGUES PAIXAO</t>
  </si>
  <si>
    <t>VAGNER CRISTIANO SPIGARIOL</t>
  </si>
  <si>
    <t>VALDEMIR SANTIAGO FARIAS</t>
  </si>
  <si>
    <t>VALDETE FRANCISCA DE OLIVEIRA GUERRA</t>
  </si>
  <si>
    <t>VALDIK SANTOS DO NASCIMENTO</t>
  </si>
  <si>
    <t>VALDIR LEITE PEREIRA</t>
  </si>
  <si>
    <t>VALDIRENE DA SILVA</t>
  </si>
  <si>
    <t>VALERIA ALVES BARAUNA</t>
  </si>
  <si>
    <t>VALTECIO SOUZA PEREIRA</t>
  </si>
  <si>
    <t>VANDERLIN PEREIRA SANTIAGO</t>
  </si>
  <si>
    <t>VANILDA COELHO DE OLIVEIRA DA SILVA</t>
  </si>
  <si>
    <t>VICENTE ANTONIO FRANCISCO DE OLIVEIRA</t>
  </si>
  <si>
    <t>WILIAN DA SILVA FALCAO NASCIMENTO</t>
  </si>
  <si>
    <t>WILLIAM SOUZA DE OLIVEIRA</t>
  </si>
  <si>
    <t>WILLIAN RODRIGUES DE ANDRADE</t>
  </si>
  <si>
    <t>4.AZAS TRASNPORTES LTDA - ME</t>
  </si>
  <si>
    <t>4.AZAS</t>
  </si>
  <si>
    <t>50.187.034 JOAO VELOSO COSTA</t>
  </si>
  <si>
    <t>JOAO VELOSO</t>
  </si>
  <si>
    <t>A DE P MOREIRA TRANSPORTES - ME</t>
  </si>
  <si>
    <t>A DE P MOREIRA</t>
  </si>
  <si>
    <t>ADEMICIO LINS DE ARAUJO TRANSPORTES</t>
  </si>
  <si>
    <t>ADEMICIO LINS</t>
  </si>
  <si>
    <t>AEVW TRANSPORTES LTDA</t>
  </si>
  <si>
    <t>AEVW</t>
  </si>
  <si>
    <t>ANTONIO FRANCISCO ARAUJO DE OLIVEIRA - ME</t>
  </si>
  <si>
    <t>ANTONIO FRANCISCO</t>
  </si>
  <si>
    <t>ASA TOUR TRANSPORTES LTDA - ME</t>
  </si>
  <si>
    <t>ASA TOUR</t>
  </si>
  <si>
    <t>AV CUNHA TRANSPORTES - ME</t>
  </si>
  <si>
    <t>AV CUNHA TRANSPORTES</t>
  </si>
  <si>
    <t>AZUL TRANSPORTES E TURISMO LTDA - EPP</t>
  </si>
  <si>
    <t>AZUL</t>
  </si>
  <si>
    <t>BIKUDO TRANSPORTES LTDA - EIRELI</t>
  </si>
  <si>
    <t>BIKUDO</t>
  </si>
  <si>
    <t>DASF - TRANSPORTES ESCOLAR E FRETAMENTOS LTDA - ME</t>
  </si>
  <si>
    <t>DASF - TRANSPORTES ESCOLAR</t>
  </si>
  <si>
    <t>DONALDO TRANSPORTES LTDA - ME</t>
  </si>
  <si>
    <t>DONALDO TRANSPORTES</t>
  </si>
  <si>
    <t>DYP LOCADORA E TRANSPORTES LTDA - ME</t>
  </si>
  <si>
    <t>DYP LOCADORA E TRANSPORTES</t>
  </si>
  <si>
    <t>E C R LOCACAO E TRANSPORTES LTDA - ME</t>
  </si>
  <si>
    <t>E C R LOCACAO</t>
  </si>
  <si>
    <t>E.S. DA PAZ TRANSPORTES</t>
  </si>
  <si>
    <t>E.S.</t>
  </si>
  <si>
    <t>ELIANA TRANSPORTES LTDA</t>
  </si>
  <si>
    <t>ELIANA TRANS</t>
  </si>
  <si>
    <t>ELIEZER TRANSPORTES LTDA</t>
  </si>
  <si>
    <t>ELIEZER</t>
  </si>
  <si>
    <t>EMANNUEL TRANSPORTES LTDA - ME</t>
  </si>
  <si>
    <t>EMANNUEL TRANS</t>
  </si>
  <si>
    <t>EXPRESSO ALVES - EIRELI</t>
  </si>
  <si>
    <t>EXPRESSO ALVES</t>
  </si>
  <si>
    <t>FALCOES TRANSPORTES LTDA - ME</t>
  </si>
  <si>
    <t>FALCOES</t>
  </si>
  <si>
    <t>FELIPE HENRIQUE DA SILVA BEZERRA 41125477814</t>
  </si>
  <si>
    <t>FELIPE HENRIQUE</t>
  </si>
  <si>
    <t>FENIX ESTRELAR TRANSPORTES LTDA</t>
  </si>
  <si>
    <t>FENIX ESTRELAR</t>
  </si>
  <si>
    <t>FH DA SILVA BEZERRA TRANSPORTE</t>
  </si>
  <si>
    <t>FH</t>
  </si>
  <si>
    <t>FLAVIO DE ARAUJO MARQUES - TRANSPORTES</t>
  </si>
  <si>
    <t>FLAVIO ARAUJO</t>
  </si>
  <si>
    <t>FMATOS TRANSPORTES EIRELI - ME</t>
  </si>
  <si>
    <t>FMATOS</t>
  </si>
  <si>
    <t>FREDERICO E SILVA TRANSPORTES LTDA - ME</t>
  </si>
  <si>
    <t xml:space="preserve">FREDERICO E SILVA </t>
  </si>
  <si>
    <t>FREEDOM TRANSPORTES E LOCACAO LTDA - ME</t>
  </si>
  <si>
    <t xml:space="preserve">FREEDOM </t>
  </si>
  <si>
    <t>GPKG TRANSPORTES DE CARGAS E PASSAGEIROS LTDA - ME</t>
  </si>
  <si>
    <t>GPKG</t>
  </si>
  <si>
    <t>GRINGO TRANSPORTES LTDA - ME</t>
  </si>
  <si>
    <t>GRINGO</t>
  </si>
  <si>
    <t>GS VICTORIA COMERCIO E SERVICOS LTDA - ME</t>
  </si>
  <si>
    <t xml:space="preserve">GS VICTORIA </t>
  </si>
  <si>
    <t>HJ DE SANTANA TRANSPORTES - ME</t>
  </si>
  <si>
    <t xml:space="preserve">HJ DE SANTANA </t>
  </si>
  <si>
    <t>IRA TRANSPORTES LTDA</t>
  </si>
  <si>
    <t>IRA TRANSPORTES</t>
  </si>
  <si>
    <t>J A - TRANSPORTES ESCOLAR E TURISMO LTDA</t>
  </si>
  <si>
    <t>J A TRANS</t>
  </si>
  <si>
    <t>J.A TRANSPORTE E TURISMO LTDA</t>
  </si>
  <si>
    <t>J.C.N. TRANSPORTES E LOCADORA DE VEÍCULOS LTDA - ME</t>
  </si>
  <si>
    <t>J.C.N. TRANS</t>
  </si>
  <si>
    <t>JAB DE ALMEIDA TRANSPORTES E LOCACAO - ME</t>
  </si>
  <si>
    <t xml:space="preserve">JAB </t>
  </si>
  <si>
    <t>JACINTA MARIA DA CONCEICAO 32691831353</t>
  </si>
  <si>
    <t xml:space="preserve">JACINTA </t>
  </si>
  <si>
    <t>JANSIL LOCADORA DE VEICULOS E TRANSPORTES LTDA - ME</t>
  </si>
  <si>
    <t>JANSIL</t>
  </si>
  <si>
    <t>JIREH TRANSPORTES E LOCACAO LTDA - ME</t>
  </si>
  <si>
    <t>JIREH</t>
  </si>
  <si>
    <t>JMA TRANSPORTES LTDA - ME</t>
  </si>
  <si>
    <t>JMA</t>
  </si>
  <si>
    <t>JOAO MARCOS LIMA CRUZ - TRANSPORTES - ME</t>
  </si>
  <si>
    <t>JOAO MARCOS</t>
  </si>
  <si>
    <t>JOSEFA MARIA BATISTA DE ARAUJO - ME</t>
  </si>
  <si>
    <t>JOSEFA</t>
  </si>
  <si>
    <t>LERENO TRANSPORTES LTDA - ME</t>
  </si>
  <si>
    <t>LERENO</t>
  </si>
  <si>
    <t>LIU TRANSPORTES LTDA - ME</t>
  </si>
  <si>
    <t>LIU</t>
  </si>
  <si>
    <t>LOCAL SUL TRANSPORTES E LOCACAO LTDA - EPP</t>
  </si>
  <si>
    <t xml:space="preserve">LOCAL SUL </t>
  </si>
  <si>
    <t>LOCATRANSELIAS LOCADORA DE TRANSPORTE ESCOLAR LTDA - ME</t>
  </si>
  <si>
    <t>LOCATRANSELIAS</t>
  </si>
  <si>
    <t>M. DE MIRANDA SILVA TRANSPORTES - ME</t>
  </si>
  <si>
    <t xml:space="preserve">M. DE MIRANDA </t>
  </si>
  <si>
    <t>M. TITARA DOS SANTOS TRANSPORTES</t>
  </si>
  <si>
    <t>M. TITARA</t>
  </si>
  <si>
    <t>MARCELO MARTINS VIEIRA - TRANSPORTES</t>
  </si>
  <si>
    <t xml:space="preserve">MARCELO MARTINS </t>
  </si>
  <si>
    <t>MARCELO S. TAMEIRAO - TRANSPORTES - ME</t>
  </si>
  <si>
    <t xml:space="preserve">MARCELO S. </t>
  </si>
  <si>
    <t>MARCIO PRETES - TRANSPORTE - ME</t>
  </si>
  <si>
    <t>MARCIO PRETES</t>
  </si>
  <si>
    <t>MOLINA TRANSPORTES LTDA - ME</t>
  </si>
  <si>
    <t xml:space="preserve">MOLINA </t>
  </si>
  <si>
    <t>NCS DE OLIVEIRA TRANSPORTES E LOCACAO</t>
  </si>
  <si>
    <t>NCS</t>
  </si>
  <si>
    <t>NEW FUTURE TRANSPORTES E TURISMO LTDA</t>
  </si>
  <si>
    <t>NEW FUTURE</t>
  </si>
  <si>
    <t>NS TRANSPORTES LTDA</t>
  </si>
  <si>
    <t xml:space="preserve">NS TRANS </t>
  </si>
  <si>
    <t>P W GOMES TRANSPORTES - ME</t>
  </si>
  <si>
    <t>P W GOMES</t>
  </si>
  <si>
    <t>P&amp;L TRANSPORTES ESCOLAR EIRELI - ME</t>
  </si>
  <si>
    <t>P&amp;L</t>
  </si>
  <si>
    <t>P. S. V - TRANSPORTES LTDA - ME</t>
  </si>
  <si>
    <t>P.S.V TRANS</t>
  </si>
  <si>
    <t>P. S. V</t>
  </si>
  <si>
    <t>PEREIRA - TRANSPORTES E LOCADORA DE VEICULOS LTDA - ME</t>
  </si>
  <si>
    <t xml:space="preserve">PEREIRA TRANS </t>
  </si>
  <si>
    <t>PIERRE TRANSPORTE ESCOLAR LTDA - ME</t>
  </si>
  <si>
    <t xml:space="preserve">PIERRE TRANS </t>
  </si>
  <si>
    <t>POLAKO E FEITOSA TRANSPORTES LTDA - ME</t>
  </si>
  <si>
    <t>POLAKO E FEITOSA</t>
  </si>
  <si>
    <t>R C LIMA TRANSPORTES - ME</t>
  </si>
  <si>
    <t xml:space="preserve">R C LIMA </t>
  </si>
  <si>
    <t>R S DA SILVA MELO TRANSPORTES LTDA - ME</t>
  </si>
  <si>
    <t xml:space="preserve">R S DA SILVA </t>
  </si>
  <si>
    <t>R. M - TRANSPORTES E TURISMO LTDA - ME</t>
  </si>
  <si>
    <t xml:space="preserve">R. M TRANS </t>
  </si>
  <si>
    <t>RE TRANSFACIL LTDA</t>
  </si>
  <si>
    <t>RE TRANSFACIL</t>
  </si>
  <si>
    <t>RENATO BRASIL TRANSPORTES LTDA - ME</t>
  </si>
  <si>
    <t>RENATO BRASIL</t>
  </si>
  <si>
    <t>RICKLU TUR TRANSPORTES LTDA</t>
  </si>
  <si>
    <t>RICKLU TUR</t>
  </si>
  <si>
    <t>RODRIGUES &amp; SOUZA TRANSPORTES LTDA</t>
  </si>
  <si>
    <t>RODRIGUES &amp; SOUZA</t>
  </si>
  <si>
    <t>ROGERIO FRANCISCO DA SILVA - TRANSPORTES</t>
  </si>
  <si>
    <t xml:space="preserve">RODRIGO FRANCISCO </t>
  </si>
  <si>
    <t>ROGERTRANS TRANSPORTES LTDA - ME</t>
  </si>
  <si>
    <t>ROGRTRANS</t>
  </si>
  <si>
    <t>S M TRANSPORTES LTDA</t>
  </si>
  <si>
    <t xml:space="preserve">S M TRANS </t>
  </si>
  <si>
    <t>SALES TOUR TRANSPORTES E LOCACAO LTDA - ME</t>
  </si>
  <si>
    <t xml:space="preserve">SALES </t>
  </si>
  <si>
    <t>SEMPRE JUNTOS TRANSPORTES LTDA</t>
  </si>
  <si>
    <t>SEMPRE JUNTOS</t>
  </si>
  <si>
    <t>SILVANO HENRIQUE DE LIMA TRANSPORTES</t>
  </si>
  <si>
    <t xml:space="preserve">SILVANO </t>
  </si>
  <si>
    <t>SILVIO PEREIRA DE OLIVEIRA TRANSPORTES</t>
  </si>
  <si>
    <t xml:space="preserve">SILVIO PEREIRA </t>
  </si>
  <si>
    <t>SR SERVICOS LTDA</t>
  </si>
  <si>
    <t>STATUS VIP TRANSPORTES EIRELE</t>
  </si>
  <si>
    <t>STATUS VIP TRANSPORTES</t>
  </si>
  <si>
    <t>SUN COSTA TRANSPORTES LTDA - ME</t>
  </si>
  <si>
    <t>SUN COSTA TRANSPORTES</t>
  </si>
  <si>
    <t>TIA LU TRANSPORTES LTDA - ME</t>
  </si>
  <si>
    <t>TIA LU</t>
  </si>
  <si>
    <t>TON TRANSPORTES ESCOLARES LTDA - ME</t>
  </si>
  <si>
    <t>TON TRANSPORTES ESCOLARES</t>
  </si>
  <si>
    <t>TRANSALGE TRANSPORTES LTDA - ME</t>
  </si>
  <si>
    <t xml:space="preserve">TRANSALG TRANSPORTES </t>
  </si>
  <si>
    <t>TRANSMEL E TURISMO LTDA - ME</t>
  </si>
  <si>
    <t>TRANSMEL</t>
  </si>
  <si>
    <t>TRANSPORTE ESCOLAR E LOCADORA DE VEICULOS ARAUJO LTDA</t>
  </si>
  <si>
    <t>ARAUJO</t>
  </si>
  <si>
    <t>TRANSPORTE ESCOLAR E TURISMO MENINO JESUS LTDA</t>
  </si>
  <si>
    <t>MENINO JESUS</t>
  </si>
  <si>
    <t>TRANSPORTE ESCOLAR NOSSA SENHORA DE FATIMA EIRELI - ME</t>
  </si>
  <si>
    <t>NOSSA SENHORA DE FATIMA EIRELI</t>
  </si>
  <si>
    <t>TRANSPORTE ESCOLAR TIO LEAL LTDA - ME</t>
  </si>
  <si>
    <t>TRANSPORTE ESCOLAR TIO LEAL</t>
  </si>
  <si>
    <t>UNITED KIDS TRANSPORTE EIRELLI</t>
  </si>
  <si>
    <t>UNITED KIDS</t>
  </si>
  <si>
    <t>V C SPIGARIOL TRANSPORTE ESCOLAR - ME</t>
  </si>
  <si>
    <t xml:space="preserve">V C SPIGARIOL </t>
  </si>
  <si>
    <t>V.S.M. TRANSPORTES ESCOLAR E TURISMO LTDA</t>
  </si>
  <si>
    <t>V.S.M.</t>
  </si>
  <si>
    <t>VALDERLANDIA ARAUJO DE OLIVEIRA - ME</t>
  </si>
  <si>
    <t xml:space="preserve">VALDERLANDIA </t>
  </si>
  <si>
    <t>VALEDUTRA TRANSPORTES LTDA - ME</t>
  </si>
  <si>
    <t xml:space="preserve">VALEDUTRA TRANSPORTES </t>
  </si>
  <si>
    <t>VANUZA DOS SANTOS PAULA 16568348805</t>
  </si>
  <si>
    <t xml:space="preserve">VANUZA DOS SANTOS </t>
  </si>
  <si>
    <t>VCK TRANSPORTE ESCOLAR LTDA</t>
  </si>
  <si>
    <t>VCK</t>
  </si>
  <si>
    <t>VELOSO TRANSPORTES E LOCADORA LTDA - ME</t>
  </si>
  <si>
    <t>VELOSO TRANSPORTES</t>
  </si>
  <si>
    <t>VERDE MAR LOCACAO, TRANSPORTES E TURISMO LTDA</t>
  </si>
  <si>
    <t>VERDE MAR LOCACAO</t>
  </si>
  <si>
    <t>VIA MARI TRANSPORTE ESCOLAR LTDA</t>
  </si>
  <si>
    <t>VIA MARI</t>
  </si>
  <si>
    <t>VVT TRANSPORTES EIRELI - ME</t>
  </si>
  <si>
    <t>VVT TRANSPORTES EIRELI</t>
  </si>
  <si>
    <t>WMW TOUR TRANSPORTES LTDA - ME</t>
  </si>
  <si>
    <t>WMW</t>
  </si>
  <si>
    <t>WRR OLIVEIRA TRANSPORTE ESCOLAR LTDA</t>
  </si>
  <si>
    <t xml:space="preserve">WRR OLIVEIRA TRANSPORTE </t>
  </si>
  <si>
    <t>COOPER FO COOPERATIVA DE TRANSPORTE ESCOLAR</t>
  </si>
  <si>
    <t>COOPER FO</t>
  </si>
  <si>
    <t>COOPERCITYSP - COOPERATIVA DE TRANSPORTES</t>
  </si>
  <si>
    <t>COOPERCITY</t>
  </si>
  <si>
    <t>COOPEROESTE COOPERATIVA DE TRANSPORTES</t>
  </si>
  <si>
    <t>COOPEROESTE</t>
  </si>
  <si>
    <t>COOPERTAIPAS COOPERATIVA DE TRANSPORTE</t>
  </si>
  <si>
    <t>COOPERTAIPAS</t>
  </si>
  <si>
    <t>COOTRELUZ COOP DE TRANS DE PAS E ESC LUZ</t>
  </si>
  <si>
    <t>COOTRELUZ</t>
  </si>
  <si>
    <t>ADILSON RIBEIRO ALEIXO</t>
  </si>
  <si>
    <t>ADILSON TOLEDO</t>
  </si>
  <si>
    <t>AGENOR GARCIA LEME</t>
  </si>
  <si>
    <t>ALBERTO DE VITO</t>
  </si>
  <si>
    <t>ALEXANDRO CIRINO VIEIRA</t>
  </si>
  <si>
    <t>ANA CRISTINA FABRI DE LIMA</t>
  </si>
  <si>
    <t>ANDREIA NOEMIA PEREIRA</t>
  </si>
  <si>
    <t>ANTONIO CARLOS GOMES</t>
  </si>
  <si>
    <t>CARLOS ALBERTO DE VITO</t>
  </si>
  <si>
    <t>CARLOS DE ALMEIDA FERNANDES</t>
  </si>
  <si>
    <t>CARLOS FERNANDES RODRIGUES</t>
  </si>
  <si>
    <t>CARLOS OMAR ALVES</t>
  </si>
  <si>
    <t>CLAUDIA COSTA BORCA</t>
  </si>
  <si>
    <t>CLAUDIO CESAR PEDRASSANI</t>
  </si>
  <si>
    <t>CLAUDIO FABIO RUDOLF GONCALVES</t>
  </si>
  <si>
    <t>CLAUDIO SANTIAGO</t>
  </si>
  <si>
    <t>CLEUBER DE SOUZA GOMES</t>
  </si>
  <si>
    <t>CLODOALDO PORTEL CABRERA</t>
  </si>
  <si>
    <t>CRISTIANE ROSIMEIRE DIAS</t>
  </si>
  <si>
    <t>DANIEL CLIMACO</t>
  </si>
  <si>
    <t>DANUZA LEE FRAGA</t>
  </si>
  <si>
    <t>DIONISIO SCARPONE</t>
  </si>
  <si>
    <t>DORIS MARIA DA SILVA</t>
  </si>
  <si>
    <t>EDILAINE APARECIDA DOS SANTOS PIMENTEL</t>
  </si>
  <si>
    <t>EDSON ANISIO DA SILVA</t>
  </si>
  <si>
    <t>EDUARDO TADEU BRAGA</t>
  </si>
  <si>
    <t>ERICK CORDEIRO DE VASCONCELOS</t>
  </si>
  <si>
    <t>FABIO ILIA COVANZI</t>
  </si>
  <si>
    <t>FRANCISCO JORGE HOLLANDA ROCHA</t>
  </si>
  <si>
    <t>GABRIEL ANTONIO ALMEIDA SOUZA</t>
  </si>
  <si>
    <t>GERALDO ROGERIO DA SILVA</t>
  </si>
  <si>
    <t>GILBERTO BRAULIO DUARTE</t>
  </si>
  <si>
    <t>ISABEL MENDES RODRIGUES</t>
  </si>
  <si>
    <t>IVO MAURICIO ANDRE</t>
  </si>
  <si>
    <t>JACO FELISARDO DE SOUZA FILHO</t>
  </si>
  <si>
    <t>JOSE ANTONIO DA SILVA</t>
  </si>
  <si>
    <t>JOSE CARLOS DE OLIVEIRA SIMOES</t>
  </si>
  <si>
    <t>JOSE FIRMINO BATISTA</t>
  </si>
  <si>
    <t>JOSE LUCAS ANSELMO</t>
  </si>
  <si>
    <t>JOSE MARTINS LIBERATO</t>
  </si>
  <si>
    <t>JOSE MILTON DE ANDRADE</t>
  </si>
  <si>
    <t>JOSE RICARDO FERREIRA DOS SANTOS</t>
  </si>
  <si>
    <t>JOSENILDA FREIRE DA CUNHA</t>
  </si>
  <si>
    <t>JUCINEIDE MOSSIN</t>
  </si>
  <si>
    <t>LENILDO MANOEL DO NASCIMENTO</t>
  </si>
  <si>
    <t>LUCIA MARIZ RAMOS CONTELI</t>
  </si>
  <si>
    <t>LUCIA TOMAZINI TAGLIABOA</t>
  </si>
  <si>
    <t>LUCIANA ALINE SILVEIRA PAIVA</t>
  </si>
  <si>
    <t>LUZIA BERNARDO BEARARI</t>
  </si>
  <si>
    <t>MARCEL LUIZ TOCANTINS DA SILVA</t>
  </si>
  <si>
    <t>MARCELO AGUADO LOURENCO</t>
  </si>
  <si>
    <t>MARCIA CRISTINA DA SILVA ABBADE DUCA</t>
  </si>
  <si>
    <t>MARIA AUXILIADORA ALVES MACHADO</t>
  </si>
  <si>
    <t>MARIA REGINA LEME MOLINA</t>
  </si>
  <si>
    <t>MARILEIDE MARIA DA SILVA MOURAO</t>
  </si>
  <si>
    <t>MARIO AUGUSTO DA SILVA</t>
  </si>
  <si>
    <t>MARIO MORENO</t>
  </si>
  <si>
    <t>MARLI PEREIRA DA SILVA</t>
  </si>
  <si>
    <t>MEIRE MEDEIRAS SANTOS</t>
  </si>
  <si>
    <t>NEIDE SATIN MIQUELINO</t>
  </si>
  <si>
    <t>NEUSA MARIA DA ESTRELA SANTOS ANDRE</t>
  </si>
  <si>
    <t>ODAIR ANTONIO MARTINS</t>
  </si>
  <si>
    <t>OSMAR BISPO DOS SANTOS</t>
  </si>
  <si>
    <t>REGINALDO DOS SANTOS FREITAS</t>
  </si>
  <si>
    <t>REGIS TADEU FOGACA BATISTA</t>
  </si>
  <si>
    <t>REGIVALDO DE SOUZA VASCONCELOS</t>
  </si>
  <si>
    <t>REINALDO DOS SANTOS PEREIRA</t>
  </si>
  <si>
    <t>ROBERTO SOUZA DE AZEVEDO</t>
  </si>
  <si>
    <t>ROMULO ALKMIN</t>
  </si>
  <si>
    <t>RONALDO LUIZ REQUENA</t>
  </si>
  <si>
    <t>RONALDO NAPOLITANO</t>
  </si>
  <si>
    <t>ROSANGELA BERNARDO DE LIMA BARBOSA</t>
  </si>
  <si>
    <t>SILVANA SOARES DA SILVA</t>
  </si>
  <si>
    <t>SILVIA DE OLIVEIRA DOS SANTOS SILVA</t>
  </si>
  <si>
    <t>SOLANGE ALVES</t>
  </si>
  <si>
    <t>VALDEMIR DO NASCIMENTO SILVA</t>
  </si>
  <si>
    <t>VALTER DOS SANTOS</t>
  </si>
  <si>
    <t>VIVIANE GOBBER DOS SANTOS</t>
  </si>
  <si>
    <t>VIVIANE SANTANA DA SILVA</t>
  </si>
  <si>
    <t>WALMIR PEREIRA DE FREITAS</t>
  </si>
  <si>
    <t>WALTER WILLIAM COBO</t>
  </si>
  <si>
    <t>25.292.508 CLAUDIA COSTA BORCA</t>
  </si>
  <si>
    <t>CLAUDIA BORCA</t>
  </si>
  <si>
    <t>60.676.117 MARILEIDE MARIA DA SILVA MOURAO</t>
  </si>
  <si>
    <t>MARILEIDE MARIA</t>
  </si>
  <si>
    <t>61.246.494 RONALDO LUIZ REQUENA</t>
  </si>
  <si>
    <t>A &amp; A TRANSPORTE ESCOLAR</t>
  </si>
  <si>
    <t>A &amp; A</t>
  </si>
  <si>
    <t>A&amp;J SIMOES TRANSPORTES ESCOLARES LTDA</t>
  </si>
  <si>
    <t>A&amp;J SIMOES</t>
  </si>
  <si>
    <t>ABELARDO N L JUNIOR TRANSPORTE ESCOLAR - EIRELI</t>
  </si>
  <si>
    <t>ABELARDO</t>
  </si>
  <si>
    <t>AGALES TRANSTECH LTDA</t>
  </si>
  <si>
    <t>AGALES TRANSTECH</t>
  </si>
  <si>
    <t>AIRTON GOMES DA SILVA 09366366880</t>
  </si>
  <si>
    <t>AIRTON</t>
  </si>
  <si>
    <t>AMEDEO TORTORA FILHO TRANSPORTES - ME</t>
  </si>
  <si>
    <t>AMEDEO</t>
  </si>
  <si>
    <t>ANDREZA APARECIDA OKAWARA - ME</t>
  </si>
  <si>
    <t>ANDREZA</t>
  </si>
  <si>
    <t>ANTOGRA TRANSPORTE E LOGISTICA EIRELI - ME</t>
  </si>
  <si>
    <t>ANTOGRA</t>
  </si>
  <si>
    <t>ARILSON NUNES DE LIRA - ME</t>
  </si>
  <si>
    <t>ARILSON</t>
  </si>
  <si>
    <t>CCP TRANS TRANSPORTE E LOGISTICA LTDA</t>
  </si>
  <si>
    <t>CCP TRANS</t>
  </si>
  <si>
    <t>CLAUDIA GOMES FREITAS TOLEDO EIRELI - ME</t>
  </si>
  <si>
    <t xml:space="preserve">CLAUDIA </t>
  </si>
  <si>
    <t>CM TRANSPORTES LTDA</t>
  </si>
  <si>
    <t>CM</t>
  </si>
  <si>
    <t>DORGIVAL TRANSPORTE ESCOLAR LTDA</t>
  </si>
  <si>
    <t>DORGIVAL</t>
  </si>
  <si>
    <t>E.B.B TRANSPORTES LTDA</t>
  </si>
  <si>
    <t>E.B.B</t>
  </si>
  <si>
    <t>ESCOLA DE EDUCACAO INFANTIL TURMA SAPECA S/C LTDA - ME</t>
  </si>
  <si>
    <t>TURMA SAPECA</t>
  </si>
  <si>
    <t>F.A.C.E TRANSPORTES ESCOLARES LTDA - ME</t>
  </si>
  <si>
    <t>FACE</t>
  </si>
  <si>
    <t>F3 TRANSPORTES LTDA</t>
  </si>
  <si>
    <t>CLODOALDO</t>
  </si>
  <si>
    <t>FABIO &amp; KARINA TRANSPORTE ESCOLAR LTDA - ME</t>
  </si>
  <si>
    <t>FABIO E KARINA</t>
  </si>
  <si>
    <t>GILBERTO BRAULIO DUARTE TRANSPORTES  ME</t>
  </si>
  <si>
    <t>GILBERTO BRAULIO</t>
  </si>
  <si>
    <t>IVONE RODRIGUES FREDERICO TRANSPORTES - ME</t>
  </si>
  <si>
    <t>IVONE</t>
  </si>
  <si>
    <t>JOSE ALVES DO CARMO TRANSPORTES - ME</t>
  </si>
  <si>
    <t>JOSE ALVES</t>
  </si>
  <si>
    <t>JOSE MILTON DE ANDRADE - ME</t>
  </si>
  <si>
    <t>JOSE MILTON</t>
  </si>
  <si>
    <t>KAUA TRANSPORTE ESCOLAR S/S LTDA - ME</t>
  </si>
  <si>
    <t>KAUA</t>
  </si>
  <si>
    <t>L &amp; M TUR LTDA - ME</t>
  </si>
  <si>
    <t>LM TUR</t>
  </si>
  <si>
    <t>L.C. PEREIRA DA SILVA TRANSPORTES - ME</t>
  </si>
  <si>
    <t>LC PEREIRA</t>
  </si>
  <si>
    <t>LUCIA TOMAZINI TRANSPORTE ESCOLAR LTDA</t>
  </si>
  <si>
    <t>LUCIA</t>
  </si>
  <si>
    <t>LUIGI TRANSPORTES ESCOLARES LTDA - ME</t>
  </si>
  <si>
    <t>LUIGI</t>
  </si>
  <si>
    <t>LUIZ ADALBERTO RIBEIRO DOS SANTOS - ME</t>
  </si>
  <si>
    <t>LUIZ ADALBERTO</t>
  </si>
  <si>
    <t>M.M.M TRANSPORTE ESCOLAR LTDA - ME</t>
  </si>
  <si>
    <t>MMM</t>
  </si>
  <si>
    <t>M.T.D. TRANSPORTE ESCOLAR LTDA - ME</t>
  </si>
  <si>
    <t>MTD</t>
  </si>
  <si>
    <t>MAITE GOMES TRANSPORTES LTDA</t>
  </si>
  <si>
    <t>MAITE GOMES</t>
  </si>
  <si>
    <t>MANDRE TRANSPORTES ESCOLARES LTDA</t>
  </si>
  <si>
    <t>MANDRE</t>
  </si>
  <si>
    <t>MARIA AUXILIADORA ALVES MACHADO TRANSPORTE</t>
  </si>
  <si>
    <t>MOREIRA ROCHA TRANSPORTE EIRELI - ME</t>
  </si>
  <si>
    <t>MOREIRA ROCHA</t>
  </si>
  <si>
    <t>N&amp;M. TRANSPORTES ESCOLARES LTDA</t>
  </si>
  <si>
    <t>N&amp;M.</t>
  </si>
  <si>
    <t>RDLF TRANSPORTES LTDA - ME</t>
  </si>
  <si>
    <t>RDLF</t>
  </si>
  <si>
    <t>RF VASCONCELOS TRANSPORTES LTDA</t>
  </si>
  <si>
    <t>RF</t>
  </si>
  <si>
    <t>RM TRANSTECH LTDA</t>
  </si>
  <si>
    <t>ROBERTO HERNANDES TRANSPORTES LTDA</t>
  </si>
  <si>
    <t>ROBERTO</t>
  </si>
  <si>
    <t>ROSANGELA BERNARDO DE LIMA BARBOSA 16641136817</t>
  </si>
  <si>
    <t>ROSANGELA</t>
  </si>
  <si>
    <t>SERGIO SILVIO TRANSPORTES - ME</t>
  </si>
  <si>
    <t>SERGIO</t>
  </si>
  <si>
    <t>SOBRUSS TRANSPORTE ESCOLAR LTDA - ME</t>
  </si>
  <si>
    <t>SOBRUSS</t>
  </si>
  <si>
    <t>TOPAZIO TRANSPORTE ESCOLAR LTDA</t>
  </si>
  <si>
    <t>TOPAZIO</t>
  </si>
  <si>
    <t>TRANSESCOLAR LOPES COELHO LTDA - ME</t>
  </si>
  <si>
    <t>TRANSESCOLAR</t>
  </si>
  <si>
    <t>TRANSPORTE ESCOLAR MARTINS LTDA - ME</t>
  </si>
  <si>
    <t>MARTINS</t>
  </si>
  <si>
    <t>TURMA DO SOL TRANSPORTE ESCOLAR LTDA</t>
  </si>
  <si>
    <t>TURMA DO SOL</t>
  </si>
  <si>
    <t>VITO TRANSPORTE ESCOLAR LTDA</t>
  </si>
  <si>
    <t>VITO</t>
  </si>
  <si>
    <t>WAGNER ROBERTO DA SILVA TRANSPORTES - ME</t>
  </si>
  <si>
    <t>WAGNER ROBERTO</t>
  </si>
  <si>
    <t>WELL TRANSPORTE ESCOLAR LTDA - ME</t>
  </si>
  <si>
    <t>WELL</t>
  </si>
  <si>
    <t>YAMANAKA TRANSPORTES LTDA - ME</t>
  </si>
  <si>
    <t>YAMANAKA</t>
  </si>
  <si>
    <t>COOPER DIAS - COOPERATIVA DE TRANSPORTES</t>
  </si>
  <si>
    <t>COOPER DIAS</t>
  </si>
  <si>
    <t>COOPSP COOPERATIVA DE TRANSPORTES EM GERAL</t>
  </si>
  <si>
    <t>COOPSP</t>
  </si>
  <si>
    <t>COOPTEG - COOP DE TRANS ESC E TRANS EM GERAL</t>
  </si>
  <si>
    <t>COOPTEG</t>
  </si>
  <si>
    <t>ADEIR RODRIGUES DE MORAES</t>
  </si>
  <si>
    <t>ADRIANO CLAYTON ANTONIO</t>
  </si>
  <si>
    <t>AJENIAS PEREIRA</t>
  </si>
  <si>
    <t>ALECIO ARNALDO DA SILVA</t>
  </si>
  <si>
    <t>ALEXANDRE MARSURA DOS SANTOS</t>
  </si>
  <si>
    <t>ALTAIR ELIAS CARNEIRO</t>
  </si>
  <si>
    <t>ANDERSON MARCOS ANTONIO</t>
  </si>
  <si>
    <t>ANGELICA SILVA YAMAGUTI</t>
  </si>
  <si>
    <t>ANTONIO HONORATO PINHEIRO</t>
  </si>
  <si>
    <t>ANTONIO ROBERTO GOMES</t>
  </si>
  <si>
    <t>BRUNO EDUARDO BARBOSA</t>
  </si>
  <si>
    <t>CAIO RODRIGO DE ARAUJO</t>
  </si>
  <si>
    <t>CARLOS ALBERTO DE ARAUJO</t>
  </si>
  <si>
    <t>CARLOS ALBERTO LOPES</t>
  </si>
  <si>
    <t>CARLOS EDUARDO SOARES DA SILVA</t>
  </si>
  <si>
    <t>CARLOS GONCALVES DOS SANTOS</t>
  </si>
  <si>
    <t>CARLOS VITORINO FIGUEIREDO</t>
  </si>
  <si>
    <t>CLAUDEMIR CORREIA E SILVA</t>
  </si>
  <si>
    <t>CRISTIANE FERREIRA SILVA</t>
  </si>
  <si>
    <t>DAVID CAMINI</t>
  </si>
  <si>
    <t>EDILENE SALES FEITOZA</t>
  </si>
  <si>
    <t>EDIVALDO FRANCISCO DO CARMO</t>
  </si>
  <si>
    <t>EDNA LUCIA DE OLIVEIRA MELO</t>
  </si>
  <si>
    <t>EDUARDO MARSURA DOS SANTOS</t>
  </si>
  <si>
    <t>EDUARDO ROMUALDO</t>
  </si>
  <si>
    <t>ELIANA PEREIRA SILVA DE FARIA</t>
  </si>
  <si>
    <t>ELISABETE NASCIMENTO</t>
  </si>
  <si>
    <t>ERIK BRASIL DE VASCONCELOS</t>
  </si>
  <si>
    <t>FABIO CAETANO SANTOS DA SILVA</t>
  </si>
  <si>
    <t>FRANCISCO CARLOS RIBEIRO</t>
  </si>
  <si>
    <t>GERALDO CONCEICAO DA SILVA</t>
  </si>
  <si>
    <t>GETRAN SANTOS</t>
  </si>
  <si>
    <t>GILMAR RIBEIRO LEAL</t>
  </si>
  <si>
    <t>GISELE BRITO DE MATOS MALAQUIAS</t>
  </si>
  <si>
    <t>JACQUES BARRETO NASCIMENTO JUNIOR</t>
  </si>
  <si>
    <t>JANICE ARAUJO VIEIRA</t>
  </si>
  <si>
    <t>JOANA D ARC SIQUEIRA GOMES</t>
  </si>
  <si>
    <t>JOAO ISIDORO NETO</t>
  </si>
  <si>
    <t>JOAO MOREIRA DE LUCENA</t>
  </si>
  <si>
    <t>JONAS CARDOSO</t>
  </si>
  <si>
    <t>JOSE ANDRADE CUNHA JUNIOR</t>
  </si>
  <si>
    <t>JOSE LEANDRO DE MELO</t>
  </si>
  <si>
    <t>JOSE VALBERTO LOPES PIRES</t>
  </si>
  <si>
    <t>LOURINALDO PONTES DE OLIVEIRA</t>
  </si>
  <si>
    <t>MARCELO BISPO DA SILVA</t>
  </si>
  <si>
    <t>MARCELO CLARA FERREIRA</t>
  </si>
  <si>
    <t>MARCELO DE CARVALHO BARBOSA</t>
  </si>
  <si>
    <t>MARCELO FRANCISCO DA CRUZ ROZENDO</t>
  </si>
  <si>
    <t>MARCOS ANTONIO SANTOS DA SILVA</t>
  </si>
  <si>
    <t>MARCOS DA SILVA CORDEIRO</t>
  </si>
  <si>
    <t>MARCOS DUARTE BRITO</t>
  </si>
  <si>
    <t>MARCOS PAULO SANTOS</t>
  </si>
  <si>
    <t>MARIA JOSE COSTA CRUZ</t>
  </si>
  <si>
    <t>NOEL DA SILVA LEME</t>
  </si>
  <si>
    <t>NORMA DOS SANTOS DA SILVA</t>
  </si>
  <si>
    <t>ORLANDO MENDES DO NASCIMENTO</t>
  </si>
  <si>
    <t>PAULO ROBERTO SANTOS</t>
  </si>
  <si>
    <t>PAULO SERGIO DO NASCIMENTO</t>
  </si>
  <si>
    <t>RAIMUNDO JOAO DA ROCHA</t>
  </si>
  <si>
    <t>RENATO CROZARA DA SILVA</t>
  </si>
  <si>
    <t>ROBERTO SANTIAGO</t>
  </si>
  <si>
    <t>ROBSON JORGE ALVES DA SILVA</t>
  </si>
  <si>
    <t>SEVIRINO ALBINO CARDOSO JUNIOR</t>
  </si>
  <si>
    <t>SIDNEIA APARECIDA DE ARRUDA POZZETI</t>
  </si>
  <si>
    <t>TAINARA CRISTINA CARVALHO CASTRO</t>
  </si>
  <si>
    <t>VANDERLI DE OLIVEIRA COELHO</t>
  </si>
  <si>
    <t>WANDERLEY MARTINIANO DA MATA</t>
  </si>
  <si>
    <t>WELLINGTON HENRIQUE RIBEIRO BRITO</t>
  </si>
  <si>
    <t>55.822.822 JANICE ARAUJO VIEIRA</t>
  </si>
  <si>
    <t>JANICE</t>
  </si>
  <si>
    <t>A.R. SOUZA TRANSPORTE LTDA - ME</t>
  </si>
  <si>
    <t>A.R. SOUZA</t>
  </si>
  <si>
    <t>ANCAR TRANSPORTE ESCOLAR LTDA - ME</t>
  </si>
  <si>
    <t>ANCAR</t>
  </si>
  <si>
    <t>AY TRANSPORTE ESCOLAR E LOCACOES LTDA</t>
  </si>
  <si>
    <t>AY TRANSPORTE</t>
  </si>
  <si>
    <t>CHS TRANSPORTES DE PASSAGEIROS E LOCAÇÃO DE VEICULOS EIRELLI - ME</t>
  </si>
  <si>
    <t>CHS</t>
  </si>
  <si>
    <t>CRISTIANE FERREIRA SILVA 14291441819</t>
  </si>
  <si>
    <t>CVS TRANSPORTES DE PASSAGEIRO E LOCACAO DE VEICULOS LTDA</t>
  </si>
  <si>
    <t>CVS</t>
  </si>
  <si>
    <t>DIAS TRANSPORTE ESCOLAR LTDA - ME</t>
  </si>
  <si>
    <t>E G LOPES TRANSPORTES LTDA - ME</t>
  </si>
  <si>
    <t>EG LOPES</t>
  </si>
  <si>
    <t>EDI VANS TRANSPORTES LTDA - ME</t>
  </si>
  <si>
    <t>EDI VANS</t>
  </si>
  <si>
    <t>EDNO PIERRE DOS SANTOS 01271621860</t>
  </si>
  <si>
    <t>EDNO</t>
  </si>
  <si>
    <t>ESCOLA DE EDUCACAO INFANTIL E ENSINO FUNDAMENTAL VISAO GLOBAL S/S LTDA - ME</t>
  </si>
  <si>
    <t>VISAO</t>
  </si>
  <si>
    <t>J. &amp; CARVALHO TRANSPORTE ESCOLAR E TURISMO LTDA - ME</t>
  </si>
  <si>
    <t>J E CARVALHO</t>
  </si>
  <si>
    <t>J. PORTO - TRANSPORTES ESCOLARES LTDA - ME</t>
  </si>
  <si>
    <t>J PORTO</t>
  </si>
  <si>
    <t>JANAINA APARECIDA RIBEIRO DA CRUZ ROZENDO - ME</t>
  </si>
  <si>
    <t>JANAINA</t>
  </si>
  <si>
    <t>JAQUELINE APARECIDA RODRIGUES DOS SANTOS 44202618890</t>
  </si>
  <si>
    <t>JAQUELINE</t>
  </si>
  <si>
    <t>JOSE OSTACIO BARBOSA DOS SANTOS TRANSPORTES - ME</t>
  </si>
  <si>
    <t>JOSE OSTACIO</t>
  </si>
  <si>
    <t>L.V.A. TRANSPORTE ESCOLAR LTDA - ME</t>
  </si>
  <si>
    <t>LVA</t>
  </si>
  <si>
    <t>LUCENA TRANSPORTES LTDA</t>
  </si>
  <si>
    <t>LUCENA</t>
  </si>
  <si>
    <t>LULU TRANS LTDA</t>
  </si>
  <si>
    <t>LULU</t>
  </si>
  <si>
    <t>M. G. SILVA TRANSPORTES EIRELI - ME</t>
  </si>
  <si>
    <t>MG SILVA</t>
  </si>
  <si>
    <t>MIRO &amp; NEIDE TRANSPORTES LTDA - ME</t>
  </si>
  <si>
    <t>MIRO</t>
  </si>
  <si>
    <t>MS TRANSPORTE ESCOLAR LTDA</t>
  </si>
  <si>
    <t>MS</t>
  </si>
  <si>
    <t>NEVR TRANSPORTES LTDA - ME</t>
  </si>
  <si>
    <t>NEVR</t>
  </si>
  <si>
    <t>NOEL LEME TRANSPORTE ESCOLAR LTDA</t>
  </si>
  <si>
    <t>NOEL</t>
  </si>
  <si>
    <t>O.L. TRANSPORTE ESCOLAR E DISTRIBUIDORA DE JORNAIS LTDA - ME</t>
  </si>
  <si>
    <t>O.L.</t>
  </si>
  <si>
    <t>PASCOAL DOS SANTOS SILVA - ME</t>
  </si>
  <si>
    <t>PASCOAL</t>
  </si>
  <si>
    <t>PEPTUR TRANSPORTES E LOCADORA LTDA - ME</t>
  </si>
  <si>
    <t>PEPTUR</t>
  </si>
  <si>
    <t>PEREIRA SILVA TRANSPORTES DE ESCOLARES LTDA - ME</t>
  </si>
  <si>
    <t>PEREIRA</t>
  </si>
  <si>
    <t>PESSET TRANSPORTES - EIRELI - ME</t>
  </si>
  <si>
    <t>PESSET</t>
  </si>
  <si>
    <t>PIERRE &amp; ARAUJO TRANSPORTES LTDA - ME</t>
  </si>
  <si>
    <t>PIERRE</t>
  </si>
  <si>
    <t>R.A.P. &amp; LEMOS TRANSPORTES LTDA - ME</t>
  </si>
  <si>
    <t>RAP</t>
  </si>
  <si>
    <t>RENALUZ TRANSPORTES LTDA - ME</t>
  </si>
  <si>
    <t>RENALUZ</t>
  </si>
  <si>
    <t>RMD TRANSPORTES DE PASSAGEIROS E LOCACAO DE VEICULOS EIRELI-ME</t>
  </si>
  <si>
    <t>RMD</t>
  </si>
  <si>
    <t>RONILDO JOSE DE MELO - ME</t>
  </si>
  <si>
    <t>RONILDO JOSE</t>
  </si>
  <si>
    <t>S.S.J. TRANSPORTES LTDA - ME</t>
  </si>
  <si>
    <t>SSJ</t>
  </si>
  <si>
    <t>SOUZA MENDES TRANSPORTE EIRELI - ME</t>
  </si>
  <si>
    <t>SOUZA MENDES</t>
  </si>
  <si>
    <t>TIA NEIA TRANSPORTES EIRELI - ME</t>
  </si>
  <si>
    <t>TIA NEIA</t>
  </si>
  <si>
    <t>TRANSLESTE TRANSPORTE ESCOLAR E TURISMO LTDA - ME</t>
  </si>
  <si>
    <t>TRANSLESTE</t>
  </si>
  <si>
    <t>TRANSPORTE PITHY LTDA - ME</t>
  </si>
  <si>
    <t>PITHY</t>
  </si>
  <si>
    <t>TRANSRESENDE TRANSPORTES LTDA</t>
  </si>
  <si>
    <t>TRANSRESENDE</t>
  </si>
  <si>
    <t>V M &amp; A TRANSPORTES LTDA</t>
  </si>
  <si>
    <t>VM E A</t>
  </si>
  <si>
    <t>VALCY TRANSPORTES LTDA</t>
  </si>
  <si>
    <t>VALCY</t>
  </si>
  <si>
    <t>VEVE TRANS LTDA - ME</t>
  </si>
  <si>
    <t>VEVE</t>
  </si>
  <si>
    <t>WM DIAS TRANSPORTE ESCOLAR LTDA - ME</t>
  </si>
  <si>
    <t>WM DIAS</t>
  </si>
  <si>
    <t>COOP DE TRANSP. AUTONOMOS DE SP - COOPERTESP</t>
  </si>
  <si>
    <t>COOPERTESP</t>
  </si>
  <si>
    <t>COOPER CENTRAL - COOPERATIVA DE TRANSPORTES</t>
  </si>
  <si>
    <t>COOPER CENTRAL</t>
  </si>
  <si>
    <t>COOPERATIVA DE TRANSPORTE PAULISTA - COOPER PAULISTA</t>
  </si>
  <si>
    <t>COOPER PAULISTA</t>
  </si>
  <si>
    <t>ADRIANO DAMASCENO FERNANDES</t>
  </si>
  <si>
    <t>ANDRE LUIS SANTOS PEREIRA</t>
  </si>
  <si>
    <t>ANTONIO CARLOS SARAIVA</t>
  </si>
  <si>
    <t>CARLOS LINZMEYER NETO</t>
  </si>
  <si>
    <t>DANIELA OLIVEIRA BRAGA</t>
  </si>
  <si>
    <t>EDES VALDECIR DOS SANTOS</t>
  </si>
  <si>
    <t>EVERSON CARLOS COSTA</t>
  </si>
  <si>
    <t>EZIO COELHO DE MORAES</t>
  </si>
  <si>
    <t>HUGO RENER VERAS SILVA</t>
  </si>
  <si>
    <t>JOSE APARECIDO RAMOS</t>
  </si>
  <si>
    <t>JOSE JESUS DE MELO</t>
  </si>
  <si>
    <t>KATIA CRISTINA RODRIGUES DE LIMA</t>
  </si>
  <si>
    <t>LUCIANE FERRARI</t>
  </si>
  <si>
    <t>LUIZ CARLOS DA FONSECA MARQUES</t>
  </si>
  <si>
    <t>LUIZ OCTAVIO VELLA</t>
  </si>
  <si>
    <t>MARCIA MARIA DA SILVA</t>
  </si>
  <si>
    <t>MARIANA FERREIRA BARRETO RIBEIRO</t>
  </si>
  <si>
    <t>NEIDE PAGLIUCO</t>
  </si>
  <si>
    <t>NELSON DOS SANTOS</t>
  </si>
  <si>
    <t>NELSON RIBEIRO DE SOUZA</t>
  </si>
  <si>
    <t>NILTON DA ROCHA MEIRELES</t>
  </si>
  <si>
    <t>PEDRO BISPO DE SOUZA</t>
  </si>
  <si>
    <t>RAMON CASTRO DO PRADO</t>
  </si>
  <si>
    <t>RENATA MORENA BORIN COSTA</t>
  </si>
  <si>
    <t>ROSEMEIRE BASSANI GONCALVES</t>
  </si>
  <si>
    <t>SILVANA CRISTINA TRANI</t>
  </si>
  <si>
    <t>SILVERIO OCTAVIANO JUNIOR</t>
  </si>
  <si>
    <t>SOLANGE SALOMAO RODRIGUES</t>
  </si>
  <si>
    <t>VALERIA PEREIRA DO VALE GARCEZ</t>
  </si>
  <si>
    <t>VANDERLEI BATISTA</t>
  </si>
  <si>
    <t>WAGNER DAMASCENO FERNANDES</t>
  </si>
  <si>
    <t>18.517.437 LUCIANE FERRARI</t>
  </si>
  <si>
    <t>ADELAIDE ALMEIDA NARCIZO LTDA</t>
  </si>
  <si>
    <t xml:space="preserve">ADELAIDE ALMEIDA </t>
  </si>
  <si>
    <t>AQUARELA TRANSPORTES ESCOLARES - ME</t>
  </si>
  <si>
    <t>AQUARELA</t>
  </si>
  <si>
    <t>CREMASCO TERCEIRIZACAO - EIRELI - ME</t>
  </si>
  <si>
    <t>CREMASCO</t>
  </si>
  <si>
    <t>CREMASCO TRANSPORTES E TERCEIRIZACAO LTDA - ME</t>
  </si>
  <si>
    <t>CREMASCO TRANSPORTES</t>
  </si>
  <si>
    <t>DANIELA OLIVEIRA BRAGA 29379637810</t>
  </si>
  <si>
    <t>DANIELA OLIVEIRA</t>
  </si>
  <si>
    <t>EL DE SANTANA TRANSPORTES - ME</t>
  </si>
  <si>
    <t>EL DE SANTANA</t>
  </si>
  <si>
    <t>ELOCAR TRANSPORTES LTDA - ME</t>
  </si>
  <si>
    <t>ELOCAR</t>
  </si>
  <si>
    <t>G &amp; C TRANSPORTES LTDA - ME</t>
  </si>
  <si>
    <t>G C</t>
  </si>
  <si>
    <t>HELUMA TRANSPORTES LTDA</t>
  </si>
  <si>
    <t>HELUMA</t>
  </si>
  <si>
    <t>IBN TRANSPORTES LTDA - ME</t>
  </si>
  <si>
    <t>IBN</t>
  </si>
  <si>
    <t>J.L.2Y TRANSPORTES LTDA - ME</t>
  </si>
  <si>
    <t>J.L.2Y</t>
  </si>
  <si>
    <t>JACICAR TRANSPORTES LTDA</t>
  </si>
  <si>
    <t>JACICR</t>
  </si>
  <si>
    <t>JOAO DE JESUS SILVA TRANSPORTES - ME</t>
  </si>
  <si>
    <t>JOAO DE JESUS</t>
  </si>
  <si>
    <t>JOSE &amp; CELIA AUTO PECAS LTDA - ME</t>
  </si>
  <si>
    <t xml:space="preserve">JOSE &amp; CELIA </t>
  </si>
  <si>
    <t>L A R TRANSPORTE ESCOLAR LTDA</t>
  </si>
  <si>
    <t>L A R TRANSPORTE</t>
  </si>
  <si>
    <t>LEAO TUR TRANSPORTES E LOCADORA LTDA - ME</t>
  </si>
  <si>
    <t>LEAO TUR</t>
  </si>
  <si>
    <t>LEIZIENE COUTRIM SILVA DE OLIVEIRA - ME</t>
  </si>
  <si>
    <t>LEIZIENE</t>
  </si>
  <si>
    <t>LFH EMPREENDIMENTOS LTDA</t>
  </si>
  <si>
    <t xml:space="preserve">LFH </t>
  </si>
  <si>
    <t>LUIZ LIMA FLOR TRANSPORTES - ME</t>
  </si>
  <si>
    <t>LUIZ LIMA FLOR</t>
  </si>
  <si>
    <t>MORAES E ROCHA TRANSPORTES LTDA - ME</t>
  </si>
  <si>
    <t>MORAES E ROCHA</t>
  </si>
  <si>
    <t>NEYFLA LOCADORA DE VEICULOS LTDA - ME</t>
  </si>
  <si>
    <t>NEYFLA</t>
  </si>
  <si>
    <t>QUALI SERVICE TRANSPORTES LTDA - ME</t>
  </si>
  <si>
    <t>QUALI</t>
  </si>
  <si>
    <t>TRANSFRETUR TRANSPORTE ESCOLAR E FRETAMENTO LTDA - ME</t>
  </si>
  <si>
    <t>TRANSFRETUR</t>
  </si>
  <si>
    <t>VIRTUDE LOCADORA DE VEICULOS LTDA - ME</t>
  </si>
  <si>
    <t>VIRTUDE</t>
  </si>
  <si>
    <t>W. DAMASCENO FERNANDES TRANSPORTE LTDA</t>
  </si>
  <si>
    <t>W. DAMASCENO</t>
  </si>
  <si>
    <t>ADEILDO ANTONIO DE OLIVEIRA</t>
  </si>
  <si>
    <t>ALBERTO MENDES AREIAS</t>
  </si>
  <si>
    <t>ALDEMICIO AUDALIO DOS SANTOS</t>
  </si>
  <si>
    <t>ALESSANDRA VIANA ROCHA DE SOUZA</t>
  </si>
  <si>
    <t>ANTONIO JOSE DE OLIVEIRA</t>
  </si>
  <si>
    <t>BENEDITO WILSON VIDAL</t>
  </si>
  <si>
    <t>DIEGO BAPTISTA DOS SANTOS SOUZA</t>
  </si>
  <si>
    <t>ECIEL XAVIER DE LIMA</t>
  </si>
  <si>
    <t>ED CARLOS DOS SANTOS</t>
  </si>
  <si>
    <t>EDERSON AUGUSTO VIEIRA</t>
  </si>
  <si>
    <t>EDVALDO DANTAS DE AZEVEDO</t>
  </si>
  <si>
    <t>ELIELSON FERNANDES</t>
  </si>
  <si>
    <t>ELVIO EDUARDO FUZATTI</t>
  </si>
  <si>
    <t>ENEIAS BATISTA FERREIRA</t>
  </si>
  <si>
    <t>FABIANO LEONARDO OSHIRO GONCALVES</t>
  </si>
  <si>
    <t>FABIO ANTONIO RIBEIRO DE SOUSA</t>
  </si>
  <si>
    <t>FABIO RODRIGUES DE SOUZA</t>
  </si>
  <si>
    <t>GEILZA TORRE CAVALCANTE</t>
  </si>
  <si>
    <t>GERALDO PEREIRA FILHO</t>
  </si>
  <si>
    <t>GILBERTO LEITE MEDEIROS</t>
  </si>
  <si>
    <t>HUGO MUNHOZ TEIXEIRA</t>
  </si>
  <si>
    <t>IVALDICE BARBOSA VIEIRA</t>
  </si>
  <si>
    <t>IVANEIDE SIQUEIRA DE ASSIS</t>
  </si>
  <si>
    <t>JONATAS CAVALCANTE FERNANDES</t>
  </si>
  <si>
    <t>JOSILDO DE ALMEIDA SANTANA</t>
  </si>
  <si>
    <t>JURACI RODRIGUES</t>
  </si>
  <si>
    <t>LAERTE SANTOS</t>
  </si>
  <si>
    <t>LUCIANA NASCIMENTO TAGLIARI</t>
  </si>
  <si>
    <t>LUIZ CARLOS MODESTO</t>
  </si>
  <si>
    <t>LUIZ MARIO BRASILIENSE</t>
  </si>
  <si>
    <t>MARCEL JOSUE DA SILVA</t>
  </si>
  <si>
    <t>MARCELO BERNARDO DOS SANTOS</t>
  </si>
  <si>
    <t>MARCIO ROBERTO DE SANTANA</t>
  </si>
  <si>
    <t>MARCOS DONIZETE DEMINCIANA</t>
  </si>
  <si>
    <t>MARIA APARECIDA LEAO DE ANDRADE SILVA</t>
  </si>
  <si>
    <t>MARIA CONCEICAO GOMES LUZ</t>
  </si>
  <si>
    <t>MARIO PAIXAO DO NASCIMENTO</t>
  </si>
  <si>
    <t>MAURILIO OLIVEIRA DE LACERDA</t>
  </si>
  <si>
    <t>MAURO AFFONSO DE SOUZA</t>
  </si>
  <si>
    <t>NILTON VIANA DE ALCANTARA</t>
  </si>
  <si>
    <t>ODAIR DONIZETTI DE SOUZA</t>
  </si>
  <si>
    <t>PATRICIA DE CASSIA ANDRADE DE SOUSA</t>
  </si>
  <si>
    <t>PAULO SERGIO DOS SANTOS</t>
  </si>
  <si>
    <t>PAULO SERGIO GOMES VIANA</t>
  </si>
  <si>
    <t>RAIMUNDO DE SOUZA PAULA</t>
  </si>
  <si>
    <t>ROBERTO GARCIA FERNANDES</t>
  </si>
  <si>
    <t>RODRIGO AGOSTINHO ANDRE</t>
  </si>
  <si>
    <t>ROGERIO VICENTINI JOAO</t>
  </si>
  <si>
    <t>ROMUALDO RODRIGUES ALVES</t>
  </si>
  <si>
    <t>RUBENS RAMOS</t>
  </si>
  <si>
    <t>SIDNEY PEDRO MERELES</t>
  </si>
  <si>
    <t>SILVIO ITIZO TAKEDA</t>
  </si>
  <si>
    <t>SOLANGE SOARES DE PAULA LIMA</t>
  </si>
  <si>
    <t>VALDIRENE APARECIDA PACHECO</t>
  </si>
  <si>
    <t>VERONICE AMBROZIO DA SILVA</t>
  </si>
  <si>
    <t>20.755.156 CAMILA STEPHANIE VIEIRA COVO</t>
  </si>
  <si>
    <t>CAMILA STEPHANIE</t>
  </si>
  <si>
    <t>A. M. TRANSPORTES LTDA</t>
  </si>
  <si>
    <t>ANDREIA DE AMORIM</t>
  </si>
  <si>
    <t>ALEX CALVO PANES TRANSPORTE - ME</t>
  </si>
  <si>
    <t>ALEX CALVO</t>
  </si>
  <si>
    <t>ALEXSANDRA MARIA DE ASSIS TRANSPORTES - ME</t>
  </si>
  <si>
    <t>ALEXSANDRA</t>
  </si>
  <si>
    <t>ALTRUISTA TOUR LTDA - ME</t>
  </si>
  <si>
    <t>ALTRUISTA TOUR</t>
  </si>
  <si>
    <t>BEATRIZ KENICKEL NUNES 44527407821</t>
  </si>
  <si>
    <t>BEATRIZ KENICKEL</t>
  </si>
  <si>
    <t>CARMEM LUCIA DE CARVALHO - TRANSPORTE ESCOLAR - ME</t>
  </si>
  <si>
    <t>CARMEM</t>
  </si>
  <si>
    <t>CARVALHO COUTO TRANSPORTES LTDA</t>
  </si>
  <si>
    <t>CARVALHO COUTO</t>
  </si>
  <si>
    <t>COSTA &amp; CAMPOS TRANSPORTES LTDA - ME</t>
  </si>
  <si>
    <t>COSTA CAMPOS</t>
  </si>
  <si>
    <t>FABIO E PATRICIA TRANSPORTE ESCOLAR LTDA</t>
  </si>
  <si>
    <t>FABIO E PATRICIA</t>
  </si>
  <si>
    <t>HEJUANTUR LOCADORA E TRANSPORTE LTDA - ME</t>
  </si>
  <si>
    <t>HEJUANTUR</t>
  </si>
  <si>
    <t>JAIR CAETANO DA SILVA 19473299877</t>
  </si>
  <si>
    <t>JAIR</t>
  </si>
  <si>
    <t>JUSSARA DE SOUZA MARQUES FERREIRA - ME</t>
  </si>
  <si>
    <t>JUSSARA</t>
  </si>
  <si>
    <t>LIGIA CRISTINA DE OLIVEIRA TRANSPORTE ESCOLAR - ME</t>
  </si>
  <si>
    <t>LIGIA</t>
  </si>
  <si>
    <t>LUIZ MODESTO TRANSPORTES LTDA</t>
  </si>
  <si>
    <t>LUIZ MODESTO</t>
  </si>
  <si>
    <t>PACMAN TRANSPORTE LTDA - ME</t>
  </si>
  <si>
    <t>PACMAN</t>
  </si>
  <si>
    <t>PINTER TRANS ESCOLAR LTDA</t>
  </si>
  <si>
    <t>PINTER TRANS</t>
  </si>
  <si>
    <t>PINTER TRANSPORTE E LOCADORA DE VEICULOS LTDA - ME</t>
  </si>
  <si>
    <t>PINTER</t>
  </si>
  <si>
    <t>RAFAEL APARECIDO ALCASSER 317840032808</t>
  </si>
  <si>
    <t>RAFAEL</t>
  </si>
  <si>
    <t>RAFAEL BORINI TRANSPORTES - ME</t>
  </si>
  <si>
    <t>RAFAEL BORINI</t>
  </si>
  <si>
    <t>RF COSTA TRANSPORTE - ME</t>
  </si>
  <si>
    <t>RF COSTA</t>
  </si>
  <si>
    <t>ROBERTO ALVES PEREIRA 01274637805</t>
  </si>
  <si>
    <t>ROBERTO ALVES</t>
  </si>
  <si>
    <t>RONALDO BISPO DOS SANTOS 29287003823</t>
  </si>
  <si>
    <t>RONALDO BISPO</t>
  </si>
  <si>
    <t>RUBENS RAMOS - ME</t>
  </si>
  <si>
    <t>SO ALEGRIA TRANSPORTES LTDA - ME</t>
  </si>
  <si>
    <t>SO ALEGRIA</t>
  </si>
  <si>
    <t>STYLO PRIME TRANSPORTES E LOCADORA DE VEICULOS LTDA - ME</t>
  </si>
  <si>
    <t>STYLO</t>
  </si>
  <si>
    <t>TORRE FORTE TRANSPORTE ESCOLAR E LOCADORA EIRELLI - ME</t>
  </si>
  <si>
    <t>TORRE FORTE</t>
  </si>
  <si>
    <t>TRANSLUCY TRANSPORTES LTDA - ME</t>
  </si>
  <si>
    <t>TRANSLUCY</t>
  </si>
  <si>
    <t>TRANSOUZA TRANSPORTES SAO PAULO LTDA - ME</t>
  </si>
  <si>
    <t>TRANSOUZA</t>
  </si>
  <si>
    <t>TRANSPORTE ESCOLAR TIA ELAINE E TIO WILLIANS LTDA</t>
  </si>
  <si>
    <t>TRANS WILLIANS</t>
  </si>
  <si>
    <t>TRANSPORTE ESCOLAR TIO LE E TIA LU LTDA</t>
  </si>
  <si>
    <t>TRANS LE LU</t>
  </si>
  <si>
    <t>TRANSPORTES TIOS RO LTDA - ME</t>
  </si>
  <si>
    <t>TIOS RO</t>
  </si>
  <si>
    <t>VALDIRENE APARECIDA PACHECO 26082778880</t>
  </si>
  <si>
    <t>VALDIRENE APARECIDA</t>
  </si>
  <si>
    <t>VIANA TRANSPORTES ESCOLARES</t>
  </si>
  <si>
    <t>VIANA</t>
  </si>
  <si>
    <t>VINI TRANSPORTES LTDA - ME</t>
  </si>
  <si>
    <t>VINI</t>
  </si>
  <si>
    <t>WANUMAR TRANSPORTES RODOVIARIOS LTDA - ME</t>
  </si>
  <si>
    <t>WANUMAR</t>
  </si>
  <si>
    <t>WELL TRANSPORTES LTDA - ME</t>
  </si>
  <si>
    <t>WELL TRANS</t>
  </si>
  <si>
    <t>WGS TRANSPORTES LTDA - ME</t>
  </si>
  <si>
    <t>WGS</t>
  </si>
  <si>
    <t>WILSIL TRANSPORTE ESCOLAR LTDA - ME</t>
  </si>
  <si>
    <t>WILSIL</t>
  </si>
  <si>
    <t>ADRIANA ROBERTA PINTI</t>
  </si>
  <si>
    <t>ALCIDES GOMES PEREIRA</t>
  </si>
  <si>
    <t>ALESSANDRA DE CARVALHO FERNANDES</t>
  </si>
  <si>
    <t>AMAURI FURLANIS</t>
  </si>
  <si>
    <t>ANDERSON GOMES TORRES</t>
  </si>
  <si>
    <t>ANDRINE THALITA DOMINGUES PEREIRA</t>
  </si>
  <si>
    <t>ANTONIO MARCELO ARMANDO SAVERINO</t>
  </si>
  <si>
    <t>ANTONIO MARCOS MACHADO</t>
  </si>
  <si>
    <t>ATILA PIMENTA DOURADO</t>
  </si>
  <si>
    <t>AUDA DOS SANTOS PASSOS GALIANO</t>
  </si>
  <si>
    <t>AUGUSTO SILVA FACONI JEREMIAS</t>
  </si>
  <si>
    <t>BENEDITO JOSE TARGINO DO NASCIMENTO</t>
  </si>
  <si>
    <t>CELINA RIBEIRO GHILARDI</t>
  </si>
  <si>
    <t>CELIO CECONI</t>
  </si>
  <si>
    <t>CICERO JOSE DA SILVA</t>
  </si>
  <si>
    <t>CLAUDIO MANSO DA CONCEICAO</t>
  </si>
  <si>
    <t>CLAUDIOMIRO GONCALVES</t>
  </si>
  <si>
    <t>CLECIA CABRAL DOS SANTOS</t>
  </si>
  <si>
    <t>DANILO BERTOLANI</t>
  </si>
  <si>
    <t>DANILO DOS SANTOS</t>
  </si>
  <si>
    <t>DENISE APARECIDA AFONSO</t>
  </si>
  <si>
    <t>DOMINGOS FERRARI</t>
  </si>
  <si>
    <t>EDSON DO CARMO SANTOS</t>
  </si>
  <si>
    <t>EDUARDO MOREIRA DOS SANTOS</t>
  </si>
  <si>
    <t>EDUARDO RAFAEL ALVES ANDRADE</t>
  </si>
  <si>
    <t>ELAINE PORCINIA MACHADO</t>
  </si>
  <si>
    <t>ELIVALDO PIRES SANTOS</t>
  </si>
  <si>
    <t>ERASTO IRIO VASCONCELOS FROES</t>
  </si>
  <si>
    <t>ERICK CESAR SANTOS</t>
  </si>
  <si>
    <t>EVANDRO CABRAL DANTAS</t>
  </si>
  <si>
    <t>FABIANO PELOUSO DE ANDRADE</t>
  </si>
  <si>
    <t>FABIO ROGERIO DE LIMA</t>
  </si>
  <si>
    <t>FABIO SHOGI ARAKAKI</t>
  </si>
  <si>
    <t>FERNANDO RODRIGUES LOURENCO</t>
  </si>
  <si>
    <t>FRANCINALDA BARBOSA FARIAS</t>
  </si>
  <si>
    <t>FRANCINEIDE BARBOSA DA SILVA</t>
  </si>
  <si>
    <t>FRANCISCA NILDALIA ROLIM DE SOUZA</t>
  </si>
  <si>
    <t>FRANCISCO CARLOS DE OLIVEIRA</t>
  </si>
  <si>
    <t>FRANCISCO MARCILIO OLIVEIRA BARROS</t>
  </si>
  <si>
    <t>GABRIEL EDUARDO DA SILVA</t>
  </si>
  <si>
    <t>GARDELMIR PARADA JUNIOR</t>
  </si>
  <si>
    <t>GENILDO ESPINDOLA PEREIRA</t>
  </si>
  <si>
    <t>HELLEN CRISTINA DE SOUZA LEITE</t>
  </si>
  <si>
    <t>HENRIQUE PARREIRA DE SOUZA</t>
  </si>
  <si>
    <t>INES FERREIRA DE MELO</t>
  </si>
  <si>
    <t>IRETE DONIZETE RANGEL GARCIA</t>
  </si>
  <si>
    <t>IRETE DONIZETE RANGEL GARCIA VENTRICE</t>
  </si>
  <si>
    <t>IVAN ROGERIO CUEVAS GUTIERREZ</t>
  </si>
  <si>
    <t>IVANIL ANTONIO DE MORAES</t>
  </si>
  <si>
    <t>IVONETE DA SILVA MATHEUS</t>
  </si>
  <si>
    <t>IZABEL MARIZA CASONATO</t>
  </si>
  <si>
    <t>JACKSON DA SILVA PEDRO</t>
  </si>
  <si>
    <t>JAIRO BATISTA CASAL</t>
  </si>
  <si>
    <t>JANE DA CONCEICAO ESCOBAR</t>
  </si>
  <si>
    <t>JOSE ANTONIO DA CRUZ SOBRINHO</t>
  </si>
  <si>
    <t>JOSE CARMO DE MENDONCA</t>
  </si>
  <si>
    <t>JOSE VALDEMAR DE LIMA ARAUJO</t>
  </si>
  <si>
    <t>JUREMA APARECIDA NASCIMENTO ROMUALDO PAIXAO</t>
  </si>
  <si>
    <t>KATIA CILENE PARREIRA DE SOUZA</t>
  </si>
  <si>
    <t>KATIA FERNANDEZ VAZQUEZ MAMEDE DINIZ</t>
  </si>
  <si>
    <t>LAERTE TADEU PACHECO</t>
  </si>
  <si>
    <t>LAUER FLAVIUS DOS ANJOS LOPES</t>
  </si>
  <si>
    <t>LEANDRO LEITE MENDES</t>
  </si>
  <si>
    <t>LUCIO APARECIDO CARNEIRO</t>
  </si>
  <si>
    <t>LUIZ ALBERTO BAPTISTA</t>
  </si>
  <si>
    <t>LUIZ HONORIO DOS SANTOS</t>
  </si>
  <si>
    <t>LUIZ NUNES PONTES</t>
  </si>
  <si>
    <t>MAGNO DA SILVA PEDRO</t>
  </si>
  <si>
    <t>MANOEL FERNANDES DE MELO</t>
  </si>
  <si>
    <t>MANOEL VICENTE DA CUNHA FILHO</t>
  </si>
  <si>
    <t>MARCELO TAVARES DE SOUZA</t>
  </si>
  <si>
    <t>MARCIA SCODELARIO DE LIMA</t>
  </si>
  <si>
    <t>MARCOS ANTONIO BRUNO</t>
  </si>
  <si>
    <t>MARGARETH TEIXEIRA CALANDRINO</t>
  </si>
  <si>
    <t>MARIA DE JESUS GOMES DE MOURA</t>
  </si>
  <si>
    <t>MARIA DE LOURDES BARBOSA DE LIMA BONILLA</t>
  </si>
  <si>
    <t>MARIA GRAZIELA OSANE CARVALHO</t>
  </si>
  <si>
    <t>MARIA GRAZIELA OSANE CARVALHO ANDREOSI</t>
  </si>
  <si>
    <t>MARIA ROSIMEIRE DE OLIVEIRA CRUZ</t>
  </si>
  <si>
    <t>MARILENE BARROS DE OLIVEIRA</t>
  </si>
  <si>
    <t>MARISA ALVES VIEIRA</t>
  </si>
  <si>
    <t>MAURICIO MAXIMO DA SILVA</t>
  </si>
  <si>
    <t>MAURO DE MORAIS SANTIAGO</t>
  </si>
  <si>
    <t>REGINALDA MARCELA FREIRES</t>
  </si>
  <si>
    <t>RICARDO HOSSO</t>
  </si>
  <si>
    <t>RODRIGO RODRIGUES</t>
  </si>
  <si>
    <t>ROGERIO BOCCIA</t>
  </si>
  <si>
    <t>ROGERIO FRANCO DE SA</t>
  </si>
  <si>
    <t>RONIELY BENTO VILACIO</t>
  </si>
  <si>
    <t>ROSANA TONETTI</t>
  </si>
  <si>
    <t>ROSANGELA RODRIGUES PARADA</t>
  </si>
  <si>
    <t>ROSELENE BERNARDO DE LIMA SOUZA</t>
  </si>
  <si>
    <t>ROSIETE DE MACEDO CARDOSO</t>
  </si>
  <si>
    <t>SIDNEY DELFINO DE OLIVEIRA</t>
  </si>
  <si>
    <t>SONIA APARECIDA DOS SANTOS OLIVEIRA</t>
  </si>
  <si>
    <t>VALTER VICENTE DA SILVA JUNIOR</t>
  </si>
  <si>
    <t>VANDERLEIA EDITE DA SILVA</t>
  </si>
  <si>
    <t>VANUZIA ALVES PINHEIRO DA SILVA</t>
  </si>
  <si>
    <t>VICTOR HUGO MACEDO SILVA</t>
  </si>
  <si>
    <t>WALDOMIRO ANDRE DO NASCIMENTO</t>
  </si>
  <si>
    <t>WANDERLEY PEREIRA WESTHOFER</t>
  </si>
  <si>
    <t>WELLINGTON DO NASCIMENTO JUNIOR</t>
  </si>
  <si>
    <t>WILLIAMS ROBERTO LIMA</t>
  </si>
  <si>
    <t>53.850.427 ELIVALDO PIRES SANTOS</t>
  </si>
  <si>
    <t>ELIVALDO PIRES</t>
  </si>
  <si>
    <t>A. BOCCIA JUNIOR TRANSPORTES - ME</t>
  </si>
  <si>
    <t>A BOCCIA</t>
  </si>
  <si>
    <t>AMC TRANSPORTES ESCOLARES LTDA - ME</t>
  </si>
  <si>
    <t>AMC</t>
  </si>
  <si>
    <t>APARECIDO PEREIRA DIAS TRANSPORTES ESCOLARES - ME</t>
  </si>
  <si>
    <t>APARECIDO PEREIRA</t>
  </si>
  <si>
    <t>ATILA &amp; PAULA TRANSPORTES LTDA</t>
  </si>
  <si>
    <t>ATILA E PAULA</t>
  </si>
  <si>
    <t>AUDA TRANSPORTES LTDA</t>
  </si>
  <si>
    <t>AUDA TRANSPORTES</t>
  </si>
  <si>
    <t>BELLA TRANSPORTES ESCOLARES LTDA</t>
  </si>
  <si>
    <t>BELLA TRANSPORTES ESCOLARE</t>
  </si>
  <si>
    <t>BERTOLANI TRANSPORTES LTDA</t>
  </si>
  <si>
    <t>BERTOLANI</t>
  </si>
  <si>
    <t>BIG TRANSPORTE ESCOLAR LTDA</t>
  </si>
  <si>
    <t>BIG</t>
  </si>
  <si>
    <t>CARLA &amp; RAFAEL TRANSPORTE ESCOLAR LTDA - ME</t>
  </si>
  <si>
    <t>CARLA E RAFAEL</t>
  </si>
  <si>
    <t>CHINTIA MOREIRA DE O. SOUZA 34517299899</t>
  </si>
  <si>
    <t>CHINTIA</t>
  </si>
  <si>
    <t>CL TRANSPORTE ESCOLAR LTDA - ME</t>
  </si>
  <si>
    <t>EDINA MARIA ARAUJO TRANSPORTES ESCOLARES - ME</t>
  </si>
  <si>
    <t>EDINA MARIA</t>
  </si>
  <si>
    <t>EDSON &amp; SIMONE TRANSPORTES LTDA - ME</t>
  </si>
  <si>
    <t>EDSON &amp; SIMONE</t>
  </si>
  <si>
    <t>EDSON &amp; VITOR TRANSPORTES LTDA</t>
  </si>
  <si>
    <t>EDSON E VITOR</t>
  </si>
  <si>
    <t>ERJ TRANSPORTES LTDA - ME</t>
  </si>
  <si>
    <t>ERJ</t>
  </si>
  <si>
    <t>ESCRIDELLI TRANSPORTE ESCOLAR LTDA ME</t>
  </si>
  <si>
    <t>ESCRIDELLI</t>
  </si>
  <si>
    <t>EXCELENCIA TRANSPORTE LTDA</t>
  </si>
  <si>
    <t>PL DE OLIVEIRA</t>
  </si>
  <si>
    <t>FATIMA C B SHIRAIVA 921.023.448-00</t>
  </si>
  <si>
    <t>FATIMA CB</t>
  </si>
  <si>
    <t>FAUMIR TRANSPORTE E LOCACAO LTDA - ME</t>
  </si>
  <si>
    <t>FAUMIR</t>
  </si>
  <si>
    <t>FOREVER TRANSPORTES LTDA</t>
  </si>
  <si>
    <t>FOREVER</t>
  </si>
  <si>
    <t>GPA-TRANSPORTE E LOCACAO EIRELI</t>
  </si>
  <si>
    <t>GPA</t>
  </si>
  <si>
    <t>HENNESSY TRANSPORTES ESCOLARES LTDA</t>
  </si>
  <si>
    <t>HENNESSY</t>
  </si>
  <si>
    <t>HP - TRANS TRANSPORTE ESCOLAR LTDA - ME</t>
  </si>
  <si>
    <t>HP</t>
  </si>
  <si>
    <t>JOSE CARLOS DA ROSA TRANSPORTE ESCOLAR - ME</t>
  </si>
  <si>
    <t>JOSE CARLOS</t>
  </si>
  <si>
    <t>JOSE VITORINO DA SILVA IRMAO TRANSPORTE - ME</t>
  </si>
  <si>
    <t>JOSE VITORIANO</t>
  </si>
  <si>
    <t>L&amp;C TRANSPORTE LTDA - ME</t>
  </si>
  <si>
    <t>LC</t>
  </si>
  <si>
    <t>LE SOARES TRANSPORTE ESCOLAR E FRETAMENTO LTDA</t>
  </si>
  <si>
    <t>LE SOARES</t>
  </si>
  <si>
    <t>MARCELA TRANSPORTES LTDA</t>
  </si>
  <si>
    <t>MARCELA</t>
  </si>
  <si>
    <t>MARIA APARECIDA NUNES DE OLIVEIRA - TRANSPORTES - ME</t>
  </si>
  <si>
    <t>MARIA APARECIDA</t>
  </si>
  <si>
    <t>MARIA ROSIMEIRE DE O. CRUZ 09140904881</t>
  </si>
  <si>
    <t>MARIA ROSIMEIRE</t>
  </si>
  <si>
    <t>MEGLU TRANSPORTE ESCOLAR LTDA</t>
  </si>
  <si>
    <t>MEGLU</t>
  </si>
  <si>
    <t>NA&amp;LU TRANSPORTES LTDA</t>
  </si>
  <si>
    <t>NAELU</t>
  </si>
  <si>
    <t>NUNES E BAPTISTA TRANSPORTE ESCOLAR LTDA - ME</t>
  </si>
  <si>
    <t>NUBES E BAPTISTA</t>
  </si>
  <si>
    <t>PL DE OLIVEIRA TRANSPORTES - ME</t>
  </si>
  <si>
    <t>PRESTATUR TRANSPORTE E LOCACAO LTDA</t>
  </si>
  <si>
    <t>PRESTATUR</t>
  </si>
  <si>
    <t>QUALITY TRANSPORTE LTDA</t>
  </si>
  <si>
    <t>QUALITY</t>
  </si>
  <si>
    <t>REGINA DE FATIMA FAJAN PEREIRA - ME</t>
  </si>
  <si>
    <t xml:space="preserve">REGINA DE FATIMA </t>
  </si>
  <si>
    <t>RIGK TRANSPORTES LTDA</t>
  </si>
  <si>
    <t>RIGK</t>
  </si>
  <si>
    <t>RIVANS TRANSPORTES LTDA - ME</t>
  </si>
  <si>
    <t>RIVANS</t>
  </si>
  <si>
    <t>ROSELENE BERNARDO</t>
  </si>
  <si>
    <t>SANVILE TRANSPORTES LTDA - ME</t>
  </si>
  <si>
    <t>SANVILE</t>
  </si>
  <si>
    <t>SILVIA MARIA DE FREITAS TRANSPORTES - ME</t>
  </si>
  <si>
    <t>SILVIA MARIA</t>
  </si>
  <si>
    <t>SONIA APARECIDA DOS SANTOS OLIVEIRA - ME</t>
  </si>
  <si>
    <t>SONIA APARECIDA</t>
  </si>
  <si>
    <t>TRANS 2A TRANSPORTES &amp; LOCACAO LTDA - ME</t>
  </si>
  <si>
    <t>TRANS 2A</t>
  </si>
  <si>
    <t>VERISSIMO TRANSPORTE ESCOLAR LTDA - ME</t>
  </si>
  <si>
    <t>VERISSIMO</t>
  </si>
  <si>
    <t>VM TRANSPORTE ESCOLAR LTDA</t>
  </si>
  <si>
    <t>VM</t>
  </si>
  <si>
    <t>WLFM TRANSPORTE ESCOLAR LTDA - ME</t>
  </si>
  <si>
    <t>WLFM</t>
  </si>
  <si>
    <t>YVONE RODRIGUES TRANSPORTE ESCOLAR LTDA</t>
  </si>
  <si>
    <t>YVONE</t>
  </si>
  <si>
    <t>COOP. DE TRANSP. ROD. E ESC. - COTERLESTE</t>
  </si>
  <si>
    <t>COTERLESTE</t>
  </si>
  <si>
    <t>ADELITH GOMES GUIMARAES</t>
  </si>
  <si>
    <t>ADERBAL DORIGAN ALVES DA SILVA</t>
  </si>
  <si>
    <t>AGUINALDO SILVEIRA SOUZA JUNIOR</t>
  </si>
  <si>
    <t>AILTON DAVID MEIRA</t>
  </si>
  <si>
    <t>ALDEMIR MANOEL SANTANA</t>
  </si>
  <si>
    <t>ALEXANDRE MARCOS GONCALVES DE OLIVEIRA</t>
  </si>
  <si>
    <t>ALEXANDRO MARTINS DOS REIS</t>
  </si>
  <si>
    <t>ANA PAULA DOS SANTOS SILVA</t>
  </si>
  <si>
    <t>ANDERSON DA SILVA FELIZARDO</t>
  </si>
  <si>
    <t>ANDERSON MARTINS BARBOSA</t>
  </si>
  <si>
    <t>ANTONIO CARLOS DIAS BEZERRA</t>
  </si>
  <si>
    <t>ANTONIO LUIZ DA SILVA</t>
  </si>
  <si>
    <t>ANTONIO SOARES DA SILVA</t>
  </si>
  <si>
    <t>APARECIDA DE ALMEIDA DA SILVA</t>
  </si>
  <si>
    <t>APARECIDA ROSIANE RIBEIRO DA SILVA</t>
  </si>
  <si>
    <t>ARLETE DE VILMA DA LUZ</t>
  </si>
  <si>
    <t>CARLOS ALBERTO DE MATOS</t>
  </si>
  <si>
    <t>CICERO DE LIMA LINS</t>
  </si>
  <si>
    <t>CLAUDIA VERONICA DOS SANTOS</t>
  </si>
  <si>
    <t>DAIANE SOARES LOPES</t>
  </si>
  <si>
    <t>DEBORA CRISTINA DOS SANTOS</t>
  </si>
  <si>
    <t>DIEGO ANDRADE DA SILVA</t>
  </si>
  <si>
    <t>EDNILSON LOPES DOS SANTOS</t>
  </si>
  <si>
    <t>EDSON RONIE GOMES DE SOUSA</t>
  </si>
  <si>
    <t>EDSON VIEIRA DE OLIVEIRA</t>
  </si>
  <si>
    <t>EDUARDO ARCANJO DO AMARAL</t>
  </si>
  <si>
    <t>EDUARDO MOURA DA SILVA</t>
  </si>
  <si>
    <t>EVANDRO CARLOS FARIA</t>
  </si>
  <si>
    <t>EVERTON SEVERO DA SILVA</t>
  </si>
  <si>
    <t>FABIO GOMES DA SILVA</t>
  </si>
  <si>
    <t>FABIO JOSE DA SILVA</t>
  </si>
  <si>
    <t>FABIO SILVA DAS NEVES</t>
  </si>
  <si>
    <t>FABRICIO RORIZ ZIROLDO</t>
  </si>
  <si>
    <t>FLAVIA DA SILVA</t>
  </si>
  <si>
    <t>FRANCILINO SOARES DE SANTANA</t>
  </si>
  <si>
    <t>GILBERTO DE ANDRADE</t>
  </si>
  <si>
    <t>GILDEON RODRIGUES SANTOS</t>
  </si>
  <si>
    <t>GIVANILDE NUNES DOS SANTOS</t>
  </si>
  <si>
    <t>IRENE CHAVIER DE AQUINO DE MELO</t>
  </si>
  <si>
    <t>ISRAEL HIRAOKA MARQUES</t>
  </si>
  <si>
    <t>IVANILDO ESCARRANARO DOS SANTOS</t>
  </si>
  <si>
    <t>JAILSON MASCARENHAS PEREIRA</t>
  </si>
  <si>
    <t>JAIR PORTELA RODRIGUES</t>
  </si>
  <si>
    <t>JAZILMA FAGUNDES CERQUEIRA SILVA</t>
  </si>
  <si>
    <t>JOANA DAS DORES MORAIS PINHEIRO</t>
  </si>
  <si>
    <t>JOSE ANDRADE CUNHA</t>
  </si>
  <si>
    <t>JOSE ANTONIO DA SILVA SANTOS</t>
  </si>
  <si>
    <t>JOSE EUDES MENEZES PINHEIRO</t>
  </si>
  <si>
    <t>JOSE ROBERTO DA SILVA</t>
  </si>
  <si>
    <t>JOSE SOARES NETO</t>
  </si>
  <si>
    <t>JOSENILTON FELIX DOS ANJOS</t>
  </si>
  <si>
    <t>LUCIANA DA SILVA SANTOS</t>
  </si>
  <si>
    <t>LUIZ CARLOS DE SANTANA</t>
  </si>
  <si>
    <t>MANOEL FRANCISCO DE ASSIS</t>
  </si>
  <si>
    <t>MARCELO APARECIDO CATAO</t>
  </si>
  <si>
    <t>MARCELO DOS SANTOS PRADO</t>
  </si>
  <si>
    <t>MARCELO INACIO DA LUZ</t>
  </si>
  <si>
    <t>MARCIA LOVITTO</t>
  </si>
  <si>
    <t>MARCIO CARLOS DE FRANCA FERREIRA DA SILVA</t>
  </si>
  <si>
    <t>MARCOS ALVES DA SILVA</t>
  </si>
  <si>
    <t>MARIA CLAUDIA GOMES PINHEIRO</t>
  </si>
  <si>
    <t>MARIA DELFINA DOS SANTOS</t>
  </si>
  <si>
    <t>MARIVALDO DE OLIVEIRA</t>
  </si>
  <si>
    <t>NATERCIO OLIVA DE QUEIROZ</t>
  </si>
  <si>
    <t>NORMA ANGELICA DE OLIVEIRA</t>
  </si>
  <si>
    <t>ORANI SOLANGE DE SOUZA CAIRES</t>
  </si>
  <si>
    <t>PAULO CAETANO DA SILVA JUNIOR</t>
  </si>
  <si>
    <t>PAULO GOMES DA SILVA</t>
  </si>
  <si>
    <t>PEDRO RAFAEL</t>
  </si>
  <si>
    <t>RAFAEL CADAMURO DE OLIVEIRA</t>
  </si>
  <si>
    <t>RAPHAEL GOMES PARANHOS</t>
  </si>
  <si>
    <t>RICARDO MATEUS AMBROZIO</t>
  </si>
  <si>
    <t>ROBERTO AUGUSTO DA SILVA</t>
  </si>
  <si>
    <t>ROBERTO CORREA</t>
  </si>
  <si>
    <t>ROBERTO DA SILVA SANTANA</t>
  </si>
  <si>
    <t>ROBERTO HIRAOKA MARQUES</t>
  </si>
  <si>
    <t>ROBERTO JARDIM SILVESTRE</t>
  </si>
  <si>
    <t>ROGERIO APARECIDO MIRIANI</t>
  </si>
  <si>
    <t>ROSANGELA DE FATIMA SANTOS</t>
  </si>
  <si>
    <t>ROSARIO ISAIAS CATANANTE MARTINS</t>
  </si>
  <si>
    <t>SAMES BAPTISTA DE SOUZA</t>
  </si>
  <si>
    <t>SAMUEL ALVES DOS SANTOS</t>
  </si>
  <si>
    <t>SEBASTIAO DE BRITO FERREIRA</t>
  </si>
  <si>
    <t>SIDNEI NOGUEIRA CORREA</t>
  </si>
  <si>
    <t>SIDNEY RODRIGO DE SOUSA</t>
  </si>
  <si>
    <t>SILVIO SALES</t>
  </si>
  <si>
    <t>SIRLENE BARRETO AZEVEDO</t>
  </si>
  <si>
    <t>SUELI APARECIDA DE SANT ANA VERONA</t>
  </si>
  <si>
    <t>TALIZIA RAMOS DOS SANTOS</t>
  </si>
  <si>
    <t>THYAGO NUNES DA ROSA</t>
  </si>
  <si>
    <t>VAGNER ALVES BONFIM</t>
  </si>
  <si>
    <t>VANESSA ALVES BONFIM</t>
  </si>
  <si>
    <t>WELLINGTON PERES DA SILVA</t>
  </si>
  <si>
    <t>WILSON PEREIRA DA CRUZ</t>
  </si>
  <si>
    <t>55.409.807 MARIVALDO DE OLIVEIRA</t>
  </si>
  <si>
    <t>MARIVALDO</t>
  </si>
  <si>
    <t>55.950.303 ROBERTO DA SILVA SANTANA</t>
  </si>
  <si>
    <t>ROBERTO DA SILVA</t>
  </si>
  <si>
    <t>57.679.324 JESSIKA MARTINS DE OLIVEIRA SANTOS</t>
  </si>
  <si>
    <t>JESSIKA</t>
  </si>
  <si>
    <t>59.941.884 ORANI SOLANGE DE SOUZA CAIRES</t>
  </si>
  <si>
    <t>ORANI SOLANGE</t>
  </si>
  <si>
    <t>61.303.428 EDNILSON LOPES DOS SANTOS</t>
  </si>
  <si>
    <t>ANA MARIA GILSOGAMO TRANSPORTE ESCOLAR - ME</t>
  </si>
  <si>
    <t>ANA GILSOGAMO</t>
  </si>
  <si>
    <t>ANA PAULA ALEXANDRE TRANSPORTE ESCOLAR - ME</t>
  </si>
  <si>
    <t>ANA ALEXANDRE</t>
  </si>
  <si>
    <t>ANTONIO ROBERTO JORGE - EPP</t>
  </si>
  <si>
    <t>ANTONIO ROBERTO</t>
  </si>
  <si>
    <t>CDG COMERCIO DE EPIS E TRANSPORTES EIRELI</t>
  </si>
  <si>
    <t>CDG COMERCIO</t>
  </si>
  <si>
    <t>CLAUDEMIR CAVALCANTE TRANSPORTES - ME</t>
  </si>
  <si>
    <t>CLAUDEMIR</t>
  </si>
  <si>
    <t>DELTA TRANSPORTE ESCOLAR LTDA - ME</t>
  </si>
  <si>
    <t>DELTA</t>
  </si>
  <si>
    <t>DEVELOPMENT TRANSPORTES LTDA - ME</t>
  </si>
  <si>
    <t>DEVELOPMENT</t>
  </si>
  <si>
    <t>ESTER MARIA TEIXEIRA SARILHO TRANSPORTES - ME</t>
  </si>
  <si>
    <t>ESTER</t>
  </si>
  <si>
    <t>FABIO MANSUETO DA SILVA - ME</t>
  </si>
  <si>
    <t>FABIO MANSUETO</t>
  </si>
  <si>
    <t>GILSON VIEIRA DA SILVA TRANSPORTES</t>
  </si>
  <si>
    <t>GILSON VIEIRA</t>
  </si>
  <si>
    <t>HIRAMAR TRANSPORTES LTDA - ME</t>
  </si>
  <si>
    <t>HIRAMAR</t>
  </si>
  <si>
    <t>J &amp; Q MARTINS TRANSPORTES LTDA - ME</t>
  </si>
  <si>
    <t>J Q</t>
  </si>
  <si>
    <t>J FREITAS TRANS ESCOLAR LTDA - ME</t>
  </si>
  <si>
    <t>J FREITAS TRANS</t>
  </si>
  <si>
    <t>JOANA DAS DORES MORAIS PINHEIRO 17308947</t>
  </si>
  <si>
    <t>JOANA</t>
  </si>
  <si>
    <t>MAGAVI TRANSPORTE LTDA - ME</t>
  </si>
  <si>
    <t>MAGAVI</t>
  </si>
  <si>
    <t>MAIKON FREITAS GONCALVES LTDA</t>
  </si>
  <si>
    <t>MAIKON</t>
  </si>
  <si>
    <t>PACOTRANS TRANSPORTES LTDA - ME</t>
  </si>
  <si>
    <t>PACOTRANS</t>
  </si>
  <si>
    <t>RAFAEL CADAMURO TRANSPORTES LTDA</t>
  </si>
  <si>
    <t>RAFAEL CADAMURO</t>
  </si>
  <si>
    <t>ROGERIO CUNHA VICTOR LTDA</t>
  </si>
  <si>
    <t>ROGERIO CUNHA</t>
  </si>
  <si>
    <t>ROMILDA ARAUJO DE QUEIROZ TRANSPORTES - ME</t>
  </si>
  <si>
    <t>ROMILDA</t>
  </si>
  <si>
    <t>RONALDO DE JESUS MATOS - ME</t>
  </si>
  <si>
    <t>RONALDO JESUS</t>
  </si>
  <si>
    <t>S &amp; TA TRANSPORTES LTDA - ME</t>
  </si>
  <si>
    <t>S TA</t>
  </si>
  <si>
    <t>SERGIO ADRIANO LOBO - TRANSPORTE ESCOLAR - ME</t>
  </si>
  <si>
    <t>SERGIO LOBO</t>
  </si>
  <si>
    <t>T. B. DE JESUS TRANSPORTES - ME</t>
  </si>
  <si>
    <t>T B</t>
  </si>
  <si>
    <t>TRANS HELLOS TRANSPORTES LTDA - ME</t>
  </si>
  <si>
    <t>TRANS HELLOS</t>
  </si>
  <si>
    <t>TRANSKIDS TRANSPORTE ESCOLAR LTDA</t>
  </si>
  <si>
    <t>TRANSKIDS</t>
  </si>
  <si>
    <t>TRANSMEL TRANSPORTES LTDA - ME</t>
  </si>
  <si>
    <t>TRANSREIS TRANSPORTE ESCOLAR LTDA</t>
  </si>
  <si>
    <t>TRANSREIS</t>
  </si>
  <si>
    <t>TRANSVIVO TRANSPORTE E TURISMO LTDA - ME</t>
  </si>
  <si>
    <t>TRANSVIVO</t>
  </si>
  <si>
    <t>VALTER MENDONCA 28854800848</t>
  </si>
  <si>
    <t>VALTER MENDONCA</t>
  </si>
  <si>
    <t>WENDEL FARIAS DOS SANTOS 35063488846</t>
  </si>
  <si>
    <t>WENDEL</t>
  </si>
  <si>
    <t>XAVIER &amp; MATOS TRANSPORTE LTDA - ME</t>
  </si>
  <si>
    <t>XAVIER MATOS</t>
  </si>
  <si>
    <t>AGNALDO DONIZETTI CARDOSO</t>
  </si>
  <si>
    <t>AGUSTINHO ANDRADE BARBOSA</t>
  </si>
  <si>
    <t>ALAM PETERSON FERREIRA DA SILVA</t>
  </si>
  <si>
    <t>ALBERTO DA SILVA DE JESUS</t>
  </si>
  <si>
    <t>ANTONIO DE ARRUDA CAMARA</t>
  </si>
  <si>
    <t>ANTONIO DOS SANTOS</t>
  </si>
  <si>
    <t>ANTONIO RODRIGUES MACIEL</t>
  </si>
  <si>
    <t>APARECIDO LUCAS</t>
  </si>
  <si>
    <t>ARLENE BURIOLA</t>
  </si>
  <si>
    <t>ARMANDO DA SILVA</t>
  </si>
  <si>
    <t>CAMILA IAROSSI OLIVEIRA</t>
  </si>
  <si>
    <t>CARLOS FERREIRA DA SILVA</t>
  </si>
  <si>
    <t>CELIA REGINA DA SILVA PEREIRA</t>
  </si>
  <si>
    <t>CELIMARY DA ROSA PAZ</t>
  </si>
  <si>
    <t>CLEIDE MARIA DE BRITO BARRETO</t>
  </si>
  <si>
    <t>CRISTIANE ROSA MARQUES DA SILVA</t>
  </si>
  <si>
    <t>DEISE APARECIDA FAZANI CICON</t>
  </si>
  <si>
    <t>EMERSON ROGERIO ELOI</t>
  </si>
  <si>
    <t>EVANDRO MARTINS GAMES</t>
  </si>
  <si>
    <t>EVANILDO GONCALVES DA CRUZ</t>
  </si>
  <si>
    <t>EZEQUIEL PICARELLI DE CAMPOS</t>
  </si>
  <si>
    <t>FELIPE ROBERTO CODESSEIRA</t>
  </si>
  <si>
    <t>FRANCISCO GUIMARAES PANDELOT</t>
  </si>
  <si>
    <t>FRANCISCO SOLONESIO PINHEIRO DE QUEIROS</t>
  </si>
  <si>
    <t>GENIVAL FERREIRA DA SILVA</t>
  </si>
  <si>
    <t>GERALDO LOPES FERREIRA</t>
  </si>
  <si>
    <t>GILBERTO MENDES</t>
  </si>
  <si>
    <t>GLAUCE GATTI</t>
  </si>
  <si>
    <t>HELIO ROMERA CERVILLA</t>
  </si>
  <si>
    <t>HERBERT DE SIQUEIRA CAMPOS</t>
  </si>
  <si>
    <t>INES BARRETO XAVIER DE BARROS</t>
  </si>
  <si>
    <t>IZABEL APARECIDA ANTUNES DE ALMEIDA</t>
  </si>
  <si>
    <t>JOAO BATISTA HONORATO</t>
  </si>
  <si>
    <t>JOAO BATISTA MAIA</t>
  </si>
  <si>
    <t>JOAO PAULO RESENDE DE LIMA</t>
  </si>
  <si>
    <t>JOSE CAMILO DE SOUZA JUNIOR</t>
  </si>
  <si>
    <t>JOSE CARLOS DE OLIVEIRA</t>
  </si>
  <si>
    <t>MARCIA MARTINS LARA</t>
  </si>
  <si>
    <t>MARIA ELENA DOS SANTOS BIANCHI</t>
  </si>
  <si>
    <t>MARIA GILVANIA DA SILVA</t>
  </si>
  <si>
    <t>MARIA GRACINETE SOARES BENTO</t>
  </si>
  <si>
    <t>MARIA IZILDA MENEZES</t>
  </si>
  <si>
    <t>MARIA NEUSA DE LIMA</t>
  </si>
  <si>
    <t>MARIA VERONICA DA SILVA</t>
  </si>
  <si>
    <t>MAURICIO DE MORAES QUIRINO FILHO</t>
  </si>
  <si>
    <t>NANCI LIRA YAMADA</t>
  </si>
  <si>
    <t>NELSON LOPES PINHEIRO FILHO</t>
  </si>
  <si>
    <t>NIVALDO LOURENCATO</t>
  </si>
  <si>
    <t>OSMAR CICON</t>
  </si>
  <si>
    <t>PATRICIA SERAFIM CORTESI</t>
  </si>
  <si>
    <t>PAULO LOPES DO NASCIMENTO</t>
  </si>
  <si>
    <t>PLINIO MONTEIRO DA SILVA</t>
  </si>
  <si>
    <t>RENATO FLORES QUEVEDO</t>
  </si>
  <si>
    <t>RITA DE CASSIA FARIA</t>
  </si>
  <si>
    <t>ROSEMEIRE APARECIDA SANTOS MONBELLI</t>
  </si>
  <si>
    <t>ROSEMEIRE CLARINDO DE MELO</t>
  </si>
  <si>
    <t>ROSEMEIRE DE ANDRADE COELHO OLIVEIRA</t>
  </si>
  <si>
    <t>SIDNEI BIANCHI</t>
  </si>
  <si>
    <t>SIMONE MENDES BASSI DE JESUS</t>
  </si>
  <si>
    <t>SONIA DE OLIVEIRA PARDINI</t>
  </si>
  <si>
    <t>SONIA MARIA DE ARAUJO</t>
  </si>
  <si>
    <t>UBIRAJARA CARDOSO DE ARAUJO JUNIOR</t>
  </si>
  <si>
    <t>VALDIR SILVERIO DE LIMA</t>
  </si>
  <si>
    <t>VANDERLEI DA SILVA DIAS</t>
  </si>
  <si>
    <t>55.952.151 NANCI LIRA YAMADA</t>
  </si>
  <si>
    <t>56.052.934 ANTONIO DE ARRUDA CAMARA</t>
  </si>
  <si>
    <t>ANTONIO DE ARRUDA</t>
  </si>
  <si>
    <t>A&amp;F TRANSPORTES LTDA</t>
  </si>
  <si>
    <t>A&amp;F TRANSPORTES</t>
  </si>
  <si>
    <t>BARESI TRANSPORTES E TURISMO LTDA - ME</t>
  </si>
  <si>
    <t>BARESI TRANSPORTES</t>
  </si>
  <si>
    <t>BIANCHI TRANSPORTE ESCOLAR LTDA</t>
  </si>
  <si>
    <t>BIANCHI TRANSPORTE</t>
  </si>
  <si>
    <t>CAMILA IAROSSI OLIVEIRA - ME</t>
  </si>
  <si>
    <t xml:space="preserve">CAMILA IAROSSI </t>
  </si>
  <si>
    <t>CARMEM LUCIA DE CARVALHO</t>
  </si>
  <si>
    <t>CAVALCANTE TRANSPORTES ESCOLARES E FRETAMENTO LTDA - ME</t>
  </si>
  <si>
    <t>CAVALCANTE TRANSPORTES ESCOLARES</t>
  </si>
  <si>
    <t>DANILO ROBERTO DONINI - ME</t>
  </si>
  <si>
    <t>DANILO ROBERTO DONINI</t>
  </si>
  <si>
    <t>ERNESTO DA COSTA FILHO TRANSPORTE - ME</t>
  </si>
  <si>
    <t>ERNESTO</t>
  </si>
  <si>
    <t>FATIMA ACEDO DE SOUZA 05593331880</t>
  </si>
  <si>
    <t>FATIMA ACEDO</t>
  </si>
  <si>
    <t>FLAVIA CIPRIANO PINHEIRO TRANSPORTE ESCOLAR</t>
  </si>
  <si>
    <t>FLAVIA CIPRIANO</t>
  </si>
  <si>
    <t>FOLHA DE PRATA SERVICOS DE TRANSPORTE LTDA - ME</t>
  </si>
  <si>
    <t>FOLHAS DE PRATA</t>
  </si>
  <si>
    <t>GALERINHA DO FUTURO LTDA</t>
  </si>
  <si>
    <t>GALERINHA DO FUTURO</t>
  </si>
  <si>
    <t>JCLIRA TRANSPORTE ESCOLAR LTDA</t>
  </si>
  <si>
    <t>JCLIRA</t>
  </si>
  <si>
    <t>JCT TRANSPORTES ESCOLARES LTDA</t>
  </si>
  <si>
    <t>JCT</t>
  </si>
  <si>
    <t>JESSENIO CIPRIANO DA SILVA JUNIOR TRANSPORTES - ME</t>
  </si>
  <si>
    <t>JESSENIO</t>
  </si>
  <si>
    <t>JULYZE TRANSPORTES LTDA - ME</t>
  </si>
  <si>
    <t>JULYZE</t>
  </si>
  <si>
    <t>JUNIOR CARDOSO TRANSPORTE LTDA</t>
  </si>
  <si>
    <t>JUNIOR CARDOSO</t>
  </si>
  <si>
    <t xml:space="preserve">LE SOARES </t>
  </si>
  <si>
    <t>LE SOUZA TRANSPORTES ESCOLARES LTDA - ME</t>
  </si>
  <si>
    <t xml:space="preserve">LE SOIUZA </t>
  </si>
  <si>
    <t>MALC TRANS ESTRELAR GOLD LTDA</t>
  </si>
  <si>
    <t>MALC TRANS</t>
  </si>
  <si>
    <t>MARCIA MARTINS LARA TRANSPORTES</t>
  </si>
  <si>
    <t>MARCIA MARTINS</t>
  </si>
  <si>
    <t>MARIA A. SILVEIRA TRANSPORTE ESCOLAR - ME</t>
  </si>
  <si>
    <t>MARIA A. SILVEIRA</t>
  </si>
  <si>
    <t>MARIANA ROCIGNO BARBOSA - ME</t>
  </si>
  <si>
    <t>MARIANA ROCIGNO</t>
  </si>
  <si>
    <t>MARIO BARBOSA TRANSPORTES - ME</t>
  </si>
  <si>
    <t xml:space="preserve">MARIO BARBOSA </t>
  </si>
  <si>
    <t>MSA TRANSPORTE ESCOLAR LTDA</t>
  </si>
  <si>
    <t xml:space="preserve">MSA TRANS </t>
  </si>
  <si>
    <t>MSL TRANSPORTE ESCOLAR LTDA</t>
  </si>
  <si>
    <t xml:space="preserve">MSL TRANS </t>
  </si>
  <si>
    <t>PACIFIC BUS TRANSPORTES LTDA</t>
  </si>
  <si>
    <t>PACIFIC BUS</t>
  </si>
  <si>
    <t>PIERRE S OLIVEIRA TRANSPORTES LTDA</t>
  </si>
  <si>
    <t xml:space="preserve">PIERRE S OLIVEIRA </t>
  </si>
  <si>
    <t>RENATA CARLA NASCIMENTO TRANSPORTES - ME</t>
  </si>
  <si>
    <t xml:space="preserve">RENATA CARLA </t>
  </si>
  <si>
    <t>ROSA DE SARON TRANSPORTES LTDA - ME</t>
  </si>
  <si>
    <t xml:space="preserve">ROSA DE SARON </t>
  </si>
  <si>
    <t>ROSELI ALVES DE ALMEIDA - ME</t>
  </si>
  <si>
    <t>ROSELI ALVES</t>
  </si>
  <si>
    <t>ROSEMARY DE ABREU COSTA TRANSPORTES - ME</t>
  </si>
  <si>
    <t>ROSEMARY</t>
  </si>
  <si>
    <t>SAMEKY TRANSPORTE ESCOLAR LTDA - ME</t>
  </si>
  <si>
    <t>SAMEKY</t>
  </si>
  <si>
    <t>TIA KATIA TRANSPORTES LTDA - ME</t>
  </si>
  <si>
    <t xml:space="preserve">TIA KATIA TRANSPORTES </t>
  </si>
  <si>
    <t>TRANS OLIVER LTDA</t>
  </si>
  <si>
    <t>TRANS OLIVER</t>
  </si>
  <si>
    <t>TRANS PENHA - EPP</t>
  </si>
  <si>
    <t>TRANS PENHA</t>
  </si>
  <si>
    <t>TRANSFAZANI - TRANSPORTE ESCOLAR FAMILIA FAZANI LTDA</t>
  </si>
  <si>
    <t xml:space="preserve">TRANSFAZANI - TRANSPORTE </t>
  </si>
  <si>
    <t>TRANSFIISA TRANSPORTES LTDA - ME</t>
  </si>
  <si>
    <t>TRANSFIISA TRANSPORTES</t>
  </si>
  <si>
    <t>TRANSLEVITA TRANSPORTE LTDA - EPP</t>
  </si>
  <si>
    <t xml:space="preserve">TRANSLEVITA TRANSPORTE </t>
  </si>
  <si>
    <t>TRANSPORTE RR MONBELLI LTDA</t>
  </si>
  <si>
    <t>RR MONBELLI</t>
  </si>
  <si>
    <t>TRANSPORTES COROA REAL LTDA</t>
  </si>
  <si>
    <t>COROA REAL</t>
  </si>
  <si>
    <t xml:space="preserve">TRANSVIVO TRANSPORTE </t>
  </si>
  <si>
    <t>U.P DE SOUSA SILVA TRANSPORTE E TURISMO - ME</t>
  </si>
  <si>
    <t>U.P DE SOUSA</t>
  </si>
  <si>
    <t>VIMAC TRANSPORTES LTDA - ME</t>
  </si>
  <si>
    <t>VIMAC</t>
  </si>
  <si>
    <t>WG SOUZA TRANSPORTES E SERVICOS LTDA - ME</t>
  </si>
  <si>
    <t>WG SOUZA</t>
  </si>
  <si>
    <t>ADELSON DE CARVALHO SILVA</t>
  </si>
  <si>
    <t>ADEMIR SOARES DE OLIVEIRA</t>
  </si>
  <si>
    <t>ADINOEL LUIS ALVES</t>
  </si>
  <si>
    <t>ADRIANA AIOLFI DA SILVA</t>
  </si>
  <si>
    <t>ADRIANA FAGUNDES DE CARVALHO</t>
  </si>
  <si>
    <t>ADRIANA TEIXEIRA CAMILIO</t>
  </si>
  <si>
    <t>AGUINALDO BATISTA ALVES</t>
  </si>
  <si>
    <t>AGUINALDO MARQUES DA SILVA</t>
  </si>
  <si>
    <t>ALDIVIO MIRANDA DE SOUZA</t>
  </si>
  <si>
    <t>ALESSANDRA DOS SANTOS UKSTIN CRUZ</t>
  </si>
  <si>
    <t>ALEXANDRE DA SILVA BASTOS</t>
  </si>
  <si>
    <t>ALEXANDRE FERNANDES DA SILVA</t>
  </si>
  <si>
    <t>ALEXANDRE ROBERTO CENTELO</t>
  </si>
  <si>
    <t>ALICE SETSUKO MIYAZAKI</t>
  </si>
  <si>
    <t>ALUIZIO NUNES DOS SANTOS</t>
  </si>
  <si>
    <t>ANA CARLA CARDOSO COSMO DA SILVA</t>
  </si>
  <si>
    <t>ANA ELISA FREITAS DA SILVA</t>
  </si>
  <si>
    <t>ANA JOSMARA PEREIRA DE TOLEDO SECCO</t>
  </si>
  <si>
    <t>ANA LUCIA DO NASCIMENTO ROCHA</t>
  </si>
  <si>
    <t>ANA MARIA DA CONCEICAO</t>
  </si>
  <si>
    <t>ANA MARIA MARCONDES DOS SANTOS</t>
  </si>
  <si>
    <t>ANA PAULA MATUTINO DOS SANTOS</t>
  </si>
  <si>
    <t>ANDERSON GERALDO BARBOSA</t>
  </si>
  <si>
    <t>ANDERSON LUIZ DOS SANTOS VERSUTTI</t>
  </si>
  <si>
    <t>ANDRE MACHADO DA SILVA</t>
  </si>
  <si>
    <t>ANDREA FAGUNDES</t>
  </si>
  <si>
    <t>ANDREIA CONCEICAO SERRA MACIEL</t>
  </si>
  <si>
    <t>ANTONIO BELIZARIO LEITE</t>
  </si>
  <si>
    <t>ANTONIO CARLOS ARAUJO DA SILVA</t>
  </si>
  <si>
    <t>ANTONIO PEREIRA DE ANDRADE</t>
  </si>
  <si>
    <t>ANTONIO PEREIRA DOS SANTOS</t>
  </si>
  <si>
    <t>ARNALDO ANSELMO DA SILVA</t>
  </si>
  <si>
    <t>ARTHUR JOSE TOLEDO SECCO</t>
  </si>
  <si>
    <t>AVAILTON MEDEIROS DOS SANTOS</t>
  </si>
  <si>
    <t>BRUNO SOARES DA SILVA</t>
  </si>
  <si>
    <t>CAMILA CARDOSO MAVIGNIER</t>
  </si>
  <si>
    <t>CARLA CRISTINA DE ABREU OLIVEIRA</t>
  </si>
  <si>
    <t>CARLOS ALBERTO FERREIRA DE TOLEDO</t>
  </si>
  <si>
    <t>CARLOS ALEXANDRE CAVALCANTI</t>
  </si>
  <si>
    <t>CASSIO DOS SANTOS</t>
  </si>
  <si>
    <t>CASTRO APARECIDO MARCONDES DOS SANTOS</t>
  </si>
  <si>
    <t>CECILIA FRUGOLI</t>
  </si>
  <si>
    <t>CECILIA GALLO</t>
  </si>
  <si>
    <t>CLAUDIA AMORIM PESSOA</t>
  </si>
  <si>
    <t>CLAUDIO CELSO CANHOTO</t>
  </si>
  <si>
    <t>CLAUDIO NILSON DA SILVA</t>
  </si>
  <si>
    <t>CLEANDERSON DA SILVA OLIVEIRA</t>
  </si>
  <si>
    <t>COSMO PEQUENO DO NASCIMENTO</t>
  </si>
  <si>
    <t>DAQUIMAR PORTELA CAVALHEIRO DA SILVA</t>
  </si>
  <si>
    <t>DIONE BRITO DA ROCHA</t>
  </si>
  <si>
    <t>DORACI DOS SANTOS PESSOA FROES</t>
  </si>
  <si>
    <t>DORGIVAL DA SILVA NASCIMENTO</t>
  </si>
  <si>
    <t>DOUGLAS RODRIGUES PESTANA</t>
  </si>
  <si>
    <t>EDIMILSON MONTEIRO</t>
  </si>
  <si>
    <t>EDNA MARIA MACHADO</t>
  </si>
  <si>
    <t>EDUARDO DE SOUZA</t>
  </si>
  <si>
    <t>EDUARDO FIM</t>
  </si>
  <si>
    <t>EDVALDO DA SILVA ASSIS</t>
  </si>
  <si>
    <t>ELIANE MARQUES EMILIANO DE JESUS</t>
  </si>
  <si>
    <t>ELISANDRA GISONDI</t>
  </si>
  <si>
    <t>ELVIS DOMINGUES MERISSI</t>
  </si>
  <si>
    <t>ERRIVALDO GRANJA DE SOUZA</t>
  </si>
  <si>
    <t>EWERTON FONTES DO PRADO SOUZA</t>
  </si>
  <si>
    <t>FABIANE FILLVOCK NOGUEIRA</t>
  </si>
  <si>
    <t>FERNANDA ALINE DE SALES</t>
  </si>
  <si>
    <t>FERNANDA SILVA</t>
  </si>
  <si>
    <t>FERNANDO APARECIDO HONORIO</t>
  </si>
  <si>
    <t>FERNANDO CORDEIRO LUIZ</t>
  </si>
  <si>
    <t>FERNANDO DOS SANTOS LIMA</t>
  </si>
  <si>
    <t>FRANCISCO ABDIAS DE CARVALHO</t>
  </si>
  <si>
    <t>FRANCISCO SILVA FILHO</t>
  </si>
  <si>
    <t>GABRIEL DA MATA</t>
  </si>
  <si>
    <t>GERSON FERREIRA DA SILVA</t>
  </si>
  <si>
    <t>GILBERTO ANTONIO ROSA</t>
  </si>
  <si>
    <t>GILSON DA SILVA</t>
  </si>
  <si>
    <t>GILSON TELES DE SOUZA</t>
  </si>
  <si>
    <t>GILVAN DE OLIVEIRA COURAS</t>
  </si>
  <si>
    <t>GIOVANI APARECIDO DA SILVA</t>
  </si>
  <si>
    <t>GRACILIANO LIMA</t>
  </si>
  <si>
    <t>GUILHERME COELHO MACEDO</t>
  </si>
  <si>
    <t>GUTEMBERG RUFINO DE LIMA</t>
  </si>
  <si>
    <t>GUTEN HERLY RUFINO DE LIMA</t>
  </si>
  <si>
    <t>HELIO SOARES</t>
  </si>
  <si>
    <t>IONE APARECIDA DE SOUZA E SOUZA</t>
  </si>
  <si>
    <t>IRINEU PEREIRA DE LACERDA</t>
  </si>
  <si>
    <t>ISABEL SILVA PINHEIRO DIAS</t>
  </si>
  <si>
    <t>IZAIAS MEIRA NOVAES</t>
  </si>
  <si>
    <t>JAIRO COUTINHO DE FRANCA</t>
  </si>
  <si>
    <t>JENIFFER ANSELMO RODRIGUES</t>
  </si>
  <si>
    <t>JOAO ALVES DE AZEVEDO</t>
  </si>
  <si>
    <t>JOAQUIM RODRIGUES CALDEIRA</t>
  </si>
  <si>
    <t>JOILSON NASCIMENTO CERQUEIRA</t>
  </si>
  <si>
    <t>JOSE CARLOS DA SILVA</t>
  </si>
  <si>
    <t>JOSE CARLOS RODRIGUES DE SOUZA</t>
  </si>
  <si>
    <t>JOSE CICERO PEREIRA DA SILVA</t>
  </si>
  <si>
    <t>JOSE DOMINGOS DE JESUS</t>
  </si>
  <si>
    <t>JOSE GILBERTO VIEIRA PEDROZA</t>
  </si>
  <si>
    <t>JOSE JUVENAL DE OLIVEIRA SOBRINHO</t>
  </si>
  <si>
    <t>JOSE PAULO DOS SANTOS</t>
  </si>
  <si>
    <t>JOSE PINHEIRO DA SILVA</t>
  </si>
  <si>
    <t>JOSE ROBERTO DE LIMA</t>
  </si>
  <si>
    <t>JOSE ROBERTO RODRIGUES</t>
  </si>
  <si>
    <t>JOSE WILSON LOPES</t>
  </si>
  <si>
    <t>JOSEFA ALVES DE SALES GALANTE</t>
  </si>
  <si>
    <t>JULIANA GOMES DE SOUZA</t>
  </si>
  <si>
    <t>JULIANA RIBEIRO</t>
  </si>
  <si>
    <t>JUVENAL SOARES DO NASCIMENTO</t>
  </si>
  <si>
    <t>KARINA DE LIMA MAGALHAES</t>
  </si>
  <si>
    <t>KARINE APARECIDA GOIS</t>
  </si>
  <si>
    <t>KATIA DA SILVA</t>
  </si>
  <si>
    <t>KELI CRISTINA VAZ DA AFRICA SILVA</t>
  </si>
  <si>
    <t>LAUDEMIR PIRES</t>
  </si>
  <si>
    <t>LEANDRO ALMEIDA DIAS</t>
  </si>
  <si>
    <t>LUCAS DIOGENES CAVALHEIRO DA SILVA</t>
  </si>
  <si>
    <t>LUIS AUGUSTO DOS SANTOS</t>
  </si>
  <si>
    <t>LUIS PAULO DA SILVA FAVA</t>
  </si>
  <si>
    <t>LUIZ GUSTAVO ALMEIDA DE OLIVEIRA</t>
  </si>
  <si>
    <t>MARCEL GONCALVES DA SILVA</t>
  </si>
  <si>
    <t>MARCELO DA SILVA</t>
  </si>
  <si>
    <t>MARCELO EVANGELISTA VIEIRA</t>
  </si>
  <si>
    <t>MARCIO PAULO MATHIAS</t>
  </si>
  <si>
    <t>MARCO ANTONIO MISSIAS</t>
  </si>
  <si>
    <t>MARCO AURELIO SANGLARD GESSI</t>
  </si>
  <si>
    <t>MARCOS ANTONIO DO NASCIMENTO</t>
  </si>
  <si>
    <t>MARCOS ANTONIO RAMOS</t>
  </si>
  <si>
    <t>MARCOS GONCALVES DIAS</t>
  </si>
  <si>
    <t>MARCOS JOSE DOS SANTOS</t>
  </si>
  <si>
    <t>MARCOS TADEU LINO DE ANDRADE</t>
  </si>
  <si>
    <t>MARIA ALICE DA SILVA ROCHA</t>
  </si>
  <si>
    <t>MARIA DAS DORES FERREIRA SHIZUNO</t>
  </si>
  <si>
    <t>MARIA DAS GRACAS OLIVEIRA NASCIMENTO</t>
  </si>
  <si>
    <t>MARIA DAS MERCES DE JESUS DA COSTA</t>
  </si>
  <si>
    <t>MARIA DO CARMO LIMA SOUZA</t>
  </si>
  <si>
    <t>MARIA HELENA DE SOUZA BORGES</t>
  </si>
  <si>
    <t>MARIA IGNEZ BALDIN FISCHER</t>
  </si>
  <si>
    <t>MARIA INEZ DE PAULA</t>
  </si>
  <si>
    <t>MARIA INEZ RIBEIRO DE SOUZA SA</t>
  </si>
  <si>
    <t>MARILUCE GALVAO DA SILVA</t>
  </si>
  <si>
    <t>MARINA GOMES MIAKAU</t>
  </si>
  <si>
    <t>MARIO LUIZ LEANDRO DO NASCIMENTO</t>
  </si>
  <si>
    <t>MARISA NUNES DE SOUZA</t>
  </si>
  <si>
    <t>MARIZIA ANTONIO DA SILVA</t>
  </si>
  <si>
    <t>MARLI BRITO DA ROCHA</t>
  </si>
  <si>
    <t>MAURICIO DE FARIA</t>
  </si>
  <si>
    <t>MAURICIO HOUCK DE FREITAS</t>
  </si>
  <si>
    <t>MEIRE ELIZA DE FREITAS MAXIMO</t>
  </si>
  <si>
    <t>MEIRE HELEN SALICIO</t>
  </si>
  <si>
    <t>MIRIAN KELLI PRADO BATISTA</t>
  </si>
  <si>
    <t>MONICA KAZUE HASHIMOTO</t>
  </si>
  <si>
    <t>MONICA MORAIS PEREIRA RODRIGUES</t>
  </si>
  <si>
    <t>NADIA CRISTINA DE PAULA SILVA</t>
  </si>
  <si>
    <t>NAIR TRINDADE BULHOES DA COSTA</t>
  </si>
  <si>
    <t>NEIVA DA SILVA SOARES</t>
  </si>
  <si>
    <t>NELCINEIA OLIVEIRA DE JESUS</t>
  </si>
  <si>
    <t>NILAINE FERREIRA VIANNA</t>
  </si>
  <si>
    <t>NILSA DE PAULA</t>
  </si>
  <si>
    <t>NORBERTO VAZ</t>
  </si>
  <si>
    <t>ORLANDO BEARARI</t>
  </si>
  <si>
    <t>ORLANDO SOUTO</t>
  </si>
  <si>
    <t>PATRICIA FIM</t>
  </si>
  <si>
    <t>PAULO JOAO DA SILVA</t>
  </si>
  <si>
    <t>PAULO SERGIO GOMES MINEIRO</t>
  </si>
  <si>
    <t>PRISCILA MELO VAZ</t>
  </si>
  <si>
    <t>RAIMUNDO ALVES DE ARAUJO</t>
  </si>
  <si>
    <t>RALPH ALKMIN</t>
  </si>
  <si>
    <t>RENATA GONCALVES DE FREITAS SILVA</t>
  </si>
  <si>
    <t>RENATO TADEU DE CHICO</t>
  </si>
  <si>
    <t>RICARDO DO NASCIMENTO</t>
  </si>
  <si>
    <t>RICARDO DOS SANTOS NOGUEIRA</t>
  </si>
  <si>
    <t>ROBERTO CARLOS RODRIGUES</t>
  </si>
  <si>
    <t>ROBERTO MANOEL RAMOS</t>
  </si>
  <si>
    <t>ROBINSON SOARES RIBEIRO</t>
  </si>
  <si>
    <t>ROBSON CARLOS RODRIGUES IGUERA</t>
  </si>
  <si>
    <t>ROBSON ZANDONA</t>
  </si>
  <si>
    <t>ROSA APARECIDA DOS SANTOS MARTINHO</t>
  </si>
  <si>
    <t>RUBENS CALISTA DA SILVA</t>
  </si>
  <si>
    <t>RUTH MOURA MAIKLICI</t>
  </si>
  <si>
    <t>SANDREANE RODRIGUES DE SOUZA</t>
  </si>
  <si>
    <t>SANDRO PEREIRA DA SILVA</t>
  </si>
  <si>
    <t>SERGIO PAULO PEREIRA DE JESUS</t>
  </si>
  <si>
    <t>SERGIO RICARDO CREMONEZI</t>
  </si>
  <si>
    <t>SHEILA ROBERTA DE MACEDO DAMACENO</t>
  </si>
  <si>
    <t>SIDINEI DA GLORIA DIAS CARDOSO</t>
  </si>
  <si>
    <t>SIDNEI RAMOS SOARES</t>
  </si>
  <si>
    <t>SIDNEY FAHR</t>
  </si>
  <si>
    <t>SILVANA DA SILVA COELHO</t>
  </si>
  <si>
    <t>SILVANE RODRIGUES BARBOZA ALVES</t>
  </si>
  <si>
    <t>SIMONE SICKO DE OLIVEIRA PAULINO</t>
  </si>
  <si>
    <t>SONIA APARECIDA SERAFIM</t>
  </si>
  <si>
    <t>SUSI GONCALVES GALVANI</t>
  </si>
  <si>
    <t>TALITA JESUS DE SOUZA</t>
  </si>
  <si>
    <t>TARCISIO BRITO DA ROCHA</t>
  </si>
  <si>
    <t>TATIANA CRUZ ABREU</t>
  </si>
  <si>
    <t>THAIS DE OLIVEIRA</t>
  </si>
  <si>
    <t>UBIRAJARA CARDOSO DE ARAUJO</t>
  </si>
  <si>
    <t>VALDECI JOSE SALICIO</t>
  </si>
  <si>
    <t>VALDEMIR GERALDO COSTA</t>
  </si>
  <si>
    <t>VALERIA APARECIDA DOS SANTOS</t>
  </si>
  <si>
    <t>VALMIR JOSE DOS SANTOS</t>
  </si>
  <si>
    <t>VALQUIRIA DE OLIVEIRA</t>
  </si>
  <si>
    <t>VANDA SABINO LISERRA</t>
  </si>
  <si>
    <t>VANDERLEIA MARQUES DE GOIS HORVAT</t>
  </si>
  <si>
    <t>VANESSA DA SILVA FEITOSA VIANA</t>
  </si>
  <si>
    <t>VANESSA REGINA DE VASCONCELOS</t>
  </si>
  <si>
    <t>VANESSA ROSA VERSUTTI</t>
  </si>
  <si>
    <t>VERA LUCIA DE OLIVEIRA BARBOSA</t>
  </si>
  <si>
    <t>VICENTE FRANCO NETO</t>
  </si>
  <si>
    <t>VITOR BATISTA LOPES</t>
  </si>
  <si>
    <t>WALDIR VIVIAN CAGNE</t>
  </si>
  <si>
    <t>WASHINGTON DO NASCIMENTO</t>
  </si>
  <si>
    <t>WILLIAM DIAS LIMA</t>
  </si>
  <si>
    <t>WILLIAM SALLA RAMOS</t>
  </si>
  <si>
    <t>WILLIAN PAULINO DE MELLO</t>
  </si>
  <si>
    <t>WILSON JOSE DA SILVA JUNIOR</t>
  </si>
  <si>
    <t>WILSON ROBERTO DOS SANTOS</t>
  </si>
  <si>
    <t>61.217.826 GRACILIANO LIMA</t>
  </si>
  <si>
    <t>A M DA SILVA TRANSPORTES - ME</t>
  </si>
  <si>
    <t>AM DA SILVA</t>
  </si>
  <si>
    <t>A.FAGUNDES TRANSPORTES</t>
  </si>
  <si>
    <t>A.FAGUNDES</t>
  </si>
  <si>
    <t>A.N.S. TRANSPORTE ESCOLAR LTDA</t>
  </si>
  <si>
    <t>A.N.S.</t>
  </si>
  <si>
    <t>ADAUTO PERPETUO MENDES TRANSPORTES - EPP</t>
  </si>
  <si>
    <t>ADAUTO</t>
  </si>
  <si>
    <t>ADEL &amp; VAL TRANSPORTE LTDA</t>
  </si>
  <si>
    <t>ADEL &amp; VAL</t>
  </si>
  <si>
    <t>ADNELSON MENDES DA SILVA EIRELI - ME</t>
  </si>
  <si>
    <t>ADNELSON</t>
  </si>
  <si>
    <t>ALICE SETSUKO MIYAZAKI TRANSPORTES - ME</t>
  </si>
  <si>
    <t>ALICE SETSUKO</t>
  </si>
  <si>
    <t>ANDERSON DE ALENCAR CARVALHO EIRELI - ME</t>
  </si>
  <si>
    <t>ANDERSON</t>
  </si>
  <si>
    <t>ANTONIO ARAUJO DE OLIVEIRA TRANSPORTES - ME</t>
  </si>
  <si>
    <t>ANTONIO ARAUJO</t>
  </si>
  <si>
    <t>ANTONIO AUGUSTO CITRARO - ME</t>
  </si>
  <si>
    <t>ANTONIO AUGUSTO</t>
  </si>
  <si>
    <t>ARTHUR JOSE TOLEDO SECCO 35821822823</t>
  </si>
  <si>
    <t>ARTHUR</t>
  </si>
  <si>
    <t>C. C. BOMFIM - ME</t>
  </si>
  <si>
    <t>C. C. BOMFIM</t>
  </si>
  <si>
    <t>CLEANDERSON DA SILVA OLIVEIRA TRANSPORTE ESCOLAR</t>
  </si>
  <si>
    <t>CLEANDERSON DA SILVA</t>
  </si>
  <si>
    <t>CMHP TRANSPORTES LTDA - ME</t>
  </si>
  <si>
    <t>CMHP</t>
  </si>
  <si>
    <t>CS FERREIRA TRANSPORTES - ME</t>
  </si>
  <si>
    <t>CS FERREIRA</t>
  </si>
  <si>
    <t>DIRERE TRANSPORTE ESCOLAR LTDA - ME</t>
  </si>
  <si>
    <t>DIRERE</t>
  </si>
  <si>
    <t>E DE CASTRO TRANSPORTES - ME</t>
  </si>
  <si>
    <t>E DE CASTRO</t>
  </si>
  <si>
    <t>E. P. CARDOSO TRANSPORTE ESCOLAR - ME</t>
  </si>
  <si>
    <t>EP CARDOSO</t>
  </si>
  <si>
    <t>EDMAIS TRANSPORTE LTDA</t>
  </si>
  <si>
    <t>EDMAIS</t>
  </si>
  <si>
    <t>ELAINE MARIA DE SOUZA GUT 04381358813</t>
  </si>
  <si>
    <t>ELAINE</t>
  </si>
  <si>
    <t>ELISABETE GOMES DA SILVA - ME</t>
  </si>
  <si>
    <t>ELISABETE</t>
  </si>
  <si>
    <t>ELITHE TRANSPORTES LTDA</t>
  </si>
  <si>
    <t>ELITHE</t>
  </si>
  <si>
    <t>EXPRESSO A D J LTDA</t>
  </si>
  <si>
    <t>EXPRESSO</t>
  </si>
  <si>
    <t>EXPRESSO ELITE TRANSPORTE E TURISMO LTDA</t>
  </si>
  <si>
    <t>EXPRESSO ELITE</t>
  </si>
  <si>
    <t>FAVA TRANSPORTE ESCOLAR LTDA - ME</t>
  </si>
  <si>
    <t>FAVA</t>
  </si>
  <si>
    <t>FERNANDA A. S. BELLIME TRANSPORTES LTDA</t>
  </si>
  <si>
    <t>FERNANDA</t>
  </si>
  <si>
    <t>FERNANDA SILVA 25541481805</t>
  </si>
  <si>
    <t>FRANCRIS TRANSPORTE E LOGISTICA LTDA ME</t>
  </si>
  <si>
    <t>FRANCIS</t>
  </si>
  <si>
    <t>GILBERTO CANGUCU OLIVEIRA EIRELI - ME</t>
  </si>
  <si>
    <t>GILBERTO CANGUCU</t>
  </si>
  <si>
    <t>GUIMAR TRANSPORTES LTDA - ME</t>
  </si>
  <si>
    <t>GUIMAR</t>
  </si>
  <si>
    <t>GUINA TRANSPORTES ESCOLARES LTDA</t>
  </si>
  <si>
    <t>GUINA</t>
  </si>
  <si>
    <t>HASHIMOTO TRANSPORTES LTDA</t>
  </si>
  <si>
    <t>HASHIMOTO</t>
  </si>
  <si>
    <t>HELIO SOARES TRANSPORTE ESCOLAR - ME</t>
  </si>
  <si>
    <t>HERNANDES TRANSPORTES LTDA - ME</t>
  </si>
  <si>
    <t>HERNANDES</t>
  </si>
  <si>
    <t>ISABEL SILVA PINHEIRO DIAS - ME</t>
  </si>
  <si>
    <t>ISABEL SILVA</t>
  </si>
  <si>
    <t>J &amp; P TRANSPORTES LTDA - ME</t>
  </si>
  <si>
    <t>JEP</t>
  </si>
  <si>
    <t>J.A. SERAFIM TRANSPORTES - ME</t>
  </si>
  <si>
    <t>JA SERAFIM</t>
  </si>
  <si>
    <t>J.E.A. SIMOES TRANSPORTES - EPP</t>
  </si>
  <si>
    <t>JEA</t>
  </si>
  <si>
    <t>JBN TRANSPORTES LTDA</t>
  </si>
  <si>
    <t>JBN</t>
  </si>
  <si>
    <t>JDF TRANSPORTES LTDA - ME</t>
  </si>
  <si>
    <t>JDF</t>
  </si>
  <si>
    <t>JENIFFER ANSELMO RODRIGUES TRANSPORTE ESCOLAR - ME</t>
  </si>
  <si>
    <t>JENIFER</t>
  </si>
  <si>
    <t>JOSE EDUARDO FERREIRA TAVARES TRANSPORTES - ME</t>
  </si>
  <si>
    <t>JOSE EDUARDO</t>
  </si>
  <si>
    <t>K.R SUCESSO TRANSORTES LTDA - ME</t>
  </si>
  <si>
    <t>KR SUCESSO</t>
  </si>
  <si>
    <t>L.P.A.M TRANSPORTES LTDA</t>
  </si>
  <si>
    <t>L.P.A.M</t>
  </si>
  <si>
    <t>LUGUS TRANSPORTE ESCOLAR LTDA - ME</t>
  </si>
  <si>
    <t>LUGUS</t>
  </si>
  <si>
    <t>LURIANJO TRANSPORTES LTDA</t>
  </si>
  <si>
    <t>LURIANJO</t>
  </si>
  <si>
    <t>M&amp;R BARUCH TRANSPORTE ESCOLAR E TURISMO LTDA</t>
  </si>
  <si>
    <t>M&amp;R BARUCH</t>
  </si>
  <si>
    <t>M.R.S EBENEZER TRANSPORTES ESCOLAR LTDA</t>
  </si>
  <si>
    <t>M.R.S EBENEZER</t>
  </si>
  <si>
    <t>MARCELO AMARO DA SILVA TRANSPORTES - ME</t>
  </si>
  <si>
    <t>MARCELO AMARO</t>
  </si>
  <si>
    <t>MARCELO SOARES SILVA - ME</t>
  </si>
  <si>
    <t>MARCELO SOARES</t>
  </si>
  <si>
    <t>MARIA JOSE ALVES LUZ TRANSPORTES - ME</t>
  </si>
  <si>
    <t>MARIA JOSE</t>
  </si>
  <si>
    <t>MARIVANS TRANSPORTES LTDA - ME</t>
  </si>
  <si>
    <t>MARIVANS</t>
  </si>
  <si>
    <t>MARIZETE SANTOS DIAS - ME</t>
  </si>
  <si>
    <t>MARIZETE</t>
  </si>
  <si>
    <t>MICHELI AP. DE S. SAMPAIO 30290702801</t>
  </si>
  <si>
    <t>MICHELI</t>
  </si>
  <si>
    <t>MIRIAM SILVA PINHEIRO GONCALVES 33124420870</t>
  </si>
  <si>
    <t>MIRIAM</t>
  </si>
  <si>
    <t>MIYAZ TRANSPORTES LTDA</t>
  </si>
  <si>
    <t>ALICE</t>
  </si>
  <si>
    <t>MPKA TRANSPORTES EIRELI - EPP</t>
  </si>
  <si>
    <t>MPKA</t>
  </si>
  <si>
    <t>MQS TRANSPORTE LTDA</t>
  </si>
  <si>
    <t>MQS</t>
  </si>
  <si>
    <t>NIVEL LOCACAO DE VEICULOS AUTOMOTORES LTDA - ME</t>
  </si>
  <si>
    <t>NIVEL</t>
  </si>
  <si>
    <t>ORLANDO BEARARI 57179298891</t>
  </si>
  <si>
    <t>PAULO JOAO DA SILVA TRANSPORTE ESCOLAR</t>
  </si>
  <si>
    <t>PEDRO GALDINO DA SILVA 50145240606</t>
  </si>
  <si>
    <t>PEDRO GALDINO</t>
  </si>
  <si>
    <t>PEGAZU'S TRANSPORTE ESCOLAR E FRETAMENTO LTDA - ME</t>
  </si>
  <si>
    <t>PEGAZUS</t>
  </si>
  <si>
    <t>RAGAFARO TRANSPORTES &amp; TURISMO LTDA - ME</t>
  </si>
  <si>
    <t>RAGAFARO</t>
  </si>
  <si>
    <t>RAMOTA TRANSPORTE E COMERCIO LTDA - EPP</t>
  </si>
  <si>
    <t>RAMOTA</t>
  </si>
  <si>
    <t>REOBOTE SERVICO DE TRANSPORTE E TURISMO LTDA</t>
  </si>
  <si>
    <t>REOBOTE</t>
  </si>
  <si>
    <t>RESGATE TRANSPORTES MC LTDA - ME</t>
  </si>
  <si>
    <t>RESGATE</t>
  </si>
  <si>
    <t>RG ROCHA TRANSPORTES LTDA</t>
  </si>
  <si>
    <t>RG ROCHA</t>
  </si>
  <si>
    <t>RMF COELHO TRANSPORTES - ME</t>
  </si>
  <si>
    <t>RMF</t>
  </si>
  <si>
    <t>RN RED TRANSPORTES LTDA</t>
  </si>
  <si>
    <t>RN RED</t>
  </si>
  <si>
    <t>ROBERTO CARLOS RODRIGUES TRANSPORTE ESCOLAR</t>
  </si>
  <si>
    <t>ROBSON ZANDONA 18902619800</t>
  </si>
  <si>
    <t>ROSA DO CARMO DE BASTOS - ME</t>
  </si>
  <si>
    <t>ROSA DO CARMO</t>
  </si>
  <si>
    <t>ROSALIA DE JESUS SANTOS - ME</t>
  </si>
  <si>
    <t>ROSALIA</t>
  </si>
  <si>
    <t>S C MIGLIORANZA TRANSPORTES - ME</t>
  </si>
  <si>
    <t>S C MIGLIORANZA</t>
  </si>
  <si>
    <t>S. DA SILVA LEME TRANSPORTES - ME</t>
  </si>
  <si>
    <t>S. DA SILVA</t>
  </si>
  <si>
    <t>SALICIOS TRANSPORTES LTDA</t>
  </si>
  <si>
    <t>SALICIOS</t>
  </si>
  <si>
    <t>SANTIAGO &amp; ALTEMAR TRANSPORTES LTDA - ME</t>
  </si>
  <si>
    <t>SANTIAGO &amp; ALTEMAR</t>
  </si>
  <si>
    <t>SBRAUMER TRANSPORTES LTDA - ME</t>
  </si>
  <si>
    <t>SBRAUMER</t>
  </si>
  <si>
    <t>SILVANA DA SILVA COELHO - ME</t>
  </si>
  <si>
    <t>SILVANA</t>
  </si>
  <si>
    <t>SONIA MARIA DE GOUVEIA BONTEMPO - ME</t>
  </si>
  <si>
    <t>SONIA MARIA DE GOUVEIA</t>
  </si>
  <si>
    <t>SRB TRANSPORTE LTDA</t>
  </si>
  <si>
    <t>SRB</t>
  </si>
  <si>
    <t>TRANS COELHO TRANSPORTES ESCOLARES LTDA - ME</t>
  </si>
  <si>
    <t>TRANS COELHO</t>
  </si>
  <si>
    <t>TRANSBEJA LOCADORA E TRANSPORTE ESCOLAR E RODOVIARIO LTDA - ME</t>
  </si>
  <si>
    <t>TRANSBEJA</t>
  </si>
  <si>
    <t>TRANSLUC TRANSPORTE ESCOLAR LTDA</t>
  </si>
  <si>
    <t>TRANSLUC</t>
  </si>
  <si>
    <t>TRANSPORTE ARB ESCOLAR LTDA</t>
  </si>
  <si>
    <t>ARB ESCOLAR</t>
  </si>
  <si>
    <t>TRANSPORTE ESCOLAR D B R LTDA</t>
  </si>
  <si>
    <t>ESCOLAR D B R</t>
  </si>
  <si>
    <t>TRANSPORTE GOUVEIA LTDA</t>
  </si>
  <si>
    <t>GOUVEIA</t>
  </si>
  <si>
    <t>TRANSRUMAR TRANSPORTES LTDA</t>
  </si>
  <si>
    <t>TRANSRUMAR</t>
  </si>
  <si>
    <t>TRANSTOTTA TRANSPORTES LTDA</t>
  </si>
  <si>
    <t>TRANSTOTTA</t>
  </si>
  <si>
    <t>TRINDADE TRANSPORTE ESOLAR LTDA</t>
  </si>
  <si>
    <t>TRINDADE</t>
  </si>
  <si>
    <t>V M DE GOIS HORVAT TRANSPORTE ESCOLAR</t>
  </si>
  <si>
    <t>V M DE GOIS</t>
  </si>
  <si>
    <t>VANDA SABINO LISERRA TRANSPORTES</t>
  </si>
  <si>
    <t>VANDA SABINO</t>
  </si>
  <si>
    <t>VANDERLEI DA SILVA LOPES LTDA - ME</t>
  </si>
  <si>
    <t>VANDERLEI</t>
  </si>
  <si>
    <t>VANESSA ALVES DOS SANTOS 37235075813</t>
  </si>
  <si>
    <t>VANESSA</t>
  </si>
  <si>
    <t>VERA LUCIA DE OLIVEIRA BARBOSA TRANSPORTE</t>
  </si>
  <si>
    <t>VERA LUCIA DE OLIVEIRA</t>
  </si>
  <si>
    <t>VFN TRANSPORTE LTDA</t>
  </si>
  <si>
    <t>VFN</t>
  </si>
  <si>
    <t>VICENTE GOMES DA SILVA NETO TRANSPORTE - ME</t>
  </si>
  <si>
    <t>VICENTE</t>
  </si>
  <si>
    <t>VSE TRANSPORTES EIRELI - ME</t>
  </si>
  <si>
    <t>VSE</t>
  </si>
  <si>
    <t>WILSON DOS SANTOS ARAUJO - ME</t>
  </si>
  <si>
    <t>WILSON SANTOS</t>
  </si>
  <si>
    <t>ZELMAR TRANSPORTE ESCOLAR LTDA-ME</t>
  </si>
  <si>
    <t>ZELMAR</t>
  </si>
  <si>
    <t>ADILSON FRANCISCO DE SOUZA</t>
  </si>
  <si>
    <t>ADRIANA HILARIO ALVES</t>
  </si>
  <si>
    <t>ALEXANDRE BARBOSA DE LIMA</t>
  </si>
  <si>
    <t>ANDERSON LUIZ DE MORAES</t>
  </si>
  <si>
    <t>ANDREA RODRIGUES DE ARAUJO</t>
  </si>
  <si>
    <t>ANTONIO NETUNE HENRIQUE DE LIMA</t>
  </si>
  <si>
    <t>ARIONALDO RODRIGUES DE LIMA</t>
  </si>
  <si>
    <t>ARMANDO FERRAZ DA ROCHA</t>
  </si>
  <si>
    <t>AUDENI ALVES DO NASCIMENTO</t>
  </si>
  <si>
    <t>BRUNO CANDIANI PARIS</t>
  </si>
  <si>
    <t>BRUNO FERREIRA DE ARAUJO</t>
  </si>
  <si>
    <t>CARLOS ALBERTO ARANA</t>
  </si>
  <si>
    <t>EDILSON COSTA</t>
  </si>
  <si>
    <t>EDNA NEVES DA SILVA ROSA</t>
  </si>
  <si>
    <t>EDSON DOS SANTOS</t>
  </si>
  <si>
    <t>ELCIO JOSE DE AZEVEDO</t>
  </si>
  <si>
    <t>FABIANA APARECIDA RIBEIRO GONZAGA</t>
  </si>
  <si>
    <t>FABIO DE SANTANA PATROCINIO DA SILVA</t>
  </si>
  <si>
    <t>FRANCISCO DE ASSIS DA SILVA</t>
  </si>
  <si>
    <t>FRANCISCO ELTON TEIXEIRA ROCHA</t>
  </si>
  <si>
    <t>GERLUCE BATISTA ARAUJO</t>
  </si>
  <si>
    <t>GILDOVAL PEDRO CAVALCANTE</t>
  </si>
  <si>
    <t>HELIO DE JESUS MACEDO</t>
  </si>
  <si>
    <t>HELIO JOSE SILVA</t>
  </si>
  <si>
    <t>JAIME HERCULANO DE ARAUJO NETTO</t>
  </si>
  <si>
    <t>JAIR ANDRADE DA SILVA ALMEIDA</t>
  </si>
  <si>
    <t>JANE RODRIGUES ROCHA</t>
  </si>
  <si>
    <t>JANETE APARECIDA DA SILVA GAUNA</t>
  </si>
  <si>
    <t>JESUSNILDO SILVA SACRAMENTO</t>
  </si>
  <si>
    <t>JONAS ANTONIO DA SILVA</t>
  </si>
  <si>
    <t>JOSE BORGES DA SILVA NETO</t>
  </si>
  <si>
    <t>JOSE CARLOS FERREIRA DE HUNGRIA</t>
  </si>
  <si>
    <t>JOSE HERACLITO DE SOUZA LEAO</t>
  </si>
  <si>
    <t>JOSE MARIO DE OLIVEIRA</t>
  </si>
  <si>
    <t>JOSE MARQUES LINS</t>
  </si>
  <si>
    <t>JOSE MAURICIO DE PAULA</t>
  </si>
  <si>
    <t>JURANDIR FLORENCIO DE SOUZA JUNIOR</t>
  </si>
  <si>
    <t>JUSCILENE CANDIDA DA SILVA ALEXANDRE</t>
  </si>
  <si>
    <t>JUVENILSON SILVA SACRAMENTO</t>
  </si>
  <si>
    <t>LUCIMAR DE FREITAS MATOS</t>
  </si>
  <si>
    <t>LUCIVAL MACIEL BORGES</t>
  </si>
  <si>
    <t>LUIS GUSTAVO SANTOS DE OLIVEIRA</t>
  </si>
  <si>
    <t>MANUEL MESSIAS PEREIRA PINTO</t>
  </si>
  <si>
    <t>MARCELO GIL SALES PEREIRA</t>
  </si>
  <si>
    <t>MARCELO SANTANA</t>
  </si>
  <si>
    <t>MARCIA COUTINHO PEREIRA</t>
  </si>
  <si>
    <t>MARCIO JOSE MARQUES LINS</t>
  </si>
  <si>
    <t>MARCO ANTONIO PRAIS</t>
  </si>
  <si>
    <t>MARCOS TADEU MARQUES</t>
  </si>
  <si>
    <t>MARIA ALBERTINA DE OLIVEIRA DE LIMA</t>
  </si>
  <si>
    <t>MARIA DE FATIMA DA SILVA NASCIMENTO</t>
  </si>
  <si>
    <t>MARIA DEMETRO DE MORAIS</t>
  </si>
  <si>
    <t>MARIA VILANI DA SILVA RODRIGUES</t>
  </si>
  <si>
    <t>MARIO CESAR SOUZA MATOS</t>
  </si>
  <si>
    <t>MILSON APARECIDO FERREIRA</t>
  </si>
  <si>
    <t>MILTON MIGUEL DA ROCHA</t>
  </si>
  <si>
    <t>MIRIAM ROSA DE BRITO</t>
  </si>
  <si>
    <t>NICOMEDES DA CUNHA TORRES</t>
  </si>
  <si>
    <t>OSVALDO DOS SANTOS ROCHA</t>
  </si>
  <si>
    <t>PEDRO DA SILVA</t>
  </si>
  <si>
    <t>PEDRO JOSE DE JESUS AGAPITO</t>
  </si>
  <si>
    <t>RAQUEL SARDI DUTRA</t>
  </si>
  <si>
    <t>REGINALDO MATIAS ALVES</t>
  </si>
  <si>
    <t>REINALDO RAMOS DE ARAUJO</t>
  </si>
  <si>
    <t>RENIANDER POZATI CORREA</t>
  </si>
  <si>
    <t>RICARDO MASSAYUKI OTSUKA</t>
  </si>
  <si>
    <t>RITA DE CASSIA CARVALHO MACHADO</t>
  </si>
  <si>
    <t>ROBERTO COELHO DA SILVA</t>
  </si>
  <si>
    <t>ROGERIO VIEIRA DOS SANTOS</t>
  </si>
  <si>
    <t>SANDRA GRADIZ AFONSO</t>
  </si>
  <si>
    <t>SERGIO MARCOS BARBOSA</t>
  </si>
  <si>
    <t>SHEILA CARLA DE MACEDO</t>
  </si>
  <si>
    <t>SONIA DE JESUS PEREIRA NEVES</t>
  </si>
  <si>
    <t>SONIA MARIA BARBOSA CORREA</t>
  </si>
  <si>
    <t>SUELI CONDE</t>
  </si>
  <si>
    <t>SUZI CRISTINA DE OLIVEIRA FRISCIO</t>
  </si>
  <si>
    <t>SUZI PAULA MOREIRA MEDINA</t>
  </si>
  <si>
    <t>VAGNER RODRIGUES DE LIMA</t>
  </si>
  <si>
    <t>VALDIR ALVES DOS SANTOS</t>
  </si>
  <si>
    <t>VANESSA SANTOS SOUSA PEREIRA</t>
  </si>
  <si>
    <t>WELLINGTON DE OLIVEIRA BENICIO</t>
  </si>
  <si>
    <t>WILSON PEDRO FIRMINO</t>
  </si>
  <si>
    <t>55.674.546 WILSON PEDRO FIRMINO</t>
  </si>
  <si>
    <t>WILSON PEDRO</t>
  </si>
  <si>
    <t>A. V. SILVA TRANSPORTES LTDA - ME</t>
  </si>
  <si>
    <t>AV SILVA</t>
  </si>
  <si>
    <t>A.F.G. GONZAGA TRANSPORTES LTDA</t>
  </si>
  <si>
    <t>AFG</t>
  </si>
  <si>
    <t>ALESSANDRO RODRIGUES SILVA - TRANSPORTES</t>
  </si>
  <si>
    <t>ALESSANDRO</t>
  </si>
  <si>
    <t>ALEXANDRE DE ARAUJO CIPRIANO - ME</t>
  </si>
  <si>
    <t>ALEXANDRE</t>
  </si>
  <si>
    <t>ANDERSON LUIZ DE MORAES - ME</t>
  </si>
  <si>
    <t>ANDERSON LUIZ</t>
  </si>
  <si>
    <t>ANDERSON MORAES TRANSPORTES E LOCACOES LTDA</t>
  </si>
  <si>
    <t>ANDERSON MORAES</t>
  </si>
  <si>
    <t>C A PEREIRA VENDAS E SER DE EQUIP DE INFO - ME</t>
  </si>
  <si>
    <t>CA PEREIRA</t>
  </si>
  <si>
    <t>CA PIRILLO TRANSPORTES E LOCACOES LTDA - ME</t>
  </si>
  <si>
    <t>CA PIRILLO</t>
  </si>
  <si>
    <t>CS GRADIZ TRANSPORTE E LOCADORA LTDA</t>
  </si>
  <si>
    <t>CS GRADIZ</t>
  </si>
  <si>
    <t>CTE TURISMO LTDA</t>
  </si>
  <si>
    <t>CTE</t>
  </si>
  <si>
    <t>DAN RM TRANSPORTES EIRELI - ME</t>
  </si>
  <si>
    <t>DAN RM</t>
  </si>
  <si>
    <t>DMM DOS SANTOS TRANSPORTES - ME</t>
  </si>
  <si>
    <t>DMM</t>
  </si>
  <si>
    <t>DOUGLAS SOUZA VILELA LTDA</t>
  </si>
  <si>
    <t>DOUGLAS</t>
  </si>
  <si>
    <t>E DE FREITAS MATOS TRANSPORTES - ME</t>
  </si>
  <si>
    <t>E DE FREITAS</t>
  </si>
  <si>
    <t>EDSON DA SILVA CRUZ TRANSPORTES - ME</t>
  </si>
  <si>
    <t>EDSON DA SILVA</t>
  </si>
  <si>
    <t>ESPLENDOR TURISMO LTDA - ME</t>
  </si>
  <si>
    <t>ESPLENDOR</t>
  </si>
  <si>
    <t>FLAVIO S BOSCACHI TRANSPORTES LTDA - ME</t>
  </si>
  <si>
    <t xml:space="preserve">FLAVIO S </t>
  </si>
  <si>
    <t>FRANCISCO DE ASSIS DA SILVA 49063626487</t>
  </si>
  <si>
    <t>FRANCISCO DE ASSIS</t>
  </si>
  <si>
    <t>FRANCISCO NASCIMENTO DE OLIVEIRA BARRETO 01032072369</t>
  </si>
  <si>
    <t>FRANCISCO NASCIMENTO</t>
  </si>
  <si>
    <t>G L M - TRANSPORTES DE PASSAGEIROS LTDA - ME</t>
  </si>
  <si>
    <t>GLM</t>
  </si>
  <si>
    <t>GRAHN TOUR TRANSPORTES EIRELI - ME</t>
  </si>
  <si>
    <t>GRAHN</t>
  </si>
  <si>
    <t>IRMAOS SANTANA TRANSPORTE ESCOLAR LTDA - ME</t>
  </si>
  <si>
    <t>IRMAOS SANTANA</t>
  </si>
  <si>
    <t>J.M.M TRANSPORTE LTDA - ME</t>
  </si>
  <si>
    <t>JMM</t>
  </si>
  <si>
    <t>JMB TRANSPORTE ESCOLAR LTDA</t>
  </si>
  <si>
    <t>JMB</t>
  </si>
  <si>
    <t>JOSE E CELIA</t>
  </si>
  <si>
    <t>JOSE ELIAS LOPES DE ABREU</t>
  </si>
  <si>
    <t>JOSE ELIAS</t>
  </si>
  <si>
    <t>LAUTON TRANSPORTES LTDA - ME</t>
  </si>
  <si>
    <t>LAUTON</t>
  </si>
  <si>
    <t>MARI CARMEM BERNAL DOMINGUES CRECHE - ME</t>
  </si>
  <si>
    <t>MARI CARMEM</t>
  </si>
  <si>
    <t>MARIA AUXILIADORA PINTO TRANSPORTE ESCOLAR - ME</t>
  </si>
  <si>
    <t>MARIA AUXILIADORA</t>
  </si>
  <si>
    <t>MAYFRAN LOCACAO DE VEICULOS E TRANSPORTES LTDA</t>
  </si>
  <si>
    <t>MAYFRAN</t>
  </si>
  <si>
    <t>PAIVA TRANSPORTES LTDA - ME</t>
  </si>
  <si>
    <t>PAIVA</t>
  </si>
  <si>
    <t>PANDATUR TRANSPORTES E LOCADORA LTDA - ME</t>
  </si>
  <si>
    <t>PANDATUR</t>
  </si>
  <si>
    <t>PJV JATOBA TRANSPORTES LTDA - ME</t>
  </si>
  <si>
    <t>PJV</t>
  </si>
  <si>
    <t>R.M.N. TRANSPORTES &amp; NEGOCIOS LTDA</t>
  </si>
  <si>
    <t>RMN</t>
  </si>
  <si>
    <t>ROBSON ROBERTO FAGUNDES TRANSPORTES - ME</t>
  </si>
  <si>
    <t>ROBSON</t>
  </si>
  <si>
    <t>RRTRANS TRANSPORTES E LOCADORA LTDA - ME</t>
  </si>
  <si>
    <t>RRTRANS</t>
  </si>
  <si>
    <t>RVS TRANSPORTE TERCEIRIZACAO E LOGISTICA LTDA - ME</t>
  </si>
  <si>
    <t>RVS</t>
  </si>
  <si>
    <t>SAYONARA MARIA DA SILVA SANTOS RIBEIRO TRANSPORTE - ME</t>
  </si>
  <si>
    <t>SAYONARA</t>
  </si>
  <si>
    <t>SEVERINO ANTONIO SOARES - ME</t>
  </si>
  <si>
    <t>SEVERINO</t>
  </si>
  <si>
    <t>SODRE TRANSPORTES LTDA - ME</t>
  </si>
  <si>
    <t>SODRE</t>
  </si>
  <si>
    <t>SORAYA APARECIDA MACIEL 19577526888</t>
  </si>
  <si>
    <t>SORAYA</t>
  </si>
  <si>
    <t>STEFANNY TUR TRANSPORTE ESCOLAR LTDA</t>
  </si>
  <si>
    <t>STEFANNY</t>
  </si>
  <si>
    <t>STYLE CAR LOCADORA DE VEICULOS LTDA - ME</t>
  </si>
  <si>
    <t>STYLE CAR</t>
  </si>
  <si>
    <t>STYLLUS CAR SERVICOS AUTOMOTIVOS E TRANSPORTES LTDA - ME</t>
  </si>
  <si>
    <t>STYLLUS CAR</t>
  </si>
  <si>
    <t>TAC SERVICOS E LOCACAO LTDA</t>
  </si>
  <si>
    <t>TAC</t>
  </si>
  <si>
    <t>TIA MARIA &amp; TIA BETE TRANSPORTES LTDA - ME</t>
  </si>
  <si>
    <t>TIA MARIA E TIA BETE</t>
  </si>
  <si>
    <t>TRANSGILO TRANSPORTES E LOCADORA LTDA - ME</t>
  </si>
  <si>
    <t>TRANSGILO</t>
  </si>
  <si>
    <t>TRANSPORTADORA RAPIDO NOVA ESPERANCA LTDA - ME</t>
  </si>
  <si>
    <t>RAPIDO NOVA ESPERANÇA</t>
  </si>
  <si>
    <t>TRANSPORTE ESCOLAR GAUNA LTDA - ME</t>
  </si>
  <si>
    <t>GAUNA</t>
  </si>
  <si>
    <t>TRANSPORTES CRUZ &amp; MARQUES LTDA - ME</t>
  </si>
  <si>
    <t>CRUZ &amp; MARQUES</t>
  </si>
  <si>
    <t>TRANSPORTES FAMILIA ROSA LTDA - ME</t>
  </si>
  <si>
    <t>FAMILIA ROSA</t>
  </si>
  <si>
    <t>TRANSVARIANTE LOCADORA LTDA - ME</t>
  </si>
  <si>
    <t>TRANSVARIANTE</t>
  </si>
  <si>
    <t>VL DE OLIVEIRA ABREU TRANSPORTES - ME</t>
  </si>
  <si>
    <t>VL</t>
  </si>
  <si>
    <t>VTEC TRANSPORTADORA ESCOLAR LTDA - ME</t>
  </si>
  <si>
    <t>VTEC</t>
  </si>
  <si>
    <t>W.A.S. TRANSPORTES E VIAGENS LTDA - ME</t>
  </si>
  <si>
    <t>WAS</t>
  </si>
  <si>
    <t>WASDEIA TRANSPORTES LTDA - ME</t>
  </si>
  <si>
    <t>WASDEIA</t>
  </si>
  <si>
    <t>ADEMIR CAROLINO</t>
  </si>
  <si>
    <t>ALEXANDRO MONTEIRO DE ANDRADE</t>
  </si>
  <si>
    <t>ANDRE CARVALHO DA SILVA</t>
  </si>
  <si>
    <t>ANGELINA PAULINO RODRIGUES</t>
  </si>
  <si>
    <t>ANTONIO ANICETO FERNANDES</t>
  </si>
  <si>
    <t>ANTONIO CARLOS DOS SANTOS</t>
  </si>
  <si>
    <t>ANTONIO MIGUEL DA SILVA</t>
  </si>
  <si>
    <t>ATAIDE INACIO FERREIRA</t>
  </si>
  <si>
    <t>CARLOS EDUARDO DA SILVA SANTANA</t>
  </si>
  <si>
    <t>CELIA REGINA DA SILVA IVO</t>
  </si>
  <si>
    <t>CHEILA SANTOS DE LIMA</t>
  </si>
  <si>
    <t>CLAUDIA APARECIDA DE CARVALHO OLIVEIRA</t>
  </si>
  <si>
    <t>CLAUDIO DE OLIVEIRA LEOPOLDO JUNIOR</t>
  </si>
  <si>
    <t>CLAUDIO SIMOES RIBEIRO</t>
  </si>
  <si>
    <t>CLAYTON MAXIMO DA SILVA</t>
  </si>
  <si>
    <t>CLEIR MANGUEIRA ANDRIOLA</t>
  </si>
  <si>
    <t>CRISTIANO CONCEICAO DA CRUZ</t>
  </si>
  <si>
    <t>DAIANE CRISTINA MANOEL</t>
  </si>
  <si>
    <t>DAVID ALEXANDRE GONCALVES</t>
  </si>
  <si>
    <t>DEJAILTON JESUS DA SILVA</t>
  </si>
  <si>
    <t>DOUGLAS GARBELINI CAVALCANTE</t>
  </si>
  <si>
    <t>EDUARDO COSTA DE MENDONCA</t>
  </si>
  <si>
    <t>EDUARDO VALENTIM TAVEIROS</t>
  </si>
  <si>
    <t>ELIZANDRA AQUINO DE OLIVEIRA</t>
  </si>
  <si>
    <t>EMERSON COSTA</t>
  </si>
  <si>
    <t>ERIC DE SOUZA</t>
  </si>
  <si>
    <t>FERNANDO MARTINS DE ARAUJO</t>
  </si>
  <si>
    <t>FLORISVAL SOUZA CRUZ</t>
  </si>
  <si>
    <t>GILFREDO COELHO ROCHA</t>
  </si>
  <si>
    <t>GILVAN ROMUALDO DE SOUZA</t>
  </si>
  <si>
    <t>HAMILTON MARTINS LEITE</t>
  </si>
  <si>
    <t>IGOR BARBOSA DA SILVA</t>
  </si>
  <si>
    <t>ISAIAS DA SILVA PIMENTEL</t>
  </si>
  <si>
    <t>JOEFRAN PEREIRA DE OLIVEIRA</t>
  </si>
  <si>
    <t>JOSE FRANCISCO ROSSIN</t>
  </si>
  <si>
    <t>JOSE JUAREZ DE SOUZA</t>
  </si>
  <si>
    <t>JOSE LENILDO MACIEL</t>
  </si>
  <si>
    <t>JOSE NOBRE DE ALMEIDA</t>
  </si>
  <si>
    <t>JUCIANA DE OLIVEIRA DE ARAUJO GUIMARAES</t>
  </si>
  <si>
    <t>KATY OBLESRCZUK GUIMARAES</t>
  </si>
  <si>
    <t>LEANDRO GOMES ROQUE</t>
  </si>
  <si>
    <t>LUZINETE APARECIDA RODRIGUES DA SILVA</t>
  </si>
  <si>
    <t>MARCELO DA SILVA RODRIGUES</t>
  </si>
  <si>
    <t>MARCELO TEIXEIRA</t>
  </si>
  <si>
    <t>MARIA IVONE APARECIDA ROCHA</t>
  </si>
  <si>
    <t>OSVALDO MASSATOSHI YAMADA</t>
  </si>
  <si>
    <t>RAFAEL PRUDENTE DE OLIVEIRA</t>
  </si>
  <si>
    <t>RENILDO DA SILVA BATISTA</t>
  </si>
  <si>
    <t>ROGERIO BARBOSA BORGES</t>
  </si>
  <si>
    <t>ROGERIO MANZATTO</t>
  </si>
  <si>
    <t>RONALDO PAULO DA SILVA</t>
  </si>
  <si>
    <t>ROSELI DE CARVALHO COUTO</t>
  </si>
  <si>
    <t>ROSIETE OLIVEIRA DA SILVA BATISTA</t>
  </si>
  <si>
    <t>SOLANGE IZABEL DE LIMA</t>
  </si>
  <si>
    <t>SONIA MARIA COSTA DO NASCIMENTO</t>
  </si>
  <si>
    <t>TONI LAZARO DA SILVA</t>
  </si>
  <si>
    <t>ULISSES GOMES BASTOS</t>
  </si>
  <si>
    <t>VOLNEI NUNES DE BARROS</t>
  </si>
  <si>
    <t>WELTON RIBEIRO BARBOSA</t>
  </si>
  <si>
    <t>WILSON VALENTIM TAVEIROS</t>
  </si>
  <si>
    <t>WILTON FERNANDES</t>
  </si>
  <si>
    <t>WILTON LEANDRO FERREIRA</t>
  </si>
  <si>
    <t>52.391.092 KATY OBLESRCZUK GUIMARAES</t>
  </si>
  <si>
    <t>KATY OBLESRCZUK</t>
  </si>
  <si>
    <t>54.828.451 EDNALDO DA SILVA RODRIGUES</t>
  </si>
  <si>
    <t>EDNALDO</t>
  </si>
  <si>
    <t>ACER TRANSPORTES LTDA - ME</t>
  </si>
  <si>
    <t>ACER</t>
  </si>
  <si>
    <t>ACESSA TRANSPORTES LTDA - ME</t>
  </si>
  <si>
    <t>ACESSA</t>
  </si>
  <si>
    <t>ALTRUISTA</t>
  </si>
  <si>
    <t>ANDS TRANSPORTES ESCOLARES LTDA - ME</t>
  </si>
  <si>
    <t>ANDS</t>
  </si>
  <si>
    <t>ASSISTENCIAL TRANSPORTES ESCOLARES E FRETAMENTOS LTDA - ME</t>
  </si>
  <si>
    <t>ASSISTENCIAL</t>
  </si>
  <si>
    <t>BRYANTUR TRANSPORTES LTDA - ME</t>
  </si>
  <si>
    <t>BRYANTUR</t>
  </si>
  <si>
    <t>C. RUIZ AMAD ENNES ESCOLAR E CIA LTDA - ME</t>
  </si>
  <si>
    <t>C. RUIZ AMAD</t>
  </si>
  <si>
    <t>CAVALCANTE</t>
  </si>
  <si>
    <t>CELEBRA TRANSPORTES LTDA - ME</t>
  </si>
  <si>
    <t>CELEBRA</t>
  </si>
  <si>
    <t>CRISTIANO ALVES LIMA TRANSPORTES - ME</t>
  </si>
  <si>
    <t>CRISTIANO ALVES</t>
  </si>
  <si>
    <t>DC TRANSPORTES LTDA</t>
  </si>
  <si>
    <t>DC</t>
  </si>
  <si>
    <t>FORMITUR TRANSPORTES LTDA - ME</t>
  </si>
  <si>
    <t>FORMITUR</t>
  </si>
  <si>
    <t>GIMENEZ E LATERI TRANSPORTES DE ESCOLAR E DE PASSAGEIROS LTDA - EPP</t>
  </si>
  <si>
    <t>GIMENEZ</t>
  </si>
  <si>
    <t>MARCIA JOAO NASCIMENTO TRANSPORTES LTDA</t>
  </si>
  <si>
    <t>MARCIA JOAO</t>
  </si>
  <si>
    <t>MARCIO DE SOUSA PINHEIRO - ME</t>
  </si>
  <si>
    <t>MARCIO SOUSA</t>
  </si>
  <si>
    <t>MARIA DA PENHA CARVALHO LLONA TRANSPORTES - ME</t>
  </si>
  <si>
    <t>MARIA DA PENHA</t>
  </si>
  <si>
    <t>MONICA SMORIGO DE OLIVEIRA - ME</t>
  </si>
  <si>
    <t>MONICA</t>
  </si>
  <si>
    <t>Q &amp; J TRANSPORTES LTDA - ME</t>
  </si>
  <si>
    <t>Q&amp;J</t>
  </si>
  <si>
    <t>RJC TRANSPORTES E LOCACAO DE VEICULOS LTDA - ME</t>
  </si>
  <si>
    <t>RJC</t>
  </si>
  <si>
    <t>SHIRLEI &amp; ALAUR TRANSPORTES VALE LTDA - ME</t>
  </si>
  <si>
    <t>SHIRLEI</t>
  </si>
  <si>
    <t>SOLANGE PEDROSO DE CAMPOS - ME</t>
  </si>
  <si>
    <t>SOLANGE PEDROSO</t>
  </si>
  <si>
    <t>TRANS SALES TRANSPORTES LTDA - ME</t>
  </si>
  <si>
    <t>TRANS SALES</t>
  </si>
  <si>
    <t>TRANSOLIVEIRA TRANSPORTE ESCOLAR LTDA - ME</t>
  </si>
  <si>
    <t>TRANSOLIVEIRA</t>
  </si>
  <si>
    <t>VBS TRANSPORTES LTDA - ME</t>
  </si>
  <si>
    <t>VBS</t>
  </si>
  <si>
    <t>VIA LUZ TRANSPORTES DE PASSAGEIROS LTDA - EPP</t>
  </si>
  <si>
    <t>VIA LUZ</t>
  </si>
  <si>
    <t>corrige erro - não encontrou apelido</t>
  </si>
  <si>
    <t>checagem antecipada se tem alguma planilha com problema ou não encontrada</t>
  </si>
  <si>
    <t>01/dez/ processamento por pf e pj e colocar filtro na emissão de demonstrativo</t>
  </si>
  <si>
    <t>Base de CAlculo IR 2026</t>
  </si>
  <si>
    <t>Faixa 1</t>
  </si>
  <si>
    <t>Faixa 2</t>
  </si>
  <si>
    <t>Faixa 3</t>
  </si>
  <si>
    <t>Faixa 4</t>
  </si>
  <si>
    <t>Faixa 5</t>
  </si>
  <si>
    <t>IR 2026</t>
  </si>
  <si>
    <t>SUBSECRETARIA DO TESOURO MUNICIPAL
DEPARTAMENTO DE CONTADORIA
DIVISAO DE CONTABILIDADE DE RECEITAS E DE IMPOSTO DE RENDA</t>
  </si>
  <si>
    <t xml:space="preserve">PLANILHA PARA SIMULAÇÃO DE CÁLCULO DO IRRF </t>
  </si>
  <si>
    <t xml:space="preserve">VIGÊNCIA A PARTIR DE 1º DE JANEIRO/2026 </t>
  </si>
  <si>
    <t>São editáveis apenas os campos destacados em cinza</t>
  </si>
  <si>
    <t xml:space="preserve">Rendimentos tributáveis </t>
  </si>
  <si>
    <t>Pagamentos anteriores</t>
  </si>
  <si>
    <t>Pagamento da NLP atual</t>
  </si>
  <si>
    <t>Rendimentos tributáveis Acumulado¹</t>
  </si>
  <si>
    <t xml:space="preserve">¹ O fato gerador do IR é o pagamento. O cálculo deve considerar os valores com base na previsão de pagamento dentro de um mesmo mês. </t>
  </si>
  <si>
    <t>Retenção anterior</t>
  </si>
  <si>
    <t>Valor(es) retido(s) em NLP(s) anterior(es)</t>
  </si>
  <si>
    <t>Informações para simulação do cálculo do IRRF</t>
  </si>
  <si>
    <t>Deduções Legais</t>
  </si>
  <si>
    <t xml:space="preserve"> Previdência oficial</t>
  </si>
  <si>
    <t>Dependentes (quantidade)</t>
  </si>
  <si>
    <t>Pensão alimentícia</t>
  </si>
  <si>
    <t>Outras Deduções Previdência Privada, Funpresp, FAPI e Parcela isenta de aposentadoria, reserva remunerada, reforma e pensão para declarante com 65 anos ou mais, caso não tenha sido deduzida dos rendimentos tributáveis. Carne-Leão: Livro Caixa.</t>
  </si>
  <si>
    <t>Desconto simplicado (Dedução 25% s/ 1ª Faixa)</t>
  </si>
  <si>
    <t>Por Deduções Legais</t>
  </si>
  <si>
    <t>Por Desconto Simplificado ²</t>
  </si>
  <si>
    <t>Valor da retencão acumulada</t>
  </si>
  <si>
    <t>Valor a reter na NLP atual</t>
  </si>
  <si>
    <t>Melhor opção para o IRRF</t>
  </si>
  <si>
    <t>Observações:</t>
  </si>
  <si>
    <t>• A apuração do imposto é realizada com base na opção entre as deduções legais ou o desconto simplificado, adotando-se a alternativa mais vantajosa ao contribuinte.</t>
  </si>
  <si>
    <t>• O cálculo já contempla a isenção e a redução do Imposto de Renda estabelecidas na Lei nº 15.270, de 26 de novembro de 2025.</t>
  </si>
  <si>
    <t>RENDIMENTOS TRIBUTÁVEIS SUJEITOS AO AJUSTE MENSAL</t>
  </si>
  <si>
    <t>REDUÇÃO DO IMPOSTO DE RENDA</t>
  </si>
  <si>
    <t>De</t>
  </si>
  <si>
    <t>Até</t>
  </si>
  <si>
    <t>Regra</t>
  </si>
  <si>
    <t>até R$ 312,89 (de modo que o imposto devido seja zero)</t>
  </si>
  <si>
    <t>R$ 978,62 - (0,133145 x rendimentos tributáveis sujeitos à incidência mensal)
(de modo que a redução do imposto seja decrescente linearmente até zerar para rendimentos a partir de R$ 7.350,00)</t>
  </si>
  <si>
    <t>Vigente a partir do mês de janeiro do ano-calendário de 2026. Lei nº 15.270, de 26 de novembro de 2025</t>
  </si>
  <si>
    <t xml:space="preserve">Acima de R$ 7.350,00 não haverá redução no imposto devido. </t>
  </si>
  <si>
    <t>Tabela Progressiva</t>
  </si>
  <si>
    <t>Base de Cálculo (R$)</t>
  </si>
  <si>
    <t>Alíquota (%)</t>
  </si>
  <si>
    <t>Parcela a Deduzir do IR (R$)</t>
  </si>
  <si>
    <t>Até 2.428,80</t>
  </si>
  <si>
    <t>De 2.428,81 até 2.826,65</t>
  </si>
  <si>
    <t>De 2.826,66 até 3.751,05</t>
  </si>
  <si>
    <t>De 3.751,06 até 4.664,68</t>
  </si>
  <si>
    <t>Acima de 4.664,68</t>
  </si>
  <si>
    <t>Vigente a partir do mês de maio do ano-calendário de 2025 (Lei nº 11.482, de 31 de maio de 2007)</t>
  </si>
  <si>
    <t>Base Contribuição Previdenciária:</t>
  </si>
  <si>
    <t>Total de Contribuição</t>
  </si>
  <si>
    <t>Base Imposto de Renda</t>
  </si>
  <si>
    <t>Quantidade de Dependentes</t>
  </si>
  <si>
    <t>Dedução por dependente</t>
  </si>
  <si>
    <t>Total das Deduções:</t>
  </si>
  <si>
    <t>Valor da Base</t>
  </si>
  <si>
    <t>Pensão</t>
  </si>
  <si>
    <t>Inicial</t>
  </si>
  <si>
    <t>Final</t>
  </si>
  <si>
    <t>Alíquota</t>
  </si>
  <si>
    <t>Dedução</t>
  </si>
  <si>
    <t>Valor</t>
  </si>
  <si>
    <t>Outras Deduções</t>
  </si>
  <si>
    <t>Total Desconto de IR</t>
  </si>
  <si>
    <t>Calculo considerando a regra de Isenção até R$ 5.000,00</t>
  </si>
  <si>
    <t>Calculo do imposto considerando a redução sobre rendimentos tributaveis entre R$ 5.000,01 e R$ 7.350,00</t>
  </si>
  <si>
    <t>Valor do IR apurado a ser retido considerando isenção e redução</t>
  </si>
  <si>
    <t>CÁLCULO REDUÇÃO DE IR</t>
  </si>
  <si>
    <t>Rendimento tributavel acumulado</t>
  </si>
  <si>
    <t xml:space="preserve">Fator Multiplicador do Rendimento Tributável </t>
  </si>
  <si>
    <t>Valor Fixo de redução</t>
  </si>
  <si>
    <r>
      <t xml:space="preserve">rendimentos tributáveis sujeitos à incidência mensal </t>
    </r>
    <r>
      <rPr>
        <b/>
        <sz val="11"/>
        <color rgb="FFEE0000"/>
        <rFont val="Calibri"/>
        <family val="2"/>
        <scheme val="minor"/>
      </rPr>
      <t>(bruto)</t>
    </r>
  </si>
  <si>
    <t xml:space="preserve">Fator Multiplicador </t>
  </si>
  <si>
    <t>Valor da reduçao</t>
  </si>
  <si>
    <t>Valor do IR aplicando a tabela progressiva</t>
  </si>
  <si>
    <t>Valor da reduçao do IR</t>
  </si>
  <si>
    <t>Valor da retençao do IR acumulada Faixa de redução R$ 5.000,01 a R$ 7.350,00</t>
  </si>
  <si>
    <t> LEI Nº 15.270, DE 26 DE NOVEMBRO DE 2025</t>
  </si>
  <si>
    <t>Base Imposto de Renda (MODO SIMPLIFICADO)</t>
  </si>
  <si>
    <t>Remuneração</t>
  </si>
  <si>
    <t>Dedução 25% s/ 1ª Faixa</t>
  </si>
  <si>
    <t>TOTAL ALUNOS N CAD(MENOS DE 30 DIAS)</t>
  </si>
  <si>
    <t>TOTAL ALUNOS N CAD(30 DIAS)</t>
  </si>
  <si>
    <t>TOTAL ALUNOS CAD (30 DIAS)</t>
  </si>
  <si>
    <t>TOTAL ALUNOS CAD (MENOS DE 30 DIAS)</t>
  </si>
  <si>
    <t>01/04/2026</t>
  </si>
  <si>
    <t>30/04/2026</t>
  </si>
  <si>
    <t>NORMAL</t>
  </si>
  <si>
    <t>EMEI</t>
  </si>
  <si>
    <t>EMEF</t>
  </si>
  <si>
    <t>EMEE</t>
  </si>
  <si>
    <t>CEI</t>
  </si>
  <si>
    <t>CRECHE</t>
  </si>
  <si>
    <t>ADAPTADO</t>
  </si>
  <si>
    <t>Freguesia / Brasilândia</t>
  </si>
  <si>
    <t>FB</t>
  </si>
  <si>
    <t>FBE</t>
  </si>
  <si>
    <t>FBC</t>
  </si>
  <si>
    <t>020.708-00</t>
  </si>
  <si>
    <t>2022/0026670-001</t>
  </si>
  <si>
    <t>2022/0026670</t>
  </si>
  <si>
    <t>DJE9491</t>
  </si>
  <si>
    <t>015.733-00</t>
  </si>
  <si>
    <t>2022/0027713-001B</t>
  </si>
  <si>
    <t>2022/0027713</t>
  </si>
  <si>
    <t>ECM4497</t>
  </si>
  <si>
    <t>015.812-00</t>
  </si>
  <si>
    <t>2022/0033780-001D</t>
  </si>
  <si>
    <t>2022/0033780</t>
  </si>
  <si>
    <t>CLU1093</t>
  </si>
  <si>
    <t>025.892-00</t>
  </si>
  <si>
    <t>2022/0027355-001</t>
  </si>
  <si>
    <t>2022/0027355</t>
  </si>
  <si>
    <t>EFU6103</t>
  </si>
  <si>
    <t>022.524-00</t>
  </si>
  <si>
    <t>2022/0026000-001</t>
  </si>
  <si>
    <t>2022/0026000</t>
  </si>
  <si>
    <t>DTD7389</t>
  </si>
  <si>
    <t>005.388-00</t>
  </si>
  <si>
    <t>2022/0028814-001</t>
  </si>
  <si>
    <t>2022/0028814</t>
  </si>
  <si>
    <t>DTC6900</t>
  </si>
  <si>
    <t>019.284-00</t>
  </si>
  <si>
    <t>2022/0031991-001</t>
  </si>
  <si>
    <t>2022/0031991</t>
  </si>
  <si>
    <t>DTA8459</t>
  </si>
  <si>
    <t>016.845-00</t>
  </si>
  <si>
    <t>2022/0026174-001</t>
  </si>
  <si>
    <t>2022/0026174</t>
  </si>
  <si>
    <t>CXA5755</t>
  </si>
  <si>
    <t>011.460-00</t>
  </si>
  <si>
    <t>2022/0031239-001D</t>
  </si>
  <si>
    <t>2022/0031239</t>
  </si>
  <si>
    <t>EGK6C37</t>
  </si>
  <si>
    <t>031.558-00</t>
  </si>
  <si>
    <t>2022/0033816-001B</t>
  </si>
  <si>
    <t>2022/0033816</t>
  </si>
  <si>
    <t>FXO4860</t>
  </si>
  <si>
    <t>022.771-00</t>
  </si>
  <si>
    <t>2023/0039607-001</t>
  </si>
  <si>
    <t>2023/0039607</t>
  </si>
  <si>
    <t>ELW1444</t>
  </si>
  <si>
    <t>014.409-00</t>
  </si>
  <si>
    <t>2022/0032145-001B</t>
  </si>
  <si>
    <t>2022/0032145</t>
  </si>
  <si>
    <t>DTC4582</t>
  </si>
  <si>
    <t>022.608-00</t>
  </si>
  <si>
    <t>2022/0030845-001A</t>
  </si>
  <si>
    <t>2022/0030845</t>
  </si>
  <si>
    <t>ELQ8250</t>
  </si>
  <si>
    <t>029.004-00</t>
  </si>
  <si>
    <t>2022/0027707-001</t>
  </si>
  <si>
    <t>2022/0027707</t>
  </si>
  <si>
    <t>FFN2680</t>
  </si>
  <si>
    <t>017.058-00</t>
  </si>
  <si>
    <t>2022/0034092-001</t>
  </si>
  <si>
    <t>2022/0034092</t>
  </si>
  <si>
    <t>GIB7756</t>
  </si>
  <si>
    <t>021.878-00</t>
  </si>
  <si>
    <t>2022/0025123-001C</t>
  </si>
  <si>
    <t>2022/0025123</t>
  </si>
  <si>
    <t>DTA8749</t>
  </si>
  <si>
    <t>023.311-00</t>
  </si>
  <si>
    <t>2022/0028906-001C</t>
  </si>
  <si>
    <t>2022/0028906</t>
  </si>
  <si>
    <t>UDX3C07</t>
  </si>
  <si>
    <t>046.270-00</t>
  </si>
  <si>
    <t>2024/0016319-001A</t>
  </si>
  <si>
    <t>2024/0016319</t>
  </si>
  <si>
    <t>TJK7J20</t>
  </si>
  <si>
    <t>014.199-00</t>
  </si>
  <si>
    <t>2022/0029312-001</t>
  </si>
  <si>
    <t>2022/0029312</t>
  </si>
  <si>
    <t>CZZ1758</t>
  </si>
  <si>
    <t>007.659-00</t>
  </si>
  <si>
    <t>2024/0058937-001</t>
  </si>
  <si>
    <t>2024/0058937</t>
  </si>
  <si>
    <t>ELQ7434</t>
  </si>
  <si>
    <t>042.779-00</t>
  </si>
  <si>
    <t>2022/0033653-001</t>
  </si>
  <si>
    <t>2022/0033653</t>
  </si>
  <si>
    <t>EZT9H58</t>
  </si>
  <si>
    <t>018.203-00</t>
  </si>
  <si>
    <t>2022/0030526-001A</t>
  </si>
  <si>
    <t>2022/0030526</t>
  </si>
  <si>
    <t>CZX6231</t>
  </si>
  <si>
    <t>022.804-00</t>
  </si>
  <si>
    <t>2023/0020998-001</t>
  </si>
  <si>
    <t>2023/0020998</t>
  </si>
  <si>
    <t>FIK1F88</t>
  </si>
  <si>
    <t>027.227-00</t>
  </si>
  <si>
    <t>2022/0028422-001A</t>
  </si>
  <si>
    <t>2022/0028422</t>
  </si>
  <si>
    <t>DTE8333</t>
  </si>
  <si>
    <t>040.419-00</t>
  </si>
  <si>
    <t>2022/0036090-001F</t>
  </si>
  <si>
    <t>2022/0036090</t>
  </si>
  <si>
    <t>TKK2H26</t>
  </si>
  <si>
    <t>048.889-00</t>
  </si>
  <si>
    <t>2023/0012714-001B</t>
  </si>
  <si>
    <t>2023/0012714</t>
  </si>
  <si>
    <t>EUG6E49</t>
  </si>
  <si>
    <t>028.577-00</t>
  </si>
  <si>
    <t>2023/0029267-001</t>
  </si>
  <si>
    <t>2023/0029267</t>
  </si>
  <si>
    <t>DTE9297</t>
  </si>
  <si>
    <t>018.609-00</t>
  </si>
  <si>
    <t>2022/0027626-001B</t>
  </si>
  <si>
    <t>2022/0027626</t>
  </si>
  <si>
    <t>EFV2C35</t>
  </si>
  <si>
    <t>017.810-00</t>
  </si>
  <si>
    <t>2022/0025591-001</t>
  </si>
  <si>
    <t>2022/0025591</t>
  </si>
  <si>
    <t>DPC4330</t>
  </si>
  <si>
    <t>031.625-00</t>
  </si>
  <si>
    <t>2022/0035206-001B</t>
  </si>
  <si>
    <t>2022/0035206</t>
  </si>
  <si>
    <t>LLJ2554</t>
  </si>
  <si>
    <t>023.474-00</t>
  </si>
  <si>
    <t>2022/0031275-001B</t>
  </si>
  <si>
    <t>2022/0031275</t>
  </si>
  <si>
    <t>EFU9J52</t>
  </si>
  <si>
    <t>037.175-00</t>
  </si>
  <si>
    <t>2023/0021897-001B</t>
  </si>
  <si>
    <t>2023/0021897</t>
  </si>
  <si>
    <t>FFN2480</t>
  </si>
  <si>
    <t>019.114-00</t>
  </si>
  <si>
    <t>2022/0029526-001</t>
  </si>
  <si>
    <t>2022/0029526</t>
  </si>
  <si>
    <t>CZZ2567</t>
  </si>
  <si>
    <t>6020.2022/0026670-0</t>
  </si>
  <si>
    <t>6020.2022/0027713-2</t>
  </si>
  <si>
    <t>6020.2022/0033780-1</t>
  </si>
  <si>
    <t>6020.2022/0027355-2</t>
  </si>
  <si>
    <t>6020.2022/0026000-0</t>
  </si>
  <si>
    <t>6020.2022/0028814-2</t>
  </si>
  <si>
    <t>6020.2022/0031991-9</t>
  </si>
  <si>
    <t>6020.2022/0026174-0</t>
  </si>
  <si>
    <t>6020.2022/0031239-6</t>
  </si>
  <si>
    <t>6020.2022/0033816-6</t>
  </si>
  <si>
    <t>6020.2023/0039607-9</t>
  </si>
  <si>
    <t>6020.2022/0032145-0</t>
  </si>
  <si>
    <t>6020.2022/0030845-3</t>
  </si>
  <si>
    <t>6020.2022/0027707-8</t>
  </si>
  <si>
    <t>6020.2022/0034092-6</t>
  </si>
  <si>
    <t>6020.2022/0025123-0</t>
  </si>
  <si>
    <t>6020.2022/0028906-8</t>
  </si>
  <si>
    <t>6020.2024/0016319-0</t>
  </si>
  <si>
    <t>6020.2022/0029312-0</t>
  </si>
  <si>
    <t>6020.2024/0058937-5</t>
  </si>
  <si>
    <t>6020.2022/0033653-8</t>
  </si>
  <si>
    <t>6020.2022/0030526-8</t>
  </si>
  <si>
    <t>6020.2023/0020998-8</t>
  </si>
  <si>
    <t>6020.2022/0028422-8</t>
  </si>
  <si>
    <t>6020.2022/0036090-0</t>
  </si>
  <si>
    <t>6020.2023/0012714-0</t>
  </si>
  <si>
    <t>6020.2023/0029267-2</t>
  </si>
  <si>
    <t>6020.2022/0027626-8</t>
  </si>
  <si>
    <t>6020.2022/0025591-0</t>
  </si>
  <si>
    <t>6020.2022/0035206-1</t>
  </si>
  <si>
    <t>6020.2022/0031275-2</t>
  </si>
  <si>
    <t>6020.2023/0021897-9</t>
  </si>
  <si>
    <t>6020.2022/0029526-2</t>
  </si>
  <si>
    <t>157.064.558-21</t>
  </si>
  <si>
    <t>279.621.408-79</t>
  </si>
  <si>
    <t>116.731.748-33</t>
  </si>
  <si>
    <t>218.551.398-20</t>
  </si>
  <si>
    <t>082.984.578-03</t>
  </si>
  <si>
    <t>859.240.918-72</t>
  </si>
  <si>
    <t>261.883.798-30</t>
  </si>
  <si>
    <t>592.649.938-00</t>
  </si>
  <si>
    <t>064.365.378-30</t>
  </si>
  <si>
    <t>340.484.098-40</t>
  </si>
  <si>
    <t>053.211.528-70</t>
  </si>
  <si>
    <t>012.760.258-58</t>
  </si>
  <si>
    <t>663.774.558-87</t>
  </si>
  <si>
    <t>213.218.998-66</t>
  </si>
  <si>
    <t>280.947.418-48</t>
  </si>
  <si>
    <t>113.931.448-37</t>
  </si>
  <si>
    <t>248.058.438-02</t>
  </si>
  <si>
    <t>331.554.628-25</t>
  </si>
  <si>
    <t>065.986.948-92</t>
  </si>
  <si>
    <t>809.179.258-15</t>
  </si>
  <si>
    <t>178.133.188-03</t>
  </si>
  <si>
    <t>083.539.738-63</t>
  </si>
  <si>
    <t>221.706.568-80</t>
  </si>
  <si>
    <t>099.400.558-03</t>
  </si>
  <si>
    <t>393.015.098-06</t>
  </si>
  <si>
    <t>152.241.578-54</t>
  </si>
  <si>
    <t>085.560.538-31</t>
  </si>
  <si>
    <t>090.499.178-44</t>
  </si>
  <si>
    <t>089.357.108-30</t>
  </si>
  <si>
    <t>288.160.208-81</t>
  </si>
  <si>
    <t>213.296.148-44</t>
  </si>
  <si>
    <t>035.019.518-84</t>
  </si>
  <si>
    <t>008.248.418-08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</si>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</sst>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1">
    <numFmt numFmtId="44" formatCode="_-&quot;R$&quot;\ * #,##0.00_-;\-&quot;R$&quot;\ * #,##0.00_-;_-&quot;R$&quot;\ * &quot;-&quot;??_-;_-@_-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0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10"/>
      <name val="Arial"/>
      <family val="2"/>
      <charset val="1"/>
    </font>
    <font>
      <sz val="10"/>
      <name val="MS Sans Serif"/>
      <family val="2"/>
    </font>
    <font>
      <sz val="10"/>
      <color indexed="8"/>
      <name val="MS Sans Serif"/>
      <family val="2"/>
    </font>
    <font>
      <b/>
      <sz val="11"/>
      <color indexed="63"/>
      <name val="Calibri"/>
      <family val="2"/>
    </font>
    <font>
      <sz val="10"/>
      <color indexed="8"/>
      <name val="Arial"/>
      <family val="2"/>
      <charset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1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1"/>
      <name val="Calibri"/>
      <family val="2"/>
    </font>
    <font>
      <sz val="9"/>
      <color indexed="8"/>
      <name val="Arial"/>
      <family val="2"/>
    </font>
    <font>
      <sz val="8"/>
      <name val="Calibri"/>
      <family val="2"/>
    </font>
    <font>
      <b/>
      <sz val="14"/>
      <name val="Arial"/>
      <family val="2"/>
    </font>
    <font>
      <sz val="7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12"/>
      <name val="Arial"/>
      <family val="2"/>
    </font>
    <font>
      <sz val="10"/>
      <color indexed="9"/>
      <name val="Arial"/>
      <family val="2"/>
    </font>
    <font>
      <sz val="12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u/>
      <sz val="8"/>
      <color theme="10"/>
      <name val="Arial"/>
      <family val="2"/>
    </font>
    <font>
      <b/>
      <sz val="11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6"/>
      <name val="Arial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3"/>
      <name val="Arial"/>
      <family val="2"/>
    </font>
    <font>
      <sz val="14"/>
      <name val="Arial"/>
      <family val="2"/>
    </font>
    <font>
      <sz val="9.5"/>
      <name val="Arial"/>
      <family val="2"/>
    </font>
    <font>
      <sz val="11"/>
      <color theme="0"/>
      <name val="Arial"/>
      <family val="2"/>
    </font>
    <font>
      <u/>
      <sz val="8.8000000000000007"/>
      <color theme="10"/>
      <name val="Calibri"/>
      <family val="2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1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"/>
      <color theme="0"/>
      <name val="Arial"/>
      <family val="2"/>
    </font>
    <font>
      <sz val="11"/>
      <color indexed="8"/>
      <name val="Arial"/>
      <family val="2"/>
    </font>
    <font>
      <sz val="9"/>
      <name val="Calibri"/>
      <family val="2"/>
    </font>
    <font>
      <b/>
      <sz val="9"/>
      <color indexed="8"/>
      <name val="Arial"/>
      <family val="2"/>
    </font>
    <font>
      <sz val="8.8000000000000007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9"/>
      <color theme="5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theme="1"/>
      <name val="Roboto"/>
    </font>
    <font>
      <sz val="6.5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FF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color rgb="FFFF0000"/>
      <name val="Arial"/>
      <family val="2"/>
    </font>
  </fonts>
  <fills count="78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31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0070C0"/>
        <bgColor indexed="40"/>
      </patternFill>
    </fill>
    <fill>
      <patternFill patternType="solid">
        <fgColor rgb="FF66FFCC"/>
        <bgColor indexed="31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21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-0.249977111117893"/>
        <bgColor indexed="40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39997558519241921"/>
        <bgColor indexed="51"/>
      </patternFill>
    </fill>
    <fill>
      <patternFill patternType="solid">
        <fgColor rgb="FFFF0000"/>
        <bgColor indexed="31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2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33CCCC"/>
        <bgColor rgb="FF33CCCC"/>
      </patternFill>
    </fill>
    <fill>
      <patternFill patternType="solid">
        <fgColor rgb="FF0066CC"/>
        <bgColor rgb="FF0066CC"/>
      </patternFill>
    </fill>
    <fill>
      <patternFill patternType="solid">
        <fgColor rgb="FF31859B"/>
        <bgColor rgb="FF31859B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26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rgb="FF002060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8A3E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rgb="FFE3F6FD"/>
        <bgColor theme="7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41"/>
      </patternFill>
    </fill>
    <fill>
      <patternFill patternType="solid">
        <fgColor rgb="FFFFFF00"/>
        <bgColor indexed="27"/>
      </patternFill>
    </fill>
    <fill>
      <patternFill patternType="solid">
        <fgColor rgb="FFFFFF00"/>
        <bgColor indexed="21"/>
      </patternFill>
    </fill>
    <fill>
      <patternFill patternType="solid">
        <fgColor rgb="FFFFFF00"/>
        <bgColor indexed="40"/>
      </patternFill>
    </fill>
  </fills>
  <borders count="20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auto="1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23"/>
      </top>
      <bottom style="double">
        <color indexed="23"/>
      </bottom>
      <diagonal/>
    </border>
    <border>
      <left style="medium">
        <color indexed="8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64"/>
      </right>
      <top/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30">
    <xf numFmtId="0" fontId="0" fillId="0" borderId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166" fontId="52" fillId="0" borderId="0" applyFill="0" applyBorder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167" fontId="52" fillId="0" borderId="0" applyFill="0" applyBorder="0" applyAlignment="0" applyProtection="0"/>
    <xf numFmtId="0" fontId="23" fillId="22" borderId="0" applyNumberFormat="0" applyBorder="0" applyAlignment="0" applyProtection="0"/>
    <xf numFmtId="0" fontId="23" fillId="22" borderId="0" applyNumberFormat="0" applyBorder="0" applyAlignment="0" applyProtection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5" fillId="0" borderId="0"/>
    <xf numFmtId="0" fontId="24" fillId="0" borderId="0">
      <alignment vertical="top"/>
    </xf>
    <xf numFmtId="0" fontId="25" fillId="0" borderId="0"/>
    <xf numFmtId="0" fontId="52" fillId="0" borderId="0"/>
    <xf numFmtId="0" fontId="52" fillId="0" borderId="0"/>
    <xf numFmtId="0" fontId="25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5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11" fillId="0" borderId="0"/>
    <xf numFmtId="0" fontId="52" fillId="0" borderId="0"/>
    <xf numFmtId="0" fontId="26" fillId="0" borderId="0"/>
    <xf numFmtId="0" fontId="26" fillId="0" borderId="0"/>
    <xf numFmtId="0" fontId="52" fillId="0" borderId="0"/>
    <xf numFmtId="0" fontId="24" fillId="0" borderId="0">
      <alignment vertical="top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26" fillId="0" borderId="0"/>
    <xf numFmtId="0" fontId="26" fillId="0" borderId="0"/>
    <xf numFmtId="0" fontId="24" fillId="0" borderId="0">
      <alignment vertical="top"/>
    </xf>
    <xf numFmtId="0" fontId="26" fillId="0" borderId="0"/>
    <xf numFmtId="0" fontId="24" fillId="0" borderId="0"/>
    <xf numFmtId="0" fontId="27" fillId="0" borderId="0"/>
    <xf numFmtId="0" fontId="52" fillId="23" borderId="7" applyNumberFormat="0" applyAlignment="0" applyProtection="0"/>
    <xf numFmtId="0" fontId="52" fillId="23" borderId="7" applyNumberFormat="0" applyAlignment="0" applyProtection="0"/>
    <xf numFmtId="0" fontId="28" fillId="20" borderId="8" applyNumberFormat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9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169" fontId="52" fillId="0" borderId="0" applyFill="0" applyBorder="0" applyAlignment="0" applyProtection="0"/>
    <xf numFmtId="0" fontId="29" fillId="0" borderId="0"/>
    <xf numFmtId="0" fontId="30" fillId="0" borderId="0" applyNumberFormat="0" applyFill="0" applyBorder="0" applyAlignment="0" applyProtection="0"/>
    <xf numFmtId="168" fontId="52" fillId="0" borderId="0" applyFill="0" applyBorder="0" applyAlignment="0" applyProtection="0"/>
    <xf numFmtId="168" fontId="52" fillId="0" borderId="0" applyFill="0" applyBorder="0" applyAlignment="0" applyProtection="0"/>
    <xf numFmtId="0" fontId="31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13" fillId="30" borderId="0" applyNumberFormat="0" applyBorder="0" applyAlignment="0" applyProtection="0"/>
    <xf numFmtId="0" fontId="55" fillId="0" borderId="22" applyProtection="0"/>
    <xf numFmtId="0" fontId="56" fillId="0" borderId="0"/>
    <xf numFmtId="0" fontId="25" fillId="0" borderId="0"/>
    <xf numFmtId="0" fontId="25" fillId="0" borderId="0"/>
    <xf numFmtId="0" fontId="29" fillId="0" borderId="0"/>
    <xf numFmtId="168" fontId="25" fillId="0" borderId="0" applyBorder="0" applyProtection="0"/>
    <xf numFmtId="168" fontId="25" fillId="0" borderId="0" applyBorder="0" applyProtection="0"/>
    <xf numFmtId="0" fontId="17" fillId="31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3" fillId="32" borderId="0" applyNumberFormat="0" applyBorder="0" applyAlignment="0" applyProtection="0"/>
    <xf numFmtId="0" fontId="52" fillId="0" borderId="0"/>
    <xf numFmtId="0" fontId="26" fillId="33" borderId="13" applyNumberFormat="0" applyFont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10" fillId="0" borderId="0"/>
    <xf numFmtId="0" fontId="58" fillId="0" borderId="0"/>
    <xf numFmtId="0" fontId="59" fillId="0" borderId="0"/>
    <xf numFmtId="0" fontId="60" fillId="0" borderId="0"/>
    <xf numFmtId="179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178" fontId="52" fillId="0" borderId="0" applyFont="0" applyFill="0" applyBorder="0" applyAlignment="0" applyProtection="0"/>
    <xf numFmtId="0" fontId="9" fillId="0" borderId="0"/>
    <xf numFmtId="0" fontId="9" fillId="0" borderId="0"/>
    <xf numFmtId="0" fontId="26" fillId="0" borderId="0"/>
    <xf numFmtId="0" fontId="60" fillId="0" borderId="0"/>
    <xf numFmtId="9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55" fillId="0" borderId="22" applyProtection="0"/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55" fillId="0" borderId="22" applyProtection="0"/>
    <xf numFmtId="165" fontId="52" fillId="0" borderId="0" applyFont="0" applyFill="0" applyBorder="0" applyAlignment="0" applyProtection="0"/>
    <xf numFmtId="0" fontId="9" fillId="0" borderId="0"/>
    <xf numFmtId="0" fontId="24" fillId="0" borderId="0">
      <alignment vertical="top"/>
    </xf>
    <xf numFmtId="0" fontId="9" fillId="0" borderId="0"/>
    <xf numFmtId="0" fontId="9" fillId="0" borderId="0"/>
    <xf numFmtId="0" fontId="9" fillId="0" borderId="0"/>
    <xf numFmtId="165" fontId="52" fillId="0" borderId="0" applyFont="0" applyFill="0" applyBorder="0" applyAlignment="0" applyProtection="0"/>
    <xf numFmtId="0" fontId="9" fillId="0" borderId="0"/>
    <xf numFmtId="0" fontId="11" fillId="0" borderId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0" fontId="52" fillId="0" borderId="0"/>
    <xf numFmtId="0" fontId="60" fillId="0" borderId="0"/>
    <xf numFmtId="0" fontId="55" fillId="0" borderId="22" applyProtection="0"/>
    <xf numFmtId="0" fontId="52" fillId="0" borderId="0"/>
    <xf numFmtId="9" fontId="52" fillId="0" borderId="0" applyFill="0" applyBorder="0" applyAlignment="0" applyProtection="0"/>
    <xf numFmtId="0" fontId="8" fillId="0" borderId="0"/>
    <xf numFmtId="0" fontId="14" fillId="46" borderId="1" applyNumberFormat="0" applyAlignment="0" applyProtection="0"/>
    <xf numFmtId="0" fontId="52" fillId="0" borderId="0"/>
    <xf numFmtId="0" fontId="52" fillId="0" borderId="0"/>
    <xf numFmtId="0" fontId="52" fillId="0" borderId="0"/>
    <xf numFmtId="0" fontId="7" fillId="0" borderId="0"/>
    <xf numFmtId="0" fontId="52" fillId="23" borderId="13" applyNumberFormat="0" applyAlignment="0" applyProtection="0"/>
    <xf numFmtId="0" fontId="52" fillId="23" borderId="13" applyNumberFormat="0" applyAlignment="0" applyProtection="0"/>
    <xf numFmtId="0" fontId="26" fillId="33" borderId="13" applyNumberFormat="0" applyFont="0" applyAlignment="0" applyProtection="0"/>
    <xf numFmtId="0" fontId="6" fillId="0" borderId="0"/>
    <xf numFmtId="164" fontId="6" fillId="0" borderId="0" applyFont="0" applyFill="0" applyBorder="0" applyAlignment="0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55" fillId="0" borderId="22" applyProtection="0"/>
    <xf numFmtId="0" fontId="20" fillId="0" borderId="5" applyNumberFormat="0" applyFill="0" applyAlignment="0" applyProtection="0"/>
    <xf numFmtId="0" fontId="21" fillId="47" borderId="1" applyNumberFormat="0" applyAlignment="0" applyProtection="0"/>
    <xf numFmtId="0" fontId="28" fillId="46" borderId="8" applyNumberFormat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5" fillId="0" borderId="0"/>
    <xf numFmtId="0" fontId="65" fillId="0" borderId="0" applyNumberFormat="0" applyFill="0" applyBorder="0" applyAlignment="0" applyProtection="0">
      <alignment vertical="top"/>
      <protection locked="0"/>
    </xf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58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0" borderId="0"/>
    <xf numFmtId="0" fontId="52" fillId="0" borderId="0"/>
    <xf numFmtId="0" fontId="5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52" fillId="23" borderId="54" applyNumberFormat="0" applyAlignment="0" applyProtection="0"/>
    <xf numFmtId="0" fontId="26" fillId="33" borderId="54" applyNumberFormat="0" applyFont="0" applyAlignment="0" applyProtection="0"/>
    <xf numFmtId="0" fontId="26" fillId="33" borderId="54" applyNumberFormat="0" applyFont="0" applyAlignment="0" applyProtection="0"/>
    <xf numFmtId="9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11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26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52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66" fillId="0" borderId="0"/>
    <xf numFmtId="0" fontId="66" fillId="0" borderId="0"/>
    <xf numFmtId="44" fontId="52" fillId="0" borderId="0" applyFont="0" applyFill="0" applyBorder="0" applyAlignment="0" applyProtection="0"/>
    <xf numFmtId="0" fontId="28" fillId="46" borderId="128" applyNumberFormat="0" applyAlignment="0" applyProtection="0"/>
    <xf numFmtId="0" fontId="52" fillId="23" borderId="116" applyNumberFormat="0" applyAlignment="0" applyProtection="0"/>
    <xf numFmtId="0" fontId="55" fillId="0" borderId="114" applyProtection="0"/>
    <xf numFmtId="0" fontId="55" fillId="0" borderId="114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55" fillId="0" borderId="109" applyProtection="0"/>
    <xf numFmtId="0" fontId="55" fillId="0" borderId="114" applyProtection="0"/>
    <xf numFmtId="0" fontId="55" fillId="0" borderId="129" applyProtection="0"/>
    <xf numFmtId="0" fontId="55" fillId="0" borderId="109" applyProtection="0"/>
    <xf numFmtId="0" fontId="28" fillId="46" borderId="99" applyNumberFormat="0" applyAlignment="0" applyProtection="0"/>
    <xf numFmtId="0" fontId="21" fillId="47" borderId="98" applyNumberFormat="0" applyAlignment="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0" applyProtection="0"/>
    <xf numFmtId="0" fontId="55" fillId="0" borderId="105" applyProtection="0"/>
    <xf numFmtId="0" fontId="52" fillId="23" borderId="116" applyNumberFormat="0" applyAlignment="0" applyProtection="0"/>
    <xf numFmtId="0" fontId="55" fillId="0" borderId="109" applyProtection="0"/>
    <xf numFmtId="0" fontId="14" fillId="46" borderId="98" applyNumberFormat="0" applyAlignment="0" applyProtection="0"/>
    <xf numFmtId="0" fontId="55" fillId="0" borderId="100" applyProtection="0"/>
    <xf numFmtId="0" fontId="21" fillId="47" borderId="117" applyNumberFormat="0" applyAlignment="0" applyProtection="0"/>
    <xf numFmtId="0" fontId="28" fillId="46" borderId="113" applyNumberFormat="0" applyAlignment="0" applyProtection="0"/>
    <xf numFmtId="0" fontId="55" fillId="0" borderId="100" applyProtection="0"/>
    <xf numFmtId="0" fontId="21" fillId="7" borderId="103" applyNumberFormat="0" applyAlignment="0" applyProtection="0"/>
    <xf numFmtId="0" fontId="55" fillId="0" borderId="105" applyProtection="0"/>
    <xf numFmtId="0" fontId="55" fillId="0" borderId="105" applyProtection="0"/>
    <xf numFmtId="0" fontId="28" fillId="46" borderId="108" applyNumberFormat="0" applyAlignment="0" applyProtection="0"/>
    <xf numFmtId="0" fontId="55" fillId="0" borderId="119" applyProtection="0"/>
    <xf numFmtId="0" fontId="55" fillId="0" borderId="119" applyProtection="0"/>
    <xf numFmtId="0" fontId="52" fillId="23" borderId="110" applyNumberFormat="0" applyAlignment="0" applyProtection="0"/>
    <xf numFmtId="0" fontId="55" fillId="0" borderId="100" applyProtection="0"/>
    <xf numFmtId="0" fontId="55" fillId="0" borderId="109" applyProtection="0"/>
    <xf numFmtId="0" fontId="28" fillId="20" borderId="118" applyNumberFormat="0" applyAlignment="0" applyProtection="0"/>
    <xf numFmtId="0" fontId="14" fillId="46" borderId="112" applyNumberFormat="0" applyAlignment="0" applyProtection="0"/>
    <xf numFmtId="0" fontId="52" fillId="23" borderId="116" applyNumberFormat="0" applyAlignment="0" applyProtection="0"/>
    <xf numFmtId="0" fontId="52" fillId="23" borderId="106" applyNumberFormat="0" applyAlignment="0" applyProtection="0"/>
    <xf numFmtId="0" fontId="26" fillId="33" borderId="126" applyNumberFormat="0" applyFont="0" applyAlignment="0" applyProtection="0"/>
    <xf numFmtId="0" fontId="28" fillId="20" borderId="108" applyNumberFormat="0" applyAlignment="0" applyProtection="0"/>
    <xf numFmtId="0" fontId="28" fillId="20" borderId="104" applyNumberFormat="0" applyAlignment="0" applyProtection="0"/>
    <xf numFmtId="0" fontId="52" fillId="23" borderId="110" applyNumberFormat="0" applyAlignment="0" applyProtection="0"/>
    <xf numFmtId="0" fontId="55" fillId="0" borderId="109" applyProtection="0"/>
    <xf numFmtId="0" fontId="26" fillId="33" borderId="116" applyNumberFormat="0" applyFont="0" applyAlignment="0" applyProtection="0"/>
    <xf numFmtId="0" fontId="52" fillId="23" borderId="110" applyNumberFormat="0" applyAlignment="0" applyProtection="0"/>
    <xf numFmtId="0" fontId="55" fillId="0" borderId="105" applyProtection="0"/>
    <xf numFmtId="0" fontId="52" fillId="23" borderId="126" applyNumberFormat="0" applyAlignment="0" applyProtection="0"/>
    <xf numFmtId="0" fontId="14" fillId="46" borderId="103" applyNumberFormat="0" applyAlignment="0" applyProtection="0"/>
    <xf numFmtId="0" fontId="21" fillId="7" borderId="98" applyNumberFormat="0" applyAlignment="0" applyProtection="0"/>
    <xf numFmtId="0" fontId="55" fillId="0" borderId="109" applyProtection="0"/>
    <xf numFmtId="0" fontId="14" fillId="46" borderId="107" applyNumberFormat="0" applyAlignment="0" applyProtection="0"/>
    <xf numFmtId="0" fontId="21" fillId="47" borderId="127" applyNumberFormat="0" applyAlignment="0" applyProtection="0"/>
    <xf numFmtId="0" fontId="55" fillId="0" borderId="105" applyProtection="0"/>
    <xf numFmtId="0" fontId="55" fillId="0" borderId="114" applyProtection="0"/>
    <xf numFmtId="0" fontId="55" fillId="0" borderId="129" applyProtection="0"/>
    <xf numFmtId="0" fontId="14" fillId="20" borderId="107" applyNumberFormat="0" applyAlignment="0" applyProtection="0"/>
    <xf numFmtId="0" fontId="55" fillId="0" borderId="119" applyProtection="0"/>
    <xf numFmtId="0" fontId="55" fillId="0" borderId="105" applyProtection="0"/>
    <xf numFmtId="0" fontId="55" fillId="0" borderId="129" applyProtection="0"/>
    <xf numFmtId="0" fontId="52" fillId="23" borderId="106" applyNumberFormat="0" applyAlignment="0" applyProtection="0"/>
    <xf numFmtId="0" fontId="3" fillId="0" borderId="0"/>
    <xf numFmtId="0" fontId="55" fillId="0" borderId="114" applyProtection="0"/>
    <xf numFmtId="0" fontId="28" fillId="20" borderId="99" applyNumberFormat="0" applyAlignment="0" applyProtection="0"/>
    <xf numFmtId="0" fontId="3" fillId="0" borderId="0"/>
    <xf numFmtId="0" fontId="3" fillId="0" borderId="0"/>
    <xf numFmtId="0" fontId="52" fillId="23" borderId="126" applyNumberFormat="0" applyAlignment="0" applyProtection="0"/>
    <xf numFmtId="0" fontId="55" fillId="0" borderId="114" applyProtection="0"/>
    <xf numFmtId="0" fontId="3" fillId="0" borderId="0"/>
    <xf numFmtId="0" fontId="3" fillId="0" borderId="0"/>
    <xf numFmtId="0" fontId="3" fillId="0" borderId="0"/>
    <xf numFmtId="0" fontId="55" fillId="0" borderId="109" applyProtection="0"/>
    <xf numFmtId="0" fontId="14" fillId="20" borderId="127" applyNumberFormat="0" applyAlignment="0" applyProtection="0"/>
    <xf numFmtId="0" fontId="3" fillId="0" borderId="0"/>
    <xf numFmtId="0" fontId="3" fillId="0" borderId="0"/>
    <xf numFmtId="0" fontId="3" fillId="0" borderId="0"/>
    <xf numFmtId="0" fontId="52" fillId="23" borderId="110" applyNumberFormat="0" applyAlignment="0" applyProtection="0"/>
    <xf numFmtId="0" fontId="3" fillId="0" borderId="0"/>
    <xf numFmtId="0" fontId="14" fillId="20" borderId="112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33" borderId="116" applyNumberFormat="0" applyFont="0" applyAlignment="0" applyProtection="0"/>
    <xf numFmtId="0" fontId="3" fillId="0" borderId="0"/>
    <xf numFmtId="0" fontId="55" fillId="0" borderId="129" applyProtection="0"/>
    <xf numFmtId="0" fontId="3" fillId="0" borderId="0"/>
    <xf numFmtId="0" fontId="21" fillId="47" borderId="107" applyNumberFormat="0" applyAlignment="0" applyProtection="0"/>
    <xf numFmtId="0" fontId="3" fillId="0" borderId="0"/>
    <xf numFmtId="164" fontId="3" fillId="0" borderId="0" applyFont="0" applyFill="0" applyBorder="0" applyAlignment="0" applyProtection="0"/>
    <xf numFmtId="0" fontId="55" fillId="0" borderId="100" applyProtection="0"/>
    <xf numFmtId="0" fontId="55" fillId="0" borderId="105" applyProtection="0"/>
    <xf numFmtId="0" fontId="28" fillId="46" borderId="104" applyNumberFormat="0" applyAlignment="0" applyProtection="0"/>
    <xf numFmtId="0" fontId="55" fillId="0" borderId="119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0" fontId="24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119" applyProtection="0"/>
    <xf numFmtId="0" fontId="55" fillId="0" borderId="129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52" fillId="23" borderId="97" applyNumberFormat="0" applyAlignment="0" applyProtection="0"/>
    <xf numFmtId="0" fontId="26" fillId="33" borderId="97" applyNumberFormat="0" applyFont="0" applyAlignment="0" applyProtection="0"/>
    <xf numFmtId="0" fontId="26" fillId="33" borderId="97" applyNumberFormat="0" applyFont="0" applyAlignment="0" applyProtection="0"/>
    <xf numFmtId="9" fontId="3" fillId="0" borderId="0" applyFont="0" applyFill="0" applyBorder="0" applyAlignment="0" applyProtection="0"/>
    <xf numFmtId="0" fontId="55" fillId="0" borderId="129" applyProtection="0"/>
    <xf numFmtId="0" fontId="55" fillId="0" borderId="105" applyProtection="0"/>
    <xf numFmtId="0" fontId="21" fillId="47" borderId="103" applyNumberFormat="0" applyAlignment="0" applyProtection="0"/>
    <xf numFmtId="0" fontId="14" fillId="46" borderId="117" applyNumberFormat="0" applyAlignment="0" applyProtection="0"/>
    <xf numFmtId="0" fontId="14" fillId="20" borderId="98" applyNumberFormat="0" applyAlignment="0" applyProtection="0"/>
    <xf numFmtId="0" fontId="21" fillId="7" borderId="107" applyNumberFormat="0" applyAlignment="0" applyProtection="0"/>
    <xf numFmtId="0" fontId="52" fillId="23" borderId="126" applyNumberFormat="0" applyAlignment="0" applyProtection="0"/>
    <xf numFmtId="0" fontId="55" fillId="0" borderId="114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8" fillId="20" borderId="113" applyNumberFormat="0" applyAlignment="0" applyProtection="0"/>
    <xf numFmtId="165" fontId="3" fillId="0" borderId="0" applyFont="0" applyFill="0" applyBorder="0" applyAlignment="0" applyProtection="0"/>
    <xf numFmtId="0" fontId="26" fillId="33" borderId="106" applyNumberFormat="0" applyFont="0" applyAlignment="0" applyProtection="0"/>
    <xf numFmtId="0" fontId="55" fillId="0" borderId="119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52" fillId="23" borderId="102" applyNumberFormat="0" applyAlignment="0" applyProtection="0"/>
    <xf numFmtId="0" fontId="26" fillId="33" borderId="102" applyNumberFormat="0" applyFont="0" applyAlignment="0" applyProtection="0"/>
    <xf numFmtId="0" fontId="26" fillId="33" borderId="102" applyNumberFormat="0" applyFont="0" applyAlignment="0" applyProtection="0"/>
    <xf numFmtId="0" fontId="55" fillId="0" borderId="119" applyProtection="0"/>
    <xf numFmtId="0" fontId="55" fillId="0" borderId="129" applyProtection="0"/>
    <xf numFmtId="0" fontId="14" fillId="20" borderId="103" applyNumberFormat="0" applyAlignment="0" applyProtection="0"/>
    <xf numFmtId="0" fontId="26" fillId="33" borderId="126" applyNumberFormat="0" applyFont="0" applyAlignment="0" applyProtection="0"/>
    <xf numFmtId="0" fontId="52" fillId="23" borderId="106" applyNumberFormat="0" applyAlignment="0" applyProtection="0"/>
    <xf numFmtId="0" fontId="26" fillId="33" borderId="106" applyNumberFormat="0" applyFont="0" applyAlignment="0" applyProtection="0"/>
    <xf numFmtId="0" fontId="55" fillId="0" borderId="114" applyProtection="0"/>
    <xf numFmtId="0" fontId="55" fillId="0" borderId="109" applyProtection="0"/>
    <xf numFmtId="0" fontId="26" fillId="33" borderId="110" applyNumberFormat="0" applyFont="0" applyAlignment="0" applyProtection="0"/>
    <xf numFmtId="0" fontId="26" fillId="33" borderId="110" applyNumberFormat="0" applyFont="0" applyAlignment="0" applyProtection="0"/>
    <xf numFmtId="0" fontId="21" fillId="7" borderId="112" applyNumberFormat="0" applyAlignment="0" applyProtection="0"/>
    <xf numFmtId="0" fontId="14" fillId="20" borderId="117" applyNumberFormat="0" applyAlignment="0" applyProtection="0"/>
    <xf numFmtId="0" fontId="14" fillId="46" borderId="127" applyNumberFormat="0" applyAlignment="0" applyProtection="0"/>
    <xf numFmtId="0" fontId="21" fillId="47" borderId="112" applyNumberFormat="0" applyAlignment="0" applyProtection="0"/>
    <xf numFmtId="0" fontId="28" fillId="46" borderId="11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21" fillId="7" borderId="127" applyNumberFormat="0" applyAlignment="0" applyProtection="0"/>
    <xf numFmtId="0" fontId="55" fillId="0" borderId="119" applyProtection="0"/>
    <xf numFmtId="0" fontId="55" fillId="0" borderId="129" applyProtection="0"/>
    <xf numFmtId="0" fontId="21" fillId="7" borderId="117" applyNumberFormat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55" fillId="0" borderId="129" applyProtection="0"/>
    <xf numFmtId="0" fontId="28" fillId="20" borderId="128" applyNumberFormat="0" applyAlignment="0" applyProtection="0"/>
    <xf numFmtId="0" fontId="14" fillId="46" borderId="127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8" fillId="20" borderId="128" applyNumberFormat="0" applyAlignment="0" applyProtection="0"/>
    <xf numFmtId="0" fontId="28" fillId="20" borderId="128" applyNumberForma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26" fillId="33" borderId="126" applyNumberFormat="0" applyFont="0" applyAlignment="0" applyProtection="0"/>
    <xf numFmtId="0" fontId="52" fillId="23" borderId="126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14" fillId="46" borderId="127" applyNumberFormat="0" applyAlignment="0" applyProtection="0"/>
    <xf numFmtId="0" fontId="55" fillId="0" borderId="129" applyProtection="0"/>
    <xf numFmtId="0" fontId="55" fillId="0" borderId="129" applyProtection="0"/>
    <xf numFmtId="0" fontId="14" fillId="20" borderId="127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14" fillId="20" borderId="127" applyNumberFormat="0" applyAlignment="0" applyProtection="0"/>
    <xf numFmtId="0" fontId="26" fillId="33" borderId="126" applyNumberFormat="0" applyFont="0" applyAlignment="0" applyProtection="0"/>
    <xf numFmtId="0" fontId="21" fillId="47" borderId="127" applyNumberFormat="0" applyAlignment="0" applyProtection="0"/>
    <xf numFmtId="0" fontId="55" fillId="0" borderId="129" applyProtection="0"/>
    <xf numFmtId="0" fontId="55" fillId="0" borderId="129" applyProtection="0"/>
    <xf numFmtId="0" fontId="28" fillId="46" borderId="128" applyNumberFormat="0" applyAlignment="0" applyProtection="0"/>
    <xf numFmtId="0" fontId="55" fillId="0" borderId="129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21" fillId="47" borderId="127" applyNumberFormat="0" applyAlignment="0" applyProtection="0"/>
    <xf numFmtId="0" fontId="14" fillId="46" borderId="127" applyNumberFormat="0" applyAlignment="0" applyProtection="0"/>
    <xf numFmtId="0" fontId="14" fillId="20" borderId="127" applyNumberFormat="0" applyAlignment="0" applyProtection="0"/>
    <xf numFmtId="0" fontId="21" fillId="7" borderId="127" applyNumberFormat="0" applyAlignment="0" applyProtection="0"/>
    <xf numFmtId="0" fontId="55" fillId="0" borderId="129" applyProtection="0"/>
    <xf numFmtId="0" fontId="28" fillId="20" borderId="128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14" fillId="20" borderId="127" applyNumberFormat="0" applyAlignment="0" applyProtection="0"/>
    <xf numFmtId="0" fontId="52" fillId="23" borderId="126" applyNumberFormat="0" applyAlignment="0" applyProtection="0"/>
    <xf numFmtId="0" fontId="26" fillId="33" borderId="126" applyNumberFormat="0" applyFont="0" applyAlignment="0" applyProtection="0"/>
    <xf numFmtId="0" fontId="55" fillId="0" borderId="129" applyProtection="0"/>
    <xf numFmtId="0" fontId="55" fillId="0" borderId="129" applyProtection="0"/>
    <xf numFmtId="0" fontId="26" fillId="33" borderId="126" applyNumberFormat="0" applyFont="0" applyAlignment="0" applyProtection="0"/>
    <xf numFmtId="0" fontId="26" fillId="33" borderId="126" applyNumberFormat="0" applyFont="0" applyAlignment="0" applyProtection="0"/>
    <xf numFmtId="0" fontId="21" fillId="7" borderId="127" applyNumberFormat="0" applyAlignment="0" applyProtection="0"/>
    <xf numFmtId="0" fontId="14" fillId="20" borderId="127" applyNumberFormat="0" applyAlignment="0" applyProtection="0"/>
    <xf numFmtId="0" fontId="21" fillId="47" borderId="127" applyNumberFormat="0" applyAlignment="0" applyProtection="0"/>
    <xf numFmtId="0" fontId="28" fillId="46" borderId="128" applyNumberFormat="0" applyAlignment="0" applyProtection="0"/>
    <xf numFmtId="0" fontId="55" fillId="0" borderId="129" applyProtection="0"/>
    <xf numFmtId="0" fontId="21" fillId="7" borderId="127" applyNumberFormat="0" applyAlignment="0" applyProtection="0"/>
    <xf numFmtId="165" fontId="52" fillId="0" borderId="0" applyFont="0" applyFill="0" applyBorder="0" applyAlignment="0" applyProtection="0"/>
    <xf numFmtId="0" fontId="24" fillId="0" borderId="0"/>
    <xf numFmtId="0" fontId="2" fillId="0" borderId="0"/>
    <xf numFmtId="0" fontId="27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82" fillId="0" borderId="0"/>
    <xf numFmtId="0" fontId="1" fillId="0" borderId="0"/>
    <xf numFmtId="164" fontId="1" fillId="0" borderId="0" applyFont="0" applyFill="0" applyBorder="0" applyAlignment="0" applyProtection="0"/>
    <xf numFmtId="0" fontId="91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988">
    <xf numFmtId="0" fontId="0" fillId="0" borderId="0" xfId="0"/>
    <xf numFmtId="14" fontId="37" fillId="25" borderId="0" xfId="107" applyNumberFormat="1" applyFont="1" applyFill="1" applyAlignment="1">
      <alignment horizontal="center"/>
    </xf>
    <xf numFmtId="0" fontId="52" fillId="25" borderId="0" xfId="107" applyFill="1"/>
    <xf numFmtId="0" fontId="52" fillId="0" borderId="0" xfId="107"/>
    <xf numFmtId="0" fontId="33" fillId="0" borderId="0" xfId="0" applyFont="1"/>
    <xf numFmtId="0" fontId="37" fillId="0" borderId="0" xfId="0" applyFont="1"/>
    <xf numFmtId="0" fontId="37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2" fillId="0" borderId="0" xfId="0" applyFont="1" applyAlignment="1">
      <alignment vertical="center"/>
    </xf>
    <xf numFmtId="1" fontId="0" fillId="20" borderId="0" xfId="0" applyNumberFormat="1" applyFill="1" applyAlignment="1">
      <alignment horizontal="center" vertical="center"/>
    </xf>
    <xf numFmtId="0" fontId="52" fillId="0" borderId="0" xfId="82"/>
    <xf numFmtId="0" fontId="52" fillId="0" borderId="0" xfId="82" applyAlignment="1">
      <alignment wrapText="1"/>
    </xf>
    <xf numFmtId="0" fontId="0" fillId="0" borderId="0" xfId="82" applyFont="1" applyAlignment="1">
      <alignment vertical="center" textRotation="180" wrapText="1"/>
    </xf>
    <xf numFmtId="0" fontId="0" fillId="0" borderId="0" xfId="82" applyFont="1"/>
    <xf numFmtId="0" fontId="37" fillId="0" borderId="0" xfId="82" applyFont="1"/>
    <xf numFmtId="0" fontId="43" fillId="0" borderId="0" xfId="82" applyFont="1"/>
    <xf numFmtId="0" fontId="37" fillId="0" borderId="0" xfId="82" applyFont="1" applyAlignment="1">
      <alignment vertical="center"/>
    </xf>
    <xf numFmtId="0" fontId="35" fillId="0" borderId="0" xfId="82" applyFont="1" applyAlignment="1">
      <alignment horizontal="center" vertical="center"/>
    </xf>
    <xf numFmtId="1" fontId="52" fillId="0" borderId="0" xfId="82" applyNumberFormat="1"/>
    <xf numFmtId="0" fontId="33" fillId="6" borderId="0" xfId="82" applyFont="1" applyFill="1" applyAlignment="1" applyProtection="1">
      <alignment horizontal="left"/>
      <protection locked="0"/>
    </xf>
    <xf numFmtId="0" fontId="37" fillId="6" borderId="0" xfId="82" applyFont="1" applyFill="1" applyProtection="1">
      <protection locked="0"/>
    </xf>
    <xf numFmtId="0" fontId="33" fillId="6" borderId="0" xfId="82" applyFont="1" applyFill="1" applyAlignment="1" applyProtection="1">
      <alignment vertical="center"/>
      <protection locked="0"/>
    </xf>
    <xf numFmtId="0" fontId="32" fillId="0" borderId="0" xfId="82" applyFont="1" applyAlignment="1">
      <alignment vertical="center" textRotation="180" wrapText="1"/>
    </xf>
    <xf numFmtId="0" fontId="33" fillId="6" borderId="0" xfId="82" applyFont="1" applyFill="1" applyAlignment="1" applyProtection="1">
      <alignment horizontal="left" vertical="center"/>
      <protection locked="0"/>
    </xf>
    <xf numFmtId="0" fontId="33" fillId="6" borderId="0" xfId="82" applyFont="1" applyFill="1" applyAlignment="1" applyProtection="1">
      <alignment horizontal="center" vertical="center"/>
      <protection locked="0"/>
    </xf>
    <xf numFmtId="0" fontId="46" fillId="6" borderId="0" xfId="82" applyFont="1" applyFill="1" applyAlignment="1" applyProtection="1">
      <alignment horizontal="left"/>
      <protection locked="0"/>
    </xf>
    <xf numFmtId="0" fontId="46" fillId="6" borderId="0" xfId="82" applyFont="1" applyFill="1" applyAlignment="1" applyProtection="1">
      <alignment horizontal="left" vertical="center"/>
      <protection locked="0"/>
    </xf>
    <xf numFmtId="0" fontId="46" fillId="6" borderId="0" xfId="82" applyFont="1" applyFill="1" applyAlignment="1" applyProtection="1">
      <alignment horizontal="center" vertical="center"/>
      <protection locked="0"/>
    </xf>
    <xf numFmtId="0" fontId="33" fillId="0" borderId="0" xfId="82" applyFont="1"/>
    <xf numFmtId="1" fontId="33" fillId="0" borderId="0" xfId="82" applyNumberFormat="1" applyFont="1"/>
    <xf numFmtId="174" fontId="35" fillId="0" borderId="0" xfId="82" applyNumberFormat="1" applyFont="1"/>
    <xf numFmtId="14" fontId="33" fillId="0" borderId="0" xfId="82" applyNumberFormat="1" applyFont="1"/>
    <xf numFmtId="169" fontId="32" fillId="0" borderId="0" xfId="82" applyNumberFormat="1" applyFont="1" applyAlignment="1">
      <alignment vertical="center" textRotation="180" wrapText="1"/>
    </xf>
    <xf numFmtId="0" fontId="52" fillId="24" borderId="0" xfId="82" applyFill="1"/>
    <xf numFmtId="2" fontId="52" fillId="24" borderId="0" xfId="82" applyNumberFormat="1" applyFill="1"/>
    <xf numFmtId="2" fontId="33" fillId="24" borderId="0" xfId="82" applyNumberFormat="1" applyFont="1" applyFill="1"/>
    <xf numFmtId="0" fontId="0" fillId="24" borderId="0" xfId="82" applyFont="1" applyFill="1"/>
    <xf numFmtId="0" fontId="43" fillId="24" borderId="0" xfId="82" applyFont="1" applyFill="1"/>
    <xf numFmtId="0" fontId="33" fillId="24" borderId="0" xfId="82" applyFont="1" applyFill="1"/>
    <xf numFmtId="0" fontId="0" fillId="0" borderId="0" xfId="82" applyFont="1" applyAlignment="1">
      <alignment horizontal="left"/>
    </xf>
    <xf numFmtId="0" fontId="52" fillId="0" borderId="0" xfId="82" applyAlignment="1">
      <alignment horizontal="left"/>
    </xf>
    <xf numFmtId="0" fontId="52" fillId="24" borderId="0" xfId="82" applyFill="1" applyAlignment="1">
      <alignment horizontal="left"/>
    </xf>
    <xf numFmtId="49" fontId="45" fillId="24" borderId="0" xfId="116" applyNumberFormat="1" applyFont="1" applyFill="1" applyAlignment="1">
      <alignment horizontal="center" vertical="center"/>
    </xf>
    <xf numFmtId="4" fontId="37" fillId="24" borderId="0" xfId="82" applyNumberFormat="1" applyFont="1" applyFill="1" applyAlignment="1">
      <alignment horizontal="center" vertical="center"/>
    </xf>
    <xf numFmtId="2" fontId="37" fillId="24" borderId="0" xfId="82" applyNumberFormat="1" applyFont="1" applyFill="1" applyAlignment="1">
      <alignment horizontal="center"/>
    </xf>
    <xf numFmtId="4" fontId="37" fillId="24" borderId="0" xfId="82" applyNumberFormat="1" applyFont="1" applyFill="1" applyAlignment="1">
      <alignment horizontal="center"/>
    </xf>
    <xf numFmtId="4" fontId="47" fillId="24" borderId="0" xfId="82" applyNumberFormat="1" applyFont="1" applyFill="1" applyAlignment="1">
      <alignment horizontal="center" vertical="center"/>
    </xf>
    <xf numFmtId="0" fontId="47" fillId="24" borderId="0" xfId="82" applyFont="1" applyFill="1" applyAlignment="1">
      <alignment horizontal="center" vertical="center"/>
    </xf>
    <xf numFmtId="0" fontId="52" fillId="0" borderId="0" xfId="68"/>
    <xf numFmtId="4" fontId="48" fillId="24" borderId="0" xfId="82" applyNumberFormat="1" applyFont="1" applyFill="1" applyAlignment="1">
      <alignment horizontal="center"/>
    </xf>
    <xf numFmtId="175" fontId="48" fillId="24" borderId="0" xfId="82" applyNumberFormat="1" applyFont="1" applyFill="1" applyAlignment="1">
      <alignment horizontal="center"/>
    </xf>
    <xf numFmtId="4" fontId="48" fillId="24" borderId="0" xfId="82" applyNumberFormat="1" applyFont="1" applyFill="1"/>
    <xf numFmtId="0" fontId="37" fillId="24" borderId="0" xfId="82" applyFont="1" applyFill="1"/>
    <xf numFmtId="4" fontId="52" fillId="0" borderId="0" xfId="82" applyNumberFormat="1"/>
    <xf numFmtId="0" fontId="52" fillId="0" borderId="0" xfId="83"/>
    <xf numFmtId="0" fontId="52" fillId="0" borderId="0" xfId="83" applyAlignment="1">
      <alignment vertical="center"/>
    </xf>
    <xf numFmtId="0" fontId="52" fillId="0" borderId="0" xfId="83" applyAlignment="1">
      <alignment horizontal="center"/>
    </xf>
    <xf numFmtId="0" fontId="52" fillId="0" borderId="0" xfId="83" applyAlignment="1">
      <alignment shrinkToFit="1"/>
    </xf>
    <xf numFmtId="4" fontId="52" fillId="0" borderId="0" xfId="83" applyNumberFormat="1"/>
    <xf numFmtId="0" fontId="38" fillId="0" borderId="0" xfId="78" applyFont="1"/>
    <xf numFmtId="0" fontId="52" fillId="0" borderId="0" xfId="83" applyAlignment="1">
      <alignment horizontal="center" shrinkToFit="1"/>
    </xf>
    <xf numFmtId="171" fontId="3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34" fillId="0" borderId="0" xfId="0" applyFont="1" applyAlignment="1" applyProtection="1">
      <alignment horizontal="center" vertical="center"/>
      <protection locked="0"/>
    </xf>
    <xf numFmtId="0" fontId="52" fillId="24" borderId="0" xfId="82" applyFill="1" applyAlignment="1">
      <alignment horizontal="left" vertical="center"/>
    </xf>
    <xf numFmtId="0" fontId="43" fillId="24" borderId="0" xfId="82" applyFont="1" applyFill="1" applyAlignment="1">
      <alignment horizontal="left" vertical="center"/>
    </xf>
    <xf numFmtId="0" fontId="0" fillId="24" borderId="0" xfId="82" applyFont="1" applyFill="1" applyAlignment="1">
      <alignment horizontal="left" wrapText="1"/>
    </xf>
    <xf numFmtId="0" fontId="52" fillId="0" borderId="18" xfId="81" applyBorder="1"/>
    <xf numFmtId="0" fontId="52" fillId="0" borderId="21" xfId="81" applyBorder="1"/>
    <xf numFmtId="0" fontId="52" fillId="0" borderId="16" xfId="81" applyBorder="1"/>
    <xf numFmtId="0" fontId="52" fillId="0" borderId="0" xfId="81"/>
    <xf numFmtId="0" fontId="54" fillId="0" borderId="0" xfId="141" applyFill="1" applyBorder="1" applyAlignment="1" applyProtection="1"/>
    <xf numFmtId="14" fontId="33" fillId="0" borderId="0" xfId="82" applyNumberFormat="1" applyFont="1" applyAlignment="1">
      <alignment horizontal="center"/>
    </xf>
    <xf numFmtId="4" fontId="52" fillId="24" borderId="0" xfId="82" applyNumberFormat="1" applyFill="1"/>
    <xf numFmtId="177" fontId="33" fillId="0" borderId="25" xfId="81" applyNumberFormat="1" applyFont="1" applyBorder="1" applyAlignment="1">
      <alignment horizontal="left"/>
    </xf>
    <xf numFmtId="0" fontId="52" fillId="0" borderId="25" xfId="81" applyBorder="1"/>
    <xf numFmtId="0" fontId="37" fillId="0" borderId="0" xfId="0" applyFont="1" applyAlignment="1">
      <alignment vertical="center"/>
    </xf>
    <xf numFmtId="0" fontId="49" fillId="0" borderId="0" xfId="0" applyFont="1"/>
    <xf numFmtId="0" fontId="49" fillId="0" borderId="0" xfId="0" applyFont="1" applyAlignment="1">
      <alignment horizontal="center" vertical="center"/>
    </xf>
    <xf numFmtId="1" fontId="0" fillId="20" borderId="15" xfId="0" applyNumberFormat="1" applyFill="1" applyBorder="1" applyAlignment="1">
      <alignment horizontal="center" vertical="center" wrapText="1"/>
    </xf>
    <xf numFmtId="0" fontId="49" fillId="0" borderId="0" xfId="82" applyFont="1"/>
    <xf numFmtId="0" fontId="0" fillId="0" borderId="0" xfId="89" applyFont="1"/>
    <xf numFmtId="0" fontId="49" fillId="37" borderId="0" xfId="0" applyFont="1" applyFill="1"/>
    <xf numFmtId="0" fontId="49" fillId="37" borderId="0" xfId="0" applyFont="1" applyFill="1" applyAlignment="1">
      <alignment horizontal="center" vertical="center"/>
    </xf>
    <xf numFmtId="0" fontId="62" fillId="0" borderId="0" xfId="0" applyFont="1"/>
    <xf numFmtId="0" fontId="41" fillId="0" borderId="0" xfId="0" applyFont="1"/>
    <xf numFmtId="0" fontId="46" fillId="0" borderId="0" xfId="82" applyFont="1" applyAlignment="1" applyProtection="1">
      <alignment horizontal="left"/>
      <protection locked="0"/>
    </xf>
    <xf numFmtId="0" fontId="49" fillId="37" borderId="0" xfId="0" applyFont="1" applyFill="1" applyAlignment="1">
      <alignment vertical="center"/>
    </xf>
    <xf numFmtId="0" fontId="49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3" fillId="0" borderId="0" xfId="0" applyFont="1" applyAlignment="1">
      <alignment vertical="center"/>
    </xf>
    <xf numFmtId="0" fontId="62" fillId="0" borderId="0" xfId="0" applyFont="1" applyAlignment="1">
      <alignment vertical="center"/>
    </xf>
    <xf numFmtId="0" fontId="62" fillId="37" borderId="0" xfId="0" applyFont="1" applyFill="1" applyAlignment="1">
      <alignment horizontal="center" vertical="center"/>
    </xf>
    <xf numFmtId="0" fontId="0" fillId="0" borderId="0" xfId="83" applyFont="1"/>
    <xf numFmtId="0" fontId="37" fillId="0" borderId="0" xfId="0" applyFont="1" applyAlignment="1">
      <alignment horizontal="left"/>
    </xf>
    <xf numFmtId="0" fontId="37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107" applyFont="1" applyAlignment="1" applyProtection="1">
      <alignment horizontal="center" vertical="center"/>
      <protection locked="0"/>
    </xf>
    <xf numFmtId="1" fontId="49" fillId="24" borderId="26" xfId="82" applyNumberFormat="1" applyFont="1" applyFill="1" applyBorder="1" applyAlignment="1">
      <alignment horizontal="center" vertical="center"/>
    </xf>
    <xf numFmtId="0" fontId="52" fillId="0" borderId="0" xfId="83" applyAlignment="1" applyProtection="1">
      <alignment horizontal="center"/>
      <protection locked="0"/>
    </xf>
    <xf numFmtId="3" fontId="52" fillId="0" borderId="0" xfId="83" applyNumberFormat="1" applyAlignment="1">
      <alignment vertical="center"/>
    </xf>
    <xf numFmtId="4" fontId="34" fillId="40" borderId="27" xfId="107" applyNumberFormat="1" applyFont="1" applyFill="1" applyBorder="1" applyAlignment="1" applyProtection="1">
      <alignment vertical="center"/>
      <protection locked="0"/>
    </xf>
    <xf numFmtId="4" fontId="34" fillId="40" borderId="15" xfId="107" applyNumberFormat="1" applyFont="1" applyFill="1" applyBorder="1" applyAlignment="1" applyProtection="1">
      <alignment horizontal="center" vertical="center"/>
      <protection locked="0"/>
    </xf>
    <xf numFmtId="4" fontId="53" fillId="38" borderId="23" xfId="0" applyNumberFormat="1" applyFont="1" applyFill="1" applyBorder="1" applyAlignment="1">
      <alignment vertical="center"/>
    </xf>
    <xf numFmtId="0" fontId="44" fillId="0" borderId="0" xfId="0" applyFont="1" applyAlignment="1" applyProtection="1">
      <alignment horizontal="center" vertical="center"/>
      <protection locked="0"/>
    </xf>
    <xf numFmtId="1" fontId="0" fillId="20" borderId="27" xfId="0" applyNumberFormat="1" applyFill="1" applyBorder="1" applyAlignment="1">
      <alignment horizontal="center" vertical="center" wrapText="1"/>
    </xf>
    <xf numFmtId="4" fontId="32" fillId="40" borderId="14" xfId="107" applyNumberFormat="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0" fillId="24" borderId="0" xfId="82" applyFont="1" applyFill="1" applyAlignment="1">
      <alignment horizontal="left"/>
    </xf>
    <xf numFmtId="0" fontId="48" fillId="24" borderId="0" xfId="82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43" fillId="0" borderId="0" xfId="82" applyFont="1" applyAlignment="1">
      <alignment horizontal="center"/>
    </xf>
    <xf numFmtId="0" fontId="63" fillId="39" borderId="27" xfId="107" applyFont="1" applyFill="1" applyBorder="1" applyAlignment="1" applyProtection="1">
      <alignment horizontal="center" vertical="center" wrapText="1"/>
      <protection locked="0"/>
    </xf>
    <xf numFmtId="0" fontId="63" fillId="36" borderId="27" xfId="107" applyFont="1" applyFill="1" applyBorder="1" applyAlignment="1" applyProtection="1">
      <alignment horizontal="center" vertical="center" wrapText="1"/>
      <protection locked="0"/>
    </xf>
    <xf numFmtId="4" fontId="32" fillId="40" borderId="16" xfId="107" applyNumberFormat="1" applyFont="1" applyFill="1" applyBorder="1" applyAlignment="1">
      <alignment horizontal="center" vertical="center"/>
    </xf>
    <xf numFmtId="4" fontId="32" fillId="40" borderId="16" xfId="107" applyNumberFormat="1" applyFont="1" applyFill="1" applyBorder="1" applyAlignment="1" applyProtection="1">
      <alignment horizontal="center" vertical="center"/>
      <protection locked="0"/>
    </xf>
    <xf numFmtId="0" fontId="52" fillId="0" borderId="0" xfId="82" applyAlignment="1">
      <alignment horizontal="center"/>
    </xf>
    <xf numFmtId="0" fontId="32" fillId="0" borderId="0" xfId="82" applyFont="1" applyAlignment="1">
      <alignment horizontal="center" vertical="center" textRotation="180" wrapText="1"/>
    </xf>
    <xf numFmtId="0" fontId="52" fillId="24" borderId="0" xfId="82" applyFill="1" applyAlignment="1">
      <alignment horizontal="center"/>
    </xf>
    <xf numFmtId="1" fontId="0" fillId="20" borderId="30" xfId="0" applyNumberFormat="1" applyFill="1" applyBorder="1" applyAlignment="1">
      <alignment horizontal="center" vertical="center" wrapText="1"/>
    </xf>
    <xf numFmtId="0" fontId="34" fillId="40" borderId="27" xfId="107" applyFont="1" applyFill="1" applyBorder="1" applyAlignment="1" applyProtection="1">
      <alignment horizontal="center" vertical="center"/>
      <protection locked="0"/>
    </xf>
    <xf numFmtId="4" fontId="32" fillId="0" borderId="31" xfId="107" applyNumberFormat="1" applyFont="1" applyBorder="1" applyAlignment="1">
      <alignment horizontal="center" vertical="center"/>
    </xf>
    <xf numFmtId="4" fontId="32" fillId="40" borderId="31" xfId="107" applyNumberFormat="1" applyFont="1" applyFill="1" applyBorder="1" applyAlignment="1">
      <alignment horizontal="center" vertical="center"/>
    </xf>
    <xf numFmtId="4" fontId="35" fillId="0" borderId="31" xfId="107" applyNumberFormat="1" applyFont="1" applyBorder="1" applyAlignment="1">
      <alignment horizontal="center" vertical="center"/>
    </xf>
    <xf numFmtId="170" fontId="32" fillId="20" borderId="33" xfId="83" applyNumberFormat="1" applyFont="1" applyFill="1" applyBorder="1" applyAlignment="1">
      <alignment horizontal="center" vertical="center"/>
    </xf>
    <xf numFmtId="0" fontId="0" fillId="0" borderId="32" xfId="83" applyFont="1" applyBorder="1" applyAlignment="1">
      <alignment horizontal="center" vertical="center"/>
    </xf>
    <xf numFmtId="3" fontId="41" fillId="0" borderId="34" xfId="0" applyNumberFormat="1" applyFont="1" applyBorder="1"/>
    <xf numFmtId="0" fontId="0" fillId="0" borderId="32" xfId="0" applyBorder="1" applyAlignment="1">
      <alignment horizontal="center" vertical="center"/>
    </xf>
    <xf numFmtId="176" fontId="52" fillId="0" borderId="32" xfId="82" applyNumberFormat="1" applyBorder="1" applyAlignment="1">
      <alignment horizontal="center" vertical="center"/>
    </xf>
    <xf numFmtId="1" fontId="34" fillId="0" borderId="32" xfId="82" applyNumberFormat="1" applyFont="1" applyBorder="1" applyAlignment="1">
      <alignment horizontal="center" vertical="center"/>
    </xf>
    <xf numFmtId="4" fontId="39" fillId="0" borderId="32" xfId="83" applyNumberFormat="1" applyFont="1" applyBorder="1" applyAlignment="1">
      <alignment vertical="center"/>
    </xf>
    <xf numFmtId="176" fontId="52" fillId="0" borderId="32" xfId="82" applyNumberFormat="1" applyBorder="1" applyAlignment="1">
      <alignment horizontal="left" vertical="center"/>
    </xf>
    <xf numFmtId="4" fontId="39" fillId="40" borderId="32" xfId="83" applyNumberFormat="1" applyFont="1" applyFill="1" applyBorder="1" applyAlignment="1">
      <alignment vertical="center"/>
    </xf>
    <xf numFmtId="3" fontId="52" fillId="0" borderId="32" xfId="82" applyNumberFormat="1" applyBorder="1" applyAlignment="1">
      <alignment shrinkToFit="1"/>
    </xf>
    <xf numFmtId="3" fontId="0" fillId="0" borderId="32" xfId="83" applyNumberFormat="1" applyFont="1" applyBorder="1" applyAlignment="1">
      <alignment horizontal="left"/>
    </xf>
    <xf numFmtId="0" fontId="0" fillId="0" borderId="32" xfId="83" applyFont="1" applyBorder="1" applyAlignment="1">
      <alignment horizontal="center"/>
    </xf>
    <xf numFmtId="4" fontId="0" fillId="0" borderId="35" xfId="83" applyNumberFormat="1" applyFont="1" applyBorder="1" applyAlignment="1">
      <alignment horizontal="center"/>
    </xf>
    <xf numFmtId="0" fontId="52" fillId="29" borderId="34" xfId="80" applyFill="1" applyBorder="1" applyAlignment="1">
      <alignment horizontal="center"/>
    </xf>
    <xf numFmtId="0" fontId="52" fillId="0" borderId="32" xfId="83" applyBorder="1" applyAlignment="1">
      <alignment horizontal="center" vertical="center"/>
    </xf>
    <xf numFmtId="176" fontId="52" fillId="0" borderId="32" xfId="83" applyNumberFormat="1" applyBorder="1" applyAlignment="1">
      <alignment horizontal="center" vertical="center"/>
    </xf>
    <xf numFmtId="4" fontId="33" fillId="0" borderId="32" xfId="83" applyNumberFormat="1" applyFont="1" applyBorder="1" applyAlignment="1">
      <alignment vertical="center"/>
    </xf>
    <xf numFmtId="4" fontId="52" fillId="0" borderId="32" xfId="83" applyNumberFormat="1" applyBorder="1" applyAlignment="1">
      <alignment vertical="center"/>
    </xf>
    <xf numFmtId="0" fontId="24" fillId="0" borderId="32" xfId="75" applyFont="1" applyBorder="1"/>
    <xf numFmtId="49" fontId="42" fillId="20" borderId="40" xfId="116" applyNumberFormat="1" applyFont="1" applyFill="1" applyBorder="1" applyAlignment="1">
      <alignment horizontal="center" vertical="center" wrapText="1"/>
    </xf>
    <xf numFmtId="171" fontId="32" fillId="39" borderId="46" xfId="107" applyNumberFormat="1" applyFont="1" applyFill="1" applyBorder="1" applyAlignment="1">
      <alignment horizontal="center" vertical="center" wrapText="1"/>
    </xf>
    <xf numFmtId="171" fontId="32" fillId="36" borderId="46" xfId="107" applyNumberFormat="1" applyFont="1" applyFill="1" applyBorder="1" applyAlignment="1">
      <alignment horizontal="center" vertical="center" wrapText="1"/>
    </xf>
    <xf numFmtId="171" fontId="41" fillId="20" borderId="46" xfId="0" applyNumberFormat="1" applyFont="1" applyFill="1" applyBorder="1" applyAlignment="1">
      <alignment horizontal="center" vertical="center" wrapText="1"/>
    </xf>
    <xf numFmtId="171" fontId="0" fillId="20" borderId="46" xfId="0" applyNumberFormat="1" applyFill="1" applyBorder="1" applyAlignment="1">
      <alignment horizontal="center" vertical="center" wrapText="1"/>
    </xf>
    <xf numFmtId="1" fontId="0" fillId="20" borderId="47" xfId="0" applyNumberFormat="1" applyFill="1" applyBorder="1" applyAlignment="1">
      <alignment horizontal="center" vertical="center" wrapText="1"/>
    </xf>
    <xf numFmtId="1" fontId="0" fillId="20" borderId="46" xfId="0" applyNumberFormat="1" applyFill="1" applyBorder="1" applyAlignment="1">
      <alignment horizontal="center" vertical="center" wrapText="1"/>
    </xf>
    <xf numFmtId="1" fontId="0" fillId="20" borderId="48" xfId="0" applyNumberFormat="1" applyFill="1" applyBorder="1" applyAlignment="1">
      <alignment horizontal="center" vertical="center" wrapText="1"/>
    </xf>
    <xf numFmtId="171" fontId="0" fillId="20" borderId="47" xfId="109" applyNumberFormat="1" applyFont="1" applyFill="1" applyBorder="1" applyAlignment="1">
      <alignment horizontal="center" vertical="center" wrapText="1"/>
    </xf>
    <xf numFmtId="1" fontId="0" fillId="20" borderId="49" xfId="0" applyNumberForma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/>
    </xf>
    <xf numFmtId="1" fontId="0" fillId="20" borderId="40" xfId="0" applyNumberFormat="1" applyFill="1" applyBorder="1" applyAlignment="1">
      <alignment horizontal="center" vertical="center"/>
    </xf>
    <xf numFmtId="0" fontId="32" fillId="0" borderId="46" xfId="0" applyFont="1" applyBorder="1" applyAlignment="1">
      <alignment vertical="center"/>
    </xf>
    <xf numFmtId="1" fontId="32" fillId="42" borderId="44" xfId="107" applyNumberFormat="1" applyFont="1" applyFill="1" applyBorder="1" applyAlignment="1" applyProtection="1">
      <alignment horizontal="center" vertical="center"/>
      <protection locked="0"/>
    </xf>
    <xf numFmtId="1" fontId="0" fillId="20" borderId="50" xfId="0" applyNumberFormat="1" applyFill="1" applyBorder="1" applyAlignment="1">
      <alignment horizontal="center" vertical="center" wrapText="1"/>
    </xf>
    <xf numFmtId="49" fontId="0" fillId="20" borderId="50" xfId="116" applyNumberFormat="1" applyFont="1" applyFill="1" applyBorder="1" applyAlignment="1">
      <alignment vertical="center"/>
    </xf>
    <xf numFmtId="49" fontId="49" fillId="20" borderId="50" xfId="116" applyNumberFormat="1" applyFont="1" applyFill="1" applyBorder="1" applyAlignment="1">
      <alignment horizontal="center" vertical="center"/>
    </xf>
    <xf numFmtId="49" fontId="42" fillId="20" borderId="51" xfId="116" applyNumberFormat="1" applyFont="1" applyFill="1" applyBorder="1" applyAlignment="1">
      <alignment horizontal="center" vertical="center" wrapText="1"/>
    </xf>
    <xf numFmtId="171" fontId="49" fillId="20" borderId="45" xfId="0" applyNumberFormat="1" applyFont="1" applyFill="1" applyBorder="1" applyAlignment="1">
      <alignment horizontal="center" vertical="center" wrapText="1"/>
    </xf>
    <xf numFmtId="171" fontId="49" fillId="20" borderId="46" xfId="0" applyNumberFormat="1" applyFont="1" applyFill="1" applyBorder="1" applyAlignment="1">
      <alignment horizontal="center" vertical="center" wrapText="1"/>
    </xf>
    <xf numFmtId="171" fontId="33" fillId="20" borderId="46" xfId="0" applyNumberFormat="1" applyFont="1" applyFill="1" applyBorder="1" applyAlignment="1">
      <alignment horizontal="center" vertical="center" wrapText="1"/>
    </xf>
    <xf numFmtId="1" fontId="0" fillId="20" borderId="52" xfId="0" applyNumberFormat="1" applyFill="1" applyBorder="1" applyAlignment="1">
      <alignment horizontal="center" vertical="center" wrapText="1"/>
    </xf>
    <xf numFmtId="171" fontId="0" fillId="20" borderId="53" xfId="109" applyNumberFormat="1" applyFont="1" applyFill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" fontId="32" fillId="0" borderId="44" xfId="0" applyNumberFormat="1" applyFont="1" applyBorder="1" applyAlignment="1">
      <alignment horizontal="center"/>
    </xf>
    <xf numFmtId="1" fontId="61" fillId="0" borderId="44" xfId="0" applyNumberFormat="1" applyFont="1" applyBorder="1" applyAlignment="1">
      <alignment horizontal="center"/>
    </xf>
    <xf numFmtId="4" fontId="64" fillId="0" borderId="46" xfId="107" applyNumberFormat="1" applyFont="1" applyBorder="1" applyAlignment="1">
      <alignment horizontal="center" vertical="center"/>
    </xf>
    <xf numFmtId="4" fontId="32" fillId="29" borderId="44" xfId="107" applyNumberFormat="1" applyFont="1" applyFill="1" applyBorder="1" applyAlignment="1">
      <alignment horizontal="center"/>
    </xf>
    <xf numFmtId="4" fontId="32" fillId="40" borderId="56" xfId="107" applyNumberFormat="1" applyFont="1" applyFill="1" applyBorder="1" applyAlignment="1">
      <alignment horizontal="center" vertical="center"/>
    </xf>
    <xf numFmtId="4" fontId="53" fillId="38" borderId="55" xfId="0" applyNumberFormat="1" applyFont="1" applyFill="1" applyBorder="1" applyAlignment="1">
      <alignment horizontal="center" vertical="center"/>
    </xf>
    <xf numFmtId="4" fontId="32" fillId="40" borderId="58" xfId="107" applyNumberFormat="1" applyFont="1" applyFill="1" applyBorder="1" applyAlignment="1" applyProtection="1">
      <alignment horizontal="center" vertical="center"/>
      <protection locked="0"/>
    </xf>
    <xf numFmtId="4" fontId="34" fillId="0" borderId="55" xfId="0" applyNumberFormat="1" applyFont="1" applyBorder="1" applyAlignment="1">
      <alignment vertical="center"/>
    </xf>
    <xf numFmtId="1" fontId="35" fillId="0" borderId="44" xfId="0" applyNumberFormat="1" applyFont="1" applyBorder="1" applyAlignment="1">
      <alignment horizontal="center"/>
    </xf>
    <xf numFmtId="4" fontId="35" fillId="29" borderId="44" xfId="107" applyNumberFormat="1" applyFont="1" applyFill="1" applyBorder="1" applyAlignment="1">
      <alignment horizontal="center"/>
    </xf>
    <xf numFmtId="4" fontId="35" fillId="40" borderId="38" xfId="107" applyNumberFormat="1" applyFont="1" applyFill="1" applyBorder="1" applyAlignment="1" applyProtection="1">
      <alignment horizontal="center" vertical="center"/>
      <protection locked="0"/>
    </xf>
    <xf numFmtId="4" fontId="44" fillId="40" borderId="59" xfId="107" applyNumberFormat="1" applyFont="1" applyFill="1" applyBorder="1" applyAlignment="1" applyProtection="1">
      <alignment horizontal="center" vertical="center"/>
      <protection locked="0"/>
    </xf>
    <xf numFmtId="0" fontId="50" fillId="24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177" fontId="34" fillId="24" borderId="44" xfId="82" applyNumberFormat="1" applyFont="1" applyFill="1" applyBorder="1" applyAlignment="1">
      <alignment horizontal="center" vertical="center"/>
    </xf>
    <xf numFmtId="0" fontId="34" fillId="24" borderId="44" xfId="82" applyFont="1" applyFill="1" applyBorder="1" applyAlignment="1">
      <alignment horizontal="center" vertical="center"/>
    </xf>
    <xf numFmtId="0" fontId="42" fillId="24" borderId="50" xfId="82" applyFont="1" applyFill="1" applyBorder="1" applyAlignment="1">
      <alignment horizontal="left" vertical="center"/>
    </xf>
    <xf numFmtId="1" fontId="34" fillId="24" borderId="40" xfId="82" applyNumberFormat="1" applyFont="1" applyFill="1" applyBorder="1"/>
    <xf numFmtId="0" fontId="34" fillId="24" borderId="51" xfId="82" applyFont="1" applyFill="1" applyBorder="1"/>
    <xf numFmtId="1" fontId="34" fillId="24" borderId="51" xfId="82" applyNumberFormat="1" applyFont="1" applyFill="1" applyBorder="1" applyAlignment="1">
      <alignment horizontal="right"/>
    </xf>
    <xf numFmtId="0" fontId="34" fillId="24" borderId="49" xfId="82" applyFont="1" applyFill="1" applyBorder="1"/>
    <xf numFmtId="1" fontId="34" fillId="0" borderId="40" xfId="82" applyNumberFormat="1" applyFont="1" applyBorder="1"/>
    <xf numFmtId="0" fontId="34" fillId="24" borderId="49" xfId="82" applyFont="1" applyFill="1" applyBorder="1" applyAlignment="1">
      <alignment horizontal="left"/>
    </xf>
    <xf numFmtId="0" fontId="52" fillId="0" borderId="61" xfId="81" applyBorder="1"/>
    <xf numFmtId="0" fontId="52" fillId="0" borderId="62" xfId="81" applyBorder="1"/>
    <xf numFmtId="0" fontId="52" fillId="0" borderId="63" xfId="81" applyBorder="1"/>
    <xf numFmtId="49" fontId="46" fillId="20" borderId="45" xfId="116" applyNumberFormat="1" applyFont="1" applyFill="1" applyBorder="1" applyAlignment="1">
      <alignment horizontal="center" vertical="center"/>
    </xf>
    <xf numFmtId="49" fontId="46" fillId="20" borderId="46" xfId="82" applyNumberFormat="1" applyFont="1" applyFill="1" applyBorder="1" applyAlignment="1">
      <alignment horizontal="center" vertical="center" wrapText="1"/>
    </xf>
    <xf numFmtId="49" fontId="46" fillId="20" borderId="46" xfId="82" applyNumberFormat="1" applyFont="1" applyFill="1" applyBorder="1" applyAlignment="1">
      <alignment horizontal="center" vertical="center"/>
    </xf>
    <xf numFmtId="49" fontId="46" fillId="20" borderId="44" xfId="116" applyNumberFormat="1" applyFont="1" applyFill="1" applyBorder="1" applyAlignment="1">
      <alignment horizontal="center" vertical="center" wrapText="1"/>
    </xf>
    <xf numFmtId="171" fontId="34" fillId="39" borderId="46" xfId="107" applyNumberFormat="1" applyFont="1" applyFill="1" applyBorder="1" applyAlignment="1">
      <alignment horizontal="center" vertical="center" wrapText="1"/>
    </xf>
    <xf numFmtId="171" fontId="34" fillId="36" borderId="46" xfId="107" applyNumberFormat="1" applyFont="1" applyFill="1" applyBorder="1" applyAlignment="1">
      <alignment horizontal="center" vertical="center" wrapText="1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64" xfId="82" applyNumberFormat="1" applyFont="1" applyFill="1" applyBorder="1" applyAlignment="1">
      <alignment horizontal="center" vertical="center" wrapText="1"/>
    </xf>
    <xf numFmtId="49" fontId="46" fillId="20" borderId="64" xfId="82" applyNumberFormat="1" applyFont="1" applyFill="1" applyBorder="1" applyAlignment="1">
      <alignment horizontal="center" vertical="center"/>
    </xf>
    <xf numFmtId="1" fontId="49" fillId="24" borderId="44" xfId="82" applyNumberFormat="1" applyFont="1" applyFill="1" applyBorder="1" applyAlignment="1">
      <alignment horizontal="left" vertical="center"/>
    </xf>
    <xf numFmtId="14" fontId="49" fillId="24" borderId="44" xfId="82" applyNumberFormat="1" applyFont="1" applyFill="1" applyBorder="1" applyAlignment="1">
      <alignment horizontal="left" vertical="center"/>
    </xf>
    <xf numFmtId="1" fontId="49" fillId="0" borderId="44" xfId="82" applyNumberFormat="1" applyFont="1" applyBorder="1" applyAlignment="1">
      <alignment horizontal="center" vertical="center"/>
    </xf>
    <xf numFmtId="4" fontId="49" fillId="0" borderId="44" xfId="82" applyNumberFormat="1" applyFont="1" applyBorder="1" applyAlignment="1">
      <alignment horizontal="center" vertical="center"/>
    </xf>
    <xf numFmtId="0" fontId="32" fillId="0" borderId="50" xfId="82" applyFont="1" applyBorder="1" applyAlignment="1">
      <alignment horizontal="center" vertical="center" textRotation="180" wrapText="1"/>
    </xf>
    <xf numFmtId="0" fontId="32" fillId="0" borderId="50" xfId="82" applyFont="1" applyBorder="1" applyAlignment="1">
      <alignment vertical="center" textRotation="180" wrapText="1"/>
    </xf>
    <xf numFmtId="0" fontId="44" fillId="20" borderId="44" xfId="82" applyFont="1" applyFill="1" applyBorder="1" applyAlignment="1">
      <alignment horizontal="center" vertical="center"/>
    </xf>
    <xf numFmtId="0" fontId="44" fillId="20" borderId="40" xfId="82" applyFont="1" applyFill="1" applyBorder="1" applyAlignment="1">
      <alignment vertical="center"/>
    </xf>
    <xf numFmtId="0" fontId="44" fillId="20" borderId="51" xfId="82" applyFont="1" applyFill="1" applyBorder="1" applyAlignment="1">
      <alignment vertical="center"/>
    </xf>
    <xf numFmtId="0" fontId="33" fillId="20" borderId="44" xfId="82" applyFont="1" applyFill="1" applyBorder="1" applyAlignment="1">
      <alignment horizontal="center" vertical="center" wrapText="1"/>
    </xf>
    <xf numFmtId="0" fontId="0" fillId="0" borderId="44" xfId="82" applyFont="1" applyBorder="1" applyAlignment="1">
      <alignment horizontal="center" vertical="center"/>
    </xf>
    <xf numFmtId="0" fontId="0" fillId="0" borderId="40" xfId="82" applyFont="1" applyBorder="1" applyAlignment="1">
      <alignment vertical="center"/>
    </xf>
    <xf numFmtId="0" fontId="0" fillId="0" borderId="51" xfId="82" applyFont="1" applyBorder="1" applyAlignment="1">
      <alignment vertical="center"/>
    </xf>
    <xf numFmtId="14" fontId="0" fillId="0" borderId="40" xfId="82" applyNumberFormat="1" applyFont="1" applyBorder="1" applyAlignment="1">
      <alignment vertical="center"/>
    </xf>
    <xf numFmtId="14" fontId="0" fillId="0" borderId="51" xfId="82" applyNumberFormat="1" applyFont="1" applyBorder="1" applyAlignment="1">
      <alignment vertical="center"/>
    </xf>
    <xf numFmtId="1" fontId="0" fillId="0" borderId="51" xfId="82" applyNumberFormat="1" applyFont="1" applyBorder="1" applyAlignment="1">
      <alignment horizontal="center" vertical="center"/>
    </xf>
    <xf numFmtId="14" fontId="0" fillId="0" borderId="49" xfId="82" applyNumberFormat="1" applyFont="1" applyBorder="1" applyAlignment="1">
      <alignment horizontal="left" vertical="center"/>
    </xf>
    <xf numFmtId="0" fontId="0" fillId="0" borderId="44" xfId="82" applyFont="1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33" fillId="21" borderId="44" xfId="82" applyFont="1" applyFill="1" applyBorder="1" applyAlignment="1">
      <alignment horizontal="center" vertical="center" wrapText="1"/>
    </xf>
    <xf numFmtId="49" fontId="45" fillId="20" borderId="46" xfId="116" applyNumberFormat="1" applyFont="1" applyFill="1" applyBorder="1" applyAlignment="1">
      <alignment vertical="center" wrapText="1"/>
    </xf>
    <xf numFmtId="49" fontId="45" fillId="20" borderId="46" xfId="116" applyNumberFormat="1" applyFont="1" applyFill="1" applyBorder="1" applyAlignment="1">
      <alignment horizontal="center" vertical="center" wrapText="1"/>
    </xf>
    <xf numFmtId="4" fontId="45" fillId="20" borderId="48" xfId="82" applyNumberFormat="1" applyFont="1" applyFill="1" applyBorder="1" applyAlignment="1">
      <alignment horizontal="center" vertical="center" wrapText="1"/>
    </xf>
    <xf numFmtId="4" fontId="45" fillId="20" borderId="44" xfId="82" applyNumberFormat="1" applyFont="1" applyFill="1" applyBorder="1" applyAlignment="1">
      <alignment horizontal="center" vertical="center" wrapText="1"/>
    </xf>
    <xf numFmtId="1" fontId="52" fillId="24" borderId="44" xfId="82" applyNumberFormat="1" applyFill="1" applyBorder="1" applyAlignment="1">
      <alignment horizontal="left" vertical="center"/>
    </xf>
    <xf numFmtId="1" fontId="52" fillId="0" borderId="44" xfId="82" applyNumberFormat="1" applyBorder="1" applyAlignment="1">
      <alignment horizontal="center" vertical="center"/>
    </xf>
    <xf numFmtId="1" fontId="52" fillId="0" borderId="44" xfId="68" applyNumberFormat="1" applyBorder="1" applyAlignment="1">
      <alignment horizontal="center" vertical="center" wrapText="1"/>
    </xf>
    <xf numFmtId="171" fontId="32" fillId="42" borderId="45" xfId="107" applyNumberFormat="1" applyFont="1" applyFill="1" applyBorder="1" applyAlignment="1">
      <alignment horizontal="center" vertical="center" wrapText="1"/>
    </xf>
    <xf numFmtId="171" fontId="32" fillId="42" borderId="44" xfId="107" applyNumberFormat="1" applyFont="1" applyFill="1" applyBorder="1" applyAlignment="1">
      <alignment vertical="center" wrapText="1"/>
    </xf>
    <xf numFmtId="0" fontId="32" fillId="0" borderId="32" xfId="83" applyFont="1" applyBorder="1" applyAlignment="1">
      <alignment horizontal="center" vertical="center"/>
    </xf>
    <xf numFmtId="0" fontId="32" fillId="0" borderId="0" xfId="83" applyFont="1" applyAlignment="1">
      <alignment horizontal="center"/>
    </xf>
    <xf numFmtId="0" fontId="32" fillId="0" borderId="0" xfId="0" applyFont="1" applyAlignment="1">
      <alignment horizontal="center"/>
    </xf>
    <xf numFmtId="0" fontId="0" fillId="0" borderId="40" xfId="83" applyFont="1" applyBorder="1" applyAlignment="1">
      <alignment vertical="center"/>
    </xf>
    <xf numFmtId="0" fontId="0" fillId="0" borderId="27" xfId="83" applyFont="1" applyBorder="1" applyAlignment="1">
      <alignment vertical="center"/>
    </xf>
    <xf numFmtId="0" fontId="52" fillId="0" borderId="27" xfId="83" applyBorder="1" applyAlignment="1">
      <alignment horizontal="right" vertical="center"/>
    </xf>
    <xf numFmtId="170" fontId="32" fillId="20" borderId="0" xfId="83" applyNumberFormat="1" applyFont="1" applyFill="1" applyAlignment="1">
      <alignment horizontal="center" vertical="center"/>
    </xf>
    <xf numFmtId="0" fontId="0" fillId="0" borderId="0" xfId="83" applyFont="1" applyAlignment="1">
      <alignment horizontal="right" vertical="center"/>
    </xf>
    <xf numFmtId="2" fontId="52" fillId="0" borderId="0" xfId="82" applyNumberFormat="1"/>
    <xf numFmtId="1" fontId="0" fillId="20" borderId="44" xfId="0" applyNumberFormat="1" applyFill="1" applyBorder="1" applyAlignment="1">
      <alignment horizontal="center" vertical="center" wrapText="1"/>
    </xf>
    <xf numFmtId="49" fontId="0" fillId="20" borderId="44" xfId="116" applyNumberFormat="1" applyFont="1" applyFill="1" applyBorder="1" applyAlignment="1">
      <alignment vertical="center"/>
    </xf>
    <xf numFmtId="49" fontId="49" fillId="20" borderId="44" xfId="116" applyNumberFormat="1" applyFont="1" applyFill="1" applyBorder="1" applyAlignment="1">
      <alignment horizontal="center" vertical="center"/>
    </xf>
    <xf numFmtId="49" fontId="42" fillId="20" borderId="44" xfId="116" applyNumberFormat="1" applyFont="1" applyFill="1" applyBorder="1" applyAlignment="1">
      <alignment horizontal="center" vertical="center" wrapText="1"/>
    </xf>
    <xf numFmtId="4" fontId="0" fillId="4" borderId="66" xfId="0" applyNumberFormat="1" applyFill="1" applyBorder="1" applyAlignment="1">
      <alignment horizontal="center"/>
    </xf>
    <xf numFmtId="4" fontId="32" fillId="29" borderId="64" xfId="107" applyNumberFormat="1" applyFont="1" applyFill="1" applyBorder="1" applyAlignment="1">
      <alignment horizontal="center"/>
    </xf>
    <xf numFmtId="4" fontId="0" fillId="0" borderId="64" xfId="0" applyNumberFormat="1" applyBorder="1" applyAlignment="1">
      <alignment horizontal="center" vertical="center"/>
    </xf>
    <xf numFmtId="4" fontId="34" fillId="0" borderId="23" xfId="0" applyNumberFormat="1" applyFont="1" applyBorder="1" applyAlignment="1">
      <alignment vertical="center"/>
    </xf>
    <xf numFmtId="4" fontId="34" fillId="0" borderId="23" xfId="0" applyNumberFormat="1" applyFont="1" applyBorder="1" applyAlignment="1">
      <alignment horizontal="center" vertical="center"/>
    </xf>
    <xf numFmtId="4" fontId="35" fillId="0" borderId="64" xfId="107" applyNumberFormat="1" applyFont="1" applyBorder="1" applyAlignment="1">
      <alignment horizontal="center" vertical="center"/>
    </xf>
    <xf numFmtId="4" fontId="33" fillId="4" borderId="66" xfId="0" applyNumberFormat="1" applyFont="1" applyFill="1" applyBorder="1" applyAlignment="1">
      <alignment horizontal="center"/>
    </xf>
    <xf numFmtId="4" fontId="35" fillId="29" borderId="64" xfId="107" applyNumberFormat="1" applyFont="1" applyFill="1" applyBorder="1" applyAlignment="1">
      <alignment horizontal="center"/>
    </xf>
    <xf numFmtId="4" fontId="35" fillId="40" borderId="67" xfId="107" applyNumberFormat="1" applyFont="1" applyFill="1" applyBorder="1" applyAlignment="1">
      <alignment horizontal="center" vertical="center"/>
    </xf>
    <xf numFmtId="4" fontId="53" fillId="38" borderId="65" xfId="0" applyNumberFormat="1" applyFont="1" applyFill="1" applyBorder="1" applyAlignment="1">
      <alignment horizontal="center" vertical="center"/>
    </xf>
    <xf numFmtId="4" fontId="44" fillId="0" borderId="67" xfId="0" applyNumberFormat="1" applyFont="1" applyBorder="1" applyAlignment="1">
      <alignment horizontal="center" vertical="center"/>
    </xf>
    <xf numFmtId="4" fontId="44" fillId="40" borderId="68" xfId="107" applyNumberFormat="1" applyFont="1" applyFill="1" applyBorder="1" applyAlignment="1" applyProtection="1">
      <alignment horizontal="center" vertical="center"/>
      <protection locked="0"/>
    </xf>
    <xf numFmtId="0" fontId="63" fillId="39" borderId="68" xfId="107" applyFont="1" applyFill="1" applyBorder="1" applyAlignment="1" applyProtection="1">
      <alignment horizontal="center" wrapText="1"/>
      <protection locked="0"/>
    </xf>
    <xf numFmtId="0" fontId="63" fillId="36" borderId="68" xfId="107" applyFont="1" applyFill="1" applyBorder="1" applyAlignment="1" applyProtection="1">
      <alignment horizontal="center" wrapText="1"/>
      <protection locked="0"/>
    </xf>
    <xf numFmtId="171" fontId="32" fillId="26" borderId="45" xfId="107" applyNumberFormat="1" applyFont="1" applyFill="1" applyBorder="1" applyAlignment="1">
      <alignment horizontal="center" vertical="center" wrapText="1"/>
    </xf>
    <xf numFmtId="0" fontId="52" fillId="0" borderId="69" xfId="81" applyBorder="1"/>
    <xf numFmtId="0" fontId="52" fillId="0" borderId="25" xfId="68" applyBorder="1"/>
    <xf numFmtId="177" fontId="33" fillId="0" borderId="0" xfId="81" applyNumberFormat="1" applyFont="1" applyAlignment="1">
      <alignment horizontal="left"/>
    </xf>
    <xf numFmtId="0" fontId="52" fillId="0" borderId="70" xfId="81" applyBorder="1"/>
    <xf numFmtId="0" fontId="54" fillId="0" borderId="0" xfId="141" applyAlignment="1" applyProtection="1"/>
    <xf numFmtId="2" fontId="52" fillId="0" borderId="0" xfId="83" applyNumberFormat="1"/>
    <xf numFmtId="0" fontId="66" fillId="0" borderId="0" xfId="302"/>
    <xf numFmtId="0" fontId="66" fillId="0" borderId="0" xfId="302" quotePrefix="1"/>
    <xf numFmtId="2" fontId="66" fillId="0" borderId="0" xfId="302" applyNumberFormat="1"/>
    <xf numFmtId="4" fontId="66" fillId="0" borderId="0" xfId="302" applyNumberFormat="1"/>
    <xf numFmtId="0" fontId="53" fillId="48" borderId="27" xfId="0" applyFont="1" applyFill="1" applyBorder="1" applyAlignment="1">
      <alignment horizontal="center" vertical="center"/>
    </xf>
    <xf numFmtId="0" fontId="37" fillId="26" borderId="0" xfId="0" applyFont="1" applyFill="1" applyAlignment="1">
      <alignment horizontal="center" vertical="center"/>
    </xf>
    <xf numFmtId="0" fontId="37" fillId="26" borderId="0" xfId="0" applyFont="1" applyFill="1"/>
    <xf numFmtId="0" fontId="37" fillId="26" borderId="0" xfId="0" applyFont="1" applyFill="1" applyAlignment="1">
      <alignment horizontal="center"/>
    </xf>
    <xf numFmtId="0" fontId="37" fillId="26" borderId="0" xfId="0" applyFont="1" applyFill="1" applyAlignment="1">
      <alignment vertical="center"/>
    </xf>
    <xf numFmtId="1" fontId="0" fillId="27" borderId="46" xfId="0" applyNumberFormat="1" applyFill="1" applyBorder="1" applyAlignment="1">
      <alignment horizontal="center" vertical="center" wrapText="1"/>
    </xf>
    <xf numFmtId="1" fontId="0" fillId="27" borderId="48" xfId="0" applyNumberFormat="1" applyFill="1" applyBorder="1" applyAlignment="1">
      <alignment horizontal="center" vertical="center" wrapText="1"/>
    </xf>
    <xf numFmtId="4" fontId="0" fillId="26" borderId="57" xfId="0" applyNumberFormat="1" applyFill="1" applyBorder="1" applyAlignment="1">
      <alignment horizontal="center" vertical="center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49" fontId="42" fillId="20" borderId="0" xfId="116" applyNumberFormat="1" applyFont="1" applyFill="1" applyAlignment="1">
      <alignment horizontal="center" vertical="center" wrapText="1"/>
    </xf>
    <xf numFmtId="49" fontId="34" fillId="20" borderId="44" xfId="116" applyNumberFormat="1" applyFont="1" applyFill="1" applyBorder="1" applyAlignment="1">
      <alignment horizontal="center" vertical="center" wrapText="1"/>
    </xf>
    <xf numFmtId="49" fontId="34" fillId="20" borderId="40" xfId="116" applyNumberFormat="1" applyFont="1" applyFill="1" applyBorder="1" applyAlignment="1">
      <alignment horizontal="center" vertical="center" wrapText="1"/>
    </xf>
    <xf numFmtId="49" fontId="32" fillId="20" borderId="48" xfId="116" applyNumberFormat="1" applyFont="1" applyFill="1" applyBorder="1" applyAlignment="1">
      <alignment horizontal="center" vertical="center" wrapText="1"/>
    </xf>
    <xf numFmtId="4" fontId="34" fillId="41" borderId="72" xfId="0" applyNumberFormat="1" applyFont="1" applyFill="1" applyBorder="1" applyAlignment="1">
      <alignment horizontal="center" vertical="center"/>
    </xf>
    <xf numFmtId="4" fontId="68" fillId="41" borderId="31" xfId="0" applyNumberFormat="1" applyFont="1" applyFill="1" applyBorder="1" applyAlignment="1">
      <alignment horizontal="center" vertical="center"/>
    </xf>
    <xf numFmtId="4" fontId="69" fillId="41" borderId="73" xfId="0" applyNumberFormat="1" applyFont="1" applyFill="1" applyBorder="1" applyAlignment="1">
      <alignment horizontal="center" vertical="center"/>
    </xf>
    <xf numFmtId="0" fontId="0" fillId="0" borderId="76" xfId="0" applyBorder="1"/>
    <xf numFmtId="0" fontId="0" fillId="0" borderId="0" xfId="0" applyAlignment="1">
      <alignment horizontal="center"/>
    </xf>
    <xf numFmtId="0" fontId="0" fillId="0" borderId="88" xfId="0" applyBorder="1"/>
    <xf numFmtId="172" fontId="11" fillId="20" borderId="89" xfId="0" applyNumberFormat="1" applyFont="1" applyFill="1" applyBorder="1" applyAlignment="1">
      <alignment horizontal="center"/>
    </xf>
    <xf numFmtId="0" fontId="62" fillId="0" borderId="90" xfId="0" applyFont="1" applyBorder="1"/>
    <xf numFmtId="0" fontId="62" fillId="0" borderId="85" xfId="0" applyFont="1" applyBorder="1"/>
    <xf numFmtId="0" fontId="0" fillId="0" borderId="27" xfId="0" applyBorder="1"/>
    <xf numFmtId="0" fontId="33" fillId="0" borderId="27" xfId="0" applyFont="1" applyBorder="1" applyAlignment="1">
      <alignment horizontal="center"/>
    </xf>
    <xf numFmtId="0" fontId="38" fillId="0" borderId="27" xfId="0" applyFont="1" applyBorder="1"/>
    <xf numFmtId="0" fontId="38" fillId="37" borderId="27" xfId="0" applyFont="1" applyFill="1" applyBorder="1"/>
    <xf numFmtId="0" fontId="38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37" fillId="50" borderId="0" xfId="107" applyFont="1" applyFill="1" applyAlignment="1">
      <alignment horizontal="center"/>
    </xf>
    <xf numFmtId="14" fontId="37" fillId="50" borderId="0" xfId="107" applyNumberFormat="1" applyFont="1" applyFill="1" applyAlignment="1">
      <alignment horizontal="center"/>
    </xf>
    <xf numFmtId="0" fontId="0" fillId="39" borderId="0" xfId="0" applyFill="1"/>
    <xf numFmtId="0" fontId="0" fillId="39" borderId="27" xfId="0" applyFill="1" applyBorder="1"/>
    <xf numFmtId="0" fontId="0" fillId="49" borderId="93" xfId="0" applyFill="1" applyBorder="1" applyAlignment="1">
      <alignment horizontal="center" vertical="center"/>
    </xf>
    <xf numFmtId="0" fontId="0" fillId="49" borderId="79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0" fontId="70" fillId="0" borderId="83" xfId="0" applyFont="1" applyBorder="1"/>
    <xf numFmtId="0" fontId="70" fillId="0" borderId="85" xfId="0" applyFont="1" applyBorder="1"/>
    <xf numFmtId="0" fontId="70" fillId="0" borderId="84" xfId="0" applyFont="1" applyBorder="1"/>
    <xf numFmtId="14" fontId="38" fillId="0" borderId="27" xfId="0" applyNumberFormat="1" applyFont="1" applyBorder="1" applyAlignment="1">
      <alignment horizontal="center"/>
    </xf>
    <xf numFmtId="0" fontId="0" fillId="52" borderId="87" xfId="0" applyFill="1" applyBorder="1"/>
    <xf numFmtId="0" fontId="0" fillId="52" borderId="75" xfId="0" applyFill="1" applyBorder="1"/>
    <xf numFmtId="0" fontId="0" fillId="49" borderId="80" xfId="0" applyFill="1" applyBorder="1" applyAlignment="1">
      <alignment horizontal="center" vertical="center"/>
    </xf>
    <xf numFmtId="0" fontId="38" fillId="0" borderId="0" xfId="0" applyFont="1" applyAlignment="1">
      <alignment horizontal="center"/>
    </xf>
    <xf numFmtId="1" fontId="49" fillId="0" borderId="89" xfId="82" applyNumberFormat="1" applyFont="1" applyBorder="1" applyAlignment="1">
      <alignment horizontal="center" vertical="center"/>
    </xf>
    <xf numFmtId="4" fontId="49" fillId="0" borderId="89" xfId="82" applyNumberFormat="1" applyFont="1" applyBorder="1" applyAlignment="1">
      <alignment horizontal="center" vertical="center"/>
    </xf>
    <xf numFmtId="0" fontId="53" fillId="48" borderId="27" xfId="0" applyFont="1" applyFill="1" applyBorder="1" applyAlignment="1">
      <alignment horizontal="right" vertical="center"/>
    </xf>
    <xf numFmtId="0" fontId="0" fillId="29" borderId="27" xfId="0" applyFill="1" applyBorder="1" applyAlignment="1">
      <alignment horizontal="right" vertical="center"/>
    </xf>
    <xf numFmtId="2" fontId="0" fillId="29" borderId="27" xfId="0" applyNumberFormat="1" applyFill="1" applyBorder="1" applyAlignment="1">
      <alignment horizontal="right" vertical="center"/>
    </xf>
    <xf numFmtId="0" fontId="66" fillId="0" borderId="0" xfId="302" applyAlignment="1">
      <alignment horizontal="right"/>
    </xf>
    <xf numFmtId="0" fontId="52" fillId="0" borderId="0" xfId="83" applyAlignment="1">
      <alignment horizontal="right"/>
    </xf>
    <xf numFmtId="181" fontId="0" fillId="29" borderId="27" xfId="0" applyNumberFormat="1" applyFill="1" applyBorder="1" applyAlignment="1">
      <alignment horizontal="right" vertical="center"/>
    </xf>
    <xf numFmtId="44" fontId="49" fillId="24" borderId="26" xfId="304" applyFont="1" applyFill="1" applyBorder="1" applyAlignment="1">
      <alignment horizontal="center" vertical="center"/>
    </xf>
    <xf numFmtId="182" fontId="52" fillId="0" borderId="0" xfId="81" applyNumberFormat="1"/>
    <xf numFmtId="14" fontId="0" fillId="0" borderId="32" xfId="0" applyNumberFormat="1" applyBorder="1" applyAlignment="1">
      <alignment horizontal="center"/>
    </xf>
    <xf numFmtId="0" fontId="32" fillId="43" borderId="28" xfId="107" applyFont="1" applyFill="1" applyBorder="1" applyAlignment="1">
      <alignment horizontal="center" vertical="center"/>
    </xf>
    <xf numFmtId="2" fontId="34" fillId="41" borderId="101" xfId="0" applyNumberFormat="1" applyFont="1" applyFill="1" applyBorder="1" applyAlignment="1" applyProtection="1">
      <alignment horizontal="center" vertical="center"/>
      <protection locked="0"/>
    </xf>
    <xf numFmtId="0" fontId="49" fillId="0" borderId="0" xfId="0" applyFont="1" applyAlignment="1">
      <alignment horizontal="center"/>
    </xf>
    <xf numFmtId="0" fontId="11" fillId="0" borderId="110" xfId="400" applyFont="1" applyBorder="1" applyAlignment="1">
      <alignment horizontal="left" wrapText="1"/>
    </xf>
    <xf numFmtId="0" fontId="67" fillId="0" borderId="0" xfId="0" applyFont="1" applyAlignment="1">
      <alignment horizontal="center" vertical="center"/>
    </xf>
    <xf numFmtId="0" fontId="49" fillId="0" borderId="0" xfId="0" applyFont="1" applyAlignment="1">
      <alignment horizontal="right"/>
    </xf>
    <xf numFmtId="0" fontId="32" fillId="0" borderId="0" xfId="107" applyFont="1" applyAlignment="1" applyProtection="1">
      <alignment horizontal="center"/>
      <protection locked="0"/>
    </xf>
    <xf numFmtId="0" fontId="32" fillId="40" borderId="0" xfId="107" applyFont="1" applyFill="1" applyAlignment="1" applyProtection="1">
      <alignment horizontal="center"/>
      <protection locked="0"/>
    </xf>
    <xf numFmtId="0" fontId="32" fillId="45" borderId="111" xfId="107" applyFont="1" applyFill="1" applyBorder="1" applyAlignment="1">
      <alignment horizontal="center"/>
    </xf>
    <xf numFmtId="171" fontId="0" fillId="20" borderId="122" xfId="0" applyNumberFormat="1" applyFill="1" applyBorder="1" applyAlignment="1">
      <alignment horizontal="center" vertical="center" wrapText="1"/>
    </xf>
    <xf numFmtId="171" fontId="0" fillId="35" borderId="123" xfId="0" applyNumberFormat="1" applyFill="1" applyBorder="1" applyAlignment="1">
      <alignment horizontal="center" vertical="center" wrapText="1"/>
    </xf>
    <xf numFmtId="49" fontId="42" fillId="20" borderId="120" xfId="116" applyNumberFormat="1" applyFont="1" applyFill="1" applyBorder="1" applyAlignment="1">
      <alignment horizontal="center" vertical="center" wrapText="1"/>
    </xf>
    <xf numFmtId="49" fontId="42" fillId="20" borderId="125" xfId="116" applyNumberFormat="1" applyFont="1" applyFill="1" applyBorder="1" applyAlignment="1">
      <alignment horizontal="center" vertical="center" wrapText="1"/>
    </xf>
    <xf numFmtId="2" fontId="34" fillId="54" borderId="121" xfId="0" applyNumberFormat="1" applyFont="1" applyFill="1" applyBorder="1" applyAlignment="1" applyProtection="1">
      <alignment horizontal="center" vertical="center"/>
      <protection locked="0"/>
    </xf>
    <xf numFmtId="2" fontId="44" fillId="54" borderId="121" xfId="0" applyNumberFormat="1" applyFont="1" applyFill="1" applyBorder="1" applyAlignment="1" applyProtection="1">
      <alignment horizontal="center" vertical="center"/>
      <protection locked="0"/>
    </xf>
    <xf numFmtId="4" fontId="0" fillId="0" borderId="31" xfId="0" applyNumberFormat="1" applyBorder="1" applyAlignment="1">
      <alignment vertical="center"/>
    </xf>
    <xf numFmtId="4" fontId="0" fillId="0" borderId="31" xfId="0" applyNumberFormat="1" applyBorder="1" applyAlignment="1">
      <alignment horizontal="center" vertical="center"/>
    </xf>
    <xf numFmtId="1" fontId="0" fillId="20" borderId="123" xfId="0" applyNumberFormat="1" applyFill="1" applyBorder="1" applyAlignment="1">
      <alignment horizontal="center" vertical="center" wrapText="1"/>
    </xf>
    <xf numFmtId="1" fontId="0" fillId="20" borderId="124" xfId="0" applyNumberFormat="1" applyFill="1" applyBorder="1" applyAlignment="1">
      <alignment horizontal="center" vertical="center" wrapText="1"/>
    </xf>
    <xf numFmtId="4" fontId="33" fillId="0" borderId="115" xfId="0" applyNumberFormat="1" applyFont="1" applyBorder="1" applyAlignment="1">
      <alignment horizontal="center" vertical="center"/>
    </xf>
    <xf numFmtId="0" fontId="11" fillId="0" borderId="126" xfId="115" applyFont="1" applyBorder="1" applyAlignment="1">
      <alignment horizontal="left" wrapText="1"/>
    </xf>
    <xf numFmtId="173" fontId="37" fillId="0" borderId="15" xfId="0" applyNumberFormat="1" applyFont="1" applyBorder="1" applyAlignment="1">
      <alignment vertical="center" wrapText="1"/>
    </xf>
    <xf numFmtId="14" fontId="37" fillId="0" borderId="15" xfId="0" applyNumberFormat="1" applyFont="1" applyBorder="1" applyAlignment="1">
      <alignment horizontal="left" vertical="center"/>
    </xf>
    <xf numFmtId="180" fontId="34" fillId="0" borderId="15" xfId="0" applyNumberFormat="1" applyFont="1" applyBorder="1" applyAlignment="1">
      <alignment horizontal="center" vertical="center"/>
    </xf>
    <xf numFmtId="0" fontId="71" fillId="55" borderId="131" xfId="0" applyFont="1" applyFill="1" applyBorder="1" applyAlignment="1">
      <alignment horizontal="center" vertical="center"/>
    </xf>
    <xf numFmtId="0" fontId="71" fillId="56" borderId="131" xfId="0" applyFont="1" applyFill="1" applyBorder="1" applyAlignment="1">
      <alignment horizontal="center" vertical="center"/>
    </xf>
    <xf numFmtId="0" fontId="71" fillId="57" borderId="131" xfId="0" applyFont="1" applyFill="1" applyBorder="1" applyAlignment="1">
      <alignment horizontal="center" vertical="center"/>
    </xf>
    <xf numFmtId="0" fontId="71" fillId="58" borderId="131" xfId="0" applyFont="1" applyFill="1" applyBorder="1" applyAlignment="1">
      <alignment horizontal="center" vertical="center"/>
    </xf>
    <xf numFmtId="0" fontId="72" fillId="59" borderId="131" xfId="0" applyFont="1" applyFill="1" applyBorder="1" applyAlignment="1">
      <alignment horizontal="center" vertical="center"/>
    </xf>
    <xf numFmtId="0" fontId="0" fillId="0" borderId="0" xfId="0" quotePrefix="1"/>
    <xf numFmtId="0" fontId="53" fillId="48" borderId="34" xfId="0" applyFont="1" applyFill="1" applyBorder="1" applyAlignment="1">
      <alignment horizontal="center" vertical="center"/>
    </xf>
    <xf numFmtId="14" fontId="52" fillId="26" borderId="0" xfId="83" applyNumberFormat="1" applyFill="1"/>
    <xf numFmtId="0" fontId="52" fillId="29" borderId="0" xfId="83" applyFill="1"/>
    <xf numFmtId="14" fontId="52" fillId="29" borderId="0" xfId="83" applyNumberFormat="1" applyFill="1" applyAlignment="1">
      <alignment horizontal="right"/>
    </xf>
    <xf numFmtId="14" fontId="52" fillId="29" borderId="0" xfId="83" applyNumberFormat="1" applyFill="1"/>
    <xf numFmtId="0" fontId="0" fillId="26" borderId="27" xfId="0" applyFill="1" applyBorder="1" applyAlignment="1">
      <alignment horizontal="center" vertical="center"/>
    </xf>
    <xf numFmtId="14" fontId="0" fillId="27" borderId="134" xfId="0" applyNumberFormat="1" applyFill="1" applyBorder="1" applyAlignment="1">
      <alignment horizontal="center" vertical="center" wrapText="1"/>
    </xf>
    <xf numFmtId="14" fontId="0" fillId="27" borderId="135" xfId="0" applyNumberFormat="1" applyFill="1" applyBorder="1" applyAlignment="1">
      <alignment horizontal="center" vertical="center" wrapText="1"/>
    </xf>
    <xf numFmtId="4" fontId="64" fillId="0" borderId="123" xfId="107" applyNumberFormat="1" applyFont="1" applyBorder="1" applyAlignment="1">
      <alignment horizontal="center" vertical="center"/>
    </xf>
    <xf numFmtId="4" fontId="68" fillId="37" borderId="130" xfId="116" applyNumberFormat="1" applyFont="1" applyFill="1" applyBorder="1" applyAlignment="1">
      <alignment horizontal="center" vertical="center" wrapText="1"/>
    </xf>
    <xf numFmtId="183" fontId="68" fillId="37" borderId="15" xfId="618" applyNumberFormat="1" applyFont="1" applyFill="1" applyBorder="1" applyAlignment="1" applyProtection="1">
      <alignment horizontal="center" vertical="center" wrapText="1"/>
    </xf>
    <xf numFmtId="180" fontId="34" fillId="37" borderId="15" xfId="0" applyNumberFormat="1" applyFont="1" applyFill="1" applyBorder="1" applyAlignment="1">
      <alignment horizontal="center" vertical="center"/>
    </xf>
    <xf numFmtId="4" fontId="68" fillId="37" borderId="15" xfId="0" applyNumberFormat="1" applyFont="1" applyFill="1" applyBorder="1" applyAlignment="1">
      <alignment horizontal="center" vertical="center"/>
    </xf>
    <xf numFmtId="14" fontId="68" fillId="37" borderId="15" xfId="0" applyNumberFormat="1" applyFont="1" applyFill="1" applyBorder="1" applyAlignment="1">
      <alignment horizontal="center" vertical="center" wrapText="1"/>
    </xf>
    <xf numFmtId="173" fontId="73" fillId="37" borderId="15" xfId="0" applyNumberFormat="1" applyFont="1" applyFill="1" applyBorder="1" applyAlignment="1">
      <alignment vertical="center" wrapText="1"/>
    </xf>
    <xf numFmtId="14" fontId="37" fillId="37" borderId="15" xfId="0" applyNumberFormat="1" applyFont="1" applyFill="1" applyBorder="1" applyAlignment="1">
      <alignment horizontal="left" vertical="center"/>
    </xf>
    <xf numFmtId="180" fontId="68" fillId="37" borderId="15" xfId="0" applyNumberFormat="1" applyFont="1" applyFill="1" applyBorder="1" applyAlignment="1">
      <alignment horizontal="center" vertical="center"/>
    </xf>
    <xf numFmtId="14" fontId="68" fillId="37" borderId="15" xfId="116" applyNumberFormat="1" applyFont="1" applyFill="1" applyBorder="1" applyAlignment="1">
      <alignment horizontal="center" vertical="center" wrapText="1"/>
    </xf>
    <xf numFmtId="4" fontId="69" fillId="37" borderId="12" xfId="116" applyNumberFormat="1" applyFont="1" applyFill="1" applyBorder="1" applyAlignment="1">
      <alignment horizontal="center" vertical="center" wrapText="1"/>
    </xf>
    <xf numFmtId="183" fontId="68" fillId="37" borderId="30" xfId="618" applyNumberFormat="1" applyFont="1" applyFill="1" applyBorder="1" applyAlignment="1" applyProtection="1">
      <alignment horizontal="center" vertical="center" wrapText="1"/>
    </xf>
    <xf numFmtId="180" fontId="68" fillId="37" borderId="30" xfId="0" applyNumberFormat="1" applyFont="1" applyFill="1" applyBorder="1" applyAlignment="1">
      <alignment horizontal="center" vertical="center"/>
    </xf>
    <xf numFmtId="4" fontId="68" fillId="37" borderId="30" xfId="0" applyNumberFormat="1" applyFont="1" applyFill="1" applyBorder="1" applyAlignment="1">
      <alignment horizontal="center" vertical="center"/>
    </xf>
    <xf numFmtId="14" fontId="69" fillId="37" borderId="30" xfId="116" applyNumberFormat="1" applyFont="1" applyFill="1" applyBorder="1" applyAlignment="1">
      <alignment horizontal="center" vertical="center" wrapText="1"/>
    </xf>
    <xf numFmtId="173" fontId="73" fillId="37" borderId="30" xfId="0" applyNumberFormat="1" applyFont="1" applyFill="1" applyBorder="1" applyAlignment="1">
      <alignment vertical="center" wrapText="1"/>
    </xf>
    <xf numFmtId="14" fontId="37" fillId="37" borderId="30" xfId="0" applyNumberFormat="1" applyFont="1" applyFill="1" applyBorder="1" applyAlignment="1">
      <alignment horizontal="left" vertical="center"/>
    </xf>
    <xf numFmtId="14" fontId="52" fillId="0" borderId="75" xfId="0" applyNumberFormat="1" applyFont="1" applyBorder="1" applyAlignment="1">
      <alignment horizontal="left" vertical="center"/>
    </xf>
    <xf numFmtId="4" fontId="68" fillId="0" borderId="132" xfId="0" applyNumberFormat="1" applyFont="1" applyBorder="1" applyAlignment="1">
      <alignment horizontal="center" vertical="center" wrapText="1"/>
    </xf>
    <xf numFmtId="184" fontId="68" fillId="0" borderId="15" xfId="0" applyNumberFormat="1" applyFont="1" applyBorder="1" applyAlignment="1">
      <alignment horizontal="center" vertical="center" wrapText="1"/>
    </xf>
    <xf numFmtId="4" fontId="68" fillId="0" borderId="15" xfId="0" applyNumberFormat="1" applyFont="1" applyBorder="1" applyAlignment="1">
      <alignment horizontal="center" vertical="center"/>
    </xf>
    <xf numFmtId="4" fontId="68" fillId="0" borderId="133" xfId="0" applyNumberFormat="1" applyFont="1" applyBorder="1" applyAlignment="1">
      <alignment horizontal="center" vertical="center"/>
    </xf>
    <xf numFmtId="14" fontId="68" fillId="0" borderId="15" xfId="0" applyNumberFormat="1" applyFont="1" applyBorder="1" applyAlignment="1">
      <alignment horizontal="center" vertical="center" wrapText="1"/>
    </xf>
    <xf numFmtId="173" fontId="68" fillId="0" borderId="15" xfId="0" applyNumberFormat="1" applyFont="1" applyBorder="1" applyAlignment="1">
      <alignment vertical="center" wrapText="1"/>
    </xf>
    <xf numFmtId="14" fontId="52" fillId="0" borderId="0" xfId="0" applyNumberFormat="1" applyFont="1" applyAlignment="1">
      <alignment horizontal="left" vertical="center"/>
    </xf>
    <xf numFmtId="180" fontId="68" fillId="0" borderId="15" xfId="0" applyNumberFormat="1" applyFont="1" applyBorder="1" applyAlignment="1">
      <alignment horizontal="center" vertical="center"/>
    </xf>
    <xf numFmtId="184" fontId="68" fillId="0" borderId="30" xfId="0" applyNumberFormat="1" applyFont="1" applyBorder="1" applyAlignment="1">
      <alignment horizontal="center" vertical="center" wrapText="1"/>
    </xf>
    <xf numFmtId="180" fontId="68" fillId="0" borderId="30" xfId="0" applyNumberFormat="1" applyFont="1" applyBorder="1" applyAlignment="1">
      <alignment horizontal="center" vertical="center"/>
    </xf>
    <xf numFmtId="4" fontId="68" fillId="0" borderId="30" xfId="0" applyNumberFormat="1" applyFont="1" applyBorder="1" applyAlignment="1">
      <alignment horizontal="center" vertical="center"/>
    </xf>
    <xf numFmtId="14" fontId="69" fillId="0" borderId="30" xfId="0" applyNumberFormat="1" applyFont="1" applyBorder="1" applyAlignment="1">
      <alignment horizontal="center" vertical="center" wrapText="1"/>
    </xf>
    <xf numFmtId="173" fontId="68" fillId="0" borderId="30" xfId="0" applyNumberFormat="1" applyFont="1" applyBorder="1" applyAlignment="1">
      <alignment vertical="center" wrapText="1"/>
    </xf>
    <xf numFmtId="0" fontId="0" fillId="0" borderId="0" xfId="83" quotePrefix="1" applyFont="1"/>
    <xf numFmtId="172" fontId="34" fillId="60" borderId="44" xfId="82" applyNumberFormat="1" applyFont="1" applyFill="1" applyBorder="1" applyAlignment="1">
      <alignment horizontal="center" vertical="center"/>
    </xf>
    <xf numFmtId="0" fontId="78" fillId="0" borderId="143" xfId="0" applyFont="1" applyBorder="1" applyAlignment="1" applyProtection="1">
      <alignment horizontal="center" vertical="center"/>
      <protection locked="0"/>
    </xf>
    <xf numFmtId="0" fontId="78" fillId="36" borderId="143" xfId="0" applyFont="1" applyFill="1" applyBorder="1" applyAlignment="1" applyProtection="1">
      <alignment horizontal="center" vertical="center"/>
      <protection locked="0"/>
    </xf>
    <xf numFmtId="0" fontId="79" fillId="0" borderId="145" xfId="0" applyFont="1" applyBorder="1" applyAlignment="1" applyProtection="1">
      <alignment horizontal="center"/>
      <protection locked="0"/>
    </xf>
    <xf numFmtId="0" fontId="79" fillId="36" borderId="145" xfId="0" applyFont="1" applyFill="1" applyBorder="1" applyAlignment="1" applyProtection="1">
      <alignment horizontal="center"/>
      <protection locked="0"/>
    </xf>
    <xf numFmtId="164" fontId="52" fillId="0" borderId="27" xfId="622" applyFont="1" applyFill="1" applyBorder="1" applyAlignment="1">
      <alignment horizontal="center"/>
    </xf>
    <xf numFmtId="186" fontId="52" fillId="0" borderId="27" xfId="72" applyNumberFormat="1" applyBorder="1" applyAlignment="1">
      <alignment horizontal="center"/>
    </xf>
    <xf numFmtId="4" fontId="52" fillId="0" borderId="27" xfId="81" applyNumberFormat="1" applyBorder="1"/>
    <xf numFmtId="4" fontId="52" fillId="26" borderId="27" xfId="81" applyNumberFormat="1" applyFill="1" applyBorder="1"/>
    <xf numFmtId="0" fontId="33" fillId="62" borderId="27" xfId="72" applyFont="1" applyFill="1" applyBorder="1" applyAlignment="1">
      <alignment horizontal="center" vertical="center"/>
    </xf>
    <xf numFmtId="0" fontId="34" fillId="8" borderId="147" xfId="0" applyFont="1" applyFill="1" applyBorder="1" applyAlignment="1">
      <alignment horizontal="center" vertical="center"/>
    </xf>
    <xf numFmtId="0" fontId="34" fillId="6" borderId="147" xfId="0" applyFont="1" applyFill="1" applyBorder="1" applyAlignment="1">
      <alignment horizontal="center" vertical="center"/>
    </xf>
    <xf numFmtId="4" fontId="68" fillId="0" borderId="148" xfId="0" applyNumberFormat="1" applyFont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0" fontId="52" fillId="37" borderId="0" xfId="80" applyFill="1"/>
    <xf numFmtId="49" fontId="45" fillId="37" borderId="30" xfId="621" applyNumberFormat="1" applyFont="1" applyFill="1" applyBorder="1" applyAlignment="1">
      <alignment horizontal="center" vertical="center"/>
    </xf>
    <xf numFmtId="0" fontId="75" fillId="37" borderId="27" xfId="80" applyFont="1" applyFill="1" applyBorder="1" applyAlignment="1" applyProtection="1">
      <alignment horizontal="center" vertical="center"/>
      <protection hidden="1"/>
    </xf>
    <xf numFmtId="185" fontId="81" fillId="37" borderId="27" xfId="80" applyNumberFormat="1" applyFont="1" applyFill="1" applyBorder="1" applyAlignment="1" applyProtection="1">
      <alignment horizontal="center" vertical="center"/>
      <protection hidden="1"/>
    </xf>
    <xf numFmtId="0" fontId="52" fillId="37" borderId="0" xfId="80" applyFill="1" applyAlignment="1" applyProtection="1">
      <alignment vertical="center"/>
      <protection hidden="1"/>
    </xf>
    <xf numFmtId="0" fontId="33" fillId="62" borderId="137" xfId="81" applyFont="1" applyFill="1" applyBorder="1" applyAlignment="1">
      <alignment vertical="center"/>
    </xf>
    <xf numFmtId="0" fontId="33" fillId="62" borderId="141" xfId="81" applyFont="1" applyFill="1" applyBorder="1" applyAlignment="1">
      <alignment vertical="center"/>
    </xf>
    <xf numFmtId="4" fontId="34" fillId="0" borderId="149" xfId="0" applyNumberFormat="1" applyFont="1" applyBorder="1" applyAlignment="1">
      <alignment horizontal="center" vertical="center"/>
    </xf>
    <xf numFmtId="0" fontId="34" fillId="8" borderId="150" xfId="0" applyFont="1" applyFill="1" applyBorder="1" applyAlignment="1">
      <alignment horizontal="center" vertical="center"/>
    </xf>
    <xf numFmtId="0" fontId="34" fillId="14" borderId="150" xfId="0" applyFont="1" applyFill="1" applyBorder="1" applyAlignment="1">
      <alignment horizontal="center" vertical="center"/>
    </xf>
    <xf numFmtId="0" fontId="34" fillId="34" borderId="150" xfId="0" applyFont="1" applyFill="1" applyBorder="1" applyAlignment="1">
      <alignment horizontal="center" vertical="center"/>
    </xf>
    <xf numFmtId="0" fontId="44" fillId="44" borderId="150" xfId="0" applyFont="1" applyFill="1" applyBorder="1" applyAlignment="1">
      <alignment horizontal="center" vertical="center"/>
    </xf>
    <xf numFmtId="0" fontId="11" fillId="0" borderId="151" xfId="619" applyFont="1" applyBorder="1" applyAlignment="1">
      <alignment horizontal="left" wrapText="1"/>
    </xf>
    <xf numFmtId="4" fontId="71" fillId="0" borderId="152" xfId="0" applyNumberFormat="1" applyFont="1" applyBorder="1" applyAlignment="1">
      <alignment horizontal="center" vertical="center"/>
    </xf>
    <xf numFmtId="44" fontId="34" fillId="37" borderId="27" xfId="304" applyFont="1" applyFill="1" applyBorder="1" applyAlignment="1" applyProtection="1">
      <alignment horizontal="center" vertical="center"/>
      <protection hidden="1"/>
    </xf>
    <xf numFmtId="44" fontId="52" fillId="37" borderId="27" xfId="304" applyFont="1" applyFill="1" applyBorder="1" applyProtection="1">
      <protection hidden="1"/>
    </xf>
    <xf numFmtId="44" fontId="74" fillId="0" borderId="27" xfId="304" applyFont="1" applyBorder="1" applyAlignment="1" applyProtection="1">
      <alignment horizontal="center" vertical="center"/>
      <protection hidden="1"/>
    </xf>
    <xf numFmtId="44" fontId="52" fillId="37" borderId="0" xfId="304" applyFill="1" applyAlignment="1">
      <alignment horizontal="center"/>
    </xf>
    <xf numFmtId="44" fontId="52" fillId="37" borderId="0" xfId="304" applyFill="1"/>
    <xf numFmtId="0" fontId="0" fillId="37" borderId="0" xfId="80" applyFont="1" applyFill="1"/>
    <xf numFmtId="0" fontId="43" fillId="0" borderId="0" xfId="82" applyFont="1" applyAlignment="1">
      <alignment vertical="center"/>
    </xf>
    <xf numFmtId="0" fontId="33" fillId="0" borderId="0" xfId="82" applyFont="1" applyAlignment="1">
      <alignment vertical="center"/>
    </xf>
    <xf numFmtId="0" fontId="49" fillId="0" borderId="85" xfId="0" applyFont="1" applyBorder="1"/>
    <xf numFmtId="1" fontId="0" fillId="0" borderId="0" xfId="82" applyNumberFormat="1" applyFont="1" applyAlignment="1">
      <alignment horizontal="left"/>
    </xf>
    <xf numFmtId="1" fontId="0" fillId="0" borderId="0" xfId="82" applyNumberFormat="1" applyFont="1" applyAlignment="1">
      <alignment horizontal="center"/>
    </xf>
    <xf numFmtId="0" fontId="0" fillId="0" borderId="0" xfId="82" applyFont="1" applyAlignment="1">
      <alignment vertical="center"/>
    </xf>
    <xf numFmtId="1" fontId="49" fillId="24" borderId="94" xfId="82" applyNumberFormat="1" applyFont="1" applyFill="1" applyBorder="1" applyAlignment="1">
      <alignment horizontal="left" vertical="center"/>
    </xf>
    <xf numFmtId="14" fontId="49" fillId="24" borderId="94" xfId="82" applyNumberFormat="1" applyFont="1" applyFill="1" applyBorder="1" applyAlignment="1">
      <alignment horizontal="left" vertical="center"/>
    </xf>
    <xf numFmtId="1" fontId="49" fillId="0" borderId="94" xfId="82" applyNumberFormat="1" applyFont="1" applyBorder="1" applyAlignment="1">
      <alignment horizontal="center" vertical="center"/>
    </xf>
    <xf numFmtId="0" fontId="0" fillId="0" borderId="24" xfId="82" applyFont="1" applyBorder="1" applyAlignment="1">
      <alignment vertical="center"/>
    </xf>
    <xf numFmtId="1" fontId="49" fillId="0" borderId="135" xfId="82" applyNumberFormat="1" applyFont="1" applyBorder="1" applyAlignment="1">
      <alignment horizontal="center" vertical="center"/>
    </xf>
    <xf numFmtId="0" fontId="0" fillId="0" borderId="69" xfId="81" applyFont="1" applyBorder="1"/>
    <xf numFmtId="0" fontId="33" fillId="63" borderId="44" xfId="82" applyFont="1" applyFill="1" applyBorder="1" applyAlignment="1">
      <alignment horizontal="center" vertical="center"/>
    </xf>
    <xf numFmtId="0" fontId="33" fillId="63" borderId="49" xfId="82" applyFont="1" applyFill="1" applyBorder="1" applyAlignment="1">
      <alignment horizontal="center" vertical="center"/>
    </xf>
    <xf numFmtId="0" fontId="78" fillId="36" borderId="153" xfId="0" applyFont="1" applyFill="1" applyBorder="1" applyAlignment="1" applyProtection="1">
      <alignment horizontal="center" vertical="center"/>
      <protection locked="0"/>
    </xf>
    <xf numFmtId="4" fontId="0" fillId="0" borderId="133" xfId="0" applyNumberFormat="1" applyBorder="1" applyAlignment="1">
      <alignment horizontal="center" vertical="center"/>
    </xf>
    <xf numFmtId="171" fontId="0" fillId="20" borderId="154" xfId="0" applyNumberFormat="1" applyFill="1" applyBorder="1" applyAlignment="1">
      <alignment horizontal="center" vertical="center" wrapText="1"/>
    </xf>
    <xf numFmtId="4" fontId="0" fillId="0" borderId="155" xfId="0" applyNumberFormat="1" applyBorder="1" applyAlignment="1">
      <alignment horizontal="center" vertical="center"/>
    </xf>
    <xf numFmtId="171" fontId="0" fillId="35" borderId="156" xfId="0" applyNumberFormat="1" applyFill="1" applyBorder="1" applyAlignment="1">
      <alignment horizontal="center" vertical="center"/>
    </xf>
    <xf numFmtId="0" fontId="0" fillId="63" borderId="158" xfId="82" applyFont="1" applyFill="1" applyBorder="1" applyAlignment="1">
      <alignment horizontal="center" vertical="center" wrapText="1"/>
    </xf>
    <xf numFmtId="0" fontId="0" fillId="63" borderId="159" xfId="82" applyFont="1" applyFill="1" applyBorder="1" applyAlignment="1">
      <alignment horizontal="center" vertical="center" wrapText="1"/>
    </xf>
    <xf numFmtId="0" fontId="0" fillId="63" borderId="160" xfId="82" applyFont="1" applyFill="1" applyBorder="1" applyAlignment="1">
      <alignment horizontal="center" vertical="center" wrapText="1"/>
    </xf>
    <xf numFmtId="0" fontId="42" fillId="24" borderId="0" xfId="82" applyFont="1" applyFill="1" applyAlignment="1">
      <alignment horizontal="left" vertical="center"/>
    </xf>
    <xf numFmtId="172" fontId="34" fillId="60" borderId="33" xfId="82" applyNumberFormat="1" applyFont="1" applyFill="1" applyBorder="1" applyAlignment="1">
      <alignment horizontal="center" vertical="center"/>
    </xf>
    <xf numFmtId="172" fontId="34" fillId="60" borderId="173" xfId="82" applyNumberFormat="1" applyFont="1" applyFill="1" applyBorder="1" applyAlignment="1">
      <alignment horizontal="center" vertical="center"/>
    </xf>
    <xf numFmtId="4" fontId="71" fillId="64" borderId="175" xfId="0" applyNumberFormat="1" applyFont="1" applyFill="1" applyBorder="1" applyAlignment="1">
      <alignment horizontal="left" vertical="center"/>
    </xf>
    <xf numFmtId="0" fontId="34" fillId="63" borderId="176" xfId="82" applyFont="1" applyFill="1" applyBorder="1" applyAlignment="1">
      <alignment vertical="center"/>
    </xf>
    <xf numFmtId="0" fontId="80" fillId="60" borderId="176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1" fontId="37" fillId="24" borderId="176" xfId="82" applyNumberFormat="1" applyFont="1" applyFill="1" applyBorder="1" applyAlignment="1">
      <alignment horizontal="center" vertical="center"/>
    </xf>
    <xf numFmtId="177" fontId="34" fillId="24" borderId="176" xfId="82" applyNumberFormat="1" applyFont="1" applyFill="1" applyBorder="1" applyAlignment="1">
      <alignment horizontal="center" vertical="center"/>
    </xf>
    <xf numFmtId="0" fontId="34" fillId="24" borderId="177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0" fontId="33" fillId="63" borderId="178" xfId="82" applyFont="1" applyFill="1" applyBorder="1" applyAlignment="1">
      <alignment horizontal="center" vertical="center"/>
    </xf>
    <xf numFmtId="0" fontId="44" fillId="64" borderId="179" xfId="81" applyFont="1" applyFill="1" applyBorder="1" applyAlignment="1">
      <alignment horizontal="center" vertical="center"/>
    </xf>
    <xf numFmtId="0" fontId="33" fillId="63" borderId="86" xfId="82" applyFont="1" applyFill="1" applyBorder="1" applyAlignment="1">
      <alignment horizontal="center" vertical="center"/>
    </xf>
    <xf numFmtId="0" fontId="44" fillId="62" borderId="28" xfId="81" applyFont="1" applyFill="1" applyBorder="1" applyAlignment="1">
      <alignment horizontal="center"/>
    </xf>
    <xf numFmtId="0" fontId="77" fillId="61" borderId="181" xfId="81" applyFont="1" applyFill="1" applyBorder="1"/>
    <xf numFmtId="0" fontId="77" fillId="61" borderId="182" xfId="81" applyFont="1" applyFill="1" applyBorder="1"/>
    <xf numFmtId="0" fontId="77" fillId="61" borderId="183" xfId="81" applyFont="1" applyFill="1" applyBorder="1"/>
    <xf numFmtId="1" fontId="77" fillId="61" borderId="181" xfId="81" applyNumberFormat="1" applyFont="1" applyFill="1" applyBorder="1"/>
    <xf numFmtId="1" fontId="77" fillId="61" borderId="183" xfId="81" applyNumberFormat="1" applyFont="1" applyFill="1" applyBorder="1"/>
    <xf numFmtId="0" fontId="34" fillId="61" borderId="181" xfId="81" applyFont="1" applyFill="1" applyBorder="1"/>
    <xf numFmtId="0" fontId="34" fillId="61" borderId="183" xfId="81" applyFont="1" applyFill="1" applyBorder="1"/>
    <xf numFmtId="0" fontId="34" fillId="61" borderId="181" xfId="81" applyFont="1" applyFill="1" applyBorder="1" applyAlignment="1">
      <alignment horizontal="left"/>
    </xf>
    <xf numFmtId="0" fontId="34" fillId="61" borderId="183" xfId="81" applyFont="1" applyFill="1" applyBorder="1" applyAlignment="1">
      <alignment horizontal="left"/>
    </xf>
    <xf numFmtId="0" fontId="44" fillId="61" borderId="183" xfId="81" applyFont="1" applyFill="1" applyBorder="1"/>
    <xf numFmtId="0" fontId="44" fillId="61" borderId="181" xfId="81" applyFont="1" applyFill="1" applyBorder="1"/>
    <xf numFmtId="0" fontId="52" fillId="61" borderId="183" xfId="81" applyFill="1" applyBorder="1"/>
    <xf numFmtId="0" fontId="44" fillId="61" borderId="184" xfId="81" applyFont="1" applyFill="1" applyBorder="1"/>
    <xf numFmtId="0" fontId="52" fillId="24" borderId="161" xfId="82" applyFill="1" applyBorder="1" applyAlignment="1">
      <alignment horizontal="center"/>
    </xf>
    <xf numFmtId="0" fontId="0" fillId="24" borderId="162" xfId="82" applyFont="1" applyFill="1" applyBorder="1" applyAlignment="1">
      <alignment horizontal="center"/>
    </xf>
    <xf numFmtId="0" fontId="0" fillId="24" borderId="163" xfId="82" applyFont="1" applyFill="1" applyBorder="1" applyAlignment="1">
      <alignment horizontal="center"/>
    </xf>
    <xf numFmtId="0" fontId="44" fillId="63" borderId="44" xfId="82" applyFont="1" applyFill="1" applyBorder="1" applyAlignment="1">
      <alignment horizontal="center" vertical="center"/>
    </xf>
    <xf numFmtId="0" fontId="34" fillId="63" borderId="138" xfId="82" applyFont="1" applyFill="1" applyBorder="1" applyAlignment="1">
      <alignment vertical="center"/>
    </xf>
    <xf numFmtId="0" fontId="34" fillId="63" borderId="140" xfId="82" applyFont="1" applyFill="1" applyBorder="1" applyAlignment="1">
      <alignment vertical="center"/>
    </xf>
    <xf numFmtId="0" fontId="44" fillId="63" borderId="44" xfId="82" applyFont="1" applyFill="1" applyBorder="1" applyAlignment="1">
      <alignment horizontal="center"/>
    </xf>
    <xf numFmtId="0" fontId="44" fillId="64" borderId="44" xfId="82" applyFont="1" applyFill="1" applyBorder="1" applyAlignment="1">
      <alignment horizontal="center"/>
    </xf>
    <xf numFmtId="0" fontId="34" fillId="0" borderId="69" xfId="81" applyFont="1" applyBorder="1"/>
    <xf numFmtId="4" fontId="71" fillId="24" borderId="188" xfId="82" applyNumberFormat="1" applyFont="1" applyFill="1" applyBorder="1" applyAlignment="1">
      <alignment horizontal="right" vertical="center"/>
    </xf>
    <xf numFmtId="4" fontId="71" fillId="63" borderId="188" xfId="82" applyNumberFormat="1" applyFont="1" applyFill="1" applyBorder="1" applyAlignment="1">
      <alignment horizontal="right" vertical="center"/>
    </xf>
    <xf numFmtId="4" fontId="71" fillId="0" borderId="188" xfId="81" applyNumberFormat="1" applyFont="1" applyBorder="1" applyAlignment="1">
      <alignment vertical="center"/>
    </xf>
    <xf numFmtId="4" fontId="71" fillId="24" borderId="188" xfId="82" applyNumberFormat="1" applyFont="1" applyFill="1" applyBorder="1" applyAlignment="1">
      <alignment vertical="center"/>
    </xf>
    <xf numFmtId="4" fontId="72" fillId="63" borderId="188" xfId="82" applyNumberFormat="1" applyFont="1" applyFill="1" applyBorder="1" applyAlignment="1">
      <alignment vertical="center"/>
    </xf>
    <xf numFmtId="0" fontId="77" fillId="61" borderId="183" xfId="81" quotePrefix="1" applyFont="1" applyFill="1" applyBorder="1"/>
    <xf numFmtId="1" fontId="34" fillId="61" borderId="19" xfId="81" applyNumberFormat="1" applyFont="1" applyFill="1" applyBorder="1"/>
    <xf numFmtId="1" fontId="34" fillId="61" borderId="189" xfId="81" applyNumberFormat="1" applyFont="1" applyFill="1" applyBorder="1"/>
    <xf numFmtId="0" fontId="34" fillId="61" borderId="190" xfId="81" applyFont="1" applyFill="1" applyBorder="1"/>
    <xf numFmtId="1" fontId="34" fillId="61" borderId="190" xfId="81" applyNumberFormat="1" applyFont="1" applyFill="1" applyBorder="1"/>
    <xf numFmtId="1" fontId="34" fillId="61" borderId="191" xfId="81" applyNumberFormat="1" applyFont="1" applyFill="1" applyBorder="1"/>
    <xf numFmtId="0" fontId="34" fillId="61" borderId="19" xfId="81" applyFont="1" applyFill="1" applyBorder="1" applyAlignment="1">
      <alignment horizontal="left"/>
    </xf>
    <xf numFmtId="0" fontId="34" fillId="61" borderId="20" xfId="81" applyFont="1" applyFill="1" applyBorder="1" applyAlignment="1">
      <alignment horizontal="left"/>
    </xf>
    <xf numFmtId="0" fontId="52" fillId="24" borderId="191" xfId="82" applyFill="1" applyBorder="1" applyAlignment="1">
      <alignment horizontal="center"/>
    </xf>
    <xf numFmtId="1" fontId="34" fillId="61" borderId="20" xfId="81" applyNumberFormat="1" applyFont="1" applyFill="1" applyBorder="1"/>
    <xf numFmtId="0" fontId="34" fillId="61" borderId="19" xfId="81" applyFont="1" applyFill="1" applyBorder="1" applyAlignment="1">
      <alignment horizontal="center"/>
    </xf>
    <xf numFmtId="171" fontId="37" fillId="39" borderId="46" xfId="107" applyNumberFormat="1" applyFont="1" applyFill="1" applyBorder="1" applyAlignment="1">
      <alignment horizontal="center" vertical="center" wrapText="1"/>
    </xf>
    <xf numFmtId="171" fontId="37" fillId="36" borderId="46" xfId="107" applyNumberFormat="1" applyFont="1" applyFill="1" applyBorder="1" applyAlignment="1">
      <alignment horizontal="center" vertical="center" wrapText="1"/>
    </xf>
    <xf numFmtId="14" fontId="0" fillId="0" borderId="192" xfId="0" quotePrefix="1" applyNumberFormat="1" applyBorder="1" applyAlignment="1" applyProtection="1">
      <alignment vertical="top"/>
      <protection locked="0"/>
    </xf>
    <xf numFmtId="0" fontId="0" fillId="0" borderId="15" xfId="0" applyBorder="1" applyAlignment="1" applyProtection="1">
      <alignment vertical="top"/>
      <protection locked="0"/>
    </xf>
    <xf numFmtId="0" fontId="0" fillId="0" borderId="30" xfId="0" applyBorder="1" applyAlignment="1" applyProtection="1">
      <alignment vertical="top"/>
      <protection locked="0"/>
    </xf>
    <xf numFmtId="49" fontId="34" fillId="0" borderId="192" xfId="0" applyNumberFormat="1" applyFont="1" applyBorder="1" applyAlignment="1" applyProtection="1">
      <alignment vertical="top" wrapText="1"/>
      <protection locked="0"/>
    </xf>
    <xf numFmtId="49" fontId="34" fillId="0" borderId="15" xfId="0" applyNumberFormat="1" applyFont="1" applyBorder="1" applyAlignment="1" applyProtection="1">
      <alignment vertical="top" wrapText="1"/>
      <protection locked="0"/>
    </xf>
    <xf numFmtId="49" fontId="34" fillId="0" borderId="30" xfId="0" applyNumberFormat="1" applyFont="1" applyBorder="1" applyAlignment="1" applyProtection="1">
      <alignment vertical="top" wrapText="1"/>
      <protection locked="0"/>
    </xf>
    <xf numFmtId="0" fontId="83" fillId="65" borderId="121" xfId="116" applyFont="1" applyFill="1" applyBorder="1" applyAlignment="1">
      <alignment horizontal="left"/>
    </xf>
    <xf numFmtId="0" fontId="83" fillId="0" borderId="126" xfId="116" applyFont="1" applyBorder="1" applyAlignment="1">
      <alignment horizontal="left"/>
    </xf>
    <xf numFmtId="0" fontId="84" fillId="0" borderId="126" xfId="625" applyFont="1" applyBorder="1" applyAlignment="1">
      <alignment horizontal="left"/>
    </xf>
    <xf numFmtId="0" fontId="84" fillId="0" borderId="126" xfId="116" applyFont="1" applyBorder="1" applyAlignment="1">
      <alignment horizontal="left"/>
    </xf>
    <xf numFmtId="49" fontId="34" fillId="0" borderId="24" xfId="0" applyNumberFormat="1" applyFont="1" applyBorder="1" applyAlignment="1" applyProtection="1">
      <alignment vertical="center" wrapText="1"/>
      <protection locked="0"/>
    </xf>
    <xf numFmtId="0" fontId="52" fillId="29" borderId="0" xfId="83" applyFill="1" applyAlignment="1">
      <alignment horizontal="right"/>
    </xf>
    <xf numFmtId="183" fontId="34" fillId="0" borderId="192" xfId="618" applyNumberFormat="1" applyFont="1" applyBorder="1" applyAlignment="1" applyProtection="1">
      <alignment horizontal="center" vertical="center" wrapText="1"/>
    </xf>
    <xf numFmtId="180" fontId="34" fillId="0" borderId="192" xfId="0" applyNumberFormat="1" applyFont="1" applyBorder="1" applyAlignment="1">
      <alignment horizontal="center" vertical="center"/>
    </xf>
    <xf numFmtId="4" fontId="34" fillId="0" borderId="192" xfId="0" applyNumberFormat="1" applyFont="1" applyBorder="1" applyAlignment="1">
      <alignment horizontal="center" vertical="center"/>
    </xf>
    <xf numFmtId="14" fontId="34" fillId="0" borderId="192" xfId="116" applyNumberFormat="1" applyFont="1" applyBorder="1" applyAlignment="1">
      <alignment horizontal="center" vertical="center" wrapText="1"/>
    </xf>
    <xf numFmtId="184" fontId="71" fillId="0" borderId="192" xfId="0" applyNumberFormat="1" applyFont="1" applyBorder="1" applyAlignment="1">
      <alignment horizontal="center" vertical="center" wrapText="1"/>
    </xf>
    <xf numFmtId="180" fontId="71" fillId="0" borderId="192" xfId="0" applyNumberFormat="1" applyFont="1" applyBorder="1" applyAlignment="1">
      <alignment horizontal="center" vertical="center"/>
    </xf>
    <xf numFmtId="4" fontId="71" fillId="0" borderId="192" xfId="0" applyNumberFormat="1" applyFont="1" applyBorder="1" applyAlignment="1">
      <alignment horizontal="center" vertical="center"/>
    </xf>
    <xf numFmtId="14" fontId="71" fillId="0" borderId="192" xfId="0" applyNumberFormat="1" applyFont="1" applyBorder="1" applyAlignment="1">
      <alignment horizontal="center" vertical="center" wrapText="1"/>
    </xf>
    <xf numFmtId="173" fontId="71" fillId="0" borderId="192" xfId="0" applyNumberFormat="1" applyFont="1" applyBorder="1" applyAlignment="1">
      <alignment vertical="center" wrapText="1"/>
    </xf>
    <xf numFmtId="16" fontId="0" fillId="0" borderId="0" xfId="0" applyNumberFormat="1"/>
    <xf numFmtId="0" fontId="3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1" fillId="0" borderId="0" xfId="626"/>
    <xf numFmtId="164" fontId="0" fillId="0" borderId="0" xfId="627" applyFont="1" applyProtection="1"/>
    <xf numFmtId="0" fontId="1" fillId="0" borderId="87" xfId="626" applyBorder="1"/>
    <xf numFmtId="0" fontId="1" fillId="0" borderId="74" xfId="626" applyBorder="1"/>
    <xf numFmtId="164" fontId="0" fillId="0" borderId="74" xfId="627" applyFont="1" applyBorder="1" applyProtection="1"/>
    <xf numFmtId="0" fontId="1" fillId="0" borderId="75" xfId="626" applyBorder="1"/>
    <xf numFmtId="0" fontId="1" fillId="0" borderId="78" xfId="626" applyBorder="1"/>
    <xf numFmtId="0" fontId="1" fillId="0" borderId="77" xfId="626" applyBorder="1"/>
    <xf numFmtId="0" fontId="91" fillId="0" borderId="0" xfId="628" applyBorder="1" applyProtection="1"/>
    <xf numFmtId="164" fontId="0" fillId="0" borderId="0" xfId="627" applyFont="1" applyBorder="1" applyProtection="1"/>
    <xf numFmtId="0" fontId="93" fillId="0" borderId="79" xfId="626" applyFont="1" applyBorder="1" applyAlignment="1">
      <alignment vertical="center"/>
    </xf>
    <xf numFmtId="164" fontId="0" fillId="64" borderId="195" xfId="627" applyFont="1" applyFill="1" applyBorder="1" applyAlignment="1" applyProtection="1">
      <alignment vertical="center"/>
      <protection locked="0"/>
    </xf>
    <xf numFmtId="164" fontId="0" fillId="0" borderId="0" xfId="627" applyFont="1" applyFill="1" applyBorder="1" applyAlignment="1" applyProtection="1">
      <alignment vertical="center"/>
    </xf>
    <xf numFmtId="0" fontId="93" fillId="0" borderId="83" xfId="626" applyFont="1" applyBorder="1" applyAlignment="1">
      <alignment vertical="center"/>
    </xf>
    <xf numFmtId="164" fontId="0" fillId="64" borderId="196" xfId="627" applyFont="1" applyFill="1" applyBorder="1" applyAlignment="1" applyProtection="1">
      <alignment vertical="center"/>
      <protection locked="0"/>
    </xf>
    <xf numFmtId="0" fontId="94" fillId="0" borderId="193" xfId="626" applyFont="1" applyBorder="1" applyAlignment="1">
      <alignment vertical="center"/>
    </xf>
    <xf numFmtId="164" fontId="0" fillId="0" borderId="197" xfId="627" applyFont="1" applyBorder="1" applyAlignment="1" applyProtection="1">
      <alignment vertical="center"/>
    </xf>
    <xf numFmtId="0" fontId="94" fillId="0" borderId="74" xfId="626" applyFont="1" applyBorder="1" applyAlignment="1">
      <alignment vertical="center"/>
    </xf>
    <xf numFmtId="164" fontId="0" fillId="0" borderId="0" xfId="627" applyFont="1" applyBorder="1" applyAlignment="1" applyProtection="1">
      <alignment vertical="center"/>
    </xf>
    <xf numFmtId="0" fontId="93" fillId="0" borderId="80" xfId="626" applyFont="1" applyBorder="1" applyAlignment="1">
      <alignment horizontal="left" wrapText="1"/>
    </xf>
    <xf numFmtId="164" fontId="0" fillId="64" borderId="200" xfId="627" applyFont="1" applyFill="1" applyBorder="1" applyAlignment="1" applyProtection="1">
      <alignment vertical="center"/>
      <protection locked="0"/>
    </xf>
    <xf numFmtId="0" fontId="87" fillId="0" borderId="0" xfId="626" applyFont="1"/>
    <xf numFmtId="0" fontId="87" fillId="0" borderId="77" xfId="626" applyFont="1" applyBorder="1"/>
    <xf numFmtId="0" fontId="85" fillId="0" borderId="79" xfId="626" applyFont="1" applyBorder="1" applyAlignment="1">
      <alignment horizontal="center" vertical="center"/>
    </xf>
    <xf numFmtId="0" fontId="85" fillId="0" borderId="201" xfId="626" applyFont="1" applyBorder="1" applyAlignment="1">
      <alignment horizontal="center" vertical="center"/>
    </xf>
    <xf numFmtId="0" fontId="87" fillId="49" borderId="193" xfId="626" applyFont="1" applyFill="1" applyBorder="1" applyAlignment="1">
      <alignment horizontal="left" vertical="center"/>
    </xf>
    <xf numFmtId="164" fontId="0" fillId="64" borderId="193" xfId="627" applyFont="1" applyFill="1" applyBorder="1" applyAlignment="1" applyProtection="1">
      <alignment vertical="center"/>
      <protection locked="0"/>
    </xf>
    <xf numFmtId="187" fontId="0" fillId="64" borderId="193" xfId="627" applyNumberFormat="1" applyFont="1" applyFill="1" applyBorder="1" applyAlignment="1" applyProtection="1">
      <alignment vertical="center"/>
      <protection locked="0"/>
    </xf>
    <xf numFmtId="0" fontId="96" fillId="0" borderId="77" xfId="626" applyFont="1" applyBorder="1" applyAlignment="1">
      <alignment vertical="center" wrapText="1"/>
    </xf>
    <xf numFmtId="164" fontId="0" fillId="0" borderId="193" xfId="627" applyFont="1" applyBorder="1" applyAlignment="1" applyProtection="1">
      <alignment vertical="center"/>
    </xf>
    <xf numFmtId="0" fontId="97" fillId="0" borderId="83" xfId="626" applyFont="1" applyBorder="1" applyAlignment="1">
      <alignment horizontal="left" vertical="center" wrapText="1"/>
    </xf>
    <xf numFmtId="164" fontId="96" fillId="0" borderId="0" xfId="627" applyFont="1" applyBorder="1" applyAlignment="1" applyProtection="1">
      <alignment horizontal="left" vertical="center" wrapText="1"/>
    </xf>
    <xf numFmtId="0" fontId="96" fillId="0" borderId="0" xfId="626" applyFont="1" applyAlignment="1">
      <alignment horizontal="left" vertical="center" wrapText="1"/>
    </xf>
    <xf numFmtId="0" fontId="96" fillId="0" borderId="77" xfId="626" applyFont="1" applyBorder="1" applyAlignment="1">
      <alignment horizontal="left" vertical="center" wrapText="1"/>
    </xf>
    <xf numFmtId="0" fontId="98" fillId="0" borderId="87" xfId="626" applyFont="1" applyBorder="1" applyAlignment="1">
      <alignment horizontal="left" vertical="center" wrapText="1"/>
    </xf>
    <xf numFmtId="164" fontId="0" fillId="0" borderId="0" xfId="627" applyFont="1" applyFill="1" applyBorder="1" applyAlignment="1" applyProtection="1">
      <alignment vertical="center"/>
      <protection locked="0"/>
    </xf>
    <xf numFmtId="0" fontId="94" fillId="49" borderId="83" xfId="626" applyFont="1" applyFill="1" applyBorder="1" applyAlignment="1">
      <alignment vertical="center"/>
    </xf>
    <xf numFmtId="0" fontId="1" fillId="0" borderId="193" xfId="626" applyBorder="1" applyAlignment="1">
      <alignment vertical="center"/>
    </xf>
    <xf numFmtId="164" fontId="87" fillId="0" borderId="193" xfId="627" applyFont="1" applyBorder="1" applyAlignment="1" applyProtection="1">
      <alignment vertical="center"/>
    </xf>
    <xf numFmtId="0" fontId="87" fillId="0" borderId="193" xfId="626" applyFont="1" applyBorder="1" applyAlignment="1">
      <alignment vertical="center"/>
    </xf>
    <xf numFmtId="164" fontId="87" fillId="0" borderId="202" xfId="627" applyFont="1" applyBorder="1" applyAlignment="1" applyProtection="1">
      <alignment vertical="center"/>
    </xf>
    <xf numFmtId="0" fontId="87" fillId="26" borderId="83" xfId="626" applyFont="1" applyFill="1" applyBorder="1" applyAlignment="1">
      <alignment vertical="center"/>
    </xf>
    <xf numFmtId="164" fontId="87" fillId="45" borderId="203" xfId="627" applyFont="1" applyFill="1" applyBorder="1" applyAlignment="1" applyProtection="1">
      <alignment vertical="center"/>
    </xf>
    <xf numFmtId="164" fontId="1" fillId="0" borderId="0" xfId="626" applyNumberFormat="1"/>
    <xf numFmtId="0" fontId="1" fillId="0" borderId="79" xfId="626" applyBorder="1"/>
    <xf numFmtId="0" fontId="1" fillId="0" borderId="80" xfId="626" applyBorder="1"/>
    <xf numFmtId="164" fontId="0" fillId="0" borderId="80" xfId="627" applyFont="1" applyBorder="1" applyProtection="1"/>
    <xf numFmtId="0" fontId="1" fillId="0" borderId="81" xfId="626" applyBorder="1"/>
    <xf numFmtId="0" fontId="87" fillId="0" borderId="74" xfId="626" applyFont="1" applyBorder="1" applyAlignment="1">
      <alignment wrapText="1"/>
    </xf>
    <xf numFmtId="0" fontId="1" fillId="0" borderId="74" xfId="626" applyBorder="1" applyAlignment="1">
      <alignment wrapText="1"/>
    </xf>
    <xf numFmtId="0" fontId="1" fillId="0" borderId="75" xfId="626" applyBorder="1" applyAlignment="1">
      <alignment wrapText="1"/>
    </xf>
    <xf numFmtId="0" fontId="87" fillId="0" borderId="0" xfId="626" applyFont="1" applyAlignment="1">
      <alignment wrapText="1"/>
    </xf>
    <xf numFmtId="0" fontId="1" fillId="0" borderId="0" xfId="626" applyAlignment="1">
      <alignment wrapText="1"/>
    </xf>
    <xf numFmtId="0" fontId="1" fillId="0" borderId="77" xfId="626" applyBorder="1" applyAlignment="1">
      <alignment wrapText="1"/>
    </xf>
    <xf numFmtId="0" fontId="1" fillId="0" borderId="77" xfId="626" applyBorder="1" applyAlignment="1">
      <alignment vertical="center" wrapText="1"/>
    </xf>
    <xf numFmtId="0" fontId="1" fillId="0" borderId="78" xfId="626" applyBorder="1" applyAlignment="1">
      <alignment horizontal="left" wrapText="1"/>
    </xf>
    <xf numFmtId="0" fontId="1" fillId="0" borderId="77" xfId="626" applyBorder="1" applyAlignment="1">
      <alignment horizontal="left" wrapText="1"/>
    </xf>
    <xf numFmtId="0" fontId="1" fillId="0" borderId="0" xfId="626" applyAlignment="1">
      <alignment horizontal="left" wrapText="1"/>
    </xf>
    <xf numFmtId="0" fontId="99" fillId="0" borderId="27" xfId="626" applyFont="1" applyBorder="1" applyAlignment="1">
      <alignment horizontal="center" vertical="center" wrapText="1"/>
    </xf>
    <xf numFmtId="0" fontId="99" fillId="0" borderId="77" xfId="626" applyFont="1" applyBorder="1" applyAlignment="1">
      <alignment vertical="center" wrapText="1"/>
    </xf>
    <xf numFmtId="0" fontId="87" fillId="0" borderId="27" xfId="626" applyFont="1" applyBorder="1" applyAlignment="1">
      <alignment horizontal="center" vertical="center"/>
    </xf>
    <xf numFmtId="164" fontId="0" fillId="0" borderId="27" xfId="627" applyFont="1" applyBorder="1" applyAlignment="1">
      <alignment horizontal="right" vertical="center"/>
    </xf>
    <xf numFmtId="0" fontId="88" fillId="0" borderId="77" xfId="626" applyFont="1" applyBorder="1" applyAlignment="1">
      <alignment vertical="center" wrapText="1"/>
    </xf>
    <xf numFmtId="164" fontId="0" fillId="0" borderId="0" xfId="627" applyFont="1" applyBorder="1" applyAlignment="1">
      <alignment horizontal="left" vertical="center"/>
    </xf>
    <xf numFmtId="164" fontId="0" fillId="0" borderId="0" xfId="627" applyFont="1" applyFill="1" applyBorder="1" applyAlignment="1">
      <alignment horizontal="center" vertical="center"/>
    </xf>
    <xf numFmtId="164" fontId="0" fillId="0" borderId="0" xfId="627" applyFont="1" applyFill="1" applyBorder="1" applyProtection="1"/>
    <xf numFmtId="164" fontId="100" fillId="0" borderId="0" xfId="627" applyFont="1" applyBorder="1" applyAlignment="1">
      <alignment horizontal="left" vertical="center"/>
    </xf>
    <xf numFmtId="164" fontId="0" fillId="0" borderId="0" xfId="627" applyFont="1" applyBorder="1" applyAlignment="1">
      <alignment horizontal="right" vertical="center"/>
    </xf>
    <xf numFmtId="0" fontId="88" fillId="0" borderId="0" xfId="626" applyFont="1" applyAlignment="1">
      <alignment horizontal="center" vertical="center" wrapText="1"/>
    </xf>
    <xf numFmtId="0" fontId="101" fillId="70" borderId="204" xfId="626" applyFont="1" applyFill="1" applyBorder="1" applyAlignment="1">
      <alignment horizontal="center" vertical="center" wrapText="1"/>
    </xf>
    <xf numFmtId="0" fontId="102" fillId="71" borderId="204" xfId="626" applyFont="1" applyFill="1" applyBorder="1" applyAlignment="1">
      <alignment vertical="center" wrapText="1"/>
    </xf>
    <xf numFmtId="0" fontId="102" fillId="71" borderId="204" xfId="626" applyFont="1" applyFill="1" applyBorder="1" applyAlignment="1">
      <alignment horizontal="center" vertical="center" wrapText="1"/>
    </xf>
    <xf numFmtId="0" fontId="102" fillId="0" borderId="204" xfId="626" applyFont="1" applyBorder="1" applyAlignment="1">
      <alignment vertical="center" wrapText="1"/>
    </xf>
    <xf numFmtId="0" fontId="102" fillId="0" borderId="204" xfId="626" applyFont="1" applyBorder="1" applyAlignment="1">
      <alignment horizontal="center" vertical="center" wrapText="1"/>
    </xf>
    <xf numFmtId="164" fontId="0" fillId="0" borderId="80" xfId="627" applyFont="1" applyBorder="1" applyAlignment="1">
      <alignment horizontal="right" vertical="center"/>
    </xf>
    <xf numFmtId="0" fontId="88" fillId="0" borderId="80" xfId="626" applyFont="1" applyBorder="1" applyAlignment="1">
      <alignment horizontal="center" vertical="center" wrapText="1"/>
    </xf>
    <xf numFmtId="0" fontId="88" fillId="0" borderId="81" xfId="626" applyFont="1" applyBorder="1" applyAlignment="1">
      <alignment vertical="center" wrapText="1"/>
    </xf>
    <xf numFmtId="188" fontId="1" fillId="0" borderId="27" xfId="626" applyNumberFormat="1" applyBorder="1" applyAlignment="1">
      <alignment horizontal="center"/>
    </xf>
    <xf numFmtId="188" fontId="1" fillId="0" borderId="0" xfId="626" applyNumberFormat="1"/>
    <xf numFmtId="9" fontId="1" fillId="0" borderId="0" xfId="626" applyNumberFormat="1"/>
    <xf numFmtId="0" fontId="87" fillId="64" borderId="27" xfId="626" applyFont="1" applyFill="1" applyBorder="1"/>
    <xf numFmtId="188" fontId="1" fillId="0" borderId="27" xfId="626" applyNumberFormat="1" applyBorder="1"/>
    <xf numFmtId="10" fontId="0" fillId="0" borderId="27" xfId="629" applyNumberFormat="1" applyFont="1" applyBorder="1"/>
    <xf numFmtId="188" fontId="1" fillId="72" borderId="27" xfId="626" applyNumberFormat="1" applyFill="1" applyBorder="1"/>
    <xf numFmtId="189" fontId="0" fillId="72" borderId="27" xfId="629" applyNumberFormat="1" applyFont="1" applyFill="1" applyBorder="1"/>
    <xf numFmtId="0" fontId="1" fillId="0" borderId="0" xfId="626" applyAlignment="1">
      <alignment horizontal="left"/>
    </xf>
    <xf numFmtId="0" fontId="1" fillId="64" borderId="27" xfId="626" applyFill="1" applyBorder="1"/>
    <xf numFmtId="0" fontId="1" fillId="0" borderId="27" xfId="626" applyBorder="1"/>
    <xf numFmtId="164" fontId="1" fillId="0" borderId="27" xfId="626" applyNumberFormat="1" applyBorder="1"/>
    <xf numFmtId="10" fontId="0" fillId="0" borderId="27" xfId="629" applyNumberFormat="1" applyFont="1" applyFill="1" applyBorder="1"/>
    <xf numFmtId="164" fontId="0" fillId="0" borderId="27" xfId="627" applyFont="1" applyFill="1" applyBorder="1"/>
    <xf numFmtId="191" fontId="1" fillId="0" borderId="0" xfId="626" applyNumberFormat="1"/>
    <xf numFmtId="192" fontId="1" fillId="0" borderId="192" xfId="626" applyNumberFormat="1" applyBorder="1" applyAlignment="1">
      <alignment horizontal="center"/>
    </xf>
    <xf numFmtId="188" fontId="92" fillId="39" borderId="196" xfId="626" applyNumberFormat="1" applyFont="1" applyFill="1" applyBorder="1"/>
    <xf numFmtId="164" fontId="87" fillId="39" borderId="206" xfId="627" applyFont="1" applyFill="1" applyBorder="1"/>
    <xf numFmtId="0" fontId="87" fillId="0" borderId="0" xfId="626" applyFont="1" applyAlignment="1">
      <alignment horizontal="center"/>
    </xf>
    <xf numFmtId="164" fontId="87" fillId="39" borderId="84" xfId="627" applyFont="1" applyFill="1" applyBorder="1" applyAlignment="1">
      <alignment horizontal="center" vertical="center"/>
    </xf>
    <xf numFmtId="188" fontId="87" fillId="73" borderId="27" xfId="626" applyNumberFormat="1" applyFont="1" applyFill="1" applyBorder="1" applyAlignment="1">
      <alignment horizontal="center"/>
    </xf>
    <xf numFmtId="0" fontId="92" fillId="0" borderId="0" xfId="626" applyFont="1" applyAlignment="1">
      <alignment horizontal="center" vertical="center"/>
    </xf>
    <xf numFmtId="0" fontId="87" fillId="0" borderId="27" xfId="626" applyFont="1" applyBorder="1" applyAlignment="1">
      <alignment vertical="center" wrapText="1"/>
    </xf>
    <xf numFmtId="164" fontId="0" fillId="0" borderId="27" xfId="627" applyFont="1" applyBorder="1" applyAlignment="1">
      <alignment vertical="center"/>
    </xf>
    <xf numFmtId="0" fontId="1" fillId="0" borderId="27" xfId="626" applyBorder="1" applyAlignment="1">
      <alignment vertical="center"/>
    </xf>
    <xf numFmtId="0" fontId="104" fillId="0" borderId="27" xfId="626" applyFont="1" applyBorder="1" applyAlignment="1">
      <alignment vertical="center" wrapText="1"/>
    </xf>
    <xf numFmtId="0" fontId="87" fillId="0" borderId="27" xfId="626" applyFont="1" applyBorder="1" applyAlignment="1">
      <alignment vertical="center"/>
    </xf>
    <xf numFmtId="0" fontId="87" fillId="0" borderId="27" xfId="626" applyFont="1" applyBorder="1" applyAlignment="1">
      <alignment horizontal="center" vertical="center" wrapText="1"/>
    </xf>
    <xf numFmtId="164" fontId="87" fillId="26" borderId="27" xfId="626" applyNumberFormat="1" applyFont="1" applyFill="1" applyBorder="1"/>
    <xf numFmtId="0" fontId="87" fillId="0" borderId="27" xfId="626" applyFont="1" applyBorder="1" applyAlignment="1">
      <alignment horizontal="left" vertical="center" wrapText="1"/>
    </xf>
    <xf numFmtId="164" fontId="0" fillId="0" borderId="27" xfId="627" applyFont="1" applyBorder="1"/>
    <xf numFmtId="164" fontId="1" fillId="0" borderId="192" xfId="626" applyNumberFormat="1" applyBorder="1"/>
    <xf numFmtId="0" fontId="87" fillId="72" borderId="191" xfId="626" applyFont="1" applyFill="1" applyBorder="1" applyAlignment="1">
      <alignment horizontal="left" vertical="center" wrapText="1"/>
    </xf>
    <xf numFmtId="164" fontId="1" fillId="72" borderId="27" xfId="626" applyNumberFormat="1" applyFill="1" applyBorder="1" applyAlignment="1">
      <alignment vertical="center"/>
    </xf>
    <xf numFmtId="175" fontId="0" fillId="0" borderId="0" xfId="629" applyNumberFormat="1" applyFont="1" applyFill="1" applyBorder="1"/>
    <xf numFmtId="0" fontId="91" fillId="0" borderId="0" xfId="628"/>
    <xf numFmtId="0" fontId="87" fillId="0" borderId="27" xfId="626" applyFont="1" applyBorder="1" applyAlignment="1">
      <alignment horizontal="center"/>
    </xf>
    <xf numFmtId="164" fontId="88" fillId="0" borderId="27" xfId="627" applyFont="1" applyBorder="1" applyAlignment="1">
      <alignment vertical="center" wrapText="1"/>
    </xf>
    <xf numFmtId="188" fontId="86" fillId="0" borderId="0" xfId="626" applyNumberFormat="1" applyFont="1"/>
    <xf numFmtId="193" fontId="1" fillId="0" borderId="27" xfId="626" applyNumberFormat="1" applyBorder="1" applyAlignment="1">
      <alignment horizontal="center"/>
    </xf>
    <xf numFmtId="188" fontId="92" fillId="39" borderId="27" xfId="626" applyNumberFormat="1" applyFont="1" applyFill="1" applyBorder="1"/>
    <xf numFmtId="164" fontId="87" fillId="39" borderId="84" xfId="627" applyFont="1" applyFill="1" applyBorder="1" applyAlignment="1">
      <alignment horizontal="center"/>
    </xf>
    <xf numFmtId="0" fontId="87" fillId="0" borderId="0" xfId="626" applyFont="1" applyAlignment="1">
      <alignment horizontal="left" wrapText="1"/>
    </xf>
    <xf numFmtId="164" fontId="1" fillId="26" borderId="27" xfId="626" applyNumberFormat="1" applyFill="1" applyBorder="1"/>
    <xf numFmtId="0" fontId="37" fillId="63" borderId="159" xfId="82" applyFont="1" applyFill="1" applyBorder="1" applyAlignment="1">
      <alignment horizontal="center" vertical="center" wrapText="1"/>
    </xf>
    <xf numFmtId="2" fontId="44" fillId="54" borderId="0" xfId="0" applyNumberFormat="1" applyFont="1" applyFill="1" applyAlignment="1" applyProtection="1">
      <alignment horizontal="center" vertical="center"/>
      <protection locked="0"/>
    </xf>
    <xf numFmtId="4" fontId="69" fillId="41" borderId="0" xfId="0" applyNumberFormat="1" applyFont="1" applyFill="1" applyAlignment="1">
      <alignment horizontal="center" vertical="center"/>
    </xf>
    <xf numFmtId="2" fontId="34" fillId="41" borderId="0" xfId="0" applyNumberFormat="1" applyFont="1" applyFill="1" applyAlignment="1" applyProtection="1">
      <alignment horizontal="center" vertical="center"/>
      <protection locked="0"/>
    </xf>
    <xf numFmtId="4" fontId="68" fillId="0" borderId="207" xfId="0" applyNumberFormat="1" applyFont="1" applyBorder="1" applyAlignment="1">
      <alignment horizontal="center" vertical="center" wrapText="1"/>
    </xf>
    <xf numFmtId="14" fontId="52" fillId="0" borderId="208" xfId="0" applyNumberFormat="1" applyFont="1" applyBorder="1" applyAlignment="1">
      <alignment horizontal="left" vertical="center"/>
    </xf>
    <xf numFmtId="0" fontId="32" fillId="0" borderId="0" xfId="83" applyFont="1" applyAlignment="1">
      <alignment horizontal="center" vertical="center"/>
    </xf>
    <xf numFmtId="0" fontId="33" fillId="63" borderId="164" xfId="82" applyFont="1" applyFill="1" applyBorder="1" applyAlignment="1">
      <alignment horizontal="center"/>
    </xf>
    <xf numFmtId="0" fontId="33" fillId="63" borderId="165" xfId="82" applyFont="1" applyFill="1" applyBorder="1" applyAlignment="1">
      <alignment horizontal="center"/>
    </xf>
    <xf numFmtId="0" fontId="33" fillId="63" borderId="180" xfId="82" applyFont="1" applyFill="1" applyBorder="1" applyAlignment="1">
      <alignment horizontal="center"/>
    </xf>
    <xf numFmtId="0" fontId="33" fillId="63" borderId="166" xfId="82" applyFont="1" applyFill="1" applyBorder="1" applyAlignment="1">
      <alignment horizontal="center"/>
    </xf>
    <xf numFmtId="0" fontId="33" fillId="63" borderId="167" xfId="82" applyFont="1" applyFill="1" applyBorder="1" applyAlignment="1">
      <alignment horizontal="center"/>
    </xf>
    <xf numFmtId="0" fontId="44" fillId="0" borderId="16" xfId="81" applyFont="1" applyBorder="1" applyAlignment="1">
      <alignment horizontal="left" vertical="center" wrapText="1"/>
    </xf>
    <xf numFmtId="0" fontId="44" fillId="0" borderId="0" xfId="81" applyFont="1" applyAlignment="1">
      <alignment horizontal="left" vertical="center" wrapText="1"/>
    </xf>
    <xf numFmtId="0" fontId="44" fillId="0" borderId="25" xfId="81" applyFont="1" applyBorder="1" applyAlignment="1">
      <alignment horizontal="left" vertical="center" wrapText="1"/>
    </xf>
    <xf numFmtId="16" fontId="44" fillId="63" borderId="169" xfId="82" applyNumberFormat="1" applyFont="1" applyFill="1" applyBorder="1" applyAlignment="1">
      <alignment horizontal="center" vertical="center"/>
    </xf>
    <xf numFmtId="0" fontId="51" fillId="37" borderId="121" xfId="82" applyFont="1" applyFill="1" applyBorder="1" applyAlignment="1">
      <alignment horizontal="left" vertical="center" wrapText="1"/>
    </xf>
    <xf numFmtId="0" fontId="51" fillId="37" borderId="168" xfId="82" applyFont="1" applyFill="1" applyBorder="1" applyAlignment="1">
      <alignment horizontal="left" vertical="center" wrapText="1"/>
    </xf>
    <xf numFmtId="16" fontId="44" fillId="63" borderId="186" xfId="82" applyNumberFormat="1" applyFont="1" applyFill="1" applyBorder="1" applyAlignment="1">
      <alignment horizontal="center" vertical="center"/>
    </xf>
    <xf numFmtId="0" fontId="51" fillId="37" borderId="157" xfId="82" applyFont="1" applyFill="1" applyBorder="1" applyAlignment="1">
      <alignment horizontal="left" vertical="center" wrapText="1"/>
    </xf>
    <xf numFmtId="0" fontId="51" fillId="37" borderId="171" xfId="82" applyFont="1" applyFill="1" applyBorder="1" applyAlignment="1">
      <alignment horizontal="left" vertical="center" wrapText="1"/>
    </xf>
    <xf numFmtId="0" fontId="51" fillId="37" borderId="185" xfId="82" applyFont="1" applyFill="1" applyBorder="1" applyAlignment="1">
      <alignment horizontal="left" vertical="center" wrapText="1"/>
    </xf>
    <xf numFmtId="0" fontId="51" fillId="37" borderId="187" xfId="82" applyFont="1" applyFill="1" applyBorder="1" applyAlignment="1">
      <alignment horizontal="left" vertical="center" wrapText="1"/>
    </xf>
    <xf numFmtId="0" fontId="51" fillId="37" borderId="80" xfId="82" applyFont="1" applyFill="1" applyBorder="1" applyAlignment="1">
      <alignment horizontal="left" vertical="center" wrapText="1"/>
    </xf>
    <xf numFmtId="0" fontId="51" fillId="37" borderId="81" xfId="82" applyFont="1" applyFill="1" applyBorder="1" applyAlignment="1">
      <alignment horizontal="left" vertical="center" wrapText="1"/>
    </xf>
    <xf numFmtId="0" fontId="0" fillId="24" borderId="0" xfId="82" applyFont="1" applyFill="1" applyAlignment="1">
      <alignment horizontal="left"/>
    </xf>
    <xf numFmtId="0" fontId="43" fillId="64" borderId="17" xfId="81" applyFont="1" applyFill="1" applyBorder="1" applyAlignment="1">
      <alignment horizontal="center" vertical="center"/>
    </xf>
    <xf numFmtId="0" fontId="43" fillId="64" borderId="18" xfId="81" applyFont="1" applyFill="1" applyBorder="1" applyAlignment="1">
      <alignment horizontal="center" vertical="center"/>
    </xf>
    <xf numFmtId="0" fontId="43" fillId="64" borderId="19" xfId="81" applyFont="1" applyFill="1" applyBorder="1" applyAlignment="1">
      <alignment horizontal="center" vertical="center"/>
    </xf>
    <xf numFmtId="0" fontId="43" fillId="64" borderId="20" xfId="81" applyFont="1" applyFill="1" applyBorder="1" applyAlignment="1">
      <alignment horizontal="center" vertical="center"/>
    </xf>
    <xf numFmtId="0" fontId="33" fillId="64" borderId="70" xfId="81" applyFont="1" applyFill="1" applyBorder="1" applyAlignment="1">
      <alignment horizontal="center"/>
    </xf>
    <xf numFmtId="0" fontId="33" fillId="64" borderId="18" xfId="81" applyFont="1" applyFill="1" applyBorder="1" applyAlignment="1">
      <alignment horizontal="center"/>
    </xf>
    <xf numFmtId="0" fontId="33" fillId="64" borderId="21" xfId="81" applyFont="1" applyFill="1" applyBorder="1" applyAlignment="1">
      <alignment horizontal="center"/>
    </xf>
    <xf numFmtId="0" fontId="43" fillId="64" borderId="39" xfId="81" applyFont="1" applyFill="1" applyBorder="1" applyAlignment="1">
      <alignment horizontal="center" vertical="center"/>
    </xf>
    <xf numFmtId="0" fontId="43" fillId="64" borderId="71" xfId="81" applyFont="1" applyFill="1" applyBorder="1" applyAlignment="1">
      <alignment horizontal="center" vertical="center"/>
    </xf>
    <xf numFmtId="0" fontId="43" fillId="64" borderId="60" xfId="81" applyFont="1" applyFill="1" applyBorder="1" applyAlignment="1">
      <alignment horizontal="center" vertical="center"/>
    </xf>
    <xf numFmtId="0" fontId="44" fillId="0" borderId="16" xfId="81" applyFont="1" applyBorder="1" applyAlignment="1">
      <alignment horizontal="left" wrapText="1"/>
    </xf>
    <xf numFmtId="0" fontId="44" fillId="0" borderId="0" xfId="81" applyFont="1" applyAlignment="1">
      <alignment horizontal="left" wrapText="1"/>
    </xf>
    <xf numFmtId="0" fontId="44" fillId="0" borderId="25" xfId="81" applyFont="1" applyBorder="1" applyAlignment="1">
      <alignment horizontal="left" wrapText="1"/>
    </xf>
    <xf numFmtId="0" fontId="33" fillId="63" borderId="32" xfId="82" applyFont="1" applyFill="1" applyBorder="1" applyAlignment="1">
      <alignment horizontal="center"/>
    </xf>
    <xf numFmtId="0" fontId="33" fillId="63" borderId="168" xfId="82" applyFont="1" applyFill="1" applyBorder="1" applyAlignment="1">
      <alignment horizontal="center"/>
    </xf>
    <xf numFmtId="0" fontId="33" fillId="24" borderId="170" xfId="82" applyFont="1" applyFill="1" applyBorder="1" applyAlignment="1">
      <alignment horizontal="center" vertical="center" wrapText="1"/>
    </xf>
    <xf numFmtId="0" fontId="33" fillId="24" borderId="171" xfId="82" applyFont="1" applyFill="1" applyBorder="1" applyAlignment="1">
      <alignment horizontal="center" vertical="center" wrapText="1"/>
    </xf>
    <xf numFmtId="0" fontId="33" fillId="24" borderId="172" xfId="82" applyFont="1" applyFill="1" applyBorder="1" applyAlignment="1">
      <alignment horizontal="center" vertical="center" wrapText="1"/>
    </xf>
    <xf numFmtId="0" fontId="33" fillId="24" borderId="78" xfId="82" applyFont="1" applyFill="1" applyBorder="1" applyAlignment="1">
      <alignment horizontal="center" vertical="center" wrapText="1"/>
    </xf>
    <xf numFmtId="0" fontId="33" fillId="24" borderId="0" xfId="82" applyFont="1" applyFill="1" applyAlignment="1">
      <alignment horizontal="center" vertical="center" wrapText="1"/>
    </xf>
    <xf numFmtId="0" fontId="33" fillId="24" borderId="79" xfId="82" applyFont="1" applyFill="1" applyBorder="1" applyAlignment="1">
      <alignment horizontal="center" vertical="center" wrapText="1"/>
    </xf>
    <xf numFmtId="0" fontId="33" fillId="24" borderId="80" xfId="82" applyFont="1" applyFill="1" applyBorder="1" applyAlignment="1">
      <alignment horizontal="center" vertical="center" wrapText="1"/>
    </xf>
    <xf numFmtId="0" fontId="33" fillId="24" borderId="82" xfId="82" applyFont="1" applyFill="1" applyBorder="1" applyAlignment="1">
      <alignment horizontal="center" vertical="center" wrapText="1"/>
    </xf>
    <xf numFmtId="0" fontId="34" fillId="37" borderId="33" xfId="82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/>
    </xf>
    <xf numFmtId="0" fontId="33" fillId="63" borderId="91" xfId="82" applyFont="1" applyFill="1" applyBorder="1" applyAlignment="1">
      <alignment horizontal="center"/>
    </xf>
    <xf numFmtId="0" fontId="33" fillId="63" borderId="86" xfId="82" applyFont="1" applyFill="1" applyBorder="1" applyAlignment="1">
      <alignment horizontal="center"/>
    </xf>
    <xf numFmtId="176" fontId="34" fillId="37" borderId="174" xfId="82" applyNumberFormat="1" applyFont="1" applyFill="1" applyBorder="1" applyAlignment="1">
      <alignment horizontal="center" vertical="center"/>
    </xf>
    <xf numFmtId="14" fontId="34" fillId="60" borderId="174" xfId="82" applyNumberFormat="1" applyFont="1" applyFill="1" applyBorder="1" applyAlignment="1">
      <alignment horizontal="center" vertical="center"/>
    </xf>
    <xf numFmtId="14" fontId="34" fillId="60" borderId="93" xfId="82" applyNumberFormat="1" applyFont="1" applyFill="1" applyBorder="1" applyAlignment="1">
      <alignment horizontal="center" vertical="center"/>
    </xf>
    <xf numFmtId="0" fontId="33" fillId="63" borderId="90" xfId="82" applyFont="1" applyFill="1" applyBorder="1" applyAlignment="1">
      <alignment horizontal="center" vertical="center"/>
    </xf>
    <xf numFmtId="0" fontId="33" fillId="63" borderId="91" xfId="82" applyFont="1" applyFill="1" applyBorder="1" applyAlignment="1">
      <alignment horizontal="center" vertical="center"/>
    </xf>
    <xf numFmtId="1" fontId="37" fillId="60" borderId="176" xfId="82" applyNumberFormat="1" applyFont="1" applyFill="1" applyBorder="1" applyAlignment="1">
      <alignment horizontal="center" vertical="center"/>
    </xf>
    <xf numFmtId="0" fontId="33" fillId="24" borderId="169" xfId="82" applyFont="1" applyFill="1" applyBorder="1" applyAlignment="1">
      <alignment horizontal="left" vertical="center"/>
    </xf>
    <xf numFmtId="0" fontId="33" fillId="24" borderId="32" xfId="82" applyFont="1" applyFill="1" applyBorder="1" applyAlignment="1">
      <alignment horizontal="left" vertical="center"/>
    </xf>
    <xf numFmtId="0" fontId="43" fillId="24" borderId="0" xfId="82" applyFont="1" applyFill="1" applyAlignment="1">
      <alignment horizontal="center"/>
    </xf>
    <xf numFmtId="0" fontId="0" fillId="24" borderId="0" xfId="82" applyFont="1" applyFill="1" applyAlignment="1">
      <alignment horizontal="center"/>
    </xf>
    <xf numFmtId="0" fontId="48" fillId="24" borderId="0" xfId="82" applyFont="1" applyFill="1" applyAlignment="1">
      <alignment horizontal="center"/>
    </xf>
    <xf numFmtId="176" fontId="49" fillId="24" borderId="0" xfId="82" applyNumberFormat="1" applyFont="1" applyFill="1" applyAlignment="1">
      <alignment horizontal="center"/>
    </xf>
    <xf numFmtId="0" fontId="33" fillId="24" borderId="0" xfId="82" applyFont="1" applyFill="1" applyAlignment="1">
      <alignment horizontal="center"/>
    </xf>
    <xf numFmtId="0" fontId="57" fillId="28" borderId="0" xfId="0" applyFont="1" applyFill="1" applyAlignment="1">
      <alignment horizontal="center" vertical="center" wrapText="1"/>
    </xf>
    <xf numFmtId="171" fontId="43" fillId="26" borderId="44" xfId="0" applyNumberFormat="1" applyFont="1" applyFill="1" applyBorder="1" applyAlignment="1">
      <alignment horizontal="center" vertical="center"/>
    </xf>
    <xf numFmtId="0" fontId="43" fillId="8" borderId="11" xfId="0" applyFont="1" applyFill="1" applyBorder="1" applyAlignment="1">
      <alignment horizontal="left" vertical="center"/>
    </xf>
    <xf numFmtId="171" fontId="43" fillId="26" borderId="41" xfId="0" applyNumberFormat="1" applyFont="1" applyFill="1" applyBorder="1" applyAlignment="1">
      <alignment horizontal="center" vertical="center"/>
    </xf>
    <xf numFmtId="171" fontId="43" fillId="26" borderId="42" xfId="0" applyNumberFormat="1" applyFont="1" applyFill="1" applyBorder="1" applyAlignment="1">
      <alignment horizontal="center" vertical="center"/>
    </xf>
    <xf numFmtId="171" fontId="43" fillId="26" borderId="43" xfId="0" applyNumberFormat="1" applyFont="1" applyFill="1" applyBorder="1" applyAlignment="1">
      <alignment horizontal="center" vertical="center"/>
    </xf>
    <xf numFmtId="0" fontId="49" fillId="20" borderId="9" xfId="0" applyFont="1" applyFill="1" applyBorder="1" applyAlignment="1">
      <alignment horizontal="center" vertical="center"/>
    </xf>
    <xf numFmtId="14" fontId="35" fillId="26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27" xfId="107" applyNumberFormat="1" applyFont="1" applyFill="1" applyBorder="1" applyAlignment="1" applyProtection="1">
      <alignment horizontal="center" vertical="center"/>
      <protection locked="0"/>
    </xf>
    <xf numFmtId="14" fontId="35" fillId="41" borderId="39" xfId="107" applyNumberFormat="1" applyFont="1" applyFill="1" applyBorder="1" applyAlignment="1" applyProtection="1">
      <alignment horizontal="center" vertical="center"/>
      <protection locked="0"/>
    </xf>
    <xf numFmtId="14" fontId="35" fillId="41" borderId="60" xfId="107" applyNumberFormat="1" applyFont="1" applyFill="1" applyBorder="1" applyAlignment="1" applyProtection="1">
      <alignment horizontal="center" vertical="center"/>
      <protection locked="0"/>
    </xf>
    <xf numFmtId="0" fontId="49" fillId="20" borderId="10" xfId="0" applyFont="1" applyFill="1" applyBorder="1" applyAlignment="1">
      <alignment horizontal="center" vertical="center"/>
    </xf>
    <xf numFmtId="14" fontId="49" fillId="20" borderId="12" xfId="0" applyNumberFormat="1" applyFont="1" applyFill="1" applyBorder="1" applyAlignment="1">
      <alignment horizontal="center" vertical="center"/>
    </xf>
    <xf numFmtId="14" fontId="49" fillId="20" borderId="29" xfId="0" applyNumberFormat="1" applyFont="1" applyFill="1" applyBorder="1" applyAlignment="1">
      <alignment horizontal="center" vertical="center"/>
    </xf>
    <xf numFmtId="1" fontId="0" fillId="20" borderId="44" xfId="0" applyNumberFormat="1" applyFill="1" applyBorder="1" applyAlignment="1">
      <alignment horizontal="center" vertical="center" wrapText="1"/>
    </xf>
    <xf numFmtId="0" fontId="37" fillId="25" borderId="0" xfId="107" applyFont="1" applyFill="1" applyAlignment="1">
      <alignment horizontal="left"/>
    </xf>
    <xf numFmtId="0" fontId="33" fillId="20" borderId="90" xfId="0" applyFont="1" applyFill="1" applyBorder="1" applyAlignment="1">
      <alignment horizontal="center"/>
    </xf>
    <xf numFmtId="0" fontId="33" fillId="20" borderId="91" xfId="0" applyFont="1" applyFill="1" applyBorder="1" applyAlignment="1">
      <alignment horizontal="center"/>
    </xf>
    <xf numFmtId="0" fontId="33" fillId="20" borderId="86" xfId="0" applyFont="1" applyFill="1" applyBorder="1" applyAlignment="1">
      <alignment horizontal="center"/>
    </xf>
    <xf numFmtId="14" fontId="39" fillId="53" borderId="44" xfId="0" applyNumberFormat="1" applyFont="1" applyFill="1" applyBorder="1" applyAlignment="1">
      <alignment horizontal="left"/>
    </xf>
    <xf numFmtId="1" fontId="39" fillId="51" borderId="44" xfId="0" applyNumberFormat="1" applyFont="1" applyFill="1" applyBorder="1" applyAlignment="1">
      <alignment horizontal="left"/>
    </xf>
    <xf numFmtId="174" fontId="49" fillId="2" borderId="87" xfId="0" applyNumberFormat="1" applyFont="1" applyFill="1" applyBorder="1" applyAlignment="1">
      <alignment horizontal="center" vertical="center"/>
    </xf>
    <xf numFmtId="174" fontId="49" fillId="2" borderId="78" xfId="0" applyNumberFormat="1" applyFont="1" applyFill="1" applyBorder="1" applyAlignment="1">
      <alignment horizontal="center" vertical="center"/>
    </xf>
    <xf numFmtId="175" fontId="39" fillId="2" borderId="44" xfId="0" applyNumberFormat="1" applyFont="1" applyFill="1" applyBorder="1" applyAlignment="1">
      <alignment horizontal="left"/>
    </xf>
    <xf numFmtId="0" fontId="37" fillId="25" borderId="0" xfId="107" applyFont="1" applyFill="1" applyAlignment="1">
      <alignment horizontal="center"/>
    </xf>
    <xf numFmtId="0" fontId="0" fillId="49" borderId="79" xfId="0" applyFill="1" applyBorder="1" applyAlignment="1">
      <alignment horizontal="center" vertical="center"/>
    </xf>
    <xf numFmtId="0" fontId="0" fillId="49" borderId="82" xfId="0" applyFill="1" applyBorder="1" applyAlignment="1">
      <alignment horizontal="center" vertical="center"/>
    </xf>
    <xf numFmtId="0" fontId="0" fillId="49" borderId="80" xfId="0" applyFill="1" applyBorder="1" applyAlignment="1">
      <alignment horizontal="center" vertical="center"/>
    </xf>
    <xf numFmtId="0" fontId="0" fillId="49" borderId="81" xfId="0" applyFill="1" applyBorder="1" applyAlignment="1">
      <alignment horizontal="center" vertical="center"/>
    </xf>
    <xf numFmtId="174" fontId="49" fillId="2" borderId="74" xfId="0" applyNumberFormat="1" applyFont="1" applyFill="1" applyBorder="1" applyAlignment="1">
      <alignment horizontal="center" vertical="center"/>
    </xf>
    <xf numFmtId="174" fontId="49" fillId="2" borderId="75" xfId="0" applyNumberFormat="1" applyFont="1" applyFill="1" applyBorder="1" applyAlignment="1">
      <alignment horizontal="center" vertical="center"/>
    </xf>
    <xf numFmtId="174" fontId="49" fillId="2" borderId="0" xfId="0" applyNumberFormat="1" applyFont="1" applyFill="1" applyAlignment="1">
      <alignment horizontal="center" vertical="center"/>
    </xf>
    <xf numFmtId="174" fontId="49" fillId="2" borderId="77" xfId="0" applyNumberFormat="1" applyFont="1" applyFill="1" applyBorder="1" applyAlignment="1">
      <alignment horizontal="center" vertical="center"/>
    </xf>
    <xf numFmtId="14" fontId="62" fillId="2" borderId="74" xfId="0" applyNumberFormat="1" applyFont="1" applyFill="1" applyBorder="1" applyAlignment="1">
      <alignment horizontal="center" vertical="center"/>
    </xf>
    <xf numFmtId="14" fontId="62" fillId="2" borderId="0" xfId="0" applyNumberFormat="1" applyFont="1" applyFill="1" applyAlignment="1">
      <alignment horizontal="center" vertical="center"/>
    </xf>
    <xf numFmtId="14" fontId="62" fillId="2" borderId="75" xfId="0" applyNumberFormat="1" applyFont="1" applyFill="1" applyBorder="1" applyAlignment="1">
      <alignment horizontal="center" vertical="center"/>
    </xf>
    <xf numFmtId="14" fontId="62" fillId="2" borderId="77" xfId="0" applyNumberFormat="1" applyFont="1" applyFill="1" applyBorder="1" applyAlignment="1">
      <alignment horizontal="center" vertical="center"/>
    </xf>
    <xf numFmtId="174" fontId="0" fillId="25" borderId="41" xfId="0" applyNumberFormat="1" applyFill="1" applyBorder="1" applyAlignment="1">
      <alignment horizontal="center"/>
    </xf>
    <xf numFmtId="174" fontId="0" fillId="25" borderId="42" xfId="0" applyNumberFormat="1" applyFill="1" applyBorder="1" applyAlignment="1">
      <alignment horizontal="center"/>
    </xf>
    <xf numFmtId="174" fontId="0" fillId="2" borderId="75" xfId="0" applyNumberFormat="1" applyFill="1" applyBorder="1" applyAlignment="1">
      <alignment horizontal="center" vertical="center"/>
    </xf>
    <xf numFmtId="174" fontId="0" fillId="2" borderId="77" xfId="0" applyNumberFormat="1" applyFill="1" applyBorder="1" applyAlignment="1">
      <alignment horizontal="center" vertical="center"/>
    </xf>
    <xf numFmtId="174" fontId="0" fillId="2" borderId="92" xfId="0" applyNumberFormat="1" applyFill="1" applyBorder="1" applyAlignment="1">
      <alignment horizontal="center" vertical="center"/>
    </xf>
    <xf numFmtId="0" fontId="0" fillId="52" borderId="78" xfId="0" applyFill="1" applyBorder="1" applyAlignment="1">
      <alignment horizontal="center" vertical="center"/>
    </xf>
    <xf numFmtId="0" fontId="0" fillId="52" borderId="77" xfId="0" applyFill="1" applyBorder="1" applyAlignment="1">
      <alignment horizontal="center" vertical="center"/>
    </xf>
    <xf numFmtId="0" fontId="43" fillId="24" borderId="38" xfId="82" applyFont="1" applyFill="1" applyBorder="1" applyAlignment="1">
      <alignment horizontal="center"/>
    </xf>
    <xf numFmtId="0" fontId="33" fillId="63" borderId="44" xfId="82" applyFont="1" applyFill="1" applyBorder="1" applyAlignment="1">
      <alignment horizontal="center" vertical="center"/>
    </xf>
    <xf numFmtId="1" fontId="37" fillId="24" borderId="44" xfId="82" applyNumberFormat="1" applyFont="1" applyFill="1" applyBorder="1" applyAlignment="1">
      <alignment horizontal="center" vertical="center"/>
    </xf>
    <xf numFmtId="0" fontId="33" fillId="63" borderId="44" xfId="82" applyFont="1" applyFill="1" applyBorder="1" applyAlignment="1">
      <alignment horizontal="left" vertical="center"/>
    </xf>
    <xf numFmtId="0" fontId="33" fillId="63" borderId="44" xfId="82" applyFont="1" applyFill="1" applyBorder="1" applyAlignment="1">
      <alignment horizontal="center"/>
    </xf>
    <xf numFmtId="0" fontId="33" fillId="24" borderId="134" xfId="82" applyFont="1" applyFill="1" applyBorder="1" applyAlignment="1">
      <alignment horizontal="center" vertical="center" wrapText="1"/>
    </xf>
    <xf numFmtId="0" fontId="0" fillId="0" borderId="94" xfId="0" applyBorder="1"/>
    <xf numFmtId="0" fontId="0" fillId="0" borderId="135" xfId="0" applyBorder="1"/>
    <xf numFmtId="0" fontId="0" fillId="0" borderId="14" xfId="0" applyBorder="1"/>
    <xf numFmtId="0" fontId="0" fillId="0" borderId="0" xfId="0"/>
    <xf numFmtId="0" fontId="0" fillId="0" borderId="24" xfId="0" applyBorder="1"/>
    <xf numFmtId="0" fontId="0" fillId="0" borderId="95" xfId="0" applyBorder="1"/>
    <xf numFmtId="0" fontId="0" fillId="0" borderId="96" xfId="0" applyBorder="1"/>
    <xf numFmtId="0" fontId="0" fillId="0" borderId="147" xfId="0" applyBorder="1"/>
    <xf numFmtId="0" fontId="34" fillId="37" borderId="44" xfId="82" applyFont="1" applyFill="1" applyBorder="1" applyAlignment="1">
      <alignment horizontal="center" vertical="center"/>
    </xf>
    <xf numFmtId="176" fontId="34" fillId="37" borderId="44" xfId="82" applyNumberFormat="1" applyFont="1" applyFill="1" applyBorder="1" applyAlignment="1">
      <alignment horizontal="center" vertical="center"/>
    </xf>
    <xf numFmtId="14" fontId="34" fillId="60" borderId="44" xfId="82" applyNumberFormat="1" applyFont="1" applyFill="1" applyBorder="1" applyAlignment="1">
      <alignment horizontal="center" vertical="center"/>
    </xf>
    <xf numFmtId="1" fontId="34" fillId="24" borderId="44" xfId="82" applyNumberFormat="1" applyFont="1" applyFill="1" applyBorder="1" applyAlignment="1">
      <alignment horizontal="left"/>
    </xf>
    <xf numFmtId="0" fontId="34" fillId="24" borderId="44" xfId="82" applyFont="1" applyFill="1" applyBorder="1" applyAlignment="1">
      <alignment horizontal="left"/>
    </xf>
    <xf numFmtId="4" fontId="34" fillId="24" borderId="44" xfId="82" applyNumberFormat="1" applyFont="1" applyFill="1" applyBorder="1" applyAlignment="1">
      <alignment horizontal="right" vertical="center"/>
    </xf>
    <xf numFmtId="4" fontId="34" fillId="24" borderId="40" xfId="82" applyNumberFormat="1" applyFont="1" applyFill="1" applyBorder="1" applyAlignment="1">
      <alignment horizontal="right" vertical="center"/>
    </xf>
    <xf numFmtId="4" fontId="34" fillId="24" borderId="49" xfId="82" applyNumberFormat="1" applyFont="1" applyFill="1" applyBorder="1" applyAlignment="1">
      <alignment horizontal="right" vertical="center"/>
    </xf>
    <xf numFmtId="0" fontId="44" fillId="0" borderId="44" xfId="82" applyFont="1" applyBorder="1" applyAlignment="1">
      <alignment horizontal="left"/>
    </xf>
    <xf numFmtId="4" fontId="44" fillId="63" borderId="44" xfId="82" applyNumberFormat="1" applyFont="1" applyFill="1" applyBorder="1" applyAlignment="1">
      <alignment horizontal="right" vertical="center"/>
    </xf>
    <xf numFmtId="0" fontId="43" fillId="0" borderId="17" xfId="81" applyFont="1" applyBorder="1" applyAlignment="1">
      <alignment horizontal="center" vertical="center"/>
    </xf>
    <xf numFmtId="0" fontId="43" fillId="0" borderId="18" xfId="81" applyFont="1" applyBorder="1" applyAlignment="1">
      <alignment horizontal="center" vertical="center"/>
    </xf>
    <xf numFmtId="0" fontId="43" fillId="0" borderId="19" xfId="81" applyFont="1" applyBorder="1" applyAlignment="1">
      <alignment horizontal="center" vertical="center"/>
    </xf>
    <xf numFmtId="0" fontId="43" fillId="0" borderId="20" xfId="81" applyFont="1" applyBorder="1" applyAlignment="1">
      <alignment horizontal="center" vertical="center"/>
    </xf>
    <xf numFmtId="16" fontId="44" fillId="63" borderId="44" xfId="82" applyNumberFormat="1" applyFont="1" applyFill="1" applyBorder="1" applyAlignment="1">
      <alignment horizontal="center" vertical="center"/>
    </xf>
    <xf numFmtId="0" fontId="51" fillId="37" borderId="44" xfId="82" applyFont="1" applyFill="1" applyBorder="1" applyAlignment="1">
      <alignment horizontal="left" vertical="center" wrapText="1"/>
    </xf>
    <xf numFmtId="0" fontId="51" fillId="37" borderId="48" xfId="82" applyFont="1" applyFill="1" applyBorder="1" applyAlignment="1">
      <alignment horizontal="left" vertical="center" wrapText="1"/>
    </xf>
    <xf numFmtId="0" fontId="51" fillId="37" borderId="50" xfId="82" applyFont="1" applyFill="1" applyBorder="1" applyAlignment="1">
      <alignment horizontal="left" vertical="center" wrapText="1"/>
    </xf>
    <xf numFmtId="0" fontId="51" fillId="37" borderId="45" xfId="82" applyFont="1" applyFill="1" applyBorder="1" applyAlignment="1">
      <alignment horizontal="left" vertical="center" wrapText="1"/>
    </xf>
    <xf numFmtId="0" fontId="51" fillId="37" borderId="36" xfId="82" applyFont="1" applyFill="1" applyBorder="1" applyAlignment="1">
      <alignment horizontal="left" vertical="center" wrapText="1"/>
    </xf>
    <xf numFmtId="0" fontId="51" fillId="37" borderId="38" xfId="82" applyFont="1" applyFill="1" applyBorder="1" applyAlignment="1">
      <alignment horizontal="left" vertical="center" wrapText="1"/>
    </xf>
    <xf numFmtId="0" fontId="51" fillId="37" borderId="37" xfId="82" applyFont="1" applyFill="1" applyBorder="1" applyAlignment="1">
      <alignment horizontal="left" vertical="center" wrapText="1"/>
    </xf>
    <xf numFmtId="0" fontId="0" fillId="24" borderId="50" xfId="82" applyFont="1" applyFill="1" applyBorder="1" applyAlignment="1">
      <alignment horizontal="left" wrapText="1"/>
    </xf>
    <xf numFmtId="0" fontId="44" fillId="24" borderId="44" xfId="82" applyFont="1" applyFill="1" applyBorder="1" applyAlignment="1">
      <alignment horizontal="left"/>
    </xf>
    <xf numFmtId="4" fontId="34" fillId="63" borderId="44" xfId="82" applyNumberFormat="1" applyFont="1" applyFill="1" applyBorder="1" applyAlignment="1">
      <alignment horizontal="right" vertical="center"/>
    </xf>
    <xf numFmtId="44" fontId="76" fillId="37" borderId="142" xfId="304" applyFont="1" applyFill="1" applyBorder="1" applyAlignment="1">
      <alignment horizontal="center" vertical="center" wrapText="1"/>
    </xf>
    <xf numFmtId="44" fontId="76" fillId="37" borderId="30" xfId="304" applyFont="1" applyFill="1" applyBorder="1" applyAlignment="1">
      <alignment horizontal="center" vertical="center" wrapText="1"/>
    </xf>
    <xf numFmtId="44" fontId="45" fillId="37" borderId="142" xfId="304" applyFont="1" applyFill="1" applyBorder="1" applyAlignment="1">
      <alignment horizontal="center" vertical="center" wrapText="1"/>
    </xf>
    <xf numFmtId="44" fontId="45" fillId="37" borderId="30" xfId="304" applyFont="1" applyFill="1" applyBorder="1" applyAlignment="1">
      <alignment horizontal="center" vertical="center" wrapText="1"/>
    </xf>
    <xf numFmtId="44" fontId="45" fillId="37" borderId="142" xfId="304" applyFont="1" applyFill="1" applyBorder="1" applyAlignment="1">
      <alignment horizontal="center" vertical="center"/>
    </xf>
    <xf numFmtId="44" fontId="45" fillId="37" borderId="30" xfId="304" applyFont="1" applyFill="1" applyBorder="1" applyAlignment="1">
      <alignment horizontal="center" vertical="center"/>
    </xf>
    <xf numFmtId="49" fontId="45" fillId="37" borderId="142" xfId="621" applyNumberFormat="1" applyFont="1" applyFill="1" applyBorder="1" applyAlignment="1">
      <alignment horizontal="center" vertical="center"/>
    </xf>
    <xf numFmtId="49" fontId="45" fillId="37" borderId="30" xfId="621" applyNumberFormat="1" applyFont="1" applyFill="1" applyBorder="1" applyAlignment="1">
      <alignment horizontal="center" vertical="center"/>
    </xf>
    <xf numFmtId="49" fontId="46" fillId="27" borderId="48" xfId="116" applyNumberFormat="1" applyFont="1" applyFill="1" applyBorder="1" applyAlignment="1">
      <alignment horizontal="center" vertical="center" wrapText="1"/>
    </xf>
    <xf numFmtId="49" fontId="46" fillId="27" borderId="50" xfId="116" applyNumberFormat="1" applyFont="1" applyFill="1" applyBorder="1" applyAlignment="1">
      <alignment horizontal="center" vertical="center" wrapText="1"/>
    </xf>
    <xf numFmtId="49" fontId="46" fillId="27" borderId="45" xfId="116" applyNumberFormat="1" applyFont="1" applyFill="1" applyBorder="1" applyAlignment="1">
      <alignment horizontal="center" vertical="center" wrapText="1"/>
    </xf>
    <xf numFmtId="49" fontId="46" fillId="20" borderId="46" xfId="116" applyNumberFormat="1" applyFont="1" applyFill="1" applyBorder="1" applyAlignment="1">
      <alignment horizontal="center" vertical="center"/>
    </xf>
    <xf numFmtId="49" fontId="46" fillId="20" borderId="64" xfId="116" applyNumberFormat="1" applyFont="1" applyFill="1" applyBorder="1" applyAlignment="1">
      <alignment horizontal="center" vertical="center"/>
    </xf>
    <xf numFmtId="49" fontId="46" fillId="20" borderId="48" xfId="116" applyNumberFormat="1" applyFont="1" applyFill="1" applyBorder="1" applyAlignment="1">
      <alignment horizontal="center" vertical="center" wrapText="1"/>
    </xf>
    <xf numFmtId="49" fontId="46" fillId="20" borderId="45" xfId="116" applyNumberFormat="1" applyFont="1" applyFill="1" applyBorder="1" applyAlignment="1">
      <alignment horizontal="center" vertical="center" wrapText="1"/>
    </xf>
    <xf numFmtId="49" fontId="46" fillId="20" borderId="65" xfId="116" applyNumberFormat="1" applyFont="1" applyFill="1" applyBorder="1" applyAlignment="1">
      <alignment horizontal="center" vertical="center" wrapText="1"/>
    </xf>
    <xf numFmtId="49" fontId="46" fillId="20" borderId="66" xfId="116" applyNumberFormat="1" applyFont="1" applyFill="1" applyBorder="1" applyAlignment="1">
      <alignment horizontal="center" vertical="center" wrapText="1"/>
    </xf>
    <xf numFmtId="4" fontId="46" fillId="20" borderId="48" xfId="82" applyNumberFormat="1" applyFont="1" applyFill="1" applyBorder="1" applyAlignment="1">
      <alignment horizontal="center" vertical="center"/>
    </xf>
    <xf numFmtId="4" fontId="46" fillId="20" borderId="45" xfId="82" applyNumberFormat="1" applyFont="1" applyFill="1" applyBorder="1" applyAlignment="1">
      <alignment horizontal="center" vertical="center"/>
    </xf>
    <xf numFmtId="4" fontId="46" fillId="20" borderId="65" xfId="82" applyNumberFormat="1" applyFont="1" applyFill="1" applyBorder="1" applyAlignment="1">
      <alignment horizontal="center" vertical="center"/>
    </xf>
    <xf numFmtId="4" fontId="46" fillId="20" borderId="66" xfId="82" applyNumberFormat="1" applyFont="1" applyFill="1" applyBorder="1" applyAlignment="1">
      <alignment horizontal="center" vertical="center"/>
    </xf>
    <xf numFmtId="49" fontId="46" fillId="20" borderId="40" xfId="116" applyNumberFormat="1" applyFont="1" applyFill="1" applyBorder="1" applyAlignment="1">
      <alignment horizontal="center" vertical="center"/>
    </xf>
    <xf numFmtId="49" fontId="46" fillId="20" borderId="51" xfId="116" applyNumberFormat="1" applyFont="1" applyFill="1" applyBorder="1" applyAlignment="1">
      <alignment horizontal="center" vertical="center"/>
    </xf>
    <xf numFmtId="49" fontId="46" fillId="20" borderId="49" xfId="116" applyNumberFormat="1" applyFont="1" applyFill="1" applyBorder="1" applyAlignment="1">
      <alignment horizontal="center" vertical="center"/>
    </xf>
    <xf numFmtId="49" fontId="45" fillId="24" borderId="0" xfId="82" applyNumberFormat="1" applyFont="1" applyFill="1" applyAlignment="1">
      <alignment horizontal="center" vertical="center" wrapText="1"/>
    </xf>
    <xf numFmtId="49" fontId="45" fillId="24" borderId="0" xfId="82" applyNumberFormat="1" applyFont="1" applyFill="1" applyAlignment="1">
      <alignment horizontal="center" vertical="center"/>
    </xf>
    <xf numFmtId="1" fontId="49" fillId="0" borderId="40" xfId="82" applyNumberFormat="1" applyFont="1" applyBorder="1" applyAlignment="1">
      <alignment horizontal="center" vertical="center"/>
    </xf>
    <xf numFmtId="1" fontId="49" fillId="0" borderId="49" xfId="82" applyNumberFormat="1" applyFont="1" applyBorder="1" applyAlignment="1">
      <alignment horizontal="center" vertical="center"/>
    </xf>
    <xf numFmtId="0" fontId="52" fillId="0" borderId="140" xfId="82" applyBorder="1" applyAlignment="1">
      <alignment horizontal="center" vertical="center" wrapText="1"/>
    </xf>
    <xf numFmtId="0" fontId="52" fillId="0" borderId="150" xfId="82" applyBorder="1" applyAlignment="1">
      <alignment horizontal="center" vertical="center" wrapText="1"/>
    </xf>
    <xf numFmtId="49" fontId="36" fillId="20" borderId="44" xfId="82" applyNumberFormat="1" applyFont="1" applyFill="1" applyBorder="1" applyAlignment="1">
      <alignment horizontal="center" vertical="center"/>
    </xf>
    <xf numFmtId="0" fontId="43" fillId="0" borderId="0" xfId="82" applyFont="1" applyAlignment="1">
      <alignment horizontal="center"/>
    </xf>
    <xf numFmtId="0" fontId="33" fillId="20" borderId="44" xfId="82" applyFont="1" applyFill="1" applyBorder="1" applyAlignment="1">
      <alignment horizontal="center" vertical="center"/>
    </xf>
    <xf numFmtId="174" fontId="0" fillId="0" borderId="44" xfId="82" applyNumberFormat="1" applyFont="1" applyBorder="1" applyAlignment="1">
      <alignment horizontal="center" vertical="center"/>
    </xf>
    <xf numFmtId="0" fontId="52" fillId="26" borderId="0" xfId="83" applyFill="1" applyAlignment="1">
      <alignment horizontal="center"/>
    </xf>
    <xf numFmtId="0" fontId="52" fillId="0" borderId="137" xfId="80" applyBorder="1" applyAlignment="1">
      <alignment horizontal="left"/>
    </xf>
    <xf numFmtId="0" fontId="52" fillId="0" borderId="139" xfId="80" applyBorder="1" applyAlignment="1">
      <alignment horizontal="left"/>
    </xf>
    <xf numFmtId="0" fontId="52" fillId="0" borderId="141" xfId="80" applyBorder="1" applyAlignment="1">
      <alignment horizontal="left"/>
    </xf>
    <xf numFmtId="0" fontId="33" fillId="62" borderId="137" xfId="72" applyFont="1" applyFill="1" applyBorder="1" applyAlignment="1">
      <alignment horizontal="center"/>
    </xf>
    <xf numFmtId="0" fontId="33" fillId="62" borderId="139" xfId="72" applyFont="1" applyFill="1" applyBorder="1" applyAlignment="1">
      <alignment horizontal="center"/>
    </xf>
    <xf numFmtId="0" fontId="33" fillId="62" borderId="141" xfId="72" applyFont="1" applyFill="1" applyBorder="1" applyAlignment="1">
      <alignment horizontal="center"/>
    </xf>
    <xf numFmtId="0" fontId="33" fillId="62" borderId="146" xfId="72" applyFont="1" applyFill="1" applyBorder="1" applyAlignment="1">
      <alignment horizontal="center" vertical="center"/>
    </xf>
    <xf numFmtId="0" fontId="33" fillId="62" borderId="18" xfId="72" applyFont="1" applyFill="1" applyBorder="1" applyAlignment="1">
      <alignment horizontal="center" vertical="center"/>
    </xf>
    <xf numFmtId="0" fontId="33" fillId="62" borderId="144" xfId="72" applyFont="1" applyFill="1" applyBorder="1" applyAlignment="1">
      <alignment horizontal="center" vertical="center"/>
    </xf>
    <xf numFmtId="0" fontId="33" fillId="62" borderId="136" xfId="72" applyFont="1" applyFill="1" applyBorder="1" applyAlignment="1">
      <alignment horizontal="center" vertical="center"/>
    </xf>
    <xf numFmtId="0" fontId="33" fillId="62" borderId="61" xfId="72" applyFont="1" applyFill="1" applyBorder="1" applyAlignment="1">
      <alignment horizontal="center" vertical="center"/>
    </xf>
    <xf numFmtId="0" fontId="33" fillId="62" borderId="62" xfId="72" applyFont="1" applyFill="1" applyBorder="1" applyAlignment="1">
      <alignment horizontal="center" vertical="center"/>
    </xf>
    <xf numFmtId="4" fontId="52" fillId="0" borderId="137" xfId="80" applyNumberFormat="1" applyBorder="1" applyAlignment="1">
      <alignment horizontal="left"/>
    </xf>
    <xf numFmtId="4" fontId="52" fillId="0" borderId="139" xfId="80" applyNumberFormat="1" applyBorder="1" applyAlignment="1">
      <alignment horizontal="left"/>
    </xf>
    <xf numFmtId="4" fontId="52" fillId="0" borderId="141" xfId="80" applyNumberFormat="1" applyBorder="1" applyAlignment="1">
      <alignment horizontal="left"/>
    </xf>
    <xf numFmtId="0" fontId="1" fillId="0" borderId="0" xfId="626" applyAlignment="1">
      <alignment horizontal="justify" vertical="center" wrapText="1"/>
    </xf>
    <xf numFmtId="164" fontId="87" fillId="0" borderId="0" xfId="627" applyFont="1" applyAlignment="1" applyProtection="1">
      <alignment horizontal="center" wrapText="1"/>
    </xf>
    <xf numFmtId="0" fontId="89" fillId="66" borderId="0" xfId="626" applyFont="1" applyFill="1" applyAlignment="1">
      <alignment horizontal="center"/>
    </xf>
    <xf numFmtId="0" fontId="90" fillId="66" borderId="0" xfId="626" applyFont="1" applyFill="1" applyAlignment="1">
      <alignment horizontal="center"/>
    </xf>
    <xf numFmtId="164" fontId="92" fillId="64" borderId="0" xfId="627" applyFont="1" applyFill="1" applyBorder="1" applyAlignment="1" applyProtection="1">
      <alignment horizontal="center" vertical="center"/>
    </xf>
    <xf numFmtId="0" fontId="85" fillId="66" borderId="193" xfId="626" applyFont="1" applyFill="1" applyBorder="1" applyAlignment="1">
      <alignment horizontal="center" vertical="center"/>
    </xf>
    <xf numFmtId="0" fontId="85" fillId="66" borderId="194" xfId="626" applyFont="1" applyFill="1" applyBorder="1" applyAlignment="1">
      <alignment horizontal="center" vertical="center"/>
    </xf>
    <xf numFmtId="0" fontId="95" fillId="0" borderId="198" xfId="626" applyFont="1" applyBorder="1" applyAlignment="1">
      <alignment horizontal="left" wrapText="1"/>
    </xf>
    <xf numFmtId="0" fontId="95" fillId="0" borderId="199" xfId="626" applyFont="1" applyBorder="1" applyAlignment="1">
      <alignment horizontal="left" wrapText="1"/>
    </xf>
    <xf numFmtId="0" fontId="85" fillId="66" borderId="198" xfId="626" applyFont="1" applyFill="1" applyBorder="1" applyAlignment="1">
      <alignment horizontal="center" vertical="center"/>
    </xf>
    <xf numFmtId="0" fontId="85" fillId="66" borderId="199" xfId="626" applyFont="1" applyFill="1" applyBorder="1" applyAlignment="1">
      <alignment horizontal="center" vertical="center"/>
    </xf>
    <xf numFmtId="0" fontId="85" fillId="67" borderId="193" xfId="626" applyFont="1" applyFill="1" applyBorder="1" applyAlignment="1">
      <alignment horizontal="center" vertical="center"/>
    </xf>
    <xf numFmtId="0" fontId="85" fillId="68" borderId="193" xfId="626" applyFont="1" applyFill="1" applyBorder="1" applyAlignment="1">
      <alignment horizontal="center" vertical="center"/>
    </xf>
    <xf numFmtId="0" fontId="85" fillId="69" borderId="83" xfId="626" applyFont="1" applyFill="1" applyBorder="1" applyAlignment="1">
      <alignment horizontal="center" vertical="center"/>
    </xf>
    <xf numFmtId="0" fontId="85" fillId="69" borderId="84" xfId="626" applyFont="1" applyFill="1" applyBorder="1" applyAlignment="1">
      <alignment horizontal="center" vertical="center"/>
    </xf>
    <xf numFmtId="164" fontId="0" fillId="0" borderId="18" xfId="627" applyFont="1" applyBorder="1" applyAlignment="1">
      <alignment horizontal="left" vertical="center"/>
    </xf>
    <xf numFmtId="164" fontId="92" fillId="0" borderId="191" xfId="627" applyFont="1" applyFill="1" applyBorder="1" applyAlignment="1">
      <alignment horizontal="left" vertical="center"/>
    </xf>
    <xf numFmtId="164" fontId="92" fillId="0" borderId="183" xfId="627" applyFont="1" applyFill="1" applyBorder="1" applyAlignment="1">
      <alignment horizontal="left" vertical="center"/>
    </xf>
    <xf numFmtId="164" fontId="92" fillId="0" borderId="141" xfId="627" applyFont="1" applyFill="1" applyBorder="1" applyAlignment="1">
      <alignment horizontal="left" vertical="center"/>
    </xf>
    <xf numFmtId="164" fontId="0" fillId="0" borderId="205" xfId="627" applyFont="1" applyBorder="1" applyAlignment="1">
      <alignment horizontal="left" vertical="center"/>
    </xf>
    <xf numFmtId="0" fontId="99" fillId="0" borderId="191" xfId="626" applyFont="1" applyBorder="1" applyAlignment="1">
      <alignment horizontal="center" vertical="center" wrapText="1"/>
    </xf>
    <xf numFmtId="0" fontId="99" fillId="0" borderId="141" xfId="626" applyFont="1" applyBorder="1" applyAlignment="1">
      <alignment horizontal="center" vertical="center" wrapText="1"/>
    </xf>
    <xf numFmtId="0" fontId="99" fillId="0" borderId="27" xfId="626" applyFont="1" applyBorder="1" applyAlignment="1">
      <alignment horizontal="center" vertical="center" wrapText="1"/>
    </xf>
    <xf numFmtId="0" fontId="88" fillId="0" borderId="27" xfId="626" applyFont="1" applyBorder="1" applyAlignment="1">
      <alignment horizontal="center" vertical="center" wrapText="1"/>
    </xf>
    <xf numFmtId="0" fontId="87" fillId="64" borderId="27" xfId="626" applyFont="1" applyFill="1" applyBorder="1" applyAlignment="1">
      <alignment horizontal="center"/>
    </xf>
    <xf numFmtId="188" fontId="1" fillId="0" borderId="27" xfId="626" applyNumberFormat="1" applyBorder="1" applyAlignment="1">
      <alignment horizontal="center"/>
    </xf>
    <xf numFmtId="0" fontId="1" fillId="0" borderId="0" xfId="626" applyAlignment="1">
      <alignment horizontal="center"/>
    </xf>
    <xf numFmtId="0" fontId="87" fillId="72" borderId="27" xfId="626" applyFont="1" applyFill="1" applyBorder="1" applyAlignment="1">
      <alignment horizontal="center"/>
    </xf>
    <xf numFmtId="0" fontId="103" fillId="64" borderId="27" xfId="626" applyFont="1" applyFill="1" applyBorder="1" applyAlignment="1">
      <alignment horizontal="center" vertical="center"/>
    </xf>
    <xf numFmtId="2" fontId="87" fillId="0" borderId="27" xfId="626" applyNumberFormat="1" applyFont="1" applyBorder="1" applyAlignment="1">
      <alignment horizontal="right"/>
    </xf>
    <xf numFmtId="1" fontId="1" fillId="0" borderId="191" xfId="627" applyNumberFormat="1" applyFont="1" applyBorder="1" applyAlignment="1">
      <alignment horizontal="right"/>
    </xf>
    <xf numFmtId="1" fontId="1" fillId="0" borderId="141" xfId="627" applyNumberFormat="1" applyFont="1" applyBorder="1" applyAlignment="1">
      <alignment horizontal="right"/>
    </xf>
    <xf numFmtId="164" fontId="1" fillId="0" borderId="27" xfId="627" applyFont="1" applyBorder="1" applyAlignment="1">
      <alignment horizontal="center"/>
    </xf>
    <xf numFmtId="190" fontId="1" fillId="0" borderId="191" xfId="627" applyNumberFormat="1" applyFont="1" applyBorder="1" applyAlignment="1">
      <alignment horizontal="center"/>
    </xf>
    <xf numFmtId="190" fontId="1" fillId="0" borderId="141" xfId="627" applyNumberFormat="1" applyFont="1" applyBorder="1" applyAlignment="1">
      <alignment horizontal="center"/>
    </xf>
    <xf numFmtId="0" fontId="87" fillId="72" borderId="191" xfId="626" applyFont="1" applyFill="1" applyBorder="1" applyAlignment="1">
      <alignment horizontal="center"/>
    </xf>
    <xf numFmtId="0" fontId="1" fillId="26" borderId="27" xfId="626" applyFill="1" applyBorder="1" applyAlignment="1">
      <alignment horizontal="center"/>
    </xf>
    <xf numFmtId="0" fontId="87" fillId="0" borderId="0" xfId="626" applyFont="1" applyAlignment="1">
      <alignment horizontal="center"/>
    </xf>
    <xf numFmtId="0" fontId="87" fillId="0" borderId="27" xfId="626" applyFont="1" applyBorder="1" applyAlignment="1">
      <alignment horizontal="left" wrapText="1"/>
    </xf>
    <xf numFmtId="0" fontId="87" fillId="0" borderId="27" xfId="626" applyFont="1" applyBorder="1" applyAlignment="1">
      <alignment horizontal="left"/>
    </xf>
    <xf numFmtId="0" fontId="99" fillId="0" borderId="183" xfId="626" applyFont="1" applyBorder="1" applyAlignment="1">
      <alignment horizontal="center" vertical="center" wrapText="1"/>
    </xf>
    <xf numFmtId="188" fontId="1" fillId="0" borderId="191" xfId="627" applyNumberFormat="1" applyFont="1" applyBorder="1" applyAlignment="1">
      <alignment horizontal="right"/>
    </xf>
    <xf numFmtId="188" fontId="1" fillId="0" borderId="141" xfId="627" applyNumberFormat="1" applyFont="1" applyBorder="1" applyAlignment="1">
      <alignment horizontal="right"/>
    </xf>
    <xf numFmtId="188" fontId="1" fillId="0" borderId="27" xfId="627" applyNumberFormat="1" applyFont="1" applyBorder="1" applyAlignment="1">
      <alignment horizontal="center"/>
    </xf>
    <xf numFmtId="164" fontId="1" fillId="0" borderId="191" xfId="627" applyFont="1" applyBorder="1" applyAlignment="1">
      <alignment horizontal="center"/>
    </xf>
    <xf numFmtId="164" fontId="1" fillId="0" borderId="141" xfId="627" applyFont="1" applyBorder="1" applyAlignment="1">
      <alignment horizontal="center"/>
    </xf>
    <xf numFmtId="4" fontId="37" fillId="0" borderId="0" xfId="0" applyNumberFormat="1" applyFont="1" applyAlignment="1">
      <alignment horizontal="center"/>
    </xf>
    <xf numFmtId="4" fontId="32" fillId="39" borderId="44" xfId="107" applyNumberFormat="1" applyFont="1" applyFill="1" applyBorder="1" applyAlignment="1">
      <alignment horizontal="center"/>
    </xf>
    <xf numFmtId="0" fontId="0" fillId="26" borderId="0" xfId="0" applyFill="1"/>
    <xf numFmtId="183" fontId="34" fillId="26" borderId="192" xfId="618" applyNumberFormat="1" applyFont="1" applyFill="1" applyBorder="1" applyAlignment="1" applyProtection="1">
      <alignment horizontal="center" vertical="center" wrapText="1"/>
    </xf>
    <xf numFmtId="180" fontId="34" fillId="26" borderId="192" xfId="0" applyNumberFormat="1" applyFont="1" applyFill="1" applyBorder="1" applyAlignment="1">
      <alignment horizontal="center" vertical="center"/>
    </xf>
    <xf numFmtId="4" fontId="34" fillId="26" borderId="192" xfId="0" applyNumberFormat="1" applyFont="1" applyFill="1" applyBorder="1" applyAlignment="1">
      <alignment horizontal="center" vertical="center"/>
    </xf>
    <xf numFmtId="14" fontId="34" fillId="26" borderId="192" xfId="116" applyNumberFormat="1" applyFont="1" applyFill="1" applyBorder="1" applyAlignment="1">
      <alignment horizontal="center" vertical="center" wrapText="1"/>
    </xf>
    <xf numFmtId="173" fontId="37" fillId="26" borderId="15" xfId="0" applyNumberFormat="1" applyFont="1" applyFill="1" applyBorder="1" applyAlignment="1">
      <alignment vertical="center" wrapText="1"/>
    </xf>
    <xf numFmtId="14" fontId="37" fillId="26" borderId="15" xfId="0" applyNumberFormat="1" applyFont="1" applyFill="1" applyBorder="1" applyAlignment="1">
      <alignment horizontal="left" vertical="center"/>
    </xf>
    <xf numFmtId="0" fontId="34" fillId="27" borderId="147" xfId="0" applyFont="1" applyFill="1" applyBorder="1" applyAlignment="1">
      <alignment horizontal="center" vertical="center"/>
    </xf>
    <xf numFmtId="0" fontId="34" fillId="74" borderId="147" xfId="0" applyFont="1" applyFill="1" applyBorder="1" applyAlignment="1">
      <alignment horizontal="center" vertical="center"/>
    </xf>
    <xf numFmtId="0" fontId="32" fillId="26" borderId="28" xfId="107" applyFont="1" applyFill="1" applyBorder="1" applyAlignment="1">
      <alignment horizontal="center" vertical="center"/>
    </xf>
    <xf numFmtId="2" fontId="44" fillId="26" borderId="0" xfId="0" applyNumberFormat="1" applyFont="1" applyFill="1" applyAlignment="1" applyProtection="1">
      <alignment horizontal="center" vertical="center"/>
      <protection locked="0"/>
    </xf>
    <xf numFmtId="4" fontId="69" fillId="26" borderId="0" xfId="0" applyNumberFormat="1" applyFont="1" applyFill="1" applyAlignment="1">
      <alignment horizontal="center" vertical="center"/>
    </xf>
    <xf numFmtId="2" fontId="34" fillId="26" borderId="0" xfId="0" applyNumberFormat="1" applyFont="1" applyFill="1" applyAlignment="1" applyProtection="1">
      <alignment horizontal="center" vertical="center"/>
      <protection locked="0"/>
    </xf>
    <xf numFmtId="0" fontId="78" fillId="26" borderId="143" xfId="0" applyFont="1" applyFill="1" applyBorder="1" applyAlignment="1" applyProtection="1">
      <alignment horizontal="center" vertical="center"/>
      <protection locked="0"/>
    </xf>
    <xf numFmtId="0" fontId="78" fillId="26" borderId="153" xfId="0" applyFont="1" applyFill="1" applyBorder="1" applyAlignment="1" applyProtection="1">
      <alignment horizontal="center" vertical="center"/>
      <protection locked="0"/>
    </xf>
    <xf numFmtId="14" fontId="0" fillId="26" borderId="192" xfId="0" quotePrefix="1" applyNumberFormat="1" applyFill="1" applyBorder="1" applyAlignment="1" applyProtection="1">
      <alignment vertical="top"/>
      <protection locked="0"/>
    </xf>
    <xf numFmtId="49" fontId="34" fillId="26" borderId="192" xfId="0" applyNumberFormat="1" applyFont="1" applyFill="1" applyBorder="1" applyAlignment="1" applyProtection="1">
      <alignment vertical="top" wrapText="1"/>
      <protection locked="0"/>
    </xf>
    <xf numFmtId="49" fontId="34" fillId="26" borderId="24" xfId="0" applyNumberFormat="1" applyFont="1" applyFill="1" applyBorder="1" applyAlignment="1" applyProtection="1">
      <alignment vertical="center" wrapText="1"/>
      <protection locked="0"/>
    </xf>
    <xf numFmtId="1" fontId="32" fillId="26" borderId="44" xfId="0" applyNumberFormat="1" applyFont="1" applyFill="1" applyBorder="1" applyAlignment="1">
      <alignment horizontal="center"/>
    </xf>
    <xf numFmtId="1" fontId="61" fillId="26" borderId="44" xfId="0" applyNumberFormat="1" applyFont="1" applyFill="1" applyBorder="1" applyAlignment="1">
      <alignment horizontal="center"/>
    </xf>
    <xf numFmtId="4" fontId="64" fillId="26" borderId="123" xfId="107" applyNumberFormat="1" applyFont="1" applyFill="1" applyBorder="1" applyAlignment="1">
      <alignment horizontal="center" vertical="center"/>
    </xf>
    <xf numFmtId="4" fontId="0" fillId="75" borderId="66" xfId="0" applyNumberFormat="1" applyFill="1" applyBorder="1" applyAlignment="1">
      <alignment horizontal="center"/>
    </xf>
    <xf numFmtId="4" fontId="32" fillId="26" borderId="44" xfId="107" applyNumberFormat="1" applyFont="1" applyFill="1" applyBorder="1" applyAlignment="1">
      <alignment horizontal="center"/>
    </xf>
    <xf numFmtId="4" fontId="32" fillId="26" borderId="64" xfId="107" applyNumberFormat="1" applyFont="1" applyFill="1" applyBorder="1" applyAlignment="1">
      <alignment horizontal="center"/>
    </xf>
    <xf numFmtId="4" fontId="32" fillId="26" borderId="56" xfId="107" applyNumberFormat="1" applyFont="1" applyFill="1" applyBorder="1" applyAlignment="1">
      <alignment horizontal="center" vertical="center"/>
    </xf>
    <xf numFmtId="4" fontId="0" fillId="26" borderId="64" xfId="0" applyNumberFormat="1" applyFill="1" applyBorder="1" applyAlignment="1">
      <alignment horizontal="center" vertical="center"/>
    </xf>
    <xf numFmtId="4" fontId="53" fillId="76" borderId="55" xfId="0" applyNumberFormat="1" applyFont="1" applyFill="1" applyBorder="1" applyAlignment="1">
      <alignment horizontal="center" vertical="center"/>
    </xf>
    <xf numFmtId="4" fontId="32" fillId="26" borderId="58" xfId="107" applyNumberFormat="1" applyFont="1" applyFill="1" applyBorder="1" applyAlignment="1" applyProtection="1">
      <alignment horizontal="center" vertical="center"/>
      <protection locked="0"/>
    </xf>
    <xf numFmtId="4" fontId="34" fillId="26" borderId="55" xfId="0" applyNumberFormat="1" applyFont="1" applyFill="1" applyBorder="1" applyAlignment="1">
      <alignment vertical="center"/>
    </xf>
    <xf numFmtId="4" fontId="34" fillId="26" borderId="27" xfId="107" applyNumberFormat="1" applyFont="1" applyFill="1" applyBorder="1" applyAlignment="1" applyProtection="1">
      <alignment vertical="center"/>
      <protection locked="0"/>
    </xf>
    <xf numFmtId="0" fontId="34" fillId="26" borderId="27" xfId="107" applyFont="1" applyFill="1" applyBorder="1" applyAlignment="1" applyProtection="1">
      <alignment horizontal="center" vertical="center"/>
      <protection locked="0"/>
    </xf>
    <xf numFmtId="4" fontId="34" fillId="26" borderId="15" xfId="107" applyNumberFormat="1" applyFont="1" applyFill="1" applyBorder="1" applyAlignment="1" applyProtection="1">
      <alignment horizontal="center" vertical="center"/>
      <protection locked="0"/>
    </xf>
    <xf numFmtId="0" fontId="0" fillId="26" borderId="0" xfId="0" applyFill="1" applyAlignment="1" applyProtection="1">
      <alignment horizontal="center" vertical="center"/>
      <protection locked="0"/>
    </xf>
    <xf numFmtId="0" fontId="44" fillId="26" borderId="0" xfId="0" applyFont="1" applyFill="1" applyAlignment="1" applyProtection="1">
      <alignment horizontal="center" vertical="center"/>
      <protection locked="0"/>
    </xf>
    <xf numFmtId="4" fontId="68" fillId="26" borderId="130" xfId="116" applyNumberFormat="1" applyFont="1" applyFill="1" applyBorder="1" applyAlignment="1">
      <alignment horizontal="center" vertical="center" wrapText="1"/>
    </xf>
    <xf numFmtId="183" fontId="68" fillId="26" borderId="15" xfId="618" applyNumberFormat="1" applyFont="1" applyFill="1" applyBorder="1" applyAlignment="1" applyProtection="1">
      <alignment horizontal="center" vertical="center" wrapText="1"/>
    </xf>
    <xf numFmtId="180" fontId="34" fillId="26" borderId="15" xfId="0" applyNumberFormat="1" applyFont="1" applyFill="1" applyBorder="1" applyAlignment="1">
      <alignment horizontal="center" vertical="center"/>
    </xf>
    <xf numFmtId="4" fontId="68" fillId="26" borderId="15" xfId="0" applyNumberFormat="1" applyFont="1" applyFill="1" applyBorder="1" applyAlignment="1">
      <alignment horizontal="center" vertical="center"/>
    </xf>
    <xf numFmtId="14" fontId="68" fillId="26" borderId="15" xfId="0" applyNumberFormat="1" applyFont="1" applyFill="1" applyBorder="1" applyAlignment="1">
      <alignment horizontal="center" vertical="center" wrapText="1"/>
    </xf>
    <xf numFmtId="173" fontId="73" fillId="26" borderId="15" xfId="0" applyNumberFormat="1" applyFont="1" applyFill="1" applyBorder="1" applyAlignment="1">
      <alignment vertical="center" wrapText="1"/>
    </xf>
    <xf numFmtId="0" fontId="34" fillId="27" borderId="150" xfId="0" applyFont="1" applyFill="1" applyBorder="1" applyAlignment="1">
      <alignment horizontal="center" vertical="center"/>
    </xf>
    <xf numFmtId="0" fontId="0" fillId="26" borderId="15" xfId="0" applyFill="1" applyBorder="1" applyAlignment="1" applyProtection="1">
      <alignment vertical="top"/>
      <protection locked="0"/>
    </xf>
    <xf numFmtId="49" fontId="34" fillId="26" borderId="15" xfId="0" applyNumberFormat="1" applyFont="1" applyFill="1" applyBorder="1" applyAlignment="1" applyProtection="1">
      <alignment vertical="top" wrapText="1"/>
      <protection locked="0"/>
    </xf>
    <xf numFmtId="4" fontId="0" fillId="26" borderId="133" xfId="0" applyNumberFormat="1" applyFill="1" applyBorder="1" applyAlignment="1">
      <alignment horizontal="center" vertical="center"/>
    </xf>
    <xf numFmtId="4" fontId="0" fillId="26" borderId="31" xfId="0" applyNumberFormat="1" applyFill="1" applyBorder="1" applyAlignment="1">
      <alignment vertical="center"/>
    </xf>
    <xf numFmtId="4" fontId="0" fillId="26" borderId="31" xfId="0" applyNumberFormat="1" applyFill="1" applyBorder="1" applyAlignment="1">
      <alignment horizontal="center" vertical="center"/>
    </xf>
    <xf numFmtId="4" fontId="64" fillId="26" borderId="46" xfId="107" applyNumberFormat="1" applyFont="1" applyFill="1" applyBorder="1" applyAlignment="1">
      <alignment horizontal="center" vertical="center"/>
    </xf>
    <xf numFmtId="4" fontId="32" fillId="26" borderId="31" xfId="107" applyNumberFormat="1" applyFont="1" applyFill="1" applyBorder="1" applyAlignment="1">
      <alignment horizontal="center" vertical="center"/>
    </xf>
    <xf numFmtId="4" fontId="53" fillId="76" borderId="23" xfId="0" applyNumberFormat="1" applyFont="1" applyFill="1" applyBorder="1" applyAlignment="1">
      <alignment vertical="center"/>
    </xf>
    <xf numFmtId="4" fontId="32" fillId="26" borderId="16" xfId="107" applyNumberFormat="1" applyFont="1" applyFill="1" applyBorder="1" applyAlignment="1" applyProtection="1">
      <alignment horizontal="center" vertical="center"/>
      <protection locked="0"/>
    </xf>
    <xf numFmtId="4" fontId="34" fillId="26" borderId="23" xfId="0" applyNumberFormat="1" applyFont="1" applyFill="1" applyBorder="1" applyAlignment="1">
      <alignment vertical="center"/>
    </xf>
    <xf numFmtId="180" fontId="68" fillId="26" borderId="15" xfId="0" applyNumberFormat="1" applyFont="1" applyFill="1" applyBorder="1" applyAlignment="1">
      <alignment horizontal="center" vertical="center"/>
    </xf>
    <xf numFmtId="14" fontId="68" fillId="26" borderId="15" xfId="116" applyNumberFormat="1" applyFont="1" applyFill="1" applyBorder="1" applyAlignment="1">
      <alignment horizontal="center" vertical="center" wrapText="1"/>
    </xf>
    <xf numFmtId="0" fontId="34" fillId="77" borderId="150" xfId="0" applyFont="1" applyFill="1" applyBorder="1" applyAlignment="1">
      <alignment horizontal="center" vertical="center"/>
    </xf>
    <xf numFmtId="4" fontId="32" fillId="26" borderId="14" xfId="107" applyNumberFormat="1" applyFont="1" applyFill="1" applyBorder="1" applyAlignment="1">
      <alignment horizontal="center" vertical="center"/>
    </xf>
    <xf numFmtId="4" fontId="35" fillId="26" borderId="31" xfId="107" applyNumberFormat="1" applyFont="1" applyFill="1" applyBorder="1" applyAlignment="1">
      <alignment horizontal="center" vertical="center"/>
    </xf>
    <xf numFmtId="4" fontId="32" fillId="26" borderId="16" xfId="107" applyNumberFormat="1" applyFont="1" applyFill="1" applyBorder="1" applyAlignment="1">
      <alignment horizontal="center" vertical="center"/>
    </xf>
    <xf numFmtId="4" fontId="34" fillId="26" borderId="23" xfId="0" applyNumberFormat="1" applyFont="1" applyFill="1" applyBorder="1" applyAlignment="1">
      <alignment horizontal="center" vertical="center"/>
    </xf>
    <xf numFmtId="0" fontId="34" fillId="26" borderId="0" xfId="0" applyFont="1" applyFill="1" applyAlignment="1" applyProtection="1">
      <alignment horizontal="center" vertical="center"/>
      <protection locked="0"/>
    </xf>
    <xf numFmtId="4" fontId="69" fillId="26" borderId="12" xfId="116" applyNumberFormat="1" applyFont="1" applyFill="1" applyBorder="1" applyAlignment="1">
      <alignment horizontal="center" vertical="center" wrapText="1"/>
    </xf>
    <xf numFmtId="183" fontId="68" fillId="26" borderId="30" xfId="618" applyNumberFormat="1" applyFont="1" applyFill="1" applyBorder="1" applyAlignment="1" applyProtection="1">
      <alignment horizontal="center" vertical="center" wrapText="1"/>
    </xf>
    <xf numFmtId="180" fontId="68" fillId="26" borderId="30" xfId="0" applyNumberFormat="1" applyFont="1" applyFill="1" applyBorder="1" applyAlignment="1">
      <alignment horizontal="center" vertical="center"/>
    </xf>
    <xf numFmtId="4" fontId="68" fillId="26" borderId="30" xfId="0" applyNumberFormat="1" applyFont="1" applyFill="1" applyBorder="1" applyAlignment="1">
      <alignment horizontal="center" vertical="center"/>
    </xf>
    <xf numFmtId="14" fontId="69" fillId="26" borderId="30" xfId="116" applyNumberFormat="1" applyFont="1" applyFill="1" applyBorder="1" applyAlignment="1">
      <alignment horizontal="center" vertical="center" wrapText="1"/>
    </xf>
    <xf numFmtId="173" fontId="73" fillId="26" borderId="30" xfId="0" applyNumberFormat="1" applyFont="1" applyFill="1" applyBorder="1" applyAlignment="1">
      <alignment vertical="center" wrapText="1"/>
    </xf>
    <xf numFmtId="14" fontId="37" fillId="26" borderId="30" xfId="0" applyNumberFormat="1" applyFont="1" applyFill="1" applyBorder="1" applyAlignment="1">
      <alignment horizontal="left" vertical="center"/>
    </xf>
    <xf numFmtId="0" fontId="44" fillId="77" borderId="150" xfId="0" applyFont="1" applyFill="1" applyBorder="1" applyAlignment="1">
      <alignment horizontal="center" vertical="center"/>
    </xf>
    <xf numFmtId="0" fontId="0" fillId="26" borderId="30" xfId="0" applyFill="1" applyBorder="1" applyAlignment="1" applyProtection="1">
      <alignment vertical="top"/>
      <protection locked="0"/>
    </xf>
    <xf numFmtId="49" fontId="34" fillId="26" borderId="30" xfId="0" applyNumberFormat="1" applyFont="1" applyFill="1" applyBorder="1" applyAlignment="1" applyProtection="1">
      <alignment vertical="top" wrapText="1"/>
      <protection locked="0"/>
    </xf>
    <xf numFmtId="4" fontId="0" fillId="26" borderId="155" xfId="0" applyNumberFormat="1" applyFill="1" applyBorder="1" applyAlignment="1">
      <alignment horizontal="center" vertical="center"/>
    </xf>
    <xf numFmtId="4" fontId="33" fillId="26" borderId="115" xfId="0" applyNumberFormat="1" applyFont="1" applyFill="1" applyBorder="1" applyAlignment="1">
      <alignment horizontal="center" vertical="center"/>
    </xf>
    <xf numFmtId="1" fontId="35" fillId="26" borderId="44" xfId="0" applyNumberFormat="1" applyFont="1" applyFill="1" applyBorder="1" applyAlignment="1">
      <alignment horizontal="center"/>
    </xf>
    <xf numFmtId="4" fontId="35" fillId="26" borderId="64" xfId="107" applyNumberFormat="1" applyFont="1" applyFill="1" applyBorder="1" applyAlignment="1">
      <alignment horizontal="center" vertical="center"/>
    </xf>
    <xf numFmtId="4" fontId="33" fillId="75" borderId="66" xfId="0" applyNumberFormat="1" applyFont="1" applyFill="1" applyBorder="1" applyAlignment="1">
      <alignment horizontal="center"/>
    </xf>
    <xf numFmtId="4" fontId="35" fillId="26" borderId="44" xfId="107" applyNumberFormat="1" applyFont="1" applyFill="1" applyBorder="1" applyAlignment="1">
      <alignment horizontal="center"/>
    </xf>
    <xf numFmtId="4" fontId="35" fillId="26" borderId="64" xfId="107" applyNumberFormat="1" applyFont="1" applyFill="1" applyBorder="1" applyAlignment="1">
      <alignment horizontal="center"/>
    </xf>
    <xf numFmtId="4" fontId="35" fillId="26" borderId="67" xfId="107" applyNumberFormat="1" applyFont="1" applyFill="1" applyBorder="1" applyAlignment="1">
      <alignment horizontal="center" vertical="center"/>
    </xf>
    <xf numFmtId="4" fontId="53" fillId="76" borderId="65" xfId="0" applyNumberFormat="1" applyFont="1" applyFill="1" applyBorder="1" applyAlignment="1">
      <alignment horizontal="center" vertical="center"/>
    </xf>
    <xf numFmtId="4" fontId="35" fillId="26" borderId="38" xfId="107" applyNumberFormat="1" applyFont="1" applyFill="1" applyBorder="1" applyAlignment="1" applyProtection="1">
      <alignment horizontal="center" vertical="center"/>
      <protection locked="0"/>
    </xf>
    <xf numFmtId="4" fontId="44" fillId="26" borderId="67" xfId="0" applyNumberFormat="1" applyFont="1" applyFill="1" applyBorder="1" applyAlignment="1">
      <alignment horizontal="center" vertical="center"/>
    </xf>
    <xf numFmtId="4" fontId="44" fillId="26" borderId="59" xfId="107" applyNumberFormat="1" applyFont="1" applyFill="1" applyBorder="1" applyAlignment="1" applyProtection="1">
      <alignment horizontal="center" vertical="center"/>
      <protection locked="0"/>
    </xf>
    <xf numFmtId="4" fontId="44" fillId="26" borderId="68" xfId="107" applyNumberFormat="1" applyFont="1" applyFill="1" applyBorder="1" applyAlignment="1" applyProtection="1">
      <alignment horizontal="center" vertical="center"/>
      <protection locked="0"/>
    </xf>
    <xf numFmtId="4" fontId="108" fillId="76" borderId="55" xfId="0" applyNumberFormat="1" applyFont="1" applyFill="1" applyBorder="1" applyAlignment="1">
      <alignment horizontal="center" vertical="center"/>
    </xf>
    <xf numFmtId="4" fontId="108" fillId="76" borderId="23" xfId="0" applyNumberFormat="1" applyFont="1" applyFill="1" applyBorder="1" applyAlignment="1">
      <alignment vertical="center"/>
    </xf>
    <xf numFmtId="4" fontId="108" fillId="76" borderId="65" xfId="0" applyNumberFormat="1" applyFont="1" applyFill="1" applyBorder="1" applyAlignment="1">
      <alignment horizontal="center" vertical="center"/>
    </xf>
  </cellXfs>
  <cellStyles count="630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142" xr:uid="{00000000-0005-0000-0000-000024000000}"/>
    <cellStyle name="Bad 1" xfId="37" xr:uid="{00000000-0005-0000-0000-000025000000}"/>
    <cellStyle name="Bad 2" xfId="38" xr:uid="{00000000-0005-0000-0000-000026000000}"/>
    <cellStyle name="Calculation" xfId="39" xr:uid="{00000000-0005-0000-0000-000027000000}"/>
    <cellStyle name="Calculation 2" xfId="207" xr:uid="{00000000-0005-0000-0000-000028000000}"/>
    <cellStyle name="Calculation 2 2" xfId="324" xr:uid="{00000000-0005-0000-0000-000029000000}"/>
    <cellStyle name="Calculation 2 2 2" xfId="535" xr:uid="{00000000-0005-0000-0000-00002A000000}"/>
    <cellStyle name="Calculation 2 3" xfId="351" xr:uid="{00000000-0005-0000-0000-00002B000000}"/>
    <cellStyle name="Calculation 2 3 2" xfId="560" xr:uid="{00000000-0005-0000-0000-00002C000000}"/>
    <cellStyle name="Calculation 2 4" xfId="354" xr:uid="{00000000-0005-0000-0000-00002D000000}"/>
    <cellStyle name="Calculation 2 4 2" xfId="563" xr:uid="{00000000-0005-0000-0000-00002E000000}"/>
    <cellStyle name="Calculation 2 5" xfId="339" xr:uid="{00000000-0005-0000-0000-00002F000000}"/>
    <cellStyle name="Calculation 2 5 2" xfId="550" xr:uid="{00000000-0005-0000-0000-000030000000}"/>
    <cellStyle name="Calculation 2 6" xfId="434" xr:uid="{00000000-0005-0000-0000-000031000000}"/>
    <cellStyle name="Calculation 2 6 2" xfId="591" xr:uid="{00000000-0005-0000-0000-000032000000}"/>
    <cellStyle name="Calculation 2 7" xfId="463" xr:uid="{00000000-0005-0000-0000-000033000000}"/>
    <cellStyle name="Calculation 3" xfId="435" xr:uid="{00000000-0005-0000-0000-000034000000}"/>
    <cellStyle name="Calculation 3 2" xfId="592" xr:uid="{00000000-0005-0000-0000-000035000000}"/>
    <cellStyle name="Calculation 4" xfId="453" xr:uid="{00000000-0005-0000-0000-000036000000}"/>
    <cellStyle name="Calculation 4 2" xfId="605" xr:uid="{00000000-0005-0000-0000-000037000000}"/>
    <cellStyle name="Calculation 5" xfId="359" xr:uid="{00000000-0005-0000-0000-000038000000}"/>
    <cellStyle name="Calculation 5 2" xfId="566" xr:uid="{00000000-0005-0000-0000-000039000000}"/>
    <cellStyle name="Calculation 6" xfId="381" xr:uid="{00000000-0005-0000-0000-00003A000000}"/>
    <cellStyle name="Calculation 6 2" xfId="575" xr:uid="{00000000-0005-0000-0000-00003B000000}"/>
    <cellStyle name="Calculation 7" xfId="462" xr:uid="{00000000-0005-0000-0000-00003C000000}"/>
    <cellStyle name="Calculation 7 2" xfId="613" xr:uid="{00000000-0005-0000-0000-00003D000000}"/>
    <cellStyle name="Calculation 8" xfId="375" xr:uid="{00000000-0005-0000-0000-00003E000000}"/>
    <cellStyle name="Check Cell" xfId="40" xr:uid="{00000000-0005-0000-0000-00003F000000}"/>
    <cellStyle name="Euro" xfId="41" xr:uid="{00000000-0005-0000-0000-000040000000}"/>
    <cellStyle name="Euro 2" xfId="42" xr:uid="{00000000-0005-0000-0000-000041000000}"/>
    <cellStyle name="Euro 2 2" xfId="43" xr:uid="{00000000-0005-0000-0000-000042000000}"/>
    <cellStyle name="Euro 3" xfId="162" xr:uid="{00000000-0005-0000-0000-000043000000}"/>
    <cellStyle name="Excel Built-in Excel Built-in Total" xfId="143" xr:uid="{00000000-0005-0000-0000-000044000000}"/>
    <cellStyle name="Excel Built-in Excel Built-in Total 10" xfId="360" xr:uid="{00000000-0005-0000-0000-000045000000}"/>
    <cellStyle name="Excel Built-in Excel Built-in Total 10 2" xfId="567" xr:uid="{00000000-0005-0000-0000-000046000000}"/>
    <cellStyle name="Excel Built-in Excel Built-in Total 11" xfId="388" xr:uid="{00000000-0005-0000-0000-000047000000}"/>
    <cellStyle name="Excel Built-in Excel Built-in Total 2" xfId="189" xr:uid="{00000000-0005-0000-0000-000048000000}"/>
    <cellStyle name="Excel Built-in Excel Built-in Total 2 2" xfId="217" xr:uid="{00000000-0005-0000-0000-000049000000}"/>
    <cellStyle name="Excel Built-in Excel Built-in Total 2 2 2" xfId="320" xr:uid="{00000000-0005-0000-0000-00004A000000}"/>
    <cellStyle name="Excel Built-in Excel Built-in Total 2 2 2 2" xfId="531" xr:uid="{00000000-0005-0000-0000-00004B000000}"/>
    <cellStyle name="Excel Built-in Excel Built-in Total 2 2 3" xfId="321" xr:uid="{00000000-0005-0000-0000-00004C000000}"/>
    <cellStyle name="Excel Built-in Excel Built-in Total 2 2 3 2" xfId="532" xr:uid="{00000000-0005-0000-0000-00004D000000}"/>
    <cellStyle name="Excel Built-in Excel Built-in Total 2 2 4" xfId="346" xr:uid="{00000000-0005-0000-0000-00004E000000}"/>
    <cellStyle name="Excel Built-in Excel Built-in Total 2 2 4 2" xfId="556" xr:uid="{00000000-0005-0000-0000-00004F000000}"/>
    <cellStyle name="Excel Built-in Excel Built-in Total 2 2 5" xfId="370" xr:uid="{00000000-0005-0000-0000-000050000000}"/>
    <cellStyle name="Excel Built-in Excel Built-in Total 2 2 5 2" xfId="572" xr:uid="{00000000-0005-0000-0000-000051000000}"/>
    <cellStyle name="Excel Built-in Excel Built-in Total 2 2 6" xfId="396" xr:uid="{00000000-0005-0000-0000-000052000000}"/>
    <cellStyle name="Excel Built-in Excel Built-in Total 2 2 6 2" xfId="581" xr:uid="{00000000-0005-0000-0000-000053000000}"/>
    <cellStyle name="Excel Built-in Excel Built-in Total 2 2 7" xfId="470" xr:uid="{00000000-0005-0000-0000-000054000000}"/>
    <cellStyle name="Excel Built-in Excel Built-in Total 2 3" xfId="325" xr:uid="{00000000-0005-0000-0000-000055000000}"/>
    <cellStyle name="Excel Built-in Excel Built-in Total 2 3 2" xfId="536" xr:uid="{00000000-0005-0000-0000-000056000000}"/>
    <cellStyle name="Excel Built-in Excel Built-in Total 2 4" xfId="349" xr:uid="{00000000-0005-0000-0000-000057000000}"/>
    <cellStyle name="Excel Built-in Excel Built-in Total 2 4 2" xfId="559" xr:uid="{00000000-0005-0000-0000-000058000000}"/>
    <cellStyle name="Excel Built-in Excel Built-in Total 2 5" xfId="353" xr:uid="{00000000-0005-0000-0000-000059000000}"/>
    <cellStyle name="Excel Built-in Excel Built-in Total 2 5 2" xfId="562" xr:uid="{00000000-0005-0000-0000-00005A000000}"/>
    <cellStyle name="Excel Built-in Excel Built-in Total 2 6" xfId="357" xr:uid="{00000000-0005-0000-0000-00005B000000}"/>
    <cellStyle name="Excel Built-in Excel Built-in Total 2 6 2" xfId="565" xr:uid="{00000000-0005-0000-0000-00005C000000}"/>
    <cellStyle name="Excel Built-in Excel Built-in Total 2 7" xfId="444" xr:uid="{00000000-0005-0000-0000-00005D000000}"/>
    <cellStyle name="Excel Built-in Excel Built-in Total 2 7 2" xfId="597" xr:uid="{00000000-0005-0000-0000-00005E000000}"/>
    <cellStyle name="Excel Built-in Excel Built-in Total 2 8" xfId="362" xr:uid="{00000000-0005-0000-0000-00005F000000}"/>
    <cellStyle name="Excel Built-in Excel Built-in Total 3" xfId="176" xr:uid="{00000000-0005-0000-0000-000060000000}"/>
    <cellStyle name="Excel Built-in Excel Built-in Total 3 2" xfId="218" xr:uid="{00000000-0005-0000-0000-000061000000}"/>
    <cellStyle name="Excel Built-in Excel Built-in Total 3 2 2" xfId="319" xr:uid="{00000000-0005-0000-0000-000062000000}"/>
    <cellStyle name="Excel Built-in Excel Built-in Total 3 2 2 2" xfId="530" xr:uid="{00000000-0005-0000-0000-000063000000}"/>
    <cellStyle name="Excel Built-in Excel Built-in Total 3 2 3" xfId="330" xr:uid="{00000000-0005-0000-0000-000064000000}"/>
    <cellStyle name="Excel Built-in Excel Built-in Total 3 2 3 2" xfId="541" xr:uid="{00000000-0005-0000-0000-000065000000}"/>
    <cellStyle name="Excel Built-in Excel Built-in Total 3 2 4" xfId="311" xr:uid="{00000000-0005-0000-0000-000066000000}"/>
    <cellStyle name="Excel Built-in Excel Built-in Total 3 2 4 2" xfId="523" xr:uid="{00000000-0005-0000-0000-000067000000}"/>
    <cellStyle name="Excel Built-in Excel Built-in Total 3 2 5" xfId="365" xr:uid="{00000000-0005-0000-0000-000068000000}"/>
    <cellStyle name="Excel Built-in Excel Built-in Total 3 2 5 2" xfId="570" xr:uid="{00000000-0005-0000-0000-000069000000}"/>
    <cellStyle name="Excel Built-in Excel Built-in Total 3 2 6" xfId="333" xr:uid="{00000000-0005-0000-0000-00006A000000}"/>
    <cellStyle name="Excel Built-in Excel Built-in Total 3 2 6 2" xfId="544" xr:uid="{00000000-0005-0000-0000-00006B000000}"/>
    <cellStyle name="Excel Built-in Excel Built-in Total 3 2 7" xfId="452" xr:uid="{00000000-0005-0000-0000-00006C000000}"/>
    <cellStyle name="Excel Built-in Excel Built-in Total 3 3" xfId="328" xr:uid="{00000000-0005-0000-0000-00006D000000}"/>
    <cellStyle name="Excel Built-in Excel Built-in Total 3 3 2" xfId="539" xr:uid="{00000000-0005-0000-0000-00006E000000}"/>
    <cellStyle name="Excel Built-in Excel Built-in Total 3 4" xfId="356" xr:uid="{00000000-0005-0000-0000-00006F000000}"/>
    <cellStyle name="Excel Built-in Excel Built-in Total 3 4 2" xfId="564" xr:uid="{00000000-0005-0000-0000-000070000000}"/>
    <cellStyle name="Excel Built-in Excel Built-in Total 3 5" xfId="458" xr:uid="{00000000-0005-0000-0000-000071000000}"/>
    <cellStyle name="Excel Built-in Excel Built-in Total 3 5 2" xfId="609" xr:uid="{00000000-0005-0000-0000-000072000000}"/>
    <cellStyle name="Excel Built-in Excel Built-in Total 3 6" xfId="308" xr:uid="{00000000-0005-0000-0000-000073000000}"/>
    <cellStyle name="Excel Built-in Excel Built-in Total 3 6 2" xfId="520" xr:uid="{00000000-0005-0000-0000-000074000000}"/>
    <cellStyle name="Excel Built-in Excel Built-in Total 3 7" xfId="469" xr:uid="{00000000-0005-0000-0000-000075000000}"/>
    <cellStyle name="Excel Built-in Excel Built-in Total 3 7 2" xfId="616" xr:uid="{00000000-0005-0000-0000-000076000000}"/>
    <cellStyle name="Excel Built-in Excel Built-in Total 3 8" xfId="313" xr:uid="{00000000-0005-0000-0000-000077000000}"/>
    <cellStyle name="Excel Built-in Excel Built-in Total 4" xfId="203" xr:uid="{00000000-0005-0000-0000-000078000000}"/>
    <cellStyle name="Excel Built-in Excel Built-in Total 4 2" xfId="219" xr:uid="{00000000-0005-0000-0000-000079000000}"/>
    <cellStyle name="Excel Built-in Excel Built-in Total 4 2 2" xfId="318" xr:uid="{00000000-0005-0000-0000-00007A000000}"/>
    <cellStyle name="Excel Built-in Excel Built-in Total 4 2 2 2" xfId="529" xr:uid="{00000000-0005-0000-0000-00007B000000}"/>
    <cellStyle name="Excel Built-in Excel Built-in Total 4 2 3" xfId="394" xr:uid="{00000000-0005-0000-0000-00007C000000}"/>
    <cellStyle name="Excel Built-in Excel Built-in Total 4 2 3 2" xfId="579" xr:uid="{00000000-0005-0000-0000-00007D000000}"/>
    <cellStyle name="Excel Built-in Excel Built-in Total 4 2 4" xfId="337" xr:uid="{00000000-0005-0000-0000-00007E000000}"/>
    <cellStyle name="Excel Built-in Excel Built-in Total 4 2 4 2" xfId="548" xr:uid="{00000000-0005-0000-0000-00007F000000}"/>
    <cellStyle name="Excel Built-in Excel Built-in Total 4 2 5" xfId="438" xr:uid="{00000000-0005-0000-0000-000080000000}"/>
    <cellStyle name="Excel Built-in Excel Built-in Total 4 2 5 2" xfId="594" xr:uid="{00000000-0005-0000-0000-000081000000}"/>
    <cellStyle name="Excel Built-in Excel Built-in Total 4 2 6" xfId="451" xr:uid="{00000000-0005-0000-0000-000082000000}"/>
    <cellStyle name="Excel Built-in Excel Built-in Total 4 2 6 2" xfId="604" xr:uid="{00000000-0005-0000-0000-000083000000}"/>
    <cellStyle name="Excel Built-in Excel Built-in Total 4 2 7" xfId="431" xr:uid="{00000000-0005-0000-0000-000084000000}"/>
    <cellStyle name="Excel Built-in Excel Built-in Total 4 3" xfId="393" xr:uid="{00000000-0005-0000-0000-000085000000}"/>
    <cellStyle name="Excel Built-in Excel Built-in Total 4 3 2" xfId="578" xr:uid="{00000000-0005-0000-0000-000086000000}"/>
    <cellStyle name="Excel Built-in Excel Built-in Total 4 4" xfId="361" xr:uid="{00000000-0005-0000-0000-000087000000}"/>
    <cellStyle name="Excel Built-in Excel Built-in Total 4 4 2" xfId="568" xr:uid="{00000000-0005-0000-0000-000088000000}"/>
    <cellStyle name="Excel Built-in Excel Built-in Total 4 5" xfId="374" xr:uid="{00000000-0005-0000-0000-000089000000}"/>
    <cellStyle name="Excel Built-in Excel Built-in Total 4 5 2" xfId="573" xr:uid="{00000000-0005-0000-0000-00008A000000}"/>
    <cellStyle name="Excel Built-in Excel Built-in Total 4 6" xfId="457" xr:uid="{00000000-0005-0000-0000-00008B000000}"/>
    <cellStyle name="Excel Built-in Excel Built-in Total 4 6 2" xfId="608" xr:uid="{00000000-0005-0000-0000-00008C000000}"/>
    <cellStyle name="Excel Built-in Excel Built-in Total 4 7" xfId="334" xr:uid="{00000000-0005-0000-0000-00008D000000}"/>
    <cellStyle name="Excel Built-in Excel Built-in Total 4 7 2" xfId="545" xr:uid="{00000000-0005-0000-0000-00008E000000}"/>
    <cellStyle name="Excel Built-in Excel Built-in Total 4 8" xfId="358" xr:uid="{00000000-0005-0000-0000-00008F000000}"/>
    <cellStyle name="Excel Built-in Excel Built-in Total 5" xfId="220" xr:uid="{00000000-0005-0000-0000-000090000000}"/>
    <cellStyle name="Excel Built-in Excel Built-in Total 5 2" xfId="317" xr:uid="{00000000-0005-0000-0000-000091000000}"/>
    <cellStyle name="Excel Built-in Excel Built-in Total 5 2 2" xfId="528" xr:uid="{00000000-0005-0000-0000-000092000000}"/>
    <cellStyle name="Excel Built-in Excel Built-in Total 5 3" xfId="432" xr:uid="{00000000-0005-0000-0000-000093000000}"/>
    <cellStyle name="Excel Built-in Excel Built-in Total 5 3 2" xfId="589" xr:uid="{00000000-0005-0000-0000-000094000000}"/>
    <cellStyle name="Excel Built-in Excel Built-in Total 5 4" xfId="323" xr:uid="{00000000-0005-0000-0000-000095000000}"/>
    <cellStyle name="Excel Built-in Excel Built-in Total 5 4 2" xfId="534" xr:uid="{00000000-0005-0000-0000-000096000000}"/>
    <cellStyle name="Excel Built-in Excel Built-in Total 5 5" xfId="312" xr:uid="{00000000-0005-0000-0000-000097000000}"/>
    <cellStyle name="Excel Built-in Excel Built-in Total 5 5 2" xfId="524" xr:uid="{00000000-0005-0000-0000-000098000000}"/>
    <cellStyle name="Excel Built-in Excel Built-in Total 5 6" xfId="415" xr:uid="{00000000-0005-0000-0000-000099000000}"/>
    <cellStyle name="Excel Built-in Excel Built-in Total 5 6 2" xfId="582" xr:uid="{00000000-0005-0000-0000-00009A000000}"/>
    <cellStyle name="Excel Built-in Excel Built-in Total 5 7" xfId="416" xr:uid="{00000000-0005-0000-0000-00009B000000}"/>
    <cellStyle name="Excel Built-in Excel Built-in Total 6" xfId="336" xr:uid="{00000000-0005-0000-0000-00009C000000}"/>
    <cellStyle name="Excel Built-in Excel Built-in Total 6 2" xfId="547" xr:uid="{00000000-0005-0000-0000-00009D000000}"/>
    <cellStyle name="Excel Built-in Excel Built-in Total 7" xfId="331" xr:uid="{00000000-0005-0000-0000-00009E000000}"/>
    <cellStyle name="Excel Built-in Excel Built-in Total 7 2" xfId="542" xr:uid="{00000000-0005-0000-0000-00009F000000}"/>
    <cellStyle name="Excel Built-in Excel Built-in Total 8" xfId="314" xr:uid="{00000000-0005-0000-0000-0000A0000000}"/>
    <cellStyle name="Excel Built-in Excel Built-in Total 8 2" xfId="525" xr:uid="{00000000-0005-0000-0000-0000A1000000}"/>
    <cellStyle name="Excel Built-in Excel Built-in Total 9" xfId="307" xr:uid="{00000000-0005-0000-0000-0000A2000000}"/>
    <cellStyle name="Excel Built-in Excel Built-in Total 9 2" xfId="519" xr:uid="{00000000-0005-0000-0000-0000A3000000}"/>
    <cellStyle name="Excel Built-in Normal 2" xfId="144" xr:uid="{00000000-0005-0000-0000-0000A4000000}"/>
    <cellStyle name="Excel Built-in Normal 2 2 2" xfId="145" xr:uid="{00000000-0005-0000-0000-0000A5000000}"/>
    <cellStyle name="Excel Built-in Normal 7" xfId="146" xr:uid="{00000000-0005-0000-0000-0000A6000000}"/>
    <cellStyle name="Excel Built-in Normal_CONTRATOS " xfId="147" xr:uid="{00000000-0005-0000-0000-0000A7000000}"/>
    <cellStyle name="Excel Built-in Separador de milhares 2" xfId="148" xr:uid="{00000000-0005-0000-0000-0000A8000000}"/>
    <cellStyle name="Excel Built-in Separador de milhares 3" xfId="149" xr:uid="{00000000-0005-0000-0000-0000A9000000}"/>
    <cellStyle name="Explanatory Text" xfId="44" xr:uid="{00000000-0005-0000-0000-0000AA000000}"/>
    <cellStyle name="Good" xfId="150" xr:uid="{00000000-0005-0000-0000-0000AB000000}"/>
    <cellStyle name="Good 1" xfId="45" xr:uid="{00000000-0005-0000-0000-0000AC000000}"/>
    <cellStyle name="Good 2" xfId="46" xr:uid="{00000000-0005-0000-0000-0000AD000000}"/>
    <cellStyle name="Heading 1" xfId="151" xr:uid="{00000000-0005-0000-0000-0000AE000000}"/>
    <cellStyle name="Heading 1 1" xfId="47" xr:uid="{00000000-0005-0000-0000-0000AF000000}"/>
    <cellStyle name="Heading 1 2" xfId="48" xr:uid="{00000000-0005-0000-0000-0000B0000000}"/>
    <cellStyle name="Heading 2" xfId="152" xr:uid="{00000000-0005-0000-0000-0000B1000000}"/>
    <cellStyle name="Heading 2 1" xfId="49" xr:uid="{00000000-0005-0000-0000-0000B2000000}"/>
    <cellStyle name="Heading 2 2" xfId="50" xr:uid="{00000000-0005-0000-0000-0000B3000000}"/>
    <cellStyle name="Heading 3" xfId="51" xr:uid="{00000000-0005-0000-0000-0000B4000000}"/>
    <cellStyle name="Heading 3 2" xfId="221" xr:uid="{00000000-0005-0000-0000-0000B5000000}"/>
    <cellStyle name="Heading 4" xfId="52" xr:uid="{00000000-0005-0000-0000-0000B6000000}"/>
    <cellStyle name="Hiperlink" xfId="141" builtinId="8"/>
    <cellStyle name="Hiperlink 2" xfId="628" xr:uid="{4A17388F-3192-4A16-B8C2-5668027EF48D}"/>
    <cellStyle name="Hyperlink 2" xfId="241" xr:uid="{00000000-0005-0000-0000-0000B8000000}"/>
    <cellStyle name="Input" xfId="53" xr:uid="{00000000-0005-0000-0000-0000B9000000}"/>
    <cellStyle name="Input 2" xfId="222" xr:uid="{00000000-0005-0000-0000-0000BA000000}"/>
    <cellStyle name="Input 2 2" xfId="316" xr:uid="{00000000-0005-0000-0000-0000BB000000}"/>
    <cellStyle name="Input 2 2 2" xfId="527" xr:uid="{00000000-0005-0000-0000-0000BC000000}"/>
    <cellStyle name="Input 2 3" xfId="433" xr:uid="{00000000-0005-0000-0000-0000BD000000}"/>
    <cellStyle name="Input 2 3 2" xfId="590" xr:uid="{00000000-0005-0000-0000-0000BE000000}"/>
    <cellStyle name="Input 2 4" xfId="390" xr:uid="{00000000-0005-0000-0000-0000BF000000}"/>
    <cellStyle name="Input 2 4 2" xfId="577" xr:uid="{00000000-0005-0000-0000-0000C0000000}"/>
    <cellStyle name="Input 2 5" xfId="464" xr:uid="{00000000-0005-0000-0000-0000C1000000}"/>
    <cellStyle name="Input 2 5 2" xfId="614" xr:uid="{00000000-0005-0000-0000-0000C2000000}"/>
    <cellStyle name="Input 2 6" xfId="326" xr:uid="{00000000-0005-0000-0000-0000C3000000}"/>
    <cellStyle name="Input 2 6 2" xfId="537" xr:uid="{00000000-0005-0000-0000-0000C4000000}"/>
    <cellStyle name="Input 2 7" xfId="355" xr:uid="{00000000-0005-0000-0000-0000C5000000}"/>
    <cellStyle name="Input 3" xfId="352" xr:uid="{00000000-0005-0000-0000-0000C6000000}"/>
    <cellStyle name="Input 3 2" xfId="561" xr:uid="{00000000-0005-0000-0000-0000C7000000}"/>
    <cellStyle name="Input 4" xfId="329" xr:uid="{00000000-0005-0000-0000-0000C8000000}"/>
    <cellStyle name="Input 4 2" xfId="540" xr:uid="{00000000-0005-0000-0000-0000C9000000}"/>
    <cellStyle name="Input 5" xfId="436" xr:uid="{00000000-0005-0000-0000-0000CA000000}"/>
    <cellStyle name="Input 5 2" xfId="593" xr:uid="{00000000-0005-0000-0000-0000CB000000}"/>
    <cellStyle name="Input 6" xfId="461" xr:uid="{00000000-0005-0000-0000-0000CC000000}"/>
    <cellStyle name="Input 6 2" xfId="612" xr:uid="{00000000-0005-0000-0000-0000CD000000}"/>
    <cellStyle name="Input 7" xfId="471" xr:uid="{00000000-0005-0000-0000-0000CE000000}"/>
    <cellStyle name="Input 7 2" xfId="617" xr:uid="{00000000-0005-0000-0000-0000CF000000}"/>
    <cellStyle name="Input 8" xfId="468" xr:uid="{00000000-0005-0000-0000-0000D0000000}"/>
    <cellStyle name="Linked Cell" xfId="54" xr:uid="{00000000-0005-0000-0000-0000D1000000}"/>
    <cellStyle name="Moeda" xfId="304" builtinId="4"/>
    <cellStyle name="Moeda 2" xfId="55" xr:uid="{00000000-0005-0000-0000-0000D3000000}"/>
    <cellStyle name="Moeda 2 2" xfId="56" xr:uid="{00000000-0005-0000-0000-0000D4000000}"/>
    <cellStyle name="Moeda 2 3" xfId="164" xr:uid="{00000000-0005-0000-0000-0000D5000000}"/>
    <cellStyle name="Moeda 3" xfId="57" xr:uid="{00000000-0005-0000-0000-0000D6000000}"/>
    <cellStyle name="Moeda 4" xfId="58" xr:uid="{00000000-0005-0000-0000-0000D7000000}"/>
    <cellStyle name="Moeda 5" xfId="163" xr:uid="{00000000-0005-0000-0000-0000D8000000}"/>
    <cellStyle name="Moeda 6" xfId="216" xr:uid="{00000000-0005-0000-0000-0000D9000000}"/>
    <cellStyle name="Moeda 6 2" xfId="242" xr:uid="{00000000-0005-0000-0000-0000DA000000}"/>
    <cellStyle name="Moeda 6 2 2" xfId="401" xr:uid="{00000000-0005-0000-0000-0000DB000000}"/>
    <cellStyle name="Moeda 6 2 3" xfId="493" xr:uid="{00000000-0005-0000-0000-0000DC000000}"/>
    <cellStyle name="Moeda 6 3" xfId="392" xr:uid="{00000000-0005-0000-0000-0000DD000000}"/>
    <cellStyle name="Moeda 6 4" xfId="489" xr:uid="{00000000-0005-0000-0000-0000DE000000}"/>
    <cellStyle name="Moeda 7" xfId="243" xr:uid="{00000000-0005-0000-0000-0000DF000000}"/>
    <cellStyle name="Moeda 7 2" xfId="402" xr:uid="{00000000-0005-0000-0000-0000E0000000}"/>
    <cellStyle name="Moeda 7 3" xfId="494" xr:uid="{00000000-0005-0000-0000-0000E1000000}"/>
    <cellStyle name="Moeda 7 7" xfId="622" xr:uid="{00000000-0005-0000-0000-0000E2000000}"/>
    <cellStyle name="Moeda 8" xfId="244" xr:uid="{00000000-0005-0000-0000-0000E3000000}"/>
    <cellStyle name="Moeda 9 5" xfId="627" xr:uid="{F04EB60D-659D-40CB-9994-D0B722008277}"/>
    <cellStyle name="Neutral" xfId="153" xr:uid="{00000000-0005-0000-0000-0000E4000000}"/>
    <cellStyle name="Neutral 1" xfId="59" xr:uid="{00000000-0005-0000-0000-0000E5000000}"/>
    <cellStyle name="Neutral 2" xfId="60" xr:uid="{00000000-0005-0000-0000-0000E6000000}"/>
    <cellStyle name="Normal" xfId="0" builtinId="0"/>
    <cellStyle name="Normal 10" xfId="61" xr:uid="{00000000-0005-0000-0000-0000E8000000}"/>
    <cellStyle name="Normal 10 2" xfId="62" xr:uid="{00000000-0005-0000-0000-0000E9000000}"/>
    <cellStyle name="Normal 11" xfId="63" xr:uid="{00000000-0005-0000-0000-0000EA000000}"/>
    <cellStyle name="Normal 11 2" xfId="64" xr:uid="{00000000-0005-0000-0000-0000EB000000}"/>
    <cellStyle name="Normal 12" xfId="65" xr:uid="{00000000-0005-0000-0000-0000EC000000}"/>
    <cellStyle name="Normal 12 2" xfId="66" xr:uid="{00000000-0005-0000-0000-0000ED000000}"/>
    <cellStyle name="Normal 12 2 2" xfId="192" xr:uid="{00000000-0005-0000-0000-0000EE000000}"/>
    <cellStyle name="Normal 12 2 3" xfId="175" xr:uid="{00000000-0005-0000-0000-0000EF000000}"/>
    <cellStyle name="Normal 13" xfId="67" xr:uid="{00000000-0005-0000-0000-0000F0000000}"/>
    <cellStyle name="Normal 13 2" xfId="68" xr:uid="{00000000-0005-0000-0000-0000F1000000}"/>
    <cellStyle name="Normal 13 2 2" xfId="69" xr:uid="{00000000-0005-0000-0000-0000F2000000}"/>
    <cellStyle name="Normal 13 3" xfId="70" xr:uid="{00000000-0005-0000-0000-0000F3000000}"/>
    <cellStyle name="Normal 14" xfId="71" xr:uid="{00000000-0005-0000-0000-0000F4000000}"/>
    <cellStyle name="Normal 14 2" xfId="72" xr:uid="{00000000-0005-0000-0000-0000F5000000}"/>
    <cellStyle name="Normal 15" xfId="73" xr:uid="{00000000-0005-0000-0000-0000F6000000}"/>
    <cellStyle name="Normal 15 2" xfId="74" xr:uid="{00000000-0005-0000-0000-0000F7000000}"/>
    <cellStyle name="Normal 15 3" xfId="198" xr:uid="{00000000-0005-0000-0000-0000F8000000}"/>
    <cellStyle name="Normal 16" xfId="75" xr:uid="{00000000-0005-0000-0000-0000F9000000}"/>
    <cellStyle name="Normal 16 2" xfId="191" xr:uid="{00000000-0005-0000-0000-0000FA000000}"/>
    <cellStyle name="Normal 16 2 2" xfId="245" xr:uid="{00000000-0005-0000-0000-0000FB000000}"/>
    <cellStyle name="Normal 16 2 2 2" xfId="403" xr:uid="{00000000-0005-0000-0000-0000FC000000}"/>
    <cellStyle name="Normal 16 2 2 3" xfId="495" xr:uid="{00000000-0005-0000-0000-0000FD000000}"/>
    <cellStyle name="Normal 16 2 3" xfId="380" xr:uid="{00000000-0005-0000-0000-0000FE000000}"/>
    <cellStyle name="Normal 16 2 4" xfId="481" xr:uid="{00000000-0005-0000-0000-0000FF000000}"/>
    <cellStyle name="Normal 17" xfId="76" xr:uid="{00000000-0005-0000-0000-000000010000}"/>
    <cellStyle name="Normal 18" xfId="77" xr:uid="{00000000-0005-0000-0000-000001010000}"/>
    <cellStyle name="Normal 19" xfId="78" xr:uid="{00000000-0005-0000-0000-000002010000}"/>
    <cellStyle name="Normal 19 2" xfId="208" xr:uid="{00000000-0005-0000-0000-000003010000}"/>
    <cellStyle name="Normal 2" xfId="79" xr:uid="{00000000-0005-0000-0000-000004010000}"/>
    <cellStyle name="Normal 2 2" xfId="80" xr:uid="{00000000-0005-0000-0000-000005010000}"/>
    <cellStyle name="Normal 2 2 2" xfId="81" xr:uid="{00000000-0005-0000-0000-000006010000}"/>
    <cellStyle name="Normal 2 2 2 2" xfId="82" xr:uid="{00000000-0005-0000-0000-000007010000}"/>
    <cellStyle name="Normal 2 2 2 3" xfId="154" xr:uid="{00000000-0005-0000-0000-000008010000}"/>
    <cellStyle name="Normal 2 2 3" xfId="83" xr:uid="{00000000-0005-0000-0000-000009010000}"/>
    <cellStyle name="Normal 2 2 3 2" xfId="201" xr:uid="{00000000-0005-0000-0000-00000A010000}"/>
    <cellStyle name="Normal 2 2 3 3" xfId="187" xr:uid="{00000000-0005-0000-0000-00000B010000}"/>
    <cellStyle name="Normal 2 2 3 3 2" xfId="246" xr:uid="{00000000-0005-0000-0000-00000C010000}"/>
    <cellStyle name="Normal 2 2 3 3 2 2" xfId="404" xr:uid="{00000000-0005-0000-0000-00000D010000}"/>
    <cellStyle name="Normal 2 2 3 3 2 3" xfId="496" xr:uid="{00000000-0005-0000-0000-00000E010000}"/>
    <cellStyle name="Normal 2 2 3 3 3" xfId="377" xr:uid="{00000000-0005-0000-0000-00000F010000}"/>
    <cellStyle name="Normal 2 2 3 3 4" xfId="479" xr:uid="{00000000-0005-0000-0000-000010010000}"/>
    <cellStyle name="Normal 2 2 4" xfId="178" xr:uid="{00000000-0005-0000-0000-000011010000}"/>
    <cellStyle name="Normal 2 2 4 2" xfId="247" xr:uid="{00000000-0005-0000-0000-000012010000}"/>
    <cellStyle name="Normal 2 2 4 2 2" xfId="405" xr:uid="{00000000-0005-0000-0000-000013010000}"/>
    <cellStyle name="Normal 2 2 4 2 3" xfId="497" xr:uid="{00000000-0005-0000-0000-000014010000}"/>
    <cellStyle name="Normal 2 2 4 3" xfId="372" xr:uid="{00000000-0005-0000-0000-000015010000}"/>
    <cellStyle name="Normal 2 2 4 4" xfId="476" xr:uid="{00000000-0005-0000-0000-000016010000}"/>
    <cellStyle name="Normal 2 3" xfId="84" xr:uid="{00000000-0005-0000-0000-000017010000}"/>
    <cellStyle name="Normal 2 3 2" xfId="85" xr:uid="{00000000-0005-0000-0000-000018010000}"/>
    <cellStyle name="Normal 2 3 2 2" xfId="86" xr:uid="{00000000-0005-0000-0000-000019010000}"/>
    <cellStyle name="Normal 2 3 2 3" xfId="188" xr:uid="{00000000-0005-0000-0000-00001A010000}"/>
    <cellStyle name="Normal 2 3 2 3 2" xfId="248" xr:uid="{00000000-0005-0000-0000-00001B010000}"/>
    <cellStyle name="Normal 2 3 2 3 2 2" xfId="406" xr:uid="{00000000-0005-0000-0000-00001C010000}"/>
    <cellStyle name="Normal 2 3 2 3 2 3" xfId="498" xr:uid="{00000000-0005-0000-0000-00001D010000}"/>
    <cellStyle name="Normal 2 3 2 3 3" xfId="378" xr:uid="{00000000-0005-0000-0000-00001E010000}"/>
    <cellStyle name="Normal 2 3 2 3 4" xfId="480" xr:uid="{00000000-0005-0000-0000-00001F010000}"/>
    <cellStyle name="Normal 2 3 3" xfId="87" xr:uid="{00000000-0005-0000-0000-000020010000}"/>
    <cellStyle name="Normal 2 3 3 2" xfId="179" xr:uid="{00000000-0005-0000-0000-000021010000}"/>
    <cellStyle name="Normal 2 3 3 2 2" xfId="249" xr:uid="{00000000-0005-0000-0000-000022010000}"/>
    <cellStyle name="Normal 2 3 3 2 2 2" xfId="407" xr:uid="{00000000-0005-0000-0000-000023010000}"/>
    <cellStyle name="Normal 2 3 3 2 2 3" xfId="499" xr:uid="{00000000-0005-0000-0000-000024010000}"/>
    <cellStyle name="Normal 2 3 3 2 3" xfId="373" xr:uid="{00000000-0005-0000-0000-000025010000}"/>
    <cellStyle name="Normal 2 3 3 2 4" xfId="477" xr:uid="{00000000-0005-0000-0000-000026010000}"/>
    <cellStyle name="Normal 2 3 4" xfId="194" xr:uid="{00000000-0005-0000-0000-000027010000}"/>
    <cellStyle name="Normal 2 3 4 2" xfId="250" xr:uid="{00000000-0005-0000-0000-000028010000}"/>
    <cellStyle name="Normal 2 3 4 2 2" xfId="408" xr:uid="{00000000-0005-0000-0000-000029010000}"/>
    <cellStyle name="Normal 2 3 4 2 3" xfId="500" xr:uid="{00000000-0005-0000-0000-00002A010000}"/>
    <cellStyle name="Normal 2 3 4 3" xfId="383" xr:uid="{00000000-0005-0000-0000-00002B010000}"/>
    <cellStyle name="Normal 2 3 4 4" xfId="483" xr:uid="{00000000-0005-0000-0000-00002C010000}"/>
    <cellStyle name="Normal 2 3 5" xfId="166" xr:uid="{00000000-0005-0000-0000-00002D010000}"/>
    <cellStyle name="Normal 2 3 5 2" xfId="251" xr:uid="{00000000-0005-0000-0000-00002E010000}"/>
    <cellStyle name="Normal 2 3 5 2 2" xfId="409" xr:uid="{00000000-0005-0000-0000-00002F010000}"/>
    <cellStyle name="Normal 2 3 5 2 3" xfId="501" xr:uid="{00000000-0005-0000-0000-000030010000}"/>
    <cellStyle name="Normal 2 3 5 3" xfId="368" xr:uid="{00000000-0005-0000-0000-000031010000}"/>
    <cellStyle name="Normal 2 3 5 4" xfId="474" xr:uid="{00000000-0005-0000-0000-000032010000}"/>
    <cellStyle name="Normal 2 4" xfId="88" xr:uid="{00000000-0005-0000-0000-000033010000}"/>
    <cellStyle name="Normal 2 4 2" xfId="89" xr:uid="{00000000-0005-0000-0000-000034010000}"/>
    <cellStyle name="Normal 2 4 3" xfId="167" xr:uid="{00000000-0005-0000-0000-000035010000}"/>
    <cellStyle name="Normal 2 5" xfId="90" xr:uid="{00000000-0005-0000-0000-000036010000}"/>
    <cellStyle name="Normal 2 5 2" xfId="91" xr:uid="{00000000-0005-0000-0000-000037010000}"/>
    <cellStyle name="Normal 2 5 3" xfId="186" xr:uid="{00000000-0005-0000-0000-000038010000}"/>
    <cellStyle name="Normal 2 5 3 2" xfId="252" xr:uid="{00000000-0005-0000-0000-000039010000}"/>
    <cellStyle name="Normal 2 5 3 2 2" xfId="410" xr:uid="{00000000-0005-0000-0000-00003A010000}"/>
    <cellStyle name="Normal 2 5 3 2 3" xfId="502" xr:uid="{00000000-0005-0000-0000-00003B010000}"/>
    <cellStyle name="Normal 2 5 3 3" xfId="376" xr:uid="{00000000-0005-0000-0000-00003C010000}"/>
    <cellStyle name="Normal 2 5 3 4" xfId="478" xr:uid="{00000000-0005-0000-0000-00003D010000}"/>
    <cellStyle name="Normal 2 6" xfId="177" xr:uid="{00000000-0005-0000-0000-00003E010000}"/>
    <cellStyle name="Normal 2 6 2" xfId="253" xr:uid="{00000000-0005-0000-0000-00003F010000}"/>
    <cellStyle name="Normal 2 6 2 2" xfId="411" xr:uid="{00000000-0005-0000-0000-000040010000}"/>
    <cellStyle name="Normal 2 6 2 3" xfId="503" xr:uid="{00000000-0005-0000-0000-000041010000}"/>
    <cellStyle name="Normal 2 6 3" xfId="371" xr:uid="{00000000-0005-0000-0000-000042010000}"/>
    <cellStyle name="Normal 2 6 4" xfId="475" xr:uid="{00000000-0005-0000-0000-000043010000}"/>
    <cellStyle name="Normal 2 7" xfId="193" xr:uid="{00000000-0005-0000-0000-000044010000}"/>
    <cellStyle name="Normal 2 7 2" xfId="254" xr:uid="{00000000-0005-0000-0000-000045010000}"/>
    <cellStyle name="Normal 2 7 2 2" xfId="412" xr:uid="{00000000-0005-0000-0000-000046010000}"/>
    <cellStyle name="Normal 2 7 2 3" xfId="504" xr:uid="{00000000-0005-0000-0000-000047010000}"/>
    <cellStyle name="Normal 2 7 3" xfId="382" xr:uid="{00000000-0005-0000-0000-000048010000}"/>
    <cellStyle name="Normal 2 7 4" xfId="482" xr:uid="{00000000-0005-0000-0000-000049010000}"/>
    <cellStyle name="Normal 2 8" xfId="165" xr:uid="{00000000-0005-0000-0000-00004A010000}"/>
    <cellStyle name="Normal 2 8 2" xfId="255" xr:uid="{00000000-0005-0000-0000-00004B010000}"/>
    <cellStyle name="Normal 2 8 2 2" xfId="413" xr:uid="{00000000-0005-0000-0000-00004C010000}"/>
    <cellStyle name="Normal 2 8 2 3" xfId="505" xr:uid="{00000000-0005-0000-0000-00004D010000}"/>
    <cellStyle name="Normal 2 8 3" xfId="367" xr:uid="{00000000-0005-0000-0000-00004E010000}"/>
    <cellStyle name="Normal 2 8 4" xfId="473" xr:uid="{00000000-0005-0000-0000-00004F010000}"/>
    <cellStyle name="Normal 2_APONTAMENTO" xfId="95" xr:uid="{00000000-0005-0000-0000-000050010000}"/>
    <cellStyle name="Normal 20" xfId="92" xr:uid="{00000000-0005-0000-0000-000051010000}"/>
    <cellStyle name="Normal 21" xfId="93" xr:uid="{00000000-0005-0000-0000-000052010000}"/>
    <cellStyle name="Normal 22" xfId="94" xr:uid="{00000000-0005-0000-0000-000053010000}"/>
    <cellStyle name="Normal 23" xfId="158" xr:uid="{00000000-0005-0000-0000-000054010000}"/>
    <cellStyle name="Normal 23 2" xfId="209" xr:uid="{00000000-0005-0000-0000-000055010000}"/>
    <cellStyle name="Normal 23 3" xfId="256" xr:uid="{00000000-0005-0000-0000-000056010000}"/>
    <cellStyle name="Normal 23 3 2" xfId="414" xr:uid="{00000000-0005-0000-0000-000057010000}"/>
    <cellStyle name="Normal 23 3 3" xfId="506" xr:uid="{00000000-0005-0000-0000-000058010000}"/>
    <cellStyle name="Normal 23 4" xfId="364" xr:uid="{00000000-0005-0000-0000-000059010000}"/>
    <cellStyle name="Normal 23 5" xfId="472" xr:uid="{00000000-0005-0000-0000-00005A010000}"/>
    <cellStyle name="Normal 24" xfId="159" xr:uid="{00000000-0005-0000-0000-00005B010000}"/>
    <cellStyle name="Normal 25" xfId="160" xr:uid="{00000000-0005-0000-0000-00005C010000}"/>
    <cellStyle name="Normal 25 2" xfId="210" xr:uid="{00000000-0005-0000-0000-00005D010000}"/>
    <cellStyle name="Normal 26" xfId="161" xr:uid="{00000000-0005-0000-0000-00005E010000}"/>
    <cellStyle name="Normal 26 2" xfId="257" xr:uid="{00000000-0005-0000-0000-00005F010000}"/>
    <cellStyle name="Normal 27" xfId="168" xr:uid="{00000000-0005-0000-0000-000060010000}"/>
    <cellStyle name="Normal 27 2" xfId="258" xr:uid="{00000000-0005-0000-0000-000061010000}"/>
    <cellStyle name="Normal 28" xfId="202" xr:uid="{00000000-0005-0000-0000-000062010000}"/>
    <cellStyle name="Normal 28 2" xfId="259" xr:uid="{00000000-0005-0000-0000-000063010000}"/>
    <cellStyle name="Normal 29" xfId="206" xr:uid="{00000000-0005-0000-0000-000064010000}"/>
    <cellStyle name="Normal 29 2" xfId="260" xr:uid="{00000000-0005-0000-0000-000065010000}"/>
    <cellStyle name="Normal 29 2 2" xfId="417" xr:uid="{00000000-0005-0000-0000-000066010000}"/>
    <cellStyle name="Normal 29 2 3" xfId="507" xr:uid="{00000000-0005-0000-0000-000067010000}"/>
    <cellStyle name="Normal 29 3" xfId="387" xr:uid="{00000000-0005-0000-0000-000068010000}"/>
    <cellStyle name="Normal 29 4" xfId="486" xr:uid="{00000000-0005-0000-0000-000069010000}"/>
    <cellStyle name="Normal 3" xfId="96" xr:uid="{00000000-0005-0000-0000-00006A010000}"/>
    <cellStyle name="Normal 3 2" xfId="97" xr:uid="{00000000-0005-0000-0000-00006B010000}"/>
    <cellStyle name="Normal 3 2 2" xfId="204" xr:uid="{00000000-0005-0000-0000-00006C010000}"/>
    <cellStyle name="Normal 3 3" xfId="98" xr:uid="{00000000-0005-0000-0000-00006D010000}"/>
    <cellStyle name="Normal 3 3 2" xfId="197" xr:uid="{00000000-0005-0000-0000-00006E010000}"/>
    <cellStyle name="Normal 3 3 2 2" xfId="261" xr:uid="{00000000-0005-0000-0000-00006F010000}"/>
    <cellStyle name="Normal 3 3 2 2 2" xfId="418" xr:uid="{00000000-0005-0000-0000-000070010000}"/>
    <cellStyle name="Normal 3 3 2 2 3" xfId="508" xr:uid="{00000000-0005-0000-0000-000071010000}"/>
    <cellStyle name="Normal 3 3 2 3" xfId="385" xr:uid="{00000000-0005-0000-0000-000072010000}"/>
    <cellStyle name="Normal 3 3 2 4" xfId="485" xr:uid="{00000000-0005-0000-0000-000073010000}"/>
    <cellStyle name="Normal 30" xfId="211" xr:uid="{00000000-0005-0000-0000-000074010000}"/>
    <cellStyle name="Normal 30 2" xfId="262" xr:uid="{00000000-0005-0000-0000-000075010000}"/>
    <cellStyle name="Normal 30 2 2" xfId="419" xr:uid="{00000000-0005-0000-0000-000076010000}"/>
    <cellStyle name="Normal 30 2 3" xfId="509" xr:uid="{00000000-0005-0000-0000-000077010000}"/>
    <cellStyle name="Normal 30 3" xfId="389" xr:uid="{00000000-0005-0000-0000-000078010000}"/>
    <cellStyle name="Normal 30 4" xfId="487" xr:uid="{00000000-0005-0000-0000-000079010000}"/>
    <cellStyle name="Normal 31" xfId="215" xr:uid="{00000000-0005-0000-0000-00007A010000}"/>
    <cellStyle name="Normal 31 2" xfId="263" xr:uid="{00000000-0005-0000-0000-00007B010000}"/>
    <cellStyle name="Normal 31 2 2" xfId="420" xr:uid="{00000000-0005-0000-0000-00007C010000}"/>
    <cellStyle name="Normal 31 2 3" xfId="510" xr:uid="{00000000-0005-0000-0000-00007D010000}"/>
    <cellStyle name="Normal 31 3" xfId="391" xr:uid="{00000000-0005-0000-0000-00007E010000}"/>
    <cellStyle name="Normal 31 4" xfId="488" xr:uid="{00000000-0005-0000-0000-00007F010000}"/>
    <cellStyle name="Normal 32" xfId="240" xr:uid="{00000000-0005-0000-0000-000080010000}"/>
    <cellStyle name="Normal 32 2" xfId="264" xr:uid="{00000000-0005-0000-0000-000081010000}"/>
    <cellStyle name="Normal 32 2 2" xfId="421" xr:uid="{00000000-0005-0000-0000-000082010000}"/>
    <cellStyle name="Normal 32 2 3" xfId="511" xr:uid="{00000000-0005-0000-0000-000083010000}"/>
    <cellStyle name="Normal 32 3" xfId="399" xr:uid="{00000000-0005-0000-0000-000084010000}"/>
    <cellStyle name="Normal 32 4" xfId="492" xr:uid="{00000000-0005-0000-0000-000085010000}"/>
    <cellStyle name="Normal 33" xfId="265" xr:uid="{00000000-0005-0000-0000-000086010000}"/>
    <cellStyle name="Normal 33 2" xfId="422" xr:uid="{00000000-0005-0000-0000-000087010000}"/>
    <cellStyle name="Normal 33 3" xfId="512" xr:uid="{00000000-0005-0000-0000-000088010000}"/>
    <cellStyle name="Normal 33 7" xfId="620" xr:uid="{00000000-0005-0000-0000-000089010000}"/>
    <cellStyle name="Normal 34" xfId="302" xr:uid="{00000000-0005-0000-0000-00008A010000}"/>
    <cellStyle name="Normal 35 5" xfId="626" xr:uid="{4B94EA99-8DAB-4B88-9C73-F70B22740BBA}"/>
    <cellStyle name="Normal 4" xfId="99" xr:uid="{00000000-0005-0000-0000-00008B010000}"/>
    <cellStyle name="Normal 4 2" xfId="100" xr:uid="{00000000-0005-0000-0000-00008C010000}"/>
    <cellStyle name="Normal 4 2 2" xfId="195" xr:uid="{00000000-0005-0000-0000-00008D010000}"/>
    <cellStyle name="Normal 4 2 2 2" xfId="266" xr:uid="{00000000-0005-0000-0000-00008E010000}"/>
    <cellStyle name="Normal 4 2 2 2 2" xfId="423" xr:uid="{00000000-0005-0000-0000-00008F010000}"/>
    <cellStyle name="Normal 4 2 2 2 3" xfId="513" xr:uid="{00000000-0005-0000-0000-000090010000}"/>
    <cellStyle name="Normal 4 2 2 3" xfId="384" xr:uid="{00000000-0005-0000-0000-000091010000}"/>
    <cellStyle name="Normal 4 2 2 4" xfId="484" xr:uid="{00000000-0005-0000-0000-000092010000}"/>
    <cellStyle name="Normal 4 3" xfId="101" xr:uid="{00000000-0005-0000-0000-000093010000}"/>
    <cellStyle name="Normal 41" xfId="303" xr:uid="{00000000-0005-0000-0000-000094010000}"/>
    <cellStyle name="Normal 5" xfId="102" xr:uid="{00000000-0005-0000-0000-000095010000}"/>
    <cellStyle name="Normal 5 2" xfId="103" xr:uid="{00000000-0005-0000-0000-000096010000}"/>
    <cellStyle name="Normal 5 3" xfId="104" xr:uid="{00000000-0005-0000-0000-000097010000}"/>
    <cellStyle name="Normal 6" xfId="105" xr:uid="{00000000-0005-0000-0000-000098010000}"/>
    <cellStyle name="Normal 6 2" xfId="106" xr:uid="{00000000-0005-0000-0000-000099010000}"/>
    <cellStyle name="Normal 7" xfId="107" xr:uid="{00000000-0005-0000-0000-00009A010000}"/>
    <cellStyle name="Normal 7 2" xfId="108" xr:uid="{00000000-0005-0000-0000-00009B010000}"/>
    <cellStyle name="Normal 7 2 2" xfId="109" xr:uid="{00000000-0005-0000-0000-00009C010000}"/>
    <cellStyle name="Normal 7 3" xfId="110" xr:uid="{00000000-0005-0000-0000-00009D010000}"/>
    <cellStyle name="Normal 8" xfId="111" xr:uid="{00000000-0005-0000-0000-00009E010000}"/>
    <cellStyle name="Normal 9" xfId="112" xr:uid="{00000000-0005-0000-0000-00009F010000}"/>
    <cellStyle name="Normal 9 2" xfId="113" xr:uid="{00000000-0005-0000-0000-0000A0010000}"/>
    <cellStyle name="Normal 9 3" xfId="114" xr:uid="{00000000-0005-0000-0000-0000A1010000}"/>
    <cellStyle name="Normal_DADOSADMCS" xfId="115" xr:uid="{00000000-0005-0000-0000-0000A2010000}"/>
    <cellStyle name="Normal_DADOSADMCS_4 2" xfId="400" xr:uid="{00000000-0005-0000-0000-0000A3010000}"/>
    <cellStyle name="Normal_DADOSADMCS_5 2" xfId="619" xr:uid="{00000000-0005-0000-0000-0000A4010000}"/>
    <cellStyle name="Normal_ORGANIZADO" xfId="625" xr:uid="{00000000-0005-0000-0000-0000A5010000}"/>
    <cellStyle name="Normal_Plan1" xfId="116" xr:uid="{00000000-0005-0000-0000-0000A6010000}"/>
    <cellStyle name="Normal_Plan1 2 2" xfId="621" xr:uid="{00000000-0005-0000-0000-0000A7010000}"/>
    <cellStyle name="Note" xfId="155" xr:uid="{00000000-0005-0000-0000-0000A8010000}"/>
    <cellStyle name="Note 1" xfId="117" xr:uid="{00000000-0005-0000-0000-0000A9010000}"/>
    <cellStyle name="Note 1 2" xfId="212" xr:uid="{00000000-0005-0000-0000-0000AA010000}"/>
    <cellStyle name="Note 1 2 2" xfId="267" xr:uid="{00000000-0005-0000-0000-0000AB010000}"/>
    <cellStyle name="Note 1 2 2 2" xfId="424" xr:uid="{00000000-0005-0000-0000-0000AC010000}"/>
    <cellStyle name="Note 1 2 2 2 2" xfId="583" xr:uid="{00000000-0005-0000-0000-0000AD010000}"/>
    <cellStyle name="Note 1 2 2 3" xfId="445" xr:uid="{00000000-0005-0000-0000-0000AE010000}"/>
    <cellStyle name="Note 1 2 2 3 2" xfId="598" xr:uid="{00000000-0005-0000-0000-0000AF010000}"/>
    <cellStyle name="Note 1 2 2 4" xfId="341" xr:uid="{00000000-0005-0000-0000-0000B0010000}"/>
    <cellStyle name="Note 1 2 2 4 2" xfId="552" xr:uid="{00000000-0005-0000-0000-0000B1010000}"/>
    <cellStyle name="Note 1 2 2 5" xfId="379" xr:uid="{00000000-0005-0000-0000-0000B2010000}"/>
    <cellStyle name="Note 1 2 2 5 2" xfId="574" xr:uid="{00000000-0005-0000-0000-0000B3010000}"/>
    <cellStyle name="Note 1 2 2 6" xfId="306" xr:uid="{00000000-0005-0000-0000-0000B4010000}"/>
    <cellStyle name="Note 1 2 2 6 2" xfId="518" xr:uid="{00000000-0005-0000-0000-0000B5010000}"/>
    <cellStyle name="Note 1 2 2 7" xfId="350" xr:uid="{00000000-0005-0000-0000-0000B6010000}"/>
    <cellStyle name="Note 1 3" xfId="268" xr:uid="{00000000-0005-0000-0000-0000B7010000}"/>
    <cellStyle name="Note 1 3 2" xfId="425" xr:uid="{00000000-0005-0000-0000-0000B8010000}"/>
    <cellStyle name="Note 1 3 2 2" xfId="584" xr:uid="{00000000-0005-0000-0000-0000B9010000}"/>
    <cellStyle name="Note 1 3 3" xfId="446" xr:uid="{00000000-0005-0000-0000-0000BA010000}"/>
    <cellStyle name="Note 1 3 3 2" xfId="599" xr:uid="{00000000-0005-0000-0000-0000BB010000}"/>
    <cellStyle name="Note 1 3 4" xfId="363" xr:uid="{00000000-0005-0000-0000-0000BC010000}"/>
    <cellStyle name="Note 1 3 4 2" xfId="569" xr:uid="{00000000-0005-0000-0000-0000BD010000}"/>
    <cellStyle name="Note 1 3 5" xfId="345" xr:uid="{00000000-0005-0000-0000-0000BE010000}"/>
    <cellStyle name="Note 1 3 5 2" xfId="555" xr:uid="{00000000-0005-0000-0000-0000BF010000}"/>
    <cellStyle name="Note 1 3 6" xfId="340" xr:uid="{00000000-0005-0000-0000-0000C0010000}"/>
    <cellStyle name="Note 1 3 6 2" xfId="551" xr:uid="{00000000-0005-0000-0000-0000C1010000}"/>
    <cellStyle name="Note 1 3 7" xfId="467" xr:uid="{00000000-0005-0000-0000-0000C2010000}"/>
    <cellStyle name="Note 2" xfId="118" xr:uid="{00000000-0005-0000-0000-0000C3010000}"/>
    <cellStyle name="Note 2 2" xfId="213" xr:uid="{00000000-0005-0000-0000-0000C4010000}"/>
    <cellStyle name="Note 2 2 2" xfId="269" xr:uid="{00000000-0005-0000-0000-0000C5010000}"/>
    <cellStyle name="Note 2 2 2 2" xfId="426" xr:uid="{00000000-0005-0000-0000-0000C6010000}"/>
    <cellStyle name="Note 2 2 2 2 2" xfId="585" xr:uid="{00000000-0005-0000-0000-0000C7010000}"/>
    <cellStyle name="Note 2 2 2 3" xfId="447" xr:uid="{00000000-0005-0000-0000-0000C8010000}"/>
    <cellStyle name="Note 2 2 2 3 2" xfId="600" xr:uid="{00000000-0005-0000-0000-0000C9010000}"/>
    <cellStyle name="Note 2 2 2 4" xfId="310" xr:uid="{00000000-0005-0000-0000-0000CA010000}"/>
    <cellStyle name="Note 2 2 2 4 2" xfId="522" xr:uid="{00000000-0005-0000-0000-0000CB010000}"/>
    <cellStyle name="Note 2 2 2 5" xfId="348" xr:uid="{00000000-0005-0000-0000-0000CC010000}"/>
    <cellStyle name="Note 2 2 2 5 2" xfId="558" xr:uid="{00000000-0005-0000-0000-0000CD010000}"/>
    <cellStyle name="Note 2 2 2 6" xfId="322" xr:uid="{00000000-0005-0000-0000-0000CE010000}"/>
    <cellStyle name="Note 2 2 2 6 2" xfId="533" xr:uid="{00000000-0005-0000-0000-0000CF010000}"/>
    <cellStyle name="Note 2 2 2 7" xfId="369" xr:uid="{00000000-0005-0000-0000-0000D0010000}"/>
    <cellStyle name="Note 2 3" xfId="270" xr:uid="{00000000-0005-0000-0000-0000D1010000}"/>
    <cellStyle name="Note 2 3 2" xfId="427" xr:uid="{00000000-0005-0000-0000-0000D2010000}"/>
    <cellStyle name="Note 2 3 2 2" xfId="586" xr:uid="{00000000-0005-0000-0000-0000D3010000}"/>
    <cellStyle name="Note 2 3 3" xfId="448" xr:uid="{00000000-0005-0000-0000-0000D4010000}"/>
    <cellStyle name="Note 2 3 3 2" xfId="601" xr:uid="{00000000-0005-0000-0000-0000D5010000}"/>
    <cellStyle name="Note 2 3 4" xfId="455" xr:uid="{00000000-0005-0000-0000-0000D6010000}"/>
    <cellStyle name="Note 2 3 4 2" xfId="606" xr:uid="{00000000-0005-0000-0000-0000D7010000}"/>
    <cellStyle name="Note 2 3 5" xfId="335" xr:uid="{00000000-0005-0000-0000-0000D8010000}"/>
    <cellStyle name="Note 2 3 5 2" xfId="546" xr:uid="{00000000-0005-0000-0000-0000D9010000}"/>
    <cellStyle name="Note 2 3 6" xfId="309" xr:uid="{00000000-0005-0000-0000-0000DA010000}"/>
    <cellStyle name="Note 2 3 6 2" xfId="521" xr:uid="{00000000-0005-0000-0000-0000DB010000}"/>
    <cellStyle name="Note 2 3 7" xfId="437" xr:uid="{00000000-0005-0000-0000-0000DC010000}"/>
    <cellStyle name="Note 3" xfId="214" xr:uid="{00000000-0005-0000-0000-0000DD010000}"/>
    <cellStyle name="Note 3 2" xfId="271" xr:uid="{00000000-0005-0000-0000-0000DE010000}"/>
    <cellStyle name="Note 3 2 2" xfId="428" xr:uid="{00000000-0005-0000-0000-0000DF010000}"/>
    <cellStyle name="Note 3 2 2 2" xfId="587" xr:uid="{00000000-0005-0000-0000-0000E0010000}"/>
    <cellStyle name="Note 3 2 3" xfId="449" xr:uid="{00000000-0005-0000-0000-0000E1010000}"/>
    <cellStyle name="Note 3 2 3 2" xfId="602" xr:uid="{00000000-0005-0000-0000-0000E2010000}"/>
    <cellStyle name="Note 3 2 4" xfId="456" xr:uid="{00000000-0005-0000-0000-0000E3010000}"/>
    <cellStyle name="Note 3 2 4 2" xfId="607" xr:uid="{00000000-0005-0000-0000-0000E4010000}"/>
    <cellStyle name="Note 3 2 5" xfId="459" xr:uid="{00000000-0005-0000-0000-0000E5010000}"/>
    <cellStyle name="Note 3 2 5 2" xfId="610" xr:uid="{00000000-0005-0000-0000-0000E6010000}"/>
    <cellStyle name="Note 3 2 6" xfId="386" xr:uid="{00000000-0005-0000-0000-0000E7010000}"/>
    <cellStyle name="Note 3 2 6 2" xfId="576" xr:uid="{00000000-0005-0000-0000-0000E8010000}"/>
    <cellStyle name="Note 3 2 7" xfId="342" xr:uid="{00000000-0005-0000-0000-0000E9010000}"/>
    <cellStyle name="Note 4" xfId="272" xr:uid="{00000000-0005-0000-0000-0000EA010000}"/>
    <cellStyle name="Note 4 2" xfId="429" xr:uid="{00000000-0005-0000-0000-0000EB010000}"/>
    <cellStyle name="Note 4 2 2" xfId="588" xr:uid="{00000000-0005-0000-0000-0000EC010000}"/>
    <cellStyle name="Note 4 3" xfId="450" xr:uid="{00000000-0005-0000-0000-0000ED010000}"/>
    <cellStyle name="Note 4 3 2" xfId="603" xr:uid="{00000000-0005-0000-0000-0000EE010000}"/>
    <cellStyle name="Note 4 4" xfId="443" xr:uid="{00000000-0005-0000-0000-0000EF010000}"/>
    <cellStyle name="Note 4 4 2" xfId="596" xr:uid="{00000000-0005-0000-0000-0000F0010000}"/>
    <cellStyle name="Note 4 5" xfId="460" xr:uid="{00000000-0005-0000-0000-0000F1010000}"/>
    <cellStyle name="Note 4 5 2" xfId="611" xr:uid="{00000000-0005-0000-0000-0000F2010000}"/>
    <cellStyle name="Note 4 6" xfId="347" xr:uid="{00000000-0005-0000-0000-0000F3010000}"/>
    <cellStyle name="Note 4 6 2" xfId="557" xr:uid="{00000000-0005-0000-0000-0000F4010000}"/>
    <cellStyle name="Note 4 7" xfId="454" xr:uid="{00000000-0005-0000-0000-0000F5010000}"/>
    <cellStyle name="Output" xfId="119" xr:uid="{00000000-0005-0000-0000-0000F6010000}"/>
    <cellStyle name="Output 2" xfId="223" xr:uid="{00000000-0005-0000-0000-0000F7010000}"/>
    <cellStyle name="Output 2 2" xfId="315" xr:uid="{00000000-0005-0000-0000-0000F8010000}"/>
    <cellStyle name="Output 2 2 2" xfId="526" xr:uid="{00000000-0005-0000-0000-0000F9010000}"/>
    <cellStyle name="Output 2 3" xfId="395" xr:uid="{00000000-0005-0000-0000-0000FA010000}"/>
    <cellStyle name="Output 2 3 2" xfId="580" xr:uid="{00000000-0005-0000-0000-0000FB010000}"/>
    <cellStyle name="Output 2 4" xfId="332" xr:uid="{00000000-0005-0000-0000-0000FC010000}"/>
    <cellStyle name="Output 2 4 2" xfId="543" xr:uid="{00000000-0005-0000-0000-0000FD010000}"/>
    <cellStyle name="Output 2 5" xfId="327" xr:uid="{00000000-0005-0000-0000-0000FE010000}"/>
    <cellStyle name="Output 2 5 2" xfId="538" xr:uid="{00000000-0005-0000-0000-0000FF010000}"/>
    <cellStyle name="Output 2 6" xfId="465" xr:uid="{00000000-0005-0000-0000-000000020000}"/>
    <cellStyle name="Output 2 6 2" xfId="615" xr:uid="{00000000-0005-0000-0000-000001020000}"/>
    <cellStyle name="Output 2 7" xfId="305" xr:uid="{00000000-0005-0000-0000-000002020000}"/>
    <cellStyle name="Output 3" xfId="366" xr:uid="{00000000-0005-0000-0000-000003020000}"/>
    <cellStyle name="Output 3 2" xfId="571" xr:uid="{00000000-0005-0000-0000-000004020000}"/>
    <cellStyle name="Output 4" xfId="344" xr:uid="{00000000-0005-0000-0000-000005020000}"/>
    <cellStyle name="Output 4 2" xfId="554" xr:uid="{00000000-0005-0000-0000-000006020000}"/>
    <cellStyle name="Output 5" xfId="343" xr:uid="{00000000-0005-0000-0000-000007020000}"/>
    <cellStyle name="Output 5 2" xfId="553" xr:uid="{00000000-0005-0000-0000-000008020000}"/>
    <cellStyle name="Output 6" xfId="441" xr:uid="{00000000-0005-0000-0000-000009020000}"/>
    <cellStyle name="Output 6 2" xfId="595" xr:uid="{00000000-0005-0000-0000-00000A020000}"/>
    <cellStyle name="Output 7" xfId="338" xr:uid="{00000000-0005-0000-0000-00000B020000}"/>
    <cellStyle name="Output 7 2" xfId="549" xr:uid="{00000000-0005-0000-0000-00000C020000}"/>
    <cellStyle name="Output 8" xfId="466" xr:uid="{00000000-0005-0000-0000-00000D020000}"/>
    <cellStyle name="Porcentagem 2" xfId="120" xr:uid="{00000000-0005-0000-0000-00000E020000}"/>
    <cellStyle name="Porcentagem 2 2" xfId="121" xr:uid="{00000000-0005-0000-0000-00000F020000}"/>
    <cellStyle name="Porcentagem 2 3" xfId="169" xr:uid="{00000000-0005-0000-0000-000010020000}"/>
    <cellStyle name="Porcentagem 3" xfId="122" xr:uid="{00000000-0005-0000-0000-000011020000}"/>
    <cellStyle name="Porcentagem 3 2" xfId="205" xr:uid="{00000000-0005-0000-0000-000012020000}"/>
    <cellStyle name="Porcentagem 4" xfId="123" xr:uid="{00000000-0005-0000-0000-000013020000}"/>
    <cellStyle name="Porcentagem 5" xfId="273" xr:uid="{00000000-0005-0000-0000-000014020000}"/>
    <cellStyle name="Porcentagem 5 2" xfId="430" xr:uid="{00000000-0005-0000-0000-000015020000}"/>
    <cellStyle name="Porcentagem 5 3" xfId="514" xr:uid="{00000000-0005-0000-0000-000016020000}"/>
    <cellStyle name="Porcentagem 5 7" xfId="624" xr:uid="{00000000-0005-0000-0000-000017020000}"/>
    <cellStyle name="Porcentagem 6 5" xfId="629" xr:uid="{AFB53FF2-E5EB-4FF5-891C-3A670E47B806}"/>
    <cellStyle name="Separador de milhares 2" xfId="124" xr:uid="{00000000-0005-0000-0000-000018020000}"/>
    <cellStyle name="Separador de milhares 2 2" xfId="125" xr:uid="{00000000-0005-0000-0000-000019020000}"/>
    <cellStyle name="Separador de milhares 2 2 2" xfId="126" xr:uid="{00000000-0005-0000-0000-00001A020000}"/>
    <cellStyle name="Separador de milhares 2 2 2 2" xfId="181" xr:uid="{00000000-0005-0000-0000-00001B020000}"/>
    <cellStyle name="Separador de milhares 2 2 2 2 2" xfId="224" xr:uid="{00000000-0005-0000-0000-00001C020000}"/>
    <cellStyle name="Separador de milhares 2 2 2 2 2 2" xfId="274" xr:uid="{00000000-0005-0000-0000-00001D020000}"/>
    <cellStyle name="Separador de milhares 2 2 2 2 3" xfId="275" xr:uid="{00000000-0005-0000-0000-00001E020000}"/>
    <cellStyle name="Separador de milhares 2 2 3" xfId="174" xr:uid="{00000000-0005-0000-0000-00001F020000}"/>
    <cellStyle name="Separador de milhares 2 2 3 2" xfId="276" xr:uid="{00000000-0005-0000-0000-000020020000}"/>
    <cellStyle name="Separador de milhares 2 3" xfId="127" xr:uid="{00000000-0005-0000-0000-000021020000}"/>
    <cellStyle name="Separador de milhares 2 3 2" xfId="199" xr:uid="{00000000-0005-0000-0000-000022020000}"/>
    <cellStyle name="Separador de milhares 2 3 2 2" xfId="225" xr:uid="{00000000-0005-0000-0000-000023020000}"/>
    <cellStyle name="Separador de milhares 2 3 2 2 2" xfId="277" xr:uid="{00000000-0005-0000-0000-000024020000}"/>
    <cellStyle name="Separador de milhares 2 3 3" xfId="190" xr:uid="{00000000-0005-0000-0000-000025020000}"/>
    <cellStyle name="Separador de milhares 2 3 3 2" xfId="226" xr:uid="{00000000-0005-0000-0000-000026020000}"/>
    <cellStyle name="Separador de milhares 2 3 3 2 2" xfId="278" xr:uid="{00000000-0005-0000-0000-000027020000}"/>
    <cellStyle name="Separador de milhares 2 3 3 3" xfId="279" xr:uid="{00000000-0005-0000-0000-000028020000}"/>
    <cellStyle name="Separador de milhares 2 3 4" xfId="227" xr:uid="{00000000-0005-0000-0000-000029020000}"/>
    <cellStyle name="Separador de milhares 2 3 4 2" xfId="280" xr:uid="{00000000-0005-0000-0000-00002A020000}"/>
    <cellStyle name="Separador de milhares 2 4" xfId="128" xr:uid="{00000000-0005-0000-0000-00002B020000}"/>
    <cellStyle name="Separador de milhares 2 4 2" xfId="180" xr:uid="{00000000-0005-0000-0000-00002C020000}"/>
    <cellStyle name="Separador de milhares 2 4 2 2" xfId="228" xr:uid="{00000000-0005-0000-0000-00002D020000}"/>
    <cellStyle name="Separador de milhares 2 4 2 2 2" xfId="281" xr:uid="{00000000-0005-0000-0000-00002E020000}"/>
    <cellStyle name="Separador de milhares 2 4 2 3" xfId="282" xr:uid="{00000000-0005-0000-0000-00002F020000}"/>
    <cellStyle name="Separador de milhares 2 5" xfId="171" xr:uid="{00000000-0005-0000-0000-000030020000}"/>
    <cellStyle name="Separador de milhares 2 5 2" xfId="283" xr:uid="{00000000-0005-0000-0000-000031020000}"/>
    <cellStyle name="Separador de milhares 3" xfId="129" xr:uid="{00000000-0005-0000-0000-000032020000}"/>
    <cellStyle name="Separador de milhares 3 2" xfId="130" xr:uid="{00000000-0005-0000-0000-000033020000}"/>
    <cellStyle name="Separador de milhares 3 2 2" xfId="200" xr:uid="{00000000-0005-0000-0000-000034020000}"/>
    <cellStyle name="Separador de milhares 3 2 2 2" xfId="229" xr:uid="{00000000-0005-0000-0000-000035020000}"/>
    <cellStyle name="Separador de milhares 3 2 2 2 2" xfId="284" xr:uid="{00000000-0005-0000-0000-000036020000}"/>
    <cellStyle name="Separador de milhares 3 2 3" xfId="182" xr:uid="{00000000-0005-0000-0000-000037020000}"/>
    <cellStyle name="Separador de milhares 3 2 3 2" xfId="230" xr:uid="{00000000-0005-0000-0000-000038020000}"/>
    <cellStyle name="Separador de milhares 3 2 3 2 2" xfId="285" xr:uid="{00000000-0005-0000-0000-000039020000}"/>
    <cellStyle name="Separador de milhares 3 2 3 3" xfId="286" xr:uid="{00000000-0005-0000-0000-00003A020000}"/>
    <cellStyle name="Separador de milhares 3 3" xfId="156" xr:uid="{00000000-0005-0000-0000-00003B020000}"/>
    <cellStyle name="Separador de milhares 3 3 2" xfId="157" xr:uid="{00000000-0005-0000-0000-00003C020000}"/>
    <cellStyle name="Separador de milhares 3 3 2 2" xfId="231" xr:uid="{00000000-0005-0000-0000-00003D020000}"/>
    <cellStyle name="Separador de milhares 3 3 2 2 2" xfId="287" xr:uid="{00000000-0005-0000-0000-00003E020000}"/>
    <cellStyle name="Separador de milhares 3 3 3" xfId="232" xr:uid="{00000000-0005-0000-0000-00003F020000}"/>
    <cellStyle name="Separador de milhares 3 3 3 2" xfId="288" xr:uid="{00000000-0005-0000-0000-000040020000}"/>
    <cellStyle name="Separador de milhares 4" xfId="131" xr:uid="{00000000-0005-0000-0000-000041020000}"/>
    <cellStyle name="Separador de milhares 4 2" xfId="132" xr:uid="{00000000-0005-0000-0000-000042020000}"/>
    <cellStyle name="Separador de milhares 4 2 2" xfId="183" xr:uid="{00000000-0005-0000-0000-000043020000}"/>
    <cellStyle name="Separador de milhares 4 2 2 2" xfId="233" xr:uid="{00000000-0005-0000-0000-000044020000}"/>
    <cellStyle name="Separador de milhares 4 2 2 2 2" xfId="289" xr:uid="{00000000-0005-0000-0000-000045020000}"/>
    <cellStyle name="Separador de milhares 4 2 2 3" xfId="290" xr:uid="{00000000-0005-0000-0000-000046020000}"/>
    <cellStyle name="Separador de milhares 4 3" xfId="172" xr:uid="{00000000-0005-0000-0000-000047020000}"/>
    <cellStyle name="Separador de milhares 4 3 2" xfId="291" xr:uid="{00000000-0005-0000-0000-000048020000}"/>
    <cellStyle name="Separador de milhares 5" xfId="133" xr:uid="{00000000-0005-0000-0000-000049020000}"/>
    <cellStyle name="Separador de milhares 5 2" xfId="184" xr:uid="{00000000-0005-0000-0000-00004A020000}"/>
    <cellStyle name="Separador de milhares 5 2 2" xfId="234" xr:uid="{00000000-0005-0000-0000-00004B020000}"/>
    <cellStyle name="Separador de milhares 5 2 2 2" xfId="292" xr:uid="{00000000-0005-0000-0000-00004C020000}"/>
    <cellStyle name="Separador de milhares 5 2 3" xfId="293" xr:uid="{00000000-0005-0000-0000-00004D020000}"/>
    <cellStyle name="Separador de milhares 5 3" xfId="173" xr:uid="{00000000-0005-0000-0000-00004E020000}"/>
    <cellStyle name="Separador de milhares 5 3 2" xfId="294" xr:uid="{00000000-0005-0000-0000-00004F020000}"/>
    <cellStyle name="Separador de milhares 6" xfId="134" xr:uid="{00000000-0005-0000-0000-000050020000}"/>
    <cellStyle name="Separador de milhares 7" xfId="135" xr:uid="{00000000-0005-0000-0000-000051020000}"/>
    <cellStyle name="Separador de milhares 7 2" xfId="235" xr:uid="{00000000-0005-0000-0000-000052020000}"/>
    <cellStyle name="Separador de milhares 7 2 2" xfId="295" xr:uid="{00000000-0005-0000-0000-000053020000}"/>
    <cellStyle name="Separador de milhares 7 2 2 2" xfId="439" xr:uid="{00000000-0005-0000-0000-000054020000}"/>
    <cellStyle name="Separador de milhares 7 2 2 3" xfId="515" xr:uid="{00000000-0005-0000-0000-000055020000}"/>
    <cellStyle name="Separador de milhares 7 2 3" xfId="397" xr:uid="{00000000-0005-0000-0000-000056020000}"/>
    <cellStyle name="Separador de milhares 7 2 4" xfId="490" xr:uid="{00000000-0005-0000-0000-000057020000}"/>
    <cellStyle name="Separador de milhares 8" xfId="296" xr:uid="{00000000-0005-0000-0000-000058020000}"/>
    <cellStyle name="Separador de milhares 8 2" xfId="440" xr:uid="{00000000-0005-0000-0000-000059020000}"/>
    <cellStyle name="Separador de milhares 8 3" xfId="516" xr:uid="{00000000-0005-0000-0000-00005A020000}"/>
    <cellStyle name="Separador de milhares 8 7" xfId="623" xr:uid="{00000000-0005-0000-0000-00005B020000}"/>
    <cellStyle name="TableStyleLight1" xfId="136" xr:uid="{00000000-0005-0000-0000-00005C020000}"/>
    <cellStyle name="Title" xfId="137" xr:uid="{00000000-0005-0000-0000-00005D020000}"/>
    <cellStyle name="Vírgula" xfId="618" builtinId="3"/>
    <cellStyle name="Vírgula 2" xfId="138" xr:uid="{00000000-0005-0000-0000-00005F020000}"/>
    <cellStyle name="Vírgula 2 2" xfId="185" xr:uid="{00000000-0005-0000-0000-000060020000}"/>
    <cellStyle name="Vírgula 2 2 2" xfId="236" xr:uid="{00000000-0005-0000-0000-000061020000}"/>
    <cellStyle name="Vírgula 2 2 2 2" xfId="297" xr:uid="{00000000-0005-0000-0000-000062020000}"/>
    <cellStyle name="Vírgula 2 2 3" xfId="298" xr:uid="{00000000-0005-0000-0000-000063020000}"/>
    <cellStyle name="Vírgula 3" xfId="139" xr:uid="{00000000-0005-0000-0000-000064020000}"/>
    <cellStyle name="Vírgula 3 2" xfId="196" xr:uid="{00000000-0005-0000-0000-000065020000}"/>
    <cellStyle name="Vírgula 3 2 2" xfId="237" xr:uid="{00000000-0005-0000-0000-000066020000}"/>
    <cellStyle name="Vírgula 3 2 2 2" xfId="299" xr:uid="{00000000-0005-0000-0000-000067020000}"/>
    <cellStyle name="Vírgula 4" xfId="170" xr:uid="{00000000-0005-0000-0000-000068020000}"/>
    <cellStyle name="Vírgula 4 2" xfId="238" xr:uid="{00000000-0005-0000-0000-000069020000}"/>
    <cellStyle name="Vírgula 4 2 2" xfId="300" xr:uid="{00000000-0005-0000-0000-00006A020000}"/>
    <cellStyle name="Vírgula 5" xfId="239" xr:uid="{00000000-0005-0000-0000-00006B020000}"/>
    <cellStyle name="Vírgula 5 2" xfId="301" xr:uid="{00000000-0005-0000-0000-00006C020000}"/>
    <cellStyle name="Vírgula 5 2 2" xfId="442" xr:uid="{00000000-0005-0000-0000-00006D020000}"/>
    <cellStyle name="Vírgula 5 2 3" xfId="517" xr:uid="{00000000-0005-0000-0000-00006E020000}"/>
    <cellStyle name="Vírgula 5 3" xfId="398" xr:uid="{00000000-0005-0000-0000-00006F020000}"/>
    <cellStyle name="Vírgula 5 4" xfId="491" xr:uid="{00000000-0005-0000-0000-000070020000}"/>
    <cellStyle name="Warning Text" xfId="140" xr:uid="{00000000-0005-0000-0000-000071020000}"/>
  </cellStyles>
  <dxfs count="410"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b val="0"/>
        <condense val="0"/>
        <extend val="0"/>
        <color indexed="20"/>
      </font>
      <fill>
        <patternFill patternType="solid">
          <fgColor indexed="29"/>
          <bgColor indexed="4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 val="0"/>
        <condense val="0"/>
        <extend val="0"/>
        <color indexed="9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800080"/>
      </font>
      <fill>
        <patternFill patternType="solid">
          <fgColor rgb="FFFF99CC"/>
          <bgColor rgb="FFFF99CC"/>
        </patternFill>
      </fill>
    </dxf>
    <dxf>
      <font>
        <color rgb="FF008000"/>
      </font>
      <fill>
        <patternFill patternType="solid">
          <fgColor rgb="FFCCFFCC"/>
          <bgColor rgb="FFCCFFCC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indexed="31"/>
          <bgColor indexed="44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indexed="51"/>
          <bgColor rgb="FF00B05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  <dxf>
      <fill>
        <patternFill>
          <bgColor rgb="FF00B050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CCFFCC"/>
        </patternFill>
      </fill>
    </dxf>
    <dxf>
      <fill>
        <patternFill patternType="solid">
          <fgColor rgb="FF008000"/>
          <bgColor rgb="FF0080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CCFFCC"/>
          <bgColor rgb="FFCCFFC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CCFFCC"/>
        </patternFill>
      </fill>
    </dxf>
  </dxfs>
  <tableStyles count="0" defaultTableStyle="TableStyleMedium9" defaultPivotStyle="PivotStyleLight16"/>
  <colors>
    <mruColors>
      <color rgb="FFCCFFCC"/>
      <color rgb="FFFFCCFF"/>
      <color rgb="FFFFFF66"/>
      <color rgb="FFFFFFCC"/>
      <color rgb="FFFFCCCC"/>
      <color rgb="FF99FFCC"/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9</xdr:col>
      <xdr:colOff>0</xdr:colOff>
      <xdr:row>4</xdr:row>
      <xdr:rowOff>76200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62821"/>
          <a:ext cx="7383910" cy="11019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85725</xdr:rowOff>
    </xdr:from>
    <xdr:to>
      <xdr:col>9</xdr:col>
      <xdr:colOff>28575</xdr:colOff>
      <xdr:row>7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D73FC72-BFDF-49EF-864B-4DA6295CB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8575" y="571500"/>
          <a:ext cx="7981950" cy="1095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3</xdr:col>
      <xdr:colOff>28575</xdr:colOff>
      <xdr:row>6</xdr:row>
      <xdr:rowOff>11208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4210050" cy="9827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721659</xdr:colOff>
      <xdr:row>7</xdr:row>
      <xdr:rowOff>63697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579534" cy="14067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151699</xdr:colOff>
      <xdr:row>1</xdr:row>
      <xdr:rowOff>77610</xdr:rowOff>
    </xdr:from>
    <xdr:to>
      <xdr:col>4</xdr:col>
      <xdr:colOff>1186914</xdr:colOff>
      <xdr:row>1</xdr:row>
      <xdr:rowOff>878416</xdr:rowOff>
    </xdr:to>
    <xdr:pic>
      <xdr:nvPicPr>
        <xdr:cNvPr id="2" name="Imagem 1" descr="Forma&#10;&#10;O conteúdo gerado por IA pode estar incorreto.">
          <a:extLst>
            <a:ext uri="{FF2B5EF4-FFF2-40B4-BE49-F238E27FC236}">
              <a16:creationId xmlns:a16="http://schemas.microsoft.com/office/drawing/2014/main" id="{86092D83-B4BE-43EB-B319-C6E0AA55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2999" y="249060"/>
          <a:ext cx="2511590" cy="80080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PLANS_GERENCIAL\2025\10.OUTUBRO\ATESTES\10%20ATESTE%20BT%20PF%20OUT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_Adm"/>
      <sheetName val="CALCULO_ADM"/>
      <sheetName val="APONTAMENTO CREDENCIAMENTO"/>
      <sheetName val="CONTINUA"/>
      <sheetName val="ATESTE-LIQ"/>
      <sheetName val="DEMO"/>
      <sheetName val="Revisao"/>
      <sheetName val="VALORES TABEL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>
            <v>385.23</v>
          </cell>
        </row>
        <row r="3">
          <cell r="B3">
            <v>7492.52</v>
          </cell>
        </row>
        <row r="4">
          <cell r="B4">
            <v>2043.65</v>
          </cell>
        </row>
        <row r="5">
          <cell r="B5">
            <v>621.14</v>
          </cell>
        </row>
        <row r="6">
          <cell r="B6">
            <v>11465.63</v>
          </cell>
        </row>
        <row r="7">
          <cell r="B7">
            <v>1.28</v>
          </cell>
        </row>
        <row r="8">
          <cell r="B8">
            <v>9.64</v>
          </cell>
        </row>
        <row r="9">
          <cell r="B9">
            <v>56.200375000000001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sofconsulta.prefeitura.sp.gov.br/ir" TargetMode="External"/><Relationship Id="rId1" Type="http://schemas.openxmlformats.org/officeDocument/2006/relationships/hyperlink" Target="http://sfemp.prefeitura.sp.gov.br/cons_pagto.aspx" TargetMode="External"/><Relationship Id="rId4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1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://legislacao.planalto.gov.br/legisla/legislacao.nsf/Viw_Identificacao/lei%2015.270-2025?OpenDocument" TargetMode="Externa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6024D-8DCF-4F6D-82B4-339F24BD6ECA}">
  <dimension ref="A1:IC233"/>
  <sheetViews>
    <sheetView topLeftCell="ET1" workbookViewId="0">
      <selection activeCell="EW11" sqref="EW11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outlineLevel="1"/>
    <col min="226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728" t="s">
        <v>3190</v>
      </c>
      <c r="B1" s="728"/>
      <c r="C1" s="728"/>
      <c r="D1" s="728"/>
      <c r="E1" s="728"/>
      <c r="F1" s="728"/>
      <c r="G1" s="281" t="s">
        <v>3392</v>
      </c>
      <c r="H1" s="281"/>
      <c r="I1" s="724" t="s">
        <v>37</v>
      </c>
      <c r="J1" s="724"/>
      <c r="K1" s="8"/>
      <c r="L1" s="8"/>
      <c r="M1" s="8"/>
      <c r="N1" s="8"/>
      <c r="O1" s="8"/>
      <c r="P1" s="8"/>
      <c r="T1" s="84" t="s">
        <v>38</v>
      </c>
      <c r="EK1"/>
      <c r="EL1" s="722" t="s">
        <v>39</v>
      </c>
      <c r="EM1"/>
      <c r="EN1"/>
      <c r="EO1"/>
      <c r="FE1" s="6">
        <f xml:space="preserve"> (552.16*30)</f>
        <v>16564.8</v>
      </c>
    </row>
    <row r="2" spans="1:237" s="78" customFormat="1" ht="44.25" customHeight="1" thickBot="1" x14ac:dyDescent="0.25">
      <c r="A2" s="728"/>
      <c r="B2" s="728"/>
      <c r="C2" s="728"/>
      <c r="D2" s="728"/>
      <c r="E2" s="728"/>
      <c r="F2" s="728"/>
      <c r="G2" s="282" t="s">
        <v>167</v>
      </c>
      <c r="H2" s="283"/>
      <c r="I2" s="724"/>
      <c r="J2" s="724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722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v>2</v>
      </c>
      <c r="C3" s="9">
        <v>3</v>
      </c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9">
        <v>10</v>
      </c>
      <c r="O3" s="9">
        <v>11</v>
      </c>
      <c r="P3" s="9">
        <v>13</v>
      </c>
      <c r="Q3" s="9">
        <v>14</v>
      </c>
      <c r="R3" s="9">
        <v>15</v>
      </c>
      <c r="S3" s="9">
        <v>16</v>
      </c>
      <c r="T3" s="9">
        <v>17</v>
      </c>
      <c r="U3" s="9">
        <v>18</v>
      </c>
      <c r="V3" s="9">
        <v>19</v>
      </c>
      <c r="W3" s="9">
        <v>20</v>
      </c>
      <c r="X3" s="9">
        <v>21</v>
      </c>
      <c r="Y3" s="9">
        <v>22</v>
      </c>
      <c r="Z3" s="9">
        <v>23</v>
      </c>
      <c r="AA3" s="9">
        <v>24</v>
      </c>
      <c r="AB3" s="9">
        <v>25</v>
      </c>
      <c r="AC3" s="9">
        <v>26</v>
      </c>
      <c r="AD3" s="9">
        <v>27</v>
      </c>
      <c r="AE3" s="9">
        <v>28</v>
      </c>
      <c r="AF3" s="9">
        <v>29</v>
      </c>
      <c r="AG3" s="9">
        <v>30</v>
      </c>
      <c r="AH3" s="9">
        <v>31</v>
      </c>
      <c r="AI3" s="9">
        <v>32</v>
      </c>
      <c r="AJ3" s="9">
        <v>33</v>
      </c>
      <c r="AK3" s="9">
        <v>34</v>
      </c>
      <c r="AL3" s="9">
        <v>35</v>
      </c>
      <c r="AM3" s="9">
        <v>36</v>
      </c>
      <c r="AN3" s="9">
        <v>37</v>
      </c>
      <c r="AO3" s="9">
        <v>38</v>
      </c>
      <c r="AP3" s="9">
        <v>39</v>
      </c>
      <c r="AQ3" s="9">
        <v>40</v>
      </c>
      <c r="AR3" s="9">
        <v>41</v>
      </c>
      <c r="AS3" s="9">
        <v>42</v>
      </c>
      <c r="AT3" s="9">
        <v>43</v>
      </c>
      <c r="AU3" s="9">
        <v>44</v>
      </c>
      <c r="AV3" s="9">
        <v>45</v>
      </c>
      <c r="AW3" s="9">
        <v>46</v>
      </c>
      <c r="AX3" s="9">
        <v>47</v>
      </c>
      <c r="AY3" s="9">
        <v>48</v>
      </c>
      <c r="AZ3" s="9">
        <v>49</v>
      </c>
      <c r="BA3" s="9">
        <v>50</v>
      </c>
      <c r="BB3" s="9">
        <v>51</v>
      </c>
      <c r="BC3" s="9">
        <v>52</v>
      </c>
      <c r="BD3" s="9">
        <v>53</v>
      </c>
      <c r="BE3" s="9">
        <v>54</v>
      </c>
      <c r="BF3" s="9">
        <v>55</v>
      </c>
      <c r="BG3" s="9">
        <v>56</v>
      </c>
      <c r="BH3" s="9">
        <v>57</v>
      </c>
      <c r="BI3" s="9">
        <v>58</v>
      </c>
      <c r="BJ3" s="9">
        <v>59</v>
      </c>
      <c r="BK3" s="9">
        <v>60</v>
      </c>
      <c r="BL3" s="9">
        <v>61</v>
      </c>
      <c r="BM3" s="9">
        <v>62</v>
      </c>
      <c r="BN3" s="9">
        <v>63</v>
      </c>
      <c r="BO3" s="9">
        <v>64</v>
      </c>
      <c r="BP3" s="9">
        <v>65</v>
      </c>
      <c r="BQ3" s="9">
        <v>66</v>
      </c>
      <c r="BR3" s="9">
        <v>67</v>
      </c>
      <c r="BS3" s="9">
        <v>68</v>
      </c>
      <c r="BT3" s="9">
        <v>69</v>
      </c>
      <c r="BU3" s="9">
        <v>70</v>
      </c>
      <c r="BV3" s="9">
        <v>71</v>
      </c>
      <c r="BW3" s="9">
        <v>72</v>
      </c>
      <c r="BX3" s="9">
        <v>73</v>
      </c>
      <c r="BY3" s="9">
        <v>74</v>
      </c>
      <c r="BZ3" s="9">
        <v>75</v>
      </c>
      <c r="CA3" s="9">
        <v>76</v>
      </c>
      <c r="CB3" s="9">
        <v>77</v>
      </c>
      <c r="CC3" s="9">
        <v>78</v>
      </c>
      <c r="CD3" s="9">
        <v>79</v>
      </c>
      <c r="CE3" s="9">
        <v>80</v>
      </c>
      <c r="CF3" s="9">
        <v>81</v>
      </c>
      <c r="CG3" s="9">
        <v>82</v>
      </c>
      <c r="CH3" s="9">
        <v>83</v>
      </c>
      <c r="CI3" s="9">
        <v>84</v>
      </c>
      <c r="CJ3" s="9">
        <v>85</v>
      </c>
      <c r="CK3" s="9">
        <v>86</v>
      </c>
      <c r="CL3" s="9">
        <v>87</v>
      </c>
      <c r="CM3" s="9">
        <v>88</v>
      </c>
      <c r="CN3" s="9">
        <v>89</v>
      </c>
      <c r="CO3" s="9">
        <v>90</v>
      </c>
      <c r="CP3" s="9">
        <v>91</v>
      </c>
      <c r="CQ3" s="9">
        <v>92</v>
      </c>
      <c r="CR3" s="9">
        <v>93</v>
      </c>
      <c r="CS3" s="9">
        <v>94</v>
      </c>
      <c r="CT3" s="9">
        <v>95</v>
      </c>
      <c r="CU3" s="9">
        <v>96</v>
      </c>
      <c r="CV3" s="9">
        <v>97</v>
      </c>
      <c r="CW3" s="9">
        <v>98</v>
      </c>
      <c r="CX3" s="9">
        <v>99</v>
      </c>
      <c r="CY3" s="9">
        <v>100</v>
      </c>
      <c r="CZ3" s="9">
        <v>101</v>
      </c>
      <c r="DA3" s="9">
        <v>102</v>
      </c>
      <c r="DB3" s="9">
        <v>103</v>
      </c>
      <c r="DC3" s="9">
        <v>104</v>
      </c>
      <c r="DD3" s="9">
        <v>105</v>
      </c>
      <c r="DE3" s="9">
        <v>106</v>
      </c>
      <c r="DF3" s="9">
        <v>107</v>
      </c>
      <c r="DG3" s="9">
        <v>108</v>
      </c>
      <c r="DH3" s="9">
        <v>109</v>
      </c>
      <c r="DI3" s="9">
        <v>110</v>
      </c>
      <c r="DJ3" s="9">
        <v>111</v>
      </c>
      <c r="DK3" s="9">
        <v>112</v>
      </c>
      <c r="DL3" s="9">
        <v>113</v>
      </c>
      <c r="DM3" s="9">
        <v>114</v>
      </c>
      <c r="DN3" s="9">
        <v>115</v>
      </c>
      <c r="DO3" s="9">
        <v>116</v>
      </c>
      <c r="DP3" s="9">
        <v>117</v>
      </c>
      <c r="DQ3" s="9">
        <v>118</v>
      </c>
      <c r="DR3" s="9">
        <v>119</v>
      </c>
      <c r="DS3" s="9">
        <v>120</v>
      </c>
      <c r="DT3" s="9">
        <v>121</v>
      </c>
      <c r="DU3" s="9">
        <v>122</v>
      </c>
      <c r="DV3" s="9">
        <v>123</v>
      </c>
      <c r="DW3" s="9">
        <v>124</v>
      </c>
      <c r="DX3" s="9">
        <v>125</v>
      </c>
      <c r="DY3" s="9">
        <v>126</v>
      </c>
      <c r="DZ3" s="9">
        <v>127</v>
      </c>
      <c r="EA3" s="9">
        <v>128</v>
      </c>
      <c r="EB3" s="9">
        <v>129</v>
      </c>
      <c r="EC3" s="9">
        <v>130</v>
      </c>
      <c r="ED3" s="9">
        <v>131</v>
      </c>
      <c r="EE3" s="9">
        <v>132</v>
      </c>
      <c r="EF3" s="9">
        <v>133</v>
      </c>
      <c r="EG3" s="9">
        <v>134</v>
      </c>
      <c r="EH3" s="9">
        <v>135</v>
      </c>
      <c r="EI3" s="9">
        <v>136</v>
      </c>
      <c r="EJ3" s="9">
        <v>137</v>
      </c>
      <c r="EK3" s="9">
        <v>138</v>
      </c>
      <c r="EL3" s="9">
        <v>139</v>
      </c>
      <c r="EM3" s="85">
        <v>140</v>
      </c>
      <c r="EN3" s="94">
        <v>141</v>
      </c>
      <c r="EO3" s="94">
        <v>142</v>
      </c>
      <c r="EP3" s="94">
        <v>143</v>
      </c>
      <c r="EQ3" s="94">
        <v>144</v>
      </c>
      <c r="ER3" s="94">
        <v>145</v>
      </c>
      <c r="ES3" s="94">
        <v>146</v>
      </c>
      <c r="ET3" s="94">
        <v>147</v>
      </c>
      <c r="EU3" s="94">
        <v>148</v>
      </c>
      <c r="EV3" s="94">
        <v>149</v>
      </c>
      <c r="EW3" s="94">
        <v>150</v>
      </c>
      <c r="EX3" s="94">
        <v>151</v>
      </c>
      <c r="EY3" s="94">
        <v>152</v>
      </c>
      <c r="EZ3" s="94">
        <v>153</v>
      </c>
      <c r="FA3" s="94">
        <v>154</v>
      </c>
      <c r="FB3" s="94">
        <v>155</v>
      </c>
      <c r="FC3" s="94">
        <v>156</v>
      </c>
      <c r="FD3" s="94">
        <v>157</v>
      </c>
      <c r="FE3" s="94">
        <v>158</v>
      </c>
      <c r="FF3" s="94">
        <v>159</v>
      </c>
      <c r="FG3" s="94">
        <v>160</v>
      </c>
      <c r="FH3" s="94">
        <v>161</v>
      </c>
      <c r="FI3" s="94">
        <v>162</v>
      </c>
      <c r="FJ3" s="94">
        <v>163</v>
      </c>
      <c r="FK3" s="94">
        <v>164</v>
      </c>
      <c r="FL3" s="94">
        <v>165</v>
      </c>
      <c r="FM3" s="94">
        <v>166</v>
      </c>
      <c r="FN3" s="94">
        <v>167</v>
      </c>
      <c r="FO3" s="94">
        <v>168</v>
      </c>
      <c r="FP3" s="94">
        <v>169</v>
      </c>
      <c r="FQ3" s="94">
        <v>170</v>
      </c>
      <c r="FR3" s="94">
        <v>171</v>
      </c>
      <c r="FS3" s="94">
        <v>172</v>
      </c>
      <c r="FT3" s="94">
        <v>173</v>
      </c>
      <c r="FU3" s="94">
        <v>174</v>
      </c>
      <c r="FV3" s="94">
        <v>175</v>
      </c>
      <c r="FW3" s="94">
        <v>176</v>
      </c>
      <c r="FX3" s="94">
        <v>177</v>
      </c>
      <c r="FY3" s="94">
        <v>178</v>
      </c>
      <c r="FZ3" s="94">
        <v>179</v>
      </c>
      <c r="GA3" s="94">
        <v>180</v>
      </c>
      <c r="GB3" s="94">
        <v>181</v>
      </c>
      <c r="GC3" s="94">
        <v>182</v>
      </c>
      <c r="GD3" s="94">
        <v>183</v>
      </c>
      <c r="GE3" s="94">
        <v>184</v>
      </c>
      <c r="GF3" s="94">
        <v>185</v>
      </c>
      <c r="GG3" s="94">
        <v>186</v>
      </c>
      <c r="GH3" s="94">
        <v>187</v>
      </c>
      <c r="GI3" s="94">
        <v>188</v>
      </c>
      <c r="GJ3" s="94">
        <v>189</v>
      </c>
      <c r="GK3" s="94">
        <v>190</v>
      </c>
      <c r="GL3" s="94">
        <v>191</v>
      </c>
      <c r="GM3" s="94">
        <v>192</v>
      </c>
      <c r="GN3" s="94">
        <v>193</v>
      </c>
      <c r="GO3" s="94">
        <v>194</v>
      </c>
      <c r="GP3" s="94">
        <v>195</v>
      </c>
      <c r="GQ3" s="94">
        <v>196</v>
      </c>
      <c r="GR3" s="94">
        <v>197</v>
      </c>
      <c r="GS3" s="94">
        <v>198</v>
      </c>
      <c r="GT3" s="94">
        <v>199</v>
      </c>
      <c r="GU3" s="94">
        <v>200</v>
      </c>
      <c r="GV3" s="94">
        <v>201</v>
      </c>
      <c r="GW3" s="94">
        <v>202</v>
      </c>
      <c r="GX3" s="94">
        <v>203</v>
      </c>
      <c r="GY3" s="94">
        <v>204</v>
      </c>
      <c r="GZ3" s="94">
        <v>205</v>
      </c>
      <c r="HA3" s="94">
        <v>206</v>
      </c>
      <c r="HB3" s="94">
        <v>207</v>
      </c>
      <c r="HC3" s="94">
        <v>208</v>
      </c>
      <c r="HD3" s="94">
        <v>209</v>
      </c>
      <c r="HE3" s="94">
        <v>210</v>
      </c>
      <c r="HF3" s="94">
        <v>211</v>
      </c>
      <c r="HG3" s="94">
        <v>212</v>
      </c>
      <c r="HH3" s="94">
        <v>213</v>
      </c>
      <c r="HI3" s="94">
        <v>214</v>
      </c>
      <c r="HJ3" s="94">
        <v>215</v>
      </c>
      <c r="HK3" s="94">
        <v>216</v>
      </c>
      <c r="HL3" s="94">
        <v>217</v>
      </c>
      <c r="HM3" s="94">
        <v>218</v>
      </c>
      <c r="HN3" s="94">
        <v>219</v>
      </c>
      <c r="HO3" s="94">
        <v>220</v>
      </c>
      <c r="HP3" s="94">
        <v>221</v>
      </c>
      <c r="HQ3" s="94">
        <v>222</v>
      </c>
      <c r="HR3" s="94">
        <v>223</v>
      </c>
      <c r="HS3" s="94">
        <v>224</v>
      </c>
      <c r="HT3" s="94">
        <v>225</v>
      </c>
      <c r="HU3" s="94">
        <v>226</v>
      </c>
      <c r="HV3" s="94">
        <v>227</v>
      </c>
      <c r="HW3" s="94">
        <v>228</v>
      </c>
      <c r="HX3" s="94">
        <v>229</v>
      </c>
      <c r="HY3" s="94">
        <v>230</v>
      </c>
      <c r="HZ3" s="94">
        <v>231</v>
      </c>
      <c r="IA3" s="94"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725" t="s">
        <v>3181</v>
      </c>
      <c r="R4" s="726"/>
      <c r="S4" s="726"/>
      <c r="T4" s="727"/>
      <c r="U4" s="723">
        <v>46114</v>
      </c>
      <c r="V4" s="723"/>
      <c r="W4" s="723"/>
      <c r="X4" s="723"/>
      <c r="Y4" s="723">
        <v>46115</v>
      </c>
      <c r="Z4" s="723"/>
      <c r="AA4" s="723"/>
      <c r="AB4" s="723"/>
      <c r="AC4" s="723">
        <v>46116</v>
      </c>
      <c r="AD4" s="723"/>
      <c r="AE4" s="723"/>
      <c r="AF4" s="723"/>
      <c r="AG4" s="723">
        <v>46117</v>
      </c>
      <c r="AH4" s="723"/>
      <c r="AI4" s="723"/>
      <c r="AJ4" s="723"/>
      <c r="AK4" s="723">
        <v>46118</v>
      </c>
      <c r="AL4" s="723"/>
      <c r="AM4" s="723"/>
      <c r="AN4" s="723"/>
      <c r="AO4" s="723">
        <v>46119</v>
      </c>
      <c r="AP4" s="723"/>
      <c r="AQ4" s="723"/>
      <c r="AR4" s="723"/>
      <c r="AS4" s="723">
        <v>46120</v>
      </c>
      <c r="AT4" s="723"/>
      <c r="AU4" s="723"/>
      <c r="AV4" s="723"/>
      <c r="AW4" s="723">
        <v>46121</v>
      </c>
      <c r="AX4" s="723"/>
      <c r="AY4" s="723"/>
      <c r="AZ4" s="723"/>
      <c r="BA4" s="723">
        <v>46122</v>
      </c>
      <c r="BB4" s="723"/>
      <c r="BC4" s="723"/>
      <c r="BD4" s="723"/>
      <c r="BE4" s="723">
        <v>46123</v>
      </c>
      <c r="BF4" s="723"/>
      <c r="BG4" s="723"/>
      <c r="BH4" s="723"/>
      <c r="BI4" s="723">
        <v>46124</v>
      </c>
      <c r="BJ4" s="723"/>
      <c r="BK4" s="723"/>
      <c r="BL4" s="723"/>
      <c r="BM4" s="723">
        <v>46125</v>
      </c>
      <c r="BN4" s="723"/>
      <c r="BO4" s="723"/>
      <c r="BP4" s="723"/>
      <c r="BQ4" s="723">
        <v>46126</v>
      </c>
      <c r="BR4" s="723"/>
      <c r="BS4" s="723"/>
      <c r="BT4" s="723"/>
      <c r="BU4" s="723">
        <v>46127</v>
      </c>
      <c r="BV4" s="723"/>
      <c r="BW4" s="723"/>
      <c r="BX4" s="723"/>
      <c r="BY4" s="723">
        <v>46128</v>
      </c>
      <c r="BZ4" s="723"/>
      <c r="CA4" s="723"/>
      <c r="CB4" s="723"/>
      <c r="CC4" s="723">
        <v>46129</v>
      </c>
      <c r="CD4" s="723"/>
      <c r="CE4" s="723"/>
      <c r="CF4" s="723"/>
      <c r="CG4" s="723">
        <v>46130</v>
      </c>
      <c r="CH4" s="723"/>
      <c r="CI4" s="723"/>
      <c r="CJ4" s="723"/>
      <c r="CK4" s="723">
        <v>46131</v>
      </c>
      <c r="CL4" s="723"/>
      <c r="CM4" s="723"/>
      <c r="CN4" s="723"/>
      <c r="CO4" s="723">
        <v>46132</v>
      </c>
      <c r="CP4" s="723"/>
      <c r="CQ4" s="723"/>
      <c r="CR4" s="723"/>
      <c r="CS4" s="723">
        <v>46133</v>
      </c>
      <c r="CT4" s="723"/>
      <c r="CU4" s="723"/>
      <c r="CV4" s="723"/>
      <c r="CW4" s="723">
        <v>46134</v>
      </c>
      <c r="CX4" s="723"/>
      <c r="CY4" s="723"/>
      <c r="CZ4" s="723"/>
      <c r="DA4" s="723">
        <v>46135</v>
      </c>
      <c r="DB4" s="723"/>
      <c r="DC4" s="723"/>
      <c r="DD4" s="723"/>
      <c r="DE4" s="723">
        <v>46136</v>
      </c>
      <c r="DF4" s="723"/>
      <c r="DG4" s="723"/>
      <c r="DH4" s="723"/>
      <c r="DI4" s="723">
        <v>46137</v>
      </c>
      <c r="DJ4" s="723"/>
      <c r="DK4" s="723"/>
      <c r="DL4" s="723"/>
      <c r="DM4" s="723">
        <v>46138</v>
      </c>
      <c r="DN4" s="723"/>
      <c r="DO4" s="723"/>
      <c r="DP4" s="723"/>
      <c r="DQ4" s="723">
        <v>46139</v>
      </c>
      <c r="DR4" s="723"/>
      <c r="DS4" s="723"/>
      <c r="DT4" s="723"/>
      <c r="DU4" s="723">
        <v>46140</v>
      </c>
      <c r="DV4" s="723"/>
      <c r="DW4" s="723"/>
      <c r="DX4" s="723"/>
      <c r="DY4" s="723">
        <v>46141</v>
      </c>
      <c r="DZ4" s="723"/>
      <c r="EA4" s="723"/>
      <c r="EB4" s="723"/>
      <c r="EC4" s="723">
        <v>46142</v>
      </c>
      <c r="ED4" s="723"/>
      <c r="EE4" s="723"/>
      <c r="EF4" s="723"/>
      <c r="EG4" s="723"/>
      <c r="EH4" s="723"/>
      <c r="EI4" s="723"/>
      <c r="EJ4" s="723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v>29</v>
      </c>
      <c r="FH4" s="157">
        <v>28</v>
      </c>
      <c r="FI4" s="157">
        <v>27</v>
      </c>
      <c r="FJ4" s="157">
        <v>26</v>
      </c>
      <c r="FK4" s="157">
        <v>25</v>
      </c>
      <c r="FL4" s="157">
        <v>24</v>
      </c>
      <c r="FM4" s="157">
        <v>23</v>
      </c>
      <c r="FN4" s="157">
        <v>22</v>
      </c>
      <c r="FO4" s="157">
        <v>21</v>
      </c>
      <c r="FP4" s="157">
        <v>20</v>
      </c>
      <c r="FQ4" s="157">
        <v>19</v>
      </c>
      <c r="FR4" s="157">
        <v>18</v>
      </c>
      <c r="FS4" s="157">
        <v>17</v>
      </c>
      <c r="FT4" s="157">
        <v>16</v>
      </c>
      <c r="FU4" s="157">
        <v>15</v>
      </c>
      <c r="FV4" s="157">
        <v>14</v>
      </c>
      <c r="FW4" s="157">
        <v>13</v>
      </c>
      <c r="FX4" s="157">
        <v>12</v>
      </c>
      <c r="FY4" s="157">
        <v>11</v>
      </c>
      <c r="FZ4" s="157">
        <v>10</v>
      </c>
      <c r="GA4" s="157">
        <v>9</v>
      </c>
      <c r="GB4" s="157">
        <v>8</v>
      </c>
      <c r="GC4" s="157">
        <v>7</v>
      </c>
      <c r="GD4" s="157">
        <v>6</v>
      </c>
      <c r="GE4" s="157">
        <v>5</v>
      </c>
      <c r="GF4" s="157">
        <v>4</v>
      </c>
      <c r="GG4" s="157">
        <v>3</v>
      </c>
      <c r="GH4" s="157">
        <v>2</v>
      </c>
      <c r="GI4" s="157"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v>28</v>
      </c>
      <c r="GP4" s="160">
        <v>27</v>
      </c>
      <c r="GQ4" s="160">
        <v>26</v>
      </c>
      <c r="GR4" s="160">
        <v>25</v>
      </c>
      <c r="GS4" s="160">
        <v>24</v>
      </c>
      <c r="GT4" s="160">
        <v>23</v>
      </c>
      <c r="GU4" s="160">
        <v>22</v>
      </c>
      <c r="GV4" s="160">
        <v>21</v>
      </c>
      <c r="GW4" s="160">
        <v>20</v>
      </c>
      <c r="GX4" s="160">
        <v>19</v>
      </c>
      <c r="GY4" s="160">
        <v>18</v>
      </c>
      <c r="GZ4" s="160">
        <v>17</v>
      </c>
      <c r="HA4" s="160">
        <v>16</v>
      </c>
      <c r="HB4" s="160">
        <v>15</v>
      </c>
      <c r="HC4" s="160">
        <v>14</v>
      </c>
      <c r="HD4" s="160">
        <v>13</v>
      </c>
      <c r="HE4" s="160">
        <v>12</v>
      </c>
      <c r="HF4" s="160">
        <v>11</v>
      </c>
      <c r="HG4" s="160">
        <v>10</v>
      </c>
      <c r="HH4" s="160">
        <v>9</v>
      </c>
      <c r="HI4" s="160">
        <v>8</v>
      </c>
      <c r="HJ4" s="160">
        <v>7</v>
      </c>
      <c r="HK4" s="160">
        <v>6</v>
      </c>
      <c r="HL4" s="160">
        <v>5</v>
      </c>
      <c r="HM4" s="160">
        <v>4</v>
      </c>
      <c r="HN4" s="160">
        <v>3</v>
      </c>
      <c r="HO4" s="160">
        <v>2</v>
      </c>
      <c r="HP4" s="160"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3181</v>
      </c>
      <c r="G5" s="366" t="s">
        <v>3182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3194</v>
      </c>
      <c r="B6" s="522" t="s">
        <v>3195</v>
      </c>
      <c r="C6" s="523">
        <v>1</v>
      </c>
      <c r="D6" s="524" t="s">
        <v>3196</v>
      </c>
      <c r="E6" s="524" t="s">
        <v>3197</v>
      </c>
      <c r="F6" s="525" t="s">
        <v>3181</v>
      </c>
      <c r="G6" s="525" t="s">
        <v>3182</v>
      </c>
      <c r="H6" s="350" t="s">
        <v>1284</v>
      </c>
      <c r="I6" s="351" t="s">
        <v>1284</v>
      </c>
      <c r="J6" s="409" t="s">
        <v>3183</v>
      </c>
      <c r="K6" s="410" t="s">
        <v>3184</v>
      </c>
      <c r="L6" s="329">
        <v>0</v>
      </c>
      <c r="M6" s="329">
        <v>0</v>
      </c>
      <c r="N6" s="342"/>
      <c r="O6" s="288" t="s">
        <v>3326</v>
      </c>
      <c r="P6" s="330">
        <v>0</v>
      </c>
      <c r="Q6" s="400"/>
      <c r="R6" s="401"/>
      <c r="S6" s="400"/>
      <c r="T6" s="401"/>
      <c r="U6" s="400">
        <f>Q6+'APONTAMENTO CREDENCIAMENTO'!U6</f>
        <v>0</v>
      </c>
      <c r="V6" s="400">
        <f>R6+'APONTAMENTO CREDENCIAMENTO'!V6</f>
        <v>0</v>
      </c>
      <c r="W6" s="400">
        <f>S6+'APONTAMENTO CREDENCIAMENTO'!W6</f>
        <v>0</v>
      </c>
      <c r="X6" s="400">
        <f>T6+'APONTAMENTO CREDENCIAMENTO'!X6</f>
        <v>0</v>
      </c>
      <c r="Y6" s="400">
        <f>U6+'APONTAMENTO CREDENCIAMENTO'!Y6</f>
        <v>0</v>
      </c>
      <c r="Z6" s="400">
        <f>V6+'APONTAMENTO CREDENCIAMENTO'!Z6</f>
        <v>0</v>
      </c>
      <c r="AA6" s="400">
        <f>W6+'APONTAMENTO CREDENCIAMENTO'!AA6</f>
        <v>0</v>
      </c>
      <c r="AB6" s="400">
        <f>X6+'APONTAMENTO CREDENCIAMENTO'!AB6</f>
        <v>0</v>
      </c>
      <c r="AC6" s="400">
        <f>Y6+'APONTAMENTO CREDENCIAMENTO'!AC6</f>
        <v>0</v>
      </c>
      <c r="AD6" s="400">
        <f>Z6+'APONTAMENTO CREDENCIAMENTO'!AD6</f>
        <v>0</v>
      </c>
      <c r="AE6" s="400">
        <f>AA6+'APONTAMENTO CREDENCIAMENTO'!AE6</f>
        <v>0</v>
      </c>
      <c r="AF6" s="400">
        <f>AB6+'APONTAMENTO CREDENCIAMENTO'!AF6</f>
        <v>0</v>
      </c>
      <c r="AG6" s="400">
        <f>AC6+'APONTAMENTO CREDENCIAMENTO'!AG6</f>
        <v>0</v>
      </c>
      <c r="AH6" s="400">
        <f>AD6+'APONTAMENTO CREDENCIAMENTO'!AH6</f>
        <v>0</v>
      </c>
      <c r="AI6" s="400">
        <f>AE6+'APONTAMENTO CREDENCIAMENTO'!AI6</f>
        <v>0</v>
      </c>
      <c r="AJ6" s="400">
        <f>AF6+'APONTAMENTO CREDENCIAMENTO'!AJ6</f>
        <v>0</v>
      </c>
      <c r="AK6" s="400">
        <f>AG6+'APONTAMENTO CREDENCIAMENTO'!AK6</f>
        <v>0</v>
      </c>
      <c r="AL6" s="400">
        <f>AH6+'APONTAMENTO CREDENCIAMENTO'!AL6</f>
        <v>0</v>
      </c>
      <c r="AM6" s="400">
        <f>AI6+'APONTAMENTO CREDENCIAMENTO'!AM6</f>
        <v>0</v>
      </c>
      <c r="AN6" s="400">
        <f>AJ6+'APONTAMENTO CREDENCIAMENTO'!AN6</f>
        <v>0</v>
      </c>
      <c r="AO6" s="400">
        <f>AK6+'APONTAMENTO CREDENCIAMENTO'!AO6</f>
        <v>0</v>
      </c>
      <c r="AP6" s="400">
        <f>AL6+'APONTAMENTO CREDENCIAMENTO'!AP6</f>
        <v>0</v>
      </c>
      <c r="AQ6" s="400">
        <f>AM6+'APONTAMENTO CREDENCIAMENTO'!AQ6</f>
        <v>0</v>
      </c>
      <c r="AR6" s="400">
        <f>AN6+'APONTAMENTO CREDENCIAMENTO'!AR6</f>
        <v>0</v>
      </c>
      <c r="AS6" s="400">
        <f>AO6+'APONTAMENTO CREDENCIAMENTO'!AS6</f>
        <v>0</v>
      </c>
      <c r="AT6" s="400">
        <f>AP6+'APONTAMENTO CREDENCIAMENTO'!AT6</f>
        <v>0</v>
      </c>
      <c r="AU6" s="400">
        <f>AQ6+'APONTAMENTO CREDENCIAMENTO'!AU6</f>
        <v>0</v>
      </c>
      <c r="AV6" s="400">
        <f>AR6+'APONTAMENTO CREDENCIAMENTO'!AV6</f>
        <v>0</v>
      </c>
      <c r="AW6" s="400">
        <f>AS6+'APONTAMENTO CREDENCIAMENTO'!AW6</f>
        <v>0</v>
      </c>
      <c r="AX6" s="400">
        <f>AT6+'APONTAMENTO CREDENCIAMENTO'!AX6</f>
        <v>0</v>
      </c>
      <c r="AY6" s="400">
        <f>AU6+'APONTAMENTO CREDENCIAMENTO'!AY6</f>
        <v>0</v>
      </c>
      <c r="AZ6" s="400">
        <f>AV6+'APONTAMENTO CREDENCIAMENTO'!AZ6</f>
        <v>0</v>
      </c>
      <c r="BA6" s="400">
        <f>AW6+'APONTAMENTO CREDENCIAMENTO'!BA6</f>
        <v>0</v>
      </c>
      <c r="BB6" s="400">
        <f>AX6+'APONTAMENTO CREDENCIAMENTO'!BB6</f>
        <v>0</v>
      </c>
      <c r="BC6" s="400">
        <f>AY6+'APONTAMENTO CREDENCIAMENTO'!BC6</f>
        <v>0</v>
      </c>
      <c r="BD6" s="400">
        <f>AZ6+'APONTAMENTO CREDENCIAMENTO'!BD6</f>
        <v>0</v>
      </c>
      <c r="BE6" s="400">
        <f>BA6+'APONTAMENTO CREDENCIAMENTO'!BE6</f>
        <v>0</v>
      </c>
      <c r="BF6" s="400">
        <f>BB6+'APONTAMENTO CREDENCIAMENTO'!BF6</f>
        <v>0</v>
      </c>
      <c r="BG6" s="400">
        <f>BC6+'APONTAMENTO CREDENCIAMENTO'!BG6</f>
        <v>0</v>
      </c>
      <c r="BH6" s="400">
        <f>BD6+'APONTAMENTO CREDENCIAMENTO'!BH6</f>
        <v>0</v>
      </c>
      <c r="BI6" s="400">
        <f>BE6+'APONTAMENTO CREDENCIAMENTO'!BI6</f>
        <v>0</v>
      </c>
      <c r="BJ6" s="400">
        <f>BF6+'APONTAMENTO CREDENCIAMENTO'!BJ6</f>
        <v>0</v>
      </c>
      <c r="BK6" s="400">
        <f>BG6+'APONTAMENTO CREDENCIAMENTO'!BK6</f>
        <v>0</v>
      </c>
      <c r="BL6" s="400">
        <f>BH6+'APONTAMENTO CREDENCIAMENTO'!BL6</f>
        <v>0</v>
      </c>
      <c r="BM6" s="400">
        <f>BI6+'APONTAMENTO CREDENCIAMENTO'!BM6</f>
        <v>0</v>
      </c>
      <c r="BN6" s="400">
        <f>BJ6+'APONTAMENTO CREDENCIAMENTO'!BN6</f>
        <v>0</v>
      </c>
      <c r="BO6" s="400">
        <f>BK6+'APONTAMENTO CREDENCIAMENTO'!BO6</f>
        <v>0</v>
      </c>
      <c r="BP6" s="400">
        <f>BL6+'APONTAMENTO CREDENCIAMENTO'!BP6</f>
        <v>0</v>
      </c>
      <c r="BQ6" s="400">
        <f>BM6+'APONTAMENTO CREDENCIAMENTO'!BQ6</f>
        <v>0</v>
      </c>
      <c r="BR6" s="400">
        <f>BN6+'APONTAMENTO CREDENCIAMENTO'!BR6</f>
        <v>0</v>
      </c>
      <c r="BS6" s="400">
        <f>BO6+'APONTAMENTO CREDENCIAMENTO'!BS6</f>
        <v>0</v>
      </c>
      <c r="BT6" s="400">
        <f>BP6+'APONTAMENTO CREDENCIAMENTO'!BT6</f>
        <v>0</v>
      </c>
      <c r="BU6" s="400">
        <f>BQ6+'APONTAMENTO CREDENCIAMENTO'!BU6</f>
        <v>0</v>
      </c>
      <c r="BV6" s="400">
        <f>BR6+'APONTAMENTO CREDENCIAMENTO'!BV6</f>
        <v>0</v>
      </c>
      <c r="BW6" s="400">
        <f>BS6+'APONTAMENTO CREDENCIAMENTO'!BW6</f>
        <v>0</v>
      </c>
      <c r="BX6" s="400">
        <f>BT6+'APONTAMENTO CREDENCIAMENTO'!BX6</f>
        <v>0</v>
      </c>
      <c r="BY6" s="400">
        <f>BU6+'APONTAMENTO CREDENCIAMENTO'!BY6</f>
        <v>0</v>
      </c>
      <c r="BZ6" s="400">
        <f>BV6+'APONTAMENTO CREDENCIAMENTO'!BZ6</f>
        <v>0</v>
      </c>
      <c r="CA6" s="400">
        <f>BW6+'APONTAMENTO CREDENCIAMENTO'!CA6</f>
        <v>0</v>
      </c>
      <c r="CB6" s="400">
        <f>BX6+'APONTAMENTO CREDENCIAMENTO'!CB6</f>
        <v>0</v>
      </c>
      <c r="CC6" s="400">
        <f>BY6+'APONTAMENTO CREDENCIAMENTO'!CC6</f>
        <v>0</v>
      </c>
      <c r="CD6" s="400">
        <f>BZ6+'APONTAMENTO CREDENCIAMENTO'!CD6</f>
        <v>0</v>
      </c>
      <c r="CE6" s="400">
        <f>CA6+'APONTAMENTO CREDENCIAMENTO'!CE6</f>
        <v>0</v>
      </c>
      <c r="CF6" s="400">
        <f>CB6+'APONTAMENTO CREDENCIAMENTO'!CF6</f>
        <v>0</v>
      </c>
      <c r="CG6" s="400">
        <f>CC6+'APONTAMENTO CREDENCIAMENTO'!CG6</f>
        <v>0</v>
      </c>
      <c r="CH6" s="400">
        <f>CD6+'APONTAMENTO CREDENCIAMENTO'!CH6</f>
        <v>0</v>
      </c>
      <c r="CI6" s="400">
        <f>CE6+'APONTAMENTO CREDENCIAMENTO'!CI6</f>
        <v>0</v>
      </c>
      <c r="CJ6" s="400">
        <f>CF6+'APONTAMENTO CREDENCIAMENTO'!CJ6</f>
        <v>0</v>
      </c>
      <c r="CK6" s="400">
        <f>CG6+'APONTAMENTO CREDENCIAMENTO'!CK6</f>
        <v>0</v>
      </c>
      <c r="CL6" s="400">
        <f>CH6+'APONTAMENTO CREDENCIAMENTO'!CL6</f>
        <v>0</v>
      </c>
      <c r="CM6" s="400">
        <f>CI6+'APONTAMENTO CREDENCIAMENTO'!CM6</f>
        <v>0</v>
      </c>
      <c r="CN6" s="400">
        <f>CJ6+'APONTAMENTO CREDENCIAMENTO'!CN6</f>
        <v>0</v>
      </c>
      <c r="CO6" s="400">
        <f>CK6+'APONTAMENTO CREDENCIAMENTO'!CO6</f>
        <v>0</v>
      </c>
      <c r="CP6" s="400">
        <f>CL6+'APONTAMENTO CREDENCIAMENTO'!CP6</f>
        <v>0</v>
      </c>
      <c r="CQ6" s="400">
        <f>CM6+'APONTAMENTO CREDENCIAMENTO'!CQ6</f>
        <v>0</v>
      </c>
      <c r="CR6" s="400">
        <f>CN6+'APONTAMENTO CREDENCIAMENTO'!CR6</f>
        <v>0</v>
      </c>
      <c r="CS6" s="400">
        <f>CO6+'APONTAMENTO CREDENCIAMENTO'!CS6</f>
        <v>0</v>
      </c>
      <c r="CT6" s="400">
        <f>CP6+'APONTAMENTO CREDENCIAMENTO'!CT6</f>
        <v>0</v>
      </c>
      <c r="CU6" s="400">
        <f>CQ6+'APONTAMENTO CREDENCIAMENTO'!CU6</f>
        <v>0</v>
      </c>
      <c r="CV6" s="400">
        <f>CR6+'APONTAMENTO CREDENCIAMENTO'!CV6</f>
        <v>0</v>
      </c>
      <c r="CW6" s="400">
        <f>CS6+'APONTAMENTO CREDENCIAMENTO'!CW6</f>
        <v>0</v>
      </c>
      <c r="CX6" s="400">
        <f>CT6+'APONTAMENTO CREDENCIAMENTO'!CX6</f>
        <v>0</v>
      </c>
      <c r="CY6" s="400">
        <f>CU6+'APONTAMENTO CREDENCIAMENTO'!CY6</f>
        <v>0</v>
      </c>
      <c r="CZ6" s="400">
        <f>CV6+'APONTAMENTO CREDENCIAMENTO'!CZ6</f>
        <v>0</v>
      </c>
      <c r="DA6" s="400">
        <f>CW6+'APONTAMENTO CREDENCIAMENTO'!DA6</f>
        <v>0</v>
      </c>
      <c r="DB6" s="400">
        <f>CX6+'APONTAMENTO CREDENCIAMENTO'!DB6</f>
        <v>0</v>
      </c>
      <c r="DC6" s="400">
        <f>CY6+'APONTAMENTO CREDENCIAMENTO'!DC6</f>
        <v>0</v>
      </c>
      <c r="DD6" s="400">
        <f>CZ6+'APONTAMENTO CREDENCIAMENTO'!DD6</f>
        <v>0</v>
      </c>
      <c r="DE6" s="400">
        <f>DA6+'APONTAMENTO CREDENCIAMENTO'!DE6</f>
        <v>0</v>
      </c>
      <c r="DF6" s="400">
        <f>DB6+'APONTAMENTO CREDENCIAMENTO'!DF6</f>
        <v>0</v>
      </c>
      <c r="DG6" s="400">
        <f>DC6+'APONTAMENTO CREDENCIAMENTO'!DG6</f>
        <v>0</v>
      </c>
      <c r="DH6" s="400">
        <f>DD6+'APONTAMENTO CREDENCIAMENTO'!DH6</f>
        <v>0</v>
      </c>
      <c r="DI6" s="400">
        <f>DE6+'APONTAMENTO CREDENCIAMENTO'!DI6</f>
        <v>0</v>
      </c>
      <c r="DJ6" s="400">
        <f>DF6+'APONTAMENTO CREDENCIAMENTO'!DJ6</f>
        <v>0</v>
      </c>
      <c r="DK6" s="400">
        <f>DG6+'APONTAMENTO CREDENCIAMENTO'!DK6</f>
        <v>0</v>
      </c>
      <c r="DL6" s="400">
        <f>DH6+'APONTAMENTO CREDENCIAMENTO'!DL6</f>
        <v>0</v>
      </c>
      <c r="DM6" s="400">
        <f>DI6+'APONTAMENTO CREDENCIAMENTO'!DM6</f>
        <v>0</v>
      </c>
      <c r="DN6" s="400">
        <f>DJ6+'APONTAMENTO CREDENCIAMENTO'!DN6</f>
        <v>0</v>
      </c>
      <c r="DO6" s="400">
        <f>DK6+'APONTAMENTO CREDENCIAMENTO'!DO6</f>
        <v>0</v>
      </c>
      <c r="DP6" s="400">
        <f>DL6+'APONTAMENTO CREDENCIAMENTO'!DP6</f>
        <v>0</v>
      </c>
      <c r="DQ6" s="400">
        <f>DM6+'APONTAMENTO CREDENCIAMENTO'!DQ6</f>
        <v>0</v>
      </c>
      <c r="DR6" s="400">
        <f>DN6+'APONTAMENTO CREDENCIAMENTO'!DR6</f>
        <v>0</v>
      </c>
      <c r="DS6" s="400">
        <f>DO6+'APONTAMENTO CREDENCIAMENTO'!DS6</f>
        <v>0</v>
      </c>
      <c r="DT6" s="400">
        <f>DP6+'APONTAMENTO CREDENCIAMENTO'!DT6</f>
        <v>0</v>
      </c>
      <c r="DU6" s="400">
        <f>DQ6+'APONTAMENTO CREDENCIAMENTO'!DU6</f>
        <v>0</v>
      </c>
      <c r="DV6" s="400">
        <f>DR6+'APONTAMENTO CREDENCIAMENTO'!DV6</f>
        <v>0</v>
      </c>
      <c r="DW6" s="400">
        <f>DS6+'APONTAMENTO CREDENCIAMENTO'!DW6</f>
        <v>0</v>
      </c>
      <c r="DX6" s="400">
        <f>DT6+'APONTAMENTO CREDENCIAMENTO'!DX6</f>
        <v>0</v>
      </c>
      <c r="DY6" s="400">
        <f>DU6+'APONTAMENTO CREDENCIAMENTO'!DY6</f>
        <v>0</v>
      </c>
      <c r="DZ6" s="400">
        <f>DV6+'APONTAMENTO CREDENCIAMENTO'!DZ6</f>
        <v>0</v>
      </c>
      <c r="EA6" s="400">
        <f>DW6+'APONTAMENTO CREDENCIAMENTO'!EA6</f>
        <v>0</v>
      </c>
      <c r="EB6" s="400">
        <f>DX6+'APONTAMENTO CREDENCIAMENTO'!EB6</f>
        <v>0</v>
      </c>
      <c r="EC6" s="400">
        <f>DY6+'APONTAMENTO CREDENCIAMENTO'!EC6</f>
        <v>0</v>
      </c>
      <c r="ED6" s="400">
        <f>DZ6+'APONTAMENTO CREDENCIAMENTO'!ED6</f>
        <v>0</v>
      </c>
      <c r="EE6" s="400">
        <f>EA6+'APONTAMENTO CREDENCIAMENTO'!EE6</f>
        <v>0</v>
      </c>
      <c r="EF6" s="400">
        <f>EB6+'APONTAMENTO CREDENCIAMENTO'!EF6</f>
        <v>0</v>
      </c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v>0</v>
      </c>
      <c r="EQ6" s="171">
        <v>0</v>
      </c>
      <c r="ER6" s="171">
        <v>0</v>
      </c>
      <c r="ES6" s="171">
        <v>0</v>
      </c>
      <c r="ET6" s="171">
        <v>0</v>
      </c>
      <c r="EU6" s="171">
        <v>0</v>
      </c>
      <c r="EV6" s="172">
        <v>0</v>
      </c>
      <c r="EW6" s="367">
        <v>0</v>
      </c>
      <c r="EX6" s="248">
        <v>24057.41</v>
      </c>
      <c r="EY6" s="174">
        <v>0</v>
      </c>
      <c r="EZ6" s="249">
        <v>0</v>
      </c>
      <c r="FA6" s="249">
        <v>0</v>
      </c>
      <c r="FB6" s="174">
        <v>0</v>
      </c>
      <c r="FC6" s="175">
        <v>0</v>
      </c>
      <c r="FD6" s="250">
        <v>0</v>
      </c>
      <c r="FE6" s="176">
        <v>24057.41</v>
      </c>
      <c r="FF6" s="177">
        <v>24057.41</v>
      </c>
      <c r="FG6" s="177">
        <v>0</v>
      </c>
      <c r="FH6" s="177">
        <v>0</v>
      </c>
      <c r="FI6" s="177">
        <v>0</v>
      </c>
      <c r="FJ6" s="177">
        <v>0</v>
      </c>
      <c r="FK6" s="177">
        <v>0</v>
      </c>
      <c r="FL6" s="177">
        <v>0</v>
      </c>
      <c r="FM6" s="177">
        <v>0</v>
      </c>
      <c r="FN6" s="177">
        <v>0</v>
      </c>
      <c r="FO6" s="177">
        <v>0</v>
      </c>
      <c r="FP6" s="177">
        <v>0</v>
      </c>
      <c r="FQ6" s="177">
        <v>0</v>
      </c>
      <c r="FR6" s="177">
        <v>0</v>
      </c>
      <c r="FS6" s="177">
        <v>0</v>
      </c>
      <c r="FT6" s="177">
        <v>0</v>
      </c>
      <c r="FU6" s="177">
        <v>0</v>
      </c>
      <c r="FV6" s="177">
        <v>0</v>
      </c>
      <c r="FW6" s="177">
        <v>0</v>
      </c>
      <c r="FX6" s="177">
        <v>0</v>
      </c>
      <c r="FY6" s="177">
        <v>0</v>
      </c>
      <c r="FZ6" s="177">
        <v>0</v>
      </c>
      <c r="GA6" s="177">
        <v>0</v>
      </c>
      <c r="GB6" s="177">
        <v>0</v>
      </c>
      <c r="GC6" s="177">
        <v>0</v>
      </c>
      <c r="GD6" s="177">
        <v>0</v>
      </c>
      <c r="GE6" s="177">
        <v>0</v>
      </c>
      <c r="GF6" s="177">
        <v>0</v>
      </c>
      <c r="GG6" s="177">
        <v>0</v>
      </c>
      <c r="GH6" s="177">
        <v>0</v>
      </c>
      <c r="GI6" s="177">
        <v>0</v>
      </c>
      <c r="GJ6" s="177">
        <v>0</v>
      </c>
      <c r="GK6" s="178"/>
      <c r="GL6" s="103">
        <v>0</v>
      </c>
      <c r="GM6" s="124"/>
      <c r="GN6" s="104">
        <v>0</v>
      </c>
      <c r="GO6" s="104">
        <v>0</v>
      </c>
      <c r="GP6" s="104">
        <v>0</v>
      </c>
      <c r="GQ6" s="104">
        <v>0</v>
      </c>
      <c r="GR6" s="104">
        <v>0</v>
      </c>
      <c r="GS6" s="104">
        <v>0</v>
      </c>
      <c r="GT6" s="104">
        <v>0</v>
      </c>
      <c r="GU6" s="104">
        <v>0</v>
      </c>
      <c r="GV6" s="104">
        <v>0</v>
      </c>
      <c r="GW6" s="104">
        <v>0</v>
      </c>
      <c r="GX6" s="104">
        <v>0</v>
      </c>
      <c r="GY6" s="104">
        <v>0</v>
      </c>
      <c r="GZ6" s="104">
        <v>0</v>
      </c>
      <c r="HA6" s="104">
        <v>0</v>
      </c>
      <c r="HB6" s="104">
        <v>0</v>
      </c>
      <c r="HC6" s="104">
        <v>0</v>
      </c>
      <c r="HD6" s="104">
        <v>0</v>
      </c>
      <c r="HE6" s="104">
        <v>0</v>
      </c>
      <c r="HF6" s="104">
        <v>0</v>
      </c>
      <c r="HG6" s="104">
        <v>0</v>
      </c>
      <c r="HH6" s="104">
        <v>0</v>
      </c>
      <c r="HI6" s="104">
        <v>0</v>
      </c>
      <c r="HJ6" s="104">
        <v>0</v>
      </c>
      <c r="HK6" s="104">
        <v>0</v>
      </c>
      <c r="HL6" s="104">
        <v>0</v>
      </c>
      <c r="HM6" s="104">
        <v>0</v>
      </c>
      <c r="HN6" s="104">
        <v>0</v>
      </c>
      <c r="HO6" s="104">
        <v>0</v>
      </c>
      <c r="HP6" s="104">
        <v>0</v>
      </c>
      <c r="HW6" s="176">
        <v>17629.309999999998</v>
      </c>
      <c r="HY6" s="280">
        <v>0</v>
      </c>
      <c r="HZ6" s="280">
        <v>0</v>
      </c>
      <c r="IA6" s="280">
        <v>0</v>
      </c>
      <c r="IB6" s="64" t="b">
        <v>0</v>
      </c>
    </row>
    <row r="7" spans="1:237" s="64" customFormat="1" ht="22.5" customHeight="1" x14ac:dyDescent="0.25">
      <c r="A7" s="368" t="s">
        <v>3194</v>
      </c>
      <c r="B7" s="369" t="s">
        <v>3195</v>
      </c>
      <c r="C7" s="370" t="s">
        <v>3191</v>
      </c>
      <c r="D7" s="371" t="s">
        <v>3196</v>
      </c>
      <c r="E7" s="371" t="s">
        <v>3197</v>
      </c>
      <c r="F7" s="372" t="s">
        <v>3181</v>
      </c>
      <c r="G7" s="372" t="s">
        <v>3182</v>
      </c>
      <c r="H7" s="373" t="s">
        <v>1284</v>
      </c>
      <c r="I7" s="374" t="s">
        <v>1284</v>
      </c>
      <c r="J7" s="421" t="s">
        <v>3183</v>
      </c>
      <c r="K7" s="421" t="s">
        <v>3185</v>
      </c>
      <c r="L7" s="329">
        <v>0</v>
      </c>
      <c r="M7" s="329">
        <v>0</v>
      </c>
      <c r="N7" s="342"/>
      <c r="O7" s="289" t="s">
        <v>3326</v>
      </c>
      <c r="P7" s="330">
        <v>0</v>
      </c>
      <c r="Q7" s="400">
        <v>59</v>
      </c>
      <c r="R7" s="401"/>
      <c r="S7" s="400"/>
      <c r="T7" s="401"/>
      <c r="U7" s="400">
        <f>Q7+'APONTAMENTO CREDENCIAMENTO'!U7</f>
        <v>59</v>
      </c>
      <c r="V7" s="400">
        <f>R7+'APONTAMENTO CREDENCIAMENTO'!V7</f>
        <v>0</v>
      </c>
      <c r="W7" s="400">
        <f>S7+'APONTAMENTO CREDENCIAMENTO'!W7</f>
        <v>0</v>
      </c>
      <c r="X7" s="400">
        <f>T7+'APONTAMENTO CREDENCIAMENTO'!X7</f>
        <v>0</v>
      </c>
      <c r="Y7" s="400">
        <f>U7+'APONTAMENTO CREDENCIAMENTO'!Y7</f>
        <v>59</v>
      </c>
      <c r="Z7" s="400">
        <f>V7+'APONTAMENTO CREDENCIAMENTO'!Z7</f>
        <v>0</v>
      </c>
      <c r="AA7" s="400">
        <f>W7+'APONTAMENTO CREDENCIAMENTO'!AA7</f>
        <v>0</v>
      </c>
      <c r="AB7" s="400">
        <f>X7+'APONTAMENTO CREDENCIAMENTO'!AB7</f>
        <v>0</v>
      </c>
      <c r="AC7" s="400">
        <f>Y7+'APONTAMENTO CREDENCIAMENTO'!AC7</f>
        <v>59</v>
      </c>
      <c r="AD7" s="400">
        <f>Z7+'APONTAMENTO CREDENCIAMENTO'!AD7</f>
        <v>0</v>
      </c>
      <c r="AE7" s="400">
        <f>AA7+'APONTAMENTO CREDENCIAMENTO'!AE7</f>
        <v>0</v>
      </c>
      <c r="AF7" s="400">
        <f>AB7+'APONTAMENTO CREDENCIAMENTO'!AF7</f>
        <v>0</v>
      </c>
      <c r="AG7" s="400">
        <f>AC7+'APONTAMENTO CREDENCIAMENTO'!AG7</f>
        <v>59</v>
      </c>
      <c r="AH7" s="400">
        <f>AD7+'APONTAMENTO CREDENCIAMENTO'!AH7</f>
        <v>0</v>
      </c>
      <c r="AI7" s="400">
        <f>AE7+'APONTAMENTO CREDENCIAMENTO'!AI7</f>
        <v>0</v>
      </c>
      <c r="AJ7" s="400">
        <f>AF7+'APONTAMENTO CREDENCIAMENTO'!AJ7</f>
        <v>0</v>
      </c>
      <c r="AK7" s="400">
        <f>AG7+'APONTAMENTO CREDENCIAMENTO'!AK7</f>
        <v>59</v>
      </c>
      <c r="AL7" s="400">
        <f>AH7+'APONTAMENTO CREDENCIAMENTO'!AL7</f>
        <v>0</v>
      </c>
      <c r="AM7" s="400">
        <f>AI7+'APONTAMENTO CREDENCIAMENTO'!AM7</f>
        <v>0</v>
      </c>
      <c r="AN7" s="400">
        <f>AJ7+'APONTAMENTO CREDENCIAMENTO'!AN7</f>
        <v>0</v>
      </c>
      <c r="AO7" s="400">
        <f>AK7+'APONTAMENTO CREDENCIAMENTO'!AO7</f>
        <v>59</v>
      </c>
      <c r="AP7" s="400">
        <f>AL7+'APONTAMENTO CREDENCIAMENTO'!AP7</f>
        <v>0</v>
      </c>
      <c r="AQ7" s="400">
        <f>AM7+'APONTAMENTO CREDENCIAMENTO'!AQ7</f>
        <v>0</v>
      </c>
      <c r="AR7" s="400">
        <f>AN7+'APONTAMENTO CREDENCIAMENTO'!AR7</f>
        <v>0</v>
      </c>
      <c r="AS7" s="400">
        <f>AO7+'APONTAMENTO CREDENCIAMENTO'!AS7</f>
        <v>59</v>
      </c>
      <c r="AT7" s="400">
        <f>AP7+'APONTAMENTO CREDENCIAMENTO'!AT7</f>
        <v>0</v>
      </c>
      <c r="AU7" s="400">
        <f>AQ7+'APONTAMENTO CREDENCIAMENTO'!AU7</f>
        <v>0</v>
      </c>
      <c r="AV7" s="400">
        <f>AR7+'APONTAMENTO CREDENCIAMENTO'!AV7</f>
        <v>0</v>
      </c>
      <c r="AW7" s="400">
        <f>AS7+'APONTAMENTO CREDENCIAMENTO'!AW7</f>
        <v>59</v>
      </c>
      <c r="AX7" s="400">
        <f>AT7+'APONTAMENTO CREDENCIAMENTO'!AX7</f>
        <v>0</v>
      </c>
      <c r="AY7" s="400">
        <f>AU7+'APONTAMENTO CREDENCIAMENTO'!AY7</f>
        <v>0</v>
      </c>
      <c r="AZ7" s="400">
        <f>AV7+'APONTAMENTO CREDENCIAMENTO'!AZ7</f>
        <v>0</v>
      </c>
      <c r="BA7" s="400">
        <f>AW7+'APONTAMENTO CREDENCIAMENTO'!BA7</f>
        <v>59</v>
      </c>
      <c r="BB7" s="400">
        <f>AX7+'APONTAMENTO CREDENCIAMENTO'!BB7</f>
        <v>0</v>
      </c>
      <c r="BC7" s="400">
        <f>AY7+'APONTAMENTO CREDENCIAMENTO'!BC7</f>
        <v>0</v>
      </c>
      <c r="BD7" s="400">
        <f>AZ7+'APONTAMENTO CREDENCIAMENTO'!BD7</f>
        <v>0</v>
      </c>
      <c r="BE7" s="400">
        <f>BA7+'APONTAMENTO CREDENCIAMENTO'!BE7</f>
        <v>59</v>
      </c>
      <c r="BF7" s="400">
        <f>BB7+'APONTAMENTO CREDENCIAMENTO'!BF7</f>
        <v>0</v>
      </c>
      <c r="BG7" s="400">
        <f>BC7+'APONTAMENTO CREDENCIAMENTO'!BG7</f>
        <v>0</v>
      </c>
      <c r="BH7" s="400">
        <f>BD7+'APONTAMENTO CREDENCIAMENTO'!BH7</f>
        <v>0</v>
      </c>
      <c r="BI7" s="400">
        <f>BE7+'APONTAMENTO CREDENCIAMENTO'!BI7</f>
        <v>59</v>
      </c>
      <c r="BJ7" s="400">
        <f>BF7+'APONTAMENTO CREDENCIAMENTO'!BJ7</f>
        <v>0</v>
      </c>
      <c r="BK7" s="400">
        <f>BG7+'APONTAMENTO CREDENCIAMENTO'!BK7</f>
        <v>0</v>
      </c>
      <c r="BL7" s="400">
        <f>BH7+'APONTAMENTO CREDENCIAMENTO'!BL7</f>
        <v>0</v>
      </c>
      <c r="BM7" s="400">
        <f>BI7+'APONTAMENTO CREDENCIAMENTO'!BM7</f>
        <v>59</v>
      </c>
      <c r="BN7" s="400">
        <f>BJ7+'APONTAMENTO CREDENCIAMENTO'!BN7</f>
        <v>0</v>
      </c>
      <c r="BO7" s="400">
        <f>BK7+'APONTAMENTO CREDENCIAMENTO'!BO7</f>
        <v>0</v>
      </c>
      <c r="BP7" s="400">
        <f>BL7+'APONTAMENTO CREDENCIAMENTO'!BP7</f>
        <v>0</v>
      </c>
      <c r="BQ7" s="400">
        <f>BM7+'APONTAMENTO CREDENCIAMENTO'!BQ7</f>
        <v>59</v>
      </c>
      <c r="BR7" s="400">
        <f>BN7+'APONTAMENTO CREDENCIAMENTO'!BR7</f>
        <v>0</v>
      </c>
      <c r="BS7" s="400">
        <f>BO7+'APONTAMENTO CREDENCIAMENTO'!BS7</f>
        <v>0</v>
      </c>
      <c r="BT7" s="400">
        <f>BP7+'APONTAMENTO CREDENCIAMENTO'!BT7</f>
        <v>0</v>
      </c>
      <c r="BU7" s="400">
        <f>BQ7+'APONTAMENTO CREDENCIAMENTO'!BU7</f>
        <v>59</v>
      </c>
      <c r="BV7" s="400">
        <f>BR7+'APONTAMENTO CREDENCIAMENTO'!BV7</f>
        <v>0</v>
      </c>
      <c r="BW7" s="400">
        <f>BS7+'APONTAMENTO CREDENCIAMENTO'!BW7</f>
        <v>0</v>
      </c>
      <c r="BX7" s="400">
        <f>BT7+'APONTAMENTO CREDENCIAMENTO'!BX7</f>
        <v>0</v>
      </c>
      <c r="BY7" s="400">
        <f>BU7+'APONTAMENTO CREDENCIAMENTO'!BY7</f>
        <v>59</v>
      </c>
      <c r="BZ7" s="400">
        <f>BV7+'APONTAMENTO CREDENCIAMENTO'!BZ7</f>
        <v>0</v>
      </c>
      <c r="CA7" s="400">
        <f>BW7+'APONTAMENTO CREDENCIAMENTO'!CA7</f>
        <v>0</v>
      </c>
      <c r="CB7" s="400">
        <f>BX7+'APONTAMENTO CREDENCIAMENTO'!CB7</f>
        <v>0</v>
      </c>
      <c r="CC7" s="400">
        <f>BY7+'APONTAMENTO CREDENCIAMENTO'!CC7</f>
        <v>59</v>
      </c>
      <c r="CD7" s="400">
        <f>BZ7+'APONTAMENTO CREDENCIAMENTO'!CD7</f>
        <v>0</v>
      </c>
      <c r="CE7" s="400">
        <f>CA7+'APONTAMENTO CREDENCIAMENTO'!CE7</f>
        <v>0</v>
      </c>
      <c r="CF7" s="400">
        <f>CB7+'APONTAMENTO CREDENCIAMENTO'!CF7</f>
        <v>0</v>
      </c>
      <c r="CG7" s="400">
        <f>CC7+'APONTAMENTO CREDENCIAMENTO'!CG7</f>
        <v>59</v>
      </c>
      <c r="CH7" s="400">
        <f>CD7+'APONTAMENTO CREDENCIAMENTO'!CH7</f>
        <v>0</v>
      </c>
      <c r="CI7" s="400">
        <f>CE7+'APONTAMENTO CREDENCIAMENTO'!CI7</f>
        <v>0</v>
      </c>
      <c r="CJ7" s="400">
        <f>CF7+'APONTAMENTO CREDENCIAMENTO'!CJ7</f>
        <v>0</v>
      </c>
      <c r="CK7" s="400">
        <f>CG7+'APONTAMENTO CREDENCIAMENTO'!CK7</f>
        <v>59</v>
      </c>
      <c r="CL7" s="400">
        <f>CH7+'APONTAMENTO CREDENCIAMENTO'!CL7</f>
        <v>0</v>
      </c>
      <c r="CM7" s="400">
        <f>CI7+'APONTAMENTO CREDENCIAMENTO'!CM7</f>
        <v>0</v>
      </c>
      <c r="CN7" s="400">
        <f>CJ7+'APONTAMENTO CREDENCIAMENTO'!CN7</f>
        <v>0</v>
      </c>
      <c r="CO7" s="400">
        <f>CK7+'APONTAMENTO CREDENCIAMENTO'!CO7</f>
        <v>59</v>
      </c>
      <c r="CP7" s="400">
        <f>CL7+'APONTAMENTO CREDENCIAMENTO'!CP7</f>
        <v>0</v>
      </c>
      <c r="CQ7" s="400">
        <f>CM7+'APONTAMENTO CREDENCIAMENTO'!CQ7</f>
        <v>0</v>
      </c>
      <c r="CR7" s="400">
        <f>CN7+'APONTAMENTO CREDENCIAMENTO'!CR7</f>
        <v>0</v>
      </c>
      <c r="CS7" s="400">
        <f>CO7+'APONTAMENTO CREDENCIAMENTO'!CS7</f>
        <v>59</v>
      </c>
      <c r="CT7" s="400">
        <f>CP7+'APONTAMENTO CREDENCIAMENTO'!CT7</f>
        <v>0</v>
      </c>
      <c r="CU7" s="400">
        <f>CQ7+'APONTAMENTO CREDENCIAMENTO'!CU7</f>
        <v>0</v>
      </c>
      <c r="CV7" s="400">
        <f>CR7+'APONTAMENTO CREDENCIAMENTO'!CV7</f>
        <v>0</v>
      </c>
      <c r="CW7" s="400">
        <f>CS7+'APONTAMENTO CREDENCIAMENTO'!CW7</f>
        <v>59</v>
      </c>
      <c r="CX7" s="400">
        <f>CT7+'APONTAMENTO CREDENCIAMENTO'!CX7</f>
        <v>0</v>
      </c>
      <c r="CY7" s="400">
        <f>CU7+'APONTAMENTO CREDENCIAMENTO'!CY7</f>
        <v>0</v>
      </c>
      <c r="CZ7" s="400">
        <f>CV7+'APONTAMENTO CREDENCIAMENTO'!CZ7</f>
        <v>0</v>
      </c>
      <c r="DA7" s="400">
        <f>CW7+'APONTAMENTO CREDENCIAMENTO'!DA7</f>
        <v>59</v>
      </c>
      <c r="DB7" s="400">
        <f>CX7+'APONTAMENTO CREDENCIAMENTO'!DB7</f>
        <v>0</v>
      </c>
      <c r="DC7" s="400">
        <f>CY7+'APONTAMENTO CREDENCIAMENTO'!DC7</f>
        <v>0</v>
      </c>
      <c r="DD7" s="400">
        <f>CZ7+'APONTAMENTO CREDENCIAMENTO'!DD7</f>
        <v>0</v>
      </c>
      <c r="DE7" s="400">
        <f>DA7+'APONTAMENTO CREDENCIAMENTO'!DE7</f>
        <v>59</v>
      </c>
      <c r="DF7" s="400">
        <f>DB7+'APONTAMENTO CREDENCIAMENTO'!DF7</f>
        <v>0</v>
      </c>
      <c r="DG7" s="400">
        <f>DC7+'APONTAMENTO CREDENCIAMENTO'!DG7</f>
        <v>0</v>
      </c>
      <c r="DH7" s="400">
        <f>DD7+'APONTAMENTO CREDENCIAMENTO'!DH7</f>
        <v>0</v>
      </c>
      <c r="DI7" s="400">
        <f>DE7+'APONTAMENTO CREDENCIAMENTO'!DI7</f>
        <v>59</v>
      </c>
      <c r="DJ7" s="400">
        <f>DF7+'APONTAMENTO CREDENCIAMENTO'!DJ7</f>
        <v>0</v>
      </c>
      <c r="DK7" s="400">
        <f>DG7+'APONTAMENTO CREDENCIAMENTO'!DK7</f>
        <v>0</v>
      </c>
      <c r="DL7" s="400">
        <f>DH7+'APONTAMENTO CREDENCIAMENTO'!DL7</f>
        <v>0</v>
      </c>
      <c r="DM7" s="400">
        <f>DI7+'APONTAMENTO CREDENCIAMENTO'!DM7</f>
        <v>59</v>
      </c>
      <c r="DN7" s="400">
        <f>DJ7+'APONTAMENTO CREDENCIAMENTO'!DN7</f>
        <v>0</v>
      </c>
      <c r="DO7" s="400">
        <f>DK7+'APONTAMENTO CREDENCIAMENTO'!DO7</f>
        <v>0</v>
      </c>
      <c r="DP7" s="400">
        <f>DL7+'APONTAMENTO CREDENCIAMENTO'!DP7</f>
        <v>0</v>
      </c>
      <c r="DQ7" s="400">
        <f>DM7+'APONTAMENTO CREDENCIAMENTO'!DQ7</f>
        <v>59</v>
      </c>
      <c r="DR7" s="400">
        <f>DN7+'APONTAMENTO CREDENCIAMENTO'!DR7</f>
        <v>0</v>
      </c>
      <c r="DS7" s="400">
        <f>DO7+'APONTAMENTO CREDENCIAMENTO'!DS7</f>
        <v>0</v>
      </c>
      <c r="DT7" s="400">
        <f>DP7+'APONTAMENTO CREDENCIAMENTO'!DT7</f>
        <v>0</v>
      </c>
      <c r="DU7" s="400">
        <f>DQ7+'APONTAMENTO CREDENCIAMENTO'!DU7</f>
        <v>59</v>
      </c>
      <c r="DV7" s="400">
        <f>DR7+'APONTAMENTO CREDENCIAMENTO'!DV7</f>
        <v>0</v>
      </c>
      <c r="DW7" s="400">
        <f>DS7+'APONTAMENTO CREDENCIAMENTO'!DW7</f>
        <v>0</v>
      </c>
      <c r="DX7" s="400">
        <f>DT7+'APONTAMENTO CREDENCIAMENTO'!DX7</f>
        <v>0</v>
      </c>
      <c r="DY7" s="400">
        <f>DU7+'APONTAMENTO CREDENCIAMENTO'!DY7</f>
        <v>59</v>
      </c>
      <c r="DZ7" s="400">
        <f>DV7+'APONTAMENTO CREDENCIAMENTO'!DZ7</f>
        <v>0</v>
      </c>
      <c r="EA7" s="400">
        <f>DW7+'APONTAMENTO CREDENCIAMENTO'!EA7</f>
        <v>0</v>
      </c>
      <c r="EB7" s="400">
        <f>DX7+'APONTAMENTO CREDENCIAMENTO'!EB7</f>
        <v>0</v>
      </c>
      <c r="EC7" s="400">
        <f>DY7+'APONTAMENTO CREDENCIAMENTO'!EC7</f>
        <v>59</v>
      </c>
      <c r="ED7" s="400">
        <f>DZ7+'APONTAMENTO CREDENCIAMENTO'!ED7</f>
        <v>0</v>
      </c>
      <c r="EE7" s="400">
        <f>EA7+'APONTAMENTO CREDENCIAMENTO'!EE7</f>
        <v>0</v>
      </c>
      <c r="EF7" s="400">
        <f>EB7+'APONTAMENTO CREDENCIAMENTO'!EF7</f>
        <v>0</v>
      </c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v>59</v>
      </c>
      <c r="EQ7" s="171">
        <v>0</v>
      </c>
      <c r="ER7" s="171">
        <v>0</v>
      </c>
      <c r="ES7" s="171">
        <v>0</v>
      </c>
      <c r="ET7" s="171">
        <v>0</v>
      </c>
      <c r="EU7" s="171">
        <v>0</v>
      </c>
      <c r="EV7" s="172">
        <v>59</v>
      </c>
      <c r="EW7" s="173"/>
      <c r="EX7" s="248">
        <v>0</v>
      </c>
      <c r="EY7" s="174">
        <v>0</v>
      </c>
      <c r="EZ7" s="249">
        <v>0</v>
      </c>
      <c r="FA7" s="249">
        <v>0</v>
      </c>
      <c r="FB7" s="174">
        <v>0</v>
      </c>
      <c r="FC7" s="126">
        <v>0</v>
      </c>
      <c r="FD7" s="250"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v>0</v>
      </c>
      <c r="HZ7" s="280">
        <v>0</v>
      </c>
      <c r="IA7" s="280">
        <v>0</v>
      </c>
    </row>
    <row r="8" spans="1:237" s="64" customFormat="1" ht="22.5" customHeight="1" x14ac:dyDescent="0.25">
      <c r="A8" s="368" t="s">
        <v>3194</v>
      </c>
      <c r="B8" s="369" t="s">
        <v>3195</v>
      </c>
      <c r="C8" s="375" t="s">
        <v>3191</v>
      </c>
      <c r="D8" s="371" t="s">
        <v>3196</v>
      </c>
      <c r="E8" s="371" t="s">
        <v>3197</v>
      </c>
      <c r="F8" s="376" t="s">
        <v>3181</v>
      </c>
      <c r="G8" s="376" t="s">
        <v>3182</v>
      </c>
      <c r="H8" s="373" t="s">
        <v>1284</v>
      </c>
      <c r="I8" s="374" t="s">
        <v>1284</v>
      </c>
      <c r="J8" s="421" t="s">
        <v>3183</v>
      </c>
      <c r="K8" s="422" t="s">
        <v>3186</v>
      </c>
      <c r="L8" s="329">
        <v>0</v>
      </c>
      <c r="M8" s="329">
        <v>0</v>
      </c>
      <c r="N8" s="342"/>
      <c r="O8" s="289" t="s">
        <v>3326</v>
      </c>
      <c r="P8" s="330">
        <v>0</v>
      </c>
      <c r="Q8" s="400"/>
      <c r="R8" s="401"/>
      <c r="S8" s="400"/>
      <c r="T8" s="401"/>
      <c r="U8" s="400">
        <f>Q8+'APONTAMENTO CREDENCIAMENTO'!U8</f>
        <v>0</v>
      </c>
      <c r="V8" s="400">
        <f>R8+'APONTAMENTO CREDENCIAMENTO'!V8</f>
        <v>0</v>
      </c>
      <c r="W8" s="400">
        <f>S8+'APONTAMENTO CREDENCIAMENTO'!W8</f>
        <v>0</v>
      </c>
      <c r="X8" s="400">
        <f>T8+'APONTAMENTO CREDENCIAMENTO'!X8</f>
        <v>0</v>
      </c>
      <c r="Y8" s="400">
        <f>U8+'APONTAMENTO CREDENCIAMENTO'!Y8</f>
        <v>0</v>
      </c>
      <c r="Z8" s="400">
        <f>V8+'APONTAMENTO CREDENCIAMENTO'!Z8</f>
        <v>0</v>
      </c>
      <c r="AA8" s="400">
        <f>W8+'APONTAMENTO CREDENCIAMENTO'!AA8</f>
        <v>0</v>
      </c>
      <c r="AB8" s="400">
        <f>X8+'APONTAMENTO CREDENCIAMENTO'!AB8</f>
        <v>0</v>
      </c>
      <c r="AC8" s="400">
        <f>Y8+'APONTAMENTO CREDENCIAMENTO'!AC8</f>
        <v>0</v>
      </c>
      <c r="AD8" s="400">
        <f>Z8+'APONTAMENTO CREDENCIAMENTO'!AD8</f>
        <v>0</v>
      </c>
      <c r="AE8" s="400">
        <f>AA8+'APONTAMENTO CREDENCIAMENTO'!AE8</f>
        <v>0</v>
      </c>
      <c r="AF8" s="400">
        <f>AB8+'APONTAMENTO CREDENCIAMENTO'!AF8</f>
        <v>0</v>
      </c>
      <c r="AG8" s="400">
        <f>AC8+'APONTAMENTO CREDENCIAMENTO'!AG8</f>
        <v>0</v>
      </c>
      <c r="AH8" s="400">
        <f>AD8+'APONTAMENTO CREDENCIAMENTO'!AH8</f>
        <v>0</v>
      </c>
      <c r="AI8" s="400">
        <f>AE8+'APONTAMENTO CREDENCIAMENTO'!AI8</f>
        <v>0</v>
      </c>
      <c r="AJ8" s="400">
        <f>AF8+'APONTAMENTO CREDENCIAMENTO'!AJ8</f>
        <v>0</v>
      </c>
      <c r="AK8" s="400">
        <f>AG8+'APONTAMENTO CREDENCIAMENTO'!AK8</f>
        <v>0</v>
      </c>
      <c r="AL8" s="400">
        <f>AH8+'APONTAMENTO CREDENCIAMENTO'!AL8</f>
        <v>0</v>
      </c>
      <c r="AM8" s="400">
        <f>AI8+'APONTAMENTO CREDENCIAMENTO'!AM8</f>
        <v>0</v>
      </c>
      <c r="AN8" s="400">
        <f>AJ8+'APONTAMENTO CREDENCIAMENTO'!AN8</f>
        <v>0</v>
      </c>
      <c r="AO8" s="400">
        <f>AK8+'APONTAMENTO CREDENCIAMENTO'!AO8</f>
        <v>0</v>
      </c>
      <c r="AP8" s="400">
        <f>AL8+'APONTAMENTO CREDENCIAMENTO'!AP8</f>
        <v>0</v>
      </c>
      <c r="AQ8" s="400">
        <f>AM8+'APONTAMENTO CREDENCIAMENTO'!AQ8</f>
        <v>0</v>
      </c>
      <c r="AR8" s="400">
        <f>AN8+'APONTAMENTO CREDENCIAMENTO'!AR8</f>
        <v>0</v>
      </c>
      <c r="AS8" s="400">
        <f>AO8+'APONTAMENTO CREDENCIAMENTO'!AS8</f>
        <v>0</v>
      </c>
      <c r="AT8" s="400">
        <f>AP8+'APONTAMENTO CREDENCIAMENTO'!AT8</f>
        <v>0</v>
      </c>
      <c r="AU8" s="400">
        <f>AQ8+'APONTAMENTO CREDENCIAMENTO'!AU8</f>
        <v>0</v>
      </c>
      <c r="AV8" s="400">
        <f>AR8+'APONTAMENTO CREDENCIAMENTO'!AV8</f>
        <v>0</v>
      </c>
      <c r="AW8" s="400">
        <f>AS8+'APONTAMENTO CREDENCIAMENTO'!AW8</f>
        <v>0</v>
      </c>
      <c r="AX8" s="400">
        <f>AT8+'APONTAMENTO CREDENCIAMENTO'!AX8</f>
        <v>0</v>
      </c>
      <c r="AY8" s="400">
        <f>AU8+'APONTAMENTO CREDENCIAMENTO'!AY8</f>
        <v>0</v>
      </c>
      <c r="AZ8" s="400">
        <f>AV8+'APONTAMENTO CREDENCIAMENTO'!AZ8</f>
        <v>0</v>
      </c>
      <c r="BA8" s="400">
        <f>AW8+'APONTAMENTO CREDENCIAMENTO'!BA8</f>
        <v>0</v>
      </c>
      <c r="BB8" s="400">
        <f>AX8+'APONTAMENTO CREDENCIAMENTO'!BB8</f>
        <v>0</v>
      </c>
      <c r="BC8" s="400">
        <f>AY8+'APONTAMENTO CREDENCIAMENTO'!BC8</f>
        <v>0</v>
      </c>
      <c r="BD8" s="400">
        <f>AZ8+'APONTAMENTO CREDENCIAMENTO'!BD8</f>
        <v>0</v>
      </c>
      <c r="BE8" s="400">
        <f>BA8+'APONTAMENTO CREDENCIAMENTO'!BE8</f>
        <v>0</v>
      </c>
      <c r="BF8" s="400">
        <f>BB8+'APONTAMENTO CREDENCIAMENTO'!BF8</f>
        <v>0</v>
      </c>
      <c r="BG8" s="400">
        <f>BC8+'APONTAMENTO CREDENCIAMENTO'!BG8</f>
        <v>0</v>
      </c>
      <c r="BH8" s="400">
        <f>BD8+'APONTAMENTO CREDENCIAMENTO'!BH8</f>
        <v>0</v>
      </c>
      <c r="BI8" s="400">
        <f>BE8+'APONTAMENTO CREDENCIAMENTO'!BI8</f>
        <v>0</v>
      </c>
      <c r="BJ8" s="400">
        <f>BF8+'APONTAMENTO CREDENCIAMENTO'!BJ8</f>
        <v>0</v>
      </c>
      <c r="BK8" s="400">
        <f>BG8+'APONTAMENTO CREDENCIAMENTO'!BK8</f>
        <v>0</v>
      </c>
      <c r="BL8" s="400">
        <f>BH8+'APONTAMENTO CREDENCIAMENTO'!BL8</f>
        <v>0</v>
      </c>
      <c r="BM8" s="400">
        <f>BI8+'APONTAMENTO CREDENCIAMENTO'!BM8</f>
        <v>0</v>
      </c>
      <c r="BN8" s="400">
        <f>BJ8+'APONTAMENTO CREDENCIAMENTO'!BN8</f>
        <v>0</v>
      </c>
      <c r="BO8" s="400">
        <f>BK8+'APONTAMENTO CREDENCIAMENTO'!BO8</f>
        <v>0</v>
      </c>
      <c r="BP8" s="400">
        <f>BL8+'APONTAMENTO CREDENCIAMENTO'!BP8</f>
        <v>0</v>
      </c>
      <c r="BQ8" s="400">
        <f>BM8+'APONTAMENTO CREDENCIAMENTO'!BQ8</f>
        <v>0</v>
      </c>
      <c r="BR8" s="400">
        <f>BN8+'APONTAMENTO CREDENCIAMENTO'!BR8</f>
        <v>0</v>
      </c>
      <c r="BS8" s="400">
        <f>BO8+'APONTAMENTO CREDENCIAMENTO'!BS8</f>
        <v>0</v>
      </c>
      <c r="BT8" s="400">
        <f>BP8+'APONTAMENTO CREDENCIAMENTO'!BT8</f>
        <v>0</v>
      </c>
      <c r="BU8" s="400">
        <f>BQ8+'APONTAMENTO CREDENCIAMENTO'!BU8</f>
        <v>0</v>
      </c>
      <c r="BV8" s="400">
        <f>BR8+'APONTAMENTO CREDENCIAMENTO'!BV8</f>
        <v>0</v>
      </c>
      <c r="BW8" s="400">
        <f>BS8+'APONTAMENTO CREDENCIAMENTO'!BW8</f>
        <v>0</v>
      </c>
      <c r="BX8" s="400">
        <f>BT8+'APONTAMENTO CREDENCIAMENTO'!BX8</f>
        <v>0</v>
      </c>
      <c r="BY8" s="400">
        <f>BU8+'APONTAMENTO CREDENCIAMENTO'!BY8</f>
        <v>0</v>
      </c>
      <c r="BZ8" s="400">
        <f>BV8+'APONTAMENTO CREDENCIAMENTO'!BZ8</f>
        <v>0</v>
      </c>
      <c r="CA8" s="400">
        <f>BW8+'APONTAMENTO CREDENCIAMENTO'!CA8</f>
        <v>0</v>
      </c>
      <c r="CB8" s="400">
        <f>BX8+'APONTAMENTO CREDENCIAMENTO'!CB8</f>
        <v>0</v>
      </c>
      <c r="CC8" s="400">
        <f>BY8+'APONTAMENTO CREDENCIAMENTO'!CC8</f>
        <v>0</v>
      </c>
      <c r="CD8" s="400">
        <f>BZ8+'APONTAMENTO CREDENCIAMENTO'!CD8</f>
        <v>0</v>
      </c>
      <c r="CE8" s="400">
        <f>CA8+'APONTAMENTO CREDENCIAMENTO'!CE8</f>
        <v>0</v>
      </c>
      <c r="CF8" s="400">
        <f>CB8+'APONTAMENTO CREDENCIAMENTO'!CF8</f>
        <v>0</v>
      </c>
      <c r="CG8" s="400">
        <f>CC8+'APONTAMENTO CREDENCIAMENTO'!CG8</f>
        <v>0</v>
      </c>
      <c r="CH8" s="400">
        <f>CD8+'APONTAMENTO CREDENCIAMENTO'!CH8</f>
        <v>0</v>
      </c>
      <c r="CI8" s="400">
        <f>CE8+'APONTAMENTO CREDENCIAMENTO'!CI8</f>
        <v>0</v>
      </c>
      <c r="CJ8" s="400">
        <f>CF8+'APONTAMENTO CREDENCIAMENTO'!CJ8</f>
        <v>0</v>
      </c>
      <c r="CK8" s="400">
        <f>CG8+'APONTAMENTO CREDENCIAMENTO'!CK8</f>
        <v>0</v>
      </c>
      <c r="CL8" s="400">
        <f>CH8+'APONTAMENTO CREDENCIAMENTO'!CL8</f>
        <v>0</v>
      </c>
      <c r="CM8" s="400">
        <f>CI8+'APONTAMENTO CREDENCIAMENTO'!CM8</f>
        <v>0</v>
      </c>
      <c r="CN8" s="400">
        <f>CJ8+'APONTAMENTO CREDENCIAMENTO'!CN8</f>
        <v>0</v>
      </c>
      <c r="CO8" s="400">
        <f>CK8+'APONTAMENTO CREDENCIAMENTO'!CO8</f>
        <v>0</v>
      </c>
      <c r="CP8" s="400">
        <f>CL8+'APONTAMENTO CREDENCIAMENTO'!CP8</f>
        <v>0</v>
      </c>
      <c r="CQ8" s="400">
        <f>CM8+'APONTAMENTO CREDENCIAMENTO'!CQ8</f>
        <v>0</v>
      </c>
      <c r="CR8" s="400">
        <f>CN8+'APONTAMENTO CREDENCIAMENTO'!CR8</f>
        <v>0</v>
      </c>
      <c r="CS8" s="400">
        <f>CO8+'APONTAMENTO CREDENCIAMENTO'!CS8</f>
        <v>0</v>
      </c>
      <c r="CT8" s="400">
        <f>CP8+'APONTAMENTO CREDENCIAMENTO'!CT8</f>
        <v>0</v>
      </c>
      <c r="CU8" s="400">
        <f>CQ8+'APONTAMENTO CREDENCIAMENTO'!CU8</f>
        <v>0</v>
      </c>
      <c r="CV8" s="400">
        <f>CR8+'APONTAMENTO CREDENCIAMENTO'!CV8</f>
        <v>0</v>
      </c>
      <c r="CW8" s="400">
        <f>CS8+'APONTAMENTO CREDENCIAMENTO'!CW8</f>
        <v>0</v>
      </c>
      <c r="CX8" s="400">
        <f>CT8+'APONTAMENTO CREDENCIAMENTO'!CX8</f>
        <v>0</v>
      </c>
      <c r="CY8" s="400">
        <f>CU8+'APONTAMENTO CREDENCIAMENTO'!CY8</f>
        <v>0</v>
      </c>
      <c r="CZ8" s="400">
        <f>CV8+'APONTAMENTO CREDENCIAMENTO'!CZ8</f>
        <v>0</v>
      </c>
      <c r="DA8" s="400">
        <f>CW8+'APONTAMENTO CREDENCIAMENTO'!DA8</f>
        <v>0</v>
      </c>
      <c r="DB8" s="400">
        <f>CX8+'APONTAMENTO CREDENCIAMENTO'!DB8</f>
        <v>0</v>
      </c>
      <c r="DC8" s="400">
        <f>CY8+'APONTAMENTO CREDENCIAMENTO'!DC8</f>
        <v>0</v>
      </c>
      <c r="DD8" s="400">
        <f>CZ8+'APONTAMENTO CREDENCIAMENTO'!DD8</f>
        <v>0</v>
      </c>
      <c r="DE8" s="400">
        <f>DA8+'APONTAMENTO CREDENCIAMENTO'!DE8</f>
        <v>0</v>
      </c>
      <c r="DF8" s="400">
        <f>DB8+'APONTAMENTO CREDENCIAMENTO'!DF8</f>
        <v>0</v>
      </c>
      <c r="DG8" s="400">
        <f>DC8+'APONTAMENTO CREDENCIAMENTO'!DG8</f>
        <v>0</v>
      </c>
      <c r="DH8" s="400">
        <f>DD8+'APONTAMENTO CREDENCIAMENTO'!DH8</f>
        <v>0</v>
      </c>
      <c r="DI8" s="400">
        <f>DE8+'APONTAMENTO CREDENCIAMENTO'!DI8</f>
        <v>0</v>
      </c>
      <c r="DJ8" s="400">
        <f>DF8+'APONTAMENTO CREDENCIAMENTO'!DJ8</f>
        <v>0</v>
      </c>
      <c r="DK8" s="400">
        <f>DG8+'APONTAMENTO CREDENCIAMENTO'!DK8</f>
        <v>0</v>
      </c>
      <c r="DL8" s="400">
        <f>DH8+'APONTAMENTO CREDENCIAMENTO'!DL8</f>
        <v>0</v>
      </c>
      <c r="DM8" s="400">
        <f>DI8+'APONTAMENTO CREDENCIAMENTO'!DM8</f>
        <v>0</v>
      </c>
      <c r="DN8" s="400">
        <f>DJ8+'APONTAMENTO CREDENCIAMENTO'!DN8</f>
        <v>0</v>
      </c>
      <c r="DO8" s="400">
        <f>DK8+'APONTAMENTO CREDENCIAMENTO'!DO8</f>
        <v>0</v>
      </c>
      <c r="DP8" s="400">
        <f>DL8+'APONTAMENTO CREDENCIAMENTO'!DP8</f>
        <v>0</v>
      </c>
      <c r="DQ8" s="400">
        <f>DM8+'APONTAMENTO CREDENCIAMENTO'!DQ8</f>
        <v>0</v>
      </c>
      <c r="DR8" s="400">
        <f>DN8+'APONTAMENTO CREDENCIAMENTO'!DR8</f>
        <v>0</v>
      </c>
      <c r="DS8" s="400">
        <f>DO8+'APONTAMENTO CREDENCIAMENTO'!DS8</f>
        <v>0</v>
      </c>
      <c r="DT8" s="400">
        <f>DP8+'APONTAMENTO CREDENCIAMENTO'!DT8</f>
        <v>0</v>
      </c>
      <c r="DU8" s="400">
        <f>DQ8+'APONTAMENTO CREDENCIAMENTO'!DU8</f>
        <v>0</v>
      </c>
      <c r="DV8" s="400">
        <f>DR8+'APONTAMENTO CREDENCIAMENTO'!DV8</f>
        <v>0</v>
      </c>
      <c r="DW8" s="400">
        <f>DS8+'APONTAMENTO CREDENCIAMENTO'!DW8</f>
        <v>0</v>
      </c>
      <c r="DX8" s="400">
        <f>DT8+'APONTAMENTO CREDENCIAMENTO'!DX8</f>
        <v>0</v>
      </c>
      <c r="DY8" s="400">
        <f>DU8+'APONTAMENTO CREDENCIAMENTO'!DY8</f>
        <v>0</v>
      </c>
      <c r="DZ8" s="400">
        <f>DV8+'APONTAMENTO CREDENCIAMENTO'!DZ8</f>
        <v>0</v>
      </c>
      <c r="EA8" s="400">
        <f>DW8+'APONTAMENTO CREDENCIAMENTO'!EA8</f>
        <v>0</v>
      </c>
      <c r="EB8" s="400">
        <f>DX8+'APONTAMENTO CREDENCIAMENTO'!EB8</f>
        <v>0</v>
      </c>
      <c r="EC8" s="400">
        <f>DY8+'APONTAMENTO CREDENCIAMENTO'!EC8</f>
        <v>0</v>
      </c>
      <c r="ED8" s="400">
        <f>DZ8+'APONTAMENTO CREDENCIAMENTO'!ED8</f>
        <v>0</v>
      </c>
      <c r="EE8" s="400">
        <f>EA8+'APONTAMENTO CREDENCIAMENTO'!EE8</f>
        <v>0</v>
      </c>
      <c r="EF8" s="400">
        <f>EB8+'APONTAMENTO CREDENCIAMENTO'!EF8</f>
        <v>0</v>
      </c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v>0</v>
      </c>
      <c r="EQ8" s="171">
        <v>0</v>
      </c>
      <c r="ER8" s="171">
        <v>0</v>
      </c>
      <c r="ES8" s="171">
        <v>0</v>
      </c>
      <c r="ET8" s="171">
        <v>0</v>
      </c>
      <c r="EU8" s="171">
        <v>0</v>
      </c>
      <c r="EV8" s="172">
        <v>0</v>
      </c>
      <c r="EW8" s="125"/>
      <c r="EX8" s="248">
        <v>0</v>
      </c>
      <c r="EY8" s="174">
        <v>0</v>
      </c>
      <c r="EZ8" s="249">
        <v>0</v>
      </c>
      <c r="FA8" s="249">
        <v>0</v>
      </c>
      <c r="FB8" s="174">
        <v>0</v>
      </c>
      <c r="FC8" s="126">
        <v>0</v>
      </c>
      <c r="FD8" s="250"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v>0</v>
      </c>
      <c r="HZ8" s="280">
        <v>0</v>
      </c>
      <c r="IA8" s="280">
        <v>0</v>
      </c>
    </row>
    <row r="9" spans="1:237" s="65" customFormat="1" ht="22.5" customHeight="1" x14ac:dyDescent="0.25">
      <c r="A9" s="368" t="s">
        <v>3194</v>
      </c>
      <c r="B9" s="369" t="s">
        <v>3195</v>
      </c>
      <c r="C9" s="375" t="s">
        <v>3191</v>
      </c>
      <c r="D9" s="371" t="s">
        <v>3196</v>
      </c>
      <c r="E9" s="371" t="s">
        <v>3197</v>
      </c>
      <c r="F9" s="376" t="s">
        <v>3181</v>
      </c>
      <c r="G9" s="376" t="s">
        <v>3182</v>
      </c>
      <c r="H9" s="373" t="s">
        <v>1284</v>
      </c>
      <c r="I9" s="374" t="s">
        <v>1284</v>
      </c>
      <c r="J9" s="421" t="s">
        <v>3183</v>
      </c>
      <c r="K9" s="423" t="s">
        <v>3187</v>
      </c>
      <c r="L9" s="329">
        <v>0</v>
      </c>
      <c r="M9" s="329">
        <v>0</v>
      </c>
      <c r="N9" s="342"/>
      <c r="O9" s="289" t="s">
        <v>3326</v>
      </c>
      <c r="P9" s="330">
        <v>0</v>
      </c>
      <c r="Q9" s="400"/>
      <c r="R9" s="401"/>
      <c r="S9" s="400"/>
      <c r="T9" s="401"/>
      <c r="U9" s="400">
        <f>Q9+'APONTAMENTO CREDENCIAMENTO'!U9</f>
        <v>0</v>
      </c>
      <c r="V9" s="400">
        <f>R9+'APONTAMENTO CREDENCIAMENTO'!V9</f>
        <v>0</v>
      </c>
      <c r="W9" s="400">
        <f>S9+'APONTAMENTO CREDENCIAMENTO'!W9</f>
        <v>0</v>
      </c>
      <c r="X9" s="400">
        <f>T9+'APONTAMENTO CREDENCIAMENTO'!X9</f>
        <v>0</v>
      </c>
      <c r="Y9" s="400">
        <f>U9+'APONTAMENTO CREDENCIAMENTO'!Y9</f>
        <v>0</v>
      </c>
      <c r="Z9" s="400">
        <f>V9+'APONTAMENTO CREDENCIAMENTO'!Z9</f>
        <v>0</v>
      </c>
      <c r="AA9" s="400">
        <f>W9+'APONTAMENTO CREDENCIAMENTO'!AA9</f>
        <v>0</v>
      </c>
      <c r="AB9" s="400">
        <f>X9+'APONTAMENTO CREDENCIAMENTO'!AB9</f>
        <v>0</v>
      </c>
      <c r="AC9" s="400">
        <f>Y9+'APONTAMENTO CREDENCIAMENTO'!AC9</f>
        <v>0</v>
      </c>
      <c r="AD9" s="400">
        <f>Z9+'APONTAMENTO CREDENCIAMENTO'!AD9</f>
        <v>0</v>
      </c>
      <c r="AE9" s="400">
        <f>AA9+'APONTAMENTO CREDENCIAMENTO'!AE9</f>
        <v>0</v>
      </c>
      <c r="AF9" s="400">
        <f>AB9+'APONTAMENTO CREDENCIAMENTO'!AF9</f>
        <v>0</v>
      </c>
      <c r="AG9" s="400">
        <f>AC9+'APONTAMENTO CREDENCIAMENTO'!AG9</f>
        <v>0</v>
      </c>
      <c r="AH9" s="400">
        <f>AD9+'APONTAMENTO CREDENCIAMENTO'!AH9</f>
        <v>0</v>
      </c>
      <c r="AI9" s="400">
        <f>AE9+'APONTAMENTO CREDENCIAMENTO'!AI9</f>
        <v>0</v>
      </c>
      <c r="AJ9" s="400">
        <f>AF9+'APONTAMENTO CREDENCIAMENTO'!AJ9</f>
        <v>0</v>
      </c>
      <c r="AK9" s="400">
        <f>AG9+'APONTAMENTO CREDENCIAMENTO'!AK9</f>
        <v>0</v>
      </c>
      <c r="AL9" s="400">
        <f>AH9+'APONTAMENTO CREDENCIAMENTO'!AL9</f>
        <v>0</v>
      </c>
      <c r="AM9" s="400">
        <f>AI9+'APONTAMENTO CREDENCIAMENTO'!AM9</f>
        <v>0</v>
      </c>
      <c r="AN9" s="400">
        <f>AJ9+'APONTAMENTO CREDENCIAMENTO'!AN9</f>
        <v>0</v>
      </c>
      <c r="AO9" s="400">
        <f>AK9+'APONTAMENTO CREDENCIAMENTO'!AO9</f>
        <v>0</v>
      </c>
      <c r="AP9" s="400">
        <f>AL9+'APONTAMENTO CREDENCIAMENTO'!AP9</f>
        <v>0</v>
      </c>
      <c r="AQ9" s="400">
        <f>AM9+'APONTAMENTO CREDENCIAMENTO'!AQ9</f>
        <v>0</v>
      </c>
      <c r="AR9" s="400">
        <f>AN9+'APONTAMENTO CREDENCIAMENTO'!AR9</f>
        <v>0</v>
      </c>
      <c r="AS9" s="400">
        <f>AO9+'APONTAMENTO CREDENCIAMENTO'!AS9</f>
        <v>0</v>
      </c>
      <c r="AT9" s="400">
        <f>AP9+'APONTAMENTO CREDENCIAMENTO'!AT9</f>
        <v>0</v>
      </c>
      <c r="AU9" s="400">
        <f>AQ9+'APONTAMENTO CREDENCIAMENTO'!AU9</f>
        <v>0</v>
      </c>
      <c r="AV9" s="400">
        <f>AR9+'APONTAMENTO CREDENCIAMENTO'!AV9</f>
        <v>0</v>
      </c>
      <c r="AW9" s="400">
        <f>AS9+'APONTAMENTO CREDENCIAMENTO'!AW9</f>
        <v>0</v>
      </c>
      <c r="AX9" s="400">
        <f>AT9+'APONTAMENTO CREDENCIAMENTO'!AX9</f>
        <v>0</v>
      </c>
      <c r="AY9" s="400">
        <f>AU9+'APONTAMENTO CREDENCIAMENTO'!AY9</f>
        <v>0</v>
      </c>
      <c r="AZ9" s="400">
        <f>AV9+'APONTAMENTO CREDENCIAMENTO'!AZ9</f>
        <v>0</v>
      </c>
      <c r="BA9" s="400">
        <f>AW9+'APONTAMENTO CREDENCIAMENTO'!BA9</f>
        <v>0</v>
      </c>
      <c r="BB9" s="400">
        <f>AX9+'APONTAMENTO CREDENCIAMENTO'!BB9</f>
        <v>0</v>
      </c>
      <c r="BC9" s="400">
        <f>AY9+'APONTAMENTO CREDENCIAMENTO'!BC9</f>
        <v>0</v>
      </c>
      <c r="BD9" s="400">
        <f>AZ9+'APONTAMENTO CREDENCIAMENTO'!BD9</f>
        <v>0</v>
      </c>
      <c r="BE9" s="400">
        <f>BA9+'APONTAMENTO CREDENCIAMENTO'!BE9</f>
        <v>0</v>
      </c>
      <c r="BF9" s="400">
        <f>BB9+'APONTAMENTO CREDENCIAMENTO'!BF9</f>
        <v>0</v>
      </c>
      <c r="BG9" s="400">
        <f>BC9+'APONTAMENTO CREDENCIAMENTO'!BG9</f>
        <v>0</v>
      </c>
      <c r="BH9" s="400">
        <f>BD9+'APONTAMENTO CREDENCIAMENTO'!BH9</f>
        <v>0</v>
      </c>
      <c r="BI9" s="400">
        <f>BE9+'APONTAMENTO CREDENCIAMENTO'!BI9</f>
        <v>0</v>
      </c>
      <c r="BJ9" s="400">
        <f>BF9+'APONTAMENTO CREDENCIAMENTO'!BJ9</f>
        <v>0</v>
      </c>
      <c r="BK9" s="400">
        <f>BG9+'APONTAMENTO CREDENCIAMENTO'!BK9</f>
        <v>0</v>
      </c>
      <c r="BL9" s="400">
        <f>BH9+'APONTAMENTO CREDENCIAMENTO'!BL9</f>
        <v>0</v>
      </c>
      <c r="BM9" s="400">
        <f>BI9+'APONTAMENTO CREDENCIAMENTO'!BM9</f>
        <v>0</v>
      </c>
      <c r="BN9" s="400">
        <f>BJ9+'APONTAMENTO CREDENCIAMENTO'!BN9</f>
        <v>0</v>
      </c>
      <c r="BO9" s="400">
        <f>BK9+'APONTAMENTO CREDENCIAMENTO'!BO9</f>
        <v>0</v>
      </c>
      <c r="BP9" s="400">
        <f>BL9+'APONTAMENTO CREDENCIAMENTO'!BP9</f>
        <v>0</v>
      </c>
      <c r="BQ9" s="400">
        <f>BM9+'APONTAMENTO CREDENCIAMENTO'!BQ9</f>
        <v>0</v>
      </c>
      <c r="BR9" s="400">
        <f>BN9+'APONTAMENTO CREDENCIAMENTO'!BR9</f>
        <v>0</v>
      </c>
      <c r="BS9" s="400">
        <f>BO9+'APONTAMENTO CREDENCIAMENTO'!BS9</f>
        <v>0</v>
      </c>
      <c r="BT9" s="400">
        <f>BP9+'APONTAMENTO CREDENCIAMENTO'!BT9</f>
        <v>0</v>
      </c>
      <c r="BU9" s="400">
        <f>BQ9+'APONTAMENTO CREDENCIAMENTO'!BU9</f>
        <v>0</v>
      </c>
      <c r="BV9" s="400">
        <f>BR9+'APONTAMENTO CREDENCIAMENTO'!BV9</f>
        <v>0</v>
      </c>
      <c r="BW9" s="400">
        <f>BS9+'APONTAMENTO CREDENCIAMENTO'!BW9</f>
        <v>0</v>
      </c>
      <c r="BX9" s="400">
        <f>BT9+'APONTAMENTO CREDENCIAMENTO'!BX9</f>
        <v>0</v>
      </c>
      <c r="BY9" s="400">
        <f>BU9+'APONTAMENTO CREDENCIAMENTO'!BY9</f>
        <v>0</v>
      </c>
      <c r="BZ9" s="400">
        <f>BV9+'APONTAMENTO CREDENCIAMENTO'!BZ9</f>
        <v>0</v>
      </c>
      <c r="CA9" s="400">
        <f>BW9+'APONTAMENTO CREDENCIAMENTO'!CA9</f>
        <v>0</v>
      </c>
      <c r="CB9" s="400">
        <f>BX9+'APONTAMENTO CREDENCIAMENTO'!CB9</f>
        <v>0</v>
      </c>
      <c r="CC9" s="400">
        <f>BY9+'APONTAMENTO CREDENCIAMENTO'!CC9</f>
        <v>0</v>
      </c>
      <c r="CD9" s="400">
        <f>BZ9+'APONTAMENTO CREDENCIAMENTO'!CD9</f>
        <v>0</v>
      </c>
      <c r="CE9" s="400">
        <f>CA9+'APONTAMENTO CREDENCIAMENTO'!CE9</f>
        <v>0</v>
      </c>
      <c r="CF9" s="400">
        <f>CB9+'APONTAMENTO CREDENCIAMENTO'!CF9</f>
        <v>0</v>
      </c>
      <c r="CG9" s="400">
        <f>CC9+'APONTAMENTO CREDENCIAMENTO'!CG9</f>
        <v>0</v>
      </c>
      <c r="CH9" s="400">
        <f>CD9+'APONTAMENTO CREDENCIAMENTO'!CH9</f>
        <v>0</v>
      </c>
      <c r="CI9" s="400">
        <f>CE9+'APONTAMENTO CREDENCIAMENTO'!CI9</f>
        <v>0</v>
      </c>
      <c r="CJ9" s="400">
        <f>CF9+'APONTAMENTO CREDENCIAMENTO'!CJ9</f>
        <v>0</v>
      </c>
      <c r="CK9" s="400">
        <f>CG9+'APONTAMENTO CREDENCIAMENTO'!CK9</f>
        <v>0</v>
      </c>
      <c r="CL9" s="400">
        <f>CH9+'APONTAMENTO CREDENCIAMENTO'!CL9</f>
        <v>0</v>
      </c>
      <c r="CM9" s="400">
        <f>CI9+'APONTAMENTO CREDENCIAMENTO'!CM9</f>
        <v>0</v>
      </c>
      <c r="CN9" s="400">
        <f>CJ9+'APONTAMENTO CREDENCIAMENTO'!CN9</f>
        <v>0</v>
      </c>
      <c r="CO9" s="400">
        <f>CK9+'APONTAMENTO CREDENCIAMENTO'!CO9</f>
        <v>0</v>
      </c>
      <c r="CP9" s="400">
        <f>CL9+'APONTAMENTO CREDENCIAMENTO'!CP9</f>
        <v>0</v>
      </c>
      <c r="CQ9" s="400">
        <f>CM9+'APONTAMENTO CREDENCIAMENTO'!CQ9</f>
        <v>0</v>
      </c>
      <c r="CR9" s="400">
        <f>CN9+'APONTAMENTO CREDENCIAMENTO'!CR9</f>
        <v>0</v>
      </c>
      <c r="CS9" s="400">
        <f>CO9+'APONTAMENTO CREDENCIAMENTO'!CS9</f>
        <v>0</v>
      </c>
      <c r="CT9" s="400">
        <f>CP9+'APONTAMENTO CREDENCIAMENTO'!CT9</f>
        <v>0</v>
      </c>
      <c r="CU9" s="400">
        <f>CQ9+'APONTAMENTO CREDENCIAMENTO'!CU9</f>
        <v>0</v>
      </c>
      <c r="CV9" s="400">
        <f>CR9+'APONTAMENTO CREDENCIAMENTO'!CV9</f>
        <v>0</v>
      </c>
      <c r="CW9" s="400">
        <f>CS9+'APONTAMENTO CREDENCIAMENTO'!CW9</f>
        <v>0</v>
      </c>
      <c r="CX9" s="400">
        <f>CT9+'APONTAMENTO CREDENCIAMENTO'!CX9</f>
        <v>0</v>
      </c>
      <c r="CY9" s="400">
        <f>CU9+'APONTAMENTO CREDENCIAMENTO'!CY9</f>
        <v>0</v>
      </c>
      <c r="CZ9" s="400">
        <f>CV9+'APONTAMENTO CREDENCIAMENTO'!CZ9</f>
        <v>0</v>
      </c>
      <c r="DA9" s="400">
        <f>CW9+'APONTAMENTO CREDENCIAMENTO'!DA9</f>
        <v>0</v>
      </c>
      <c r="DB9" s="400">
        <f>CX9+'APONTAMENTO CREDENCIAMENTO'!DB9</f>
        <v>0</v>
      </c>
      <c r="DC9" s="400">
        <f>CY9+'APONTAMENTO CREDENCIAMENTO'!DC9</f>
        <v>0</v>
      </c>
      <c r="DD9" s="400">
        <f>CZ9+'APONTAMENTO CREDENCIAMENTO'!DD9</f>
        <v>0</v>
      </c>
      <c r="DE9" s="400">
        <f>DA9+'APONTAMENTO CREDENCIAMENTO'!DE9</f>
        <v>0</v>
      </c>
      <c r="DF9" s="400">
        <f>DB9+'APONTAMENTO CREDENCIAMENTO'!DF9</f>
        <v>0</v>
      </c>
      <c r="DG9" s="400">
        <f>DC9+'APONTAMENTO CREDENCIAMENTO'!DG9</f>
        <v>0</v>
      </c>
      <c r="DH9" s="400">
        <f>DD9+'APONTAMENTO CREDENCIAMENTO'!DH9</f>
        <v>0</v>
      </c>
      <c r="DI9" s="400">
        <f>DE9+'APONTAMENTO CREDENCIAMENTO'!DI9</f>
        <v>0</v>
      </c>
      <c r="DJ9" s="400">
        <f>DF9+'APONTAMENTO CREDENCIAMENTO'!DJ9</f>
        <v>0</v>
      </c>
      <c r="DK9" s="400">
        <f>DG9+'APONTAMENTO CREDENCIAMENTO'!DK9</f>
        <v>0</v>
      </c>
      <c r="DL9" s="400">
        <f>DH9+'APONTAMENTO CREDENCIAMENTO'!DL9</f>
        <v>0</v>
      </c>
      <c r="DM9" s="400">
        <f>DI9+'APONTAMENTO CREDENCIAMENTO'!DM9</f>
        <v>0</v>
      </c>
      <c r="DN9" s="400">
        <f>DJ9+'APONTAMENTO CREDENCIAMENTO'!DN9</f>
        <v>0</v>
      </c>
      <c r="DO9" s="400">
        <f>DK9+'APONTAMENTO CREDENCIAMENTO'!DO9</f>
        <v>0</v>
      </c>
      <c r="DP9" s="400">
        <f>DL9+'APONTAMENTO CREDENCIAMENTO'!DP9</f>
        <v>0</v>
      </c>
      <c r="DQ9" s="400">
        <f>DM9+'APONTAMENTO CREDENCIAMENTO'!DQ9</f>
        <v>0</v>
      </c>
      <c r="DR9" s="400">
        <f>DN9+'APONTAMENTO CREDENCIAMENTO'!DR9</f>
        <v>0</v>
      </c>
      <c r="DS9" s="400">
        <f>DO9+'APONTAMENTO CREDENCIAMENTO'!DS9</f>
        <v>0</v>
      </c>
      <c r="DT9" s="400">
        <f>DP9+'APONTAMENTO CREDENCIAMENTO'!DT9</f>
        <v>0</v>
      </c>
      <c r="DU9" s="400">
        <f>DQ9+'APONTAMENTO CREDENCIAMENTO'!DU9</f>
        <v>0</v>
      </c>
      <c r="DV9" s="400">
        <f>DR9+'APONTAMENTO CREDENCIAMENTO'!DV9</f>
        <v>0</v>
      </c>
      <c r="DW9" s="400">
        <f>DS9+'APONTAMENTO CREDENCIAMENTO'!DW9</f>
        <v>0</v>
      </c>
      <c r="DX9" s="400">
        <f>DT9+'APONTAMENTO CREDENCIAMENTO'!DX9</f>
        <v>0</v>
      </c>
      <c r="DY9" s="400">
        <f>DU9+'APONTAMENTO CREDENCIAMENTO'!DY9</f>
        <v>0</v>
      </c>
      <c r="DZ9" s="400">
        <f>DV9+'APONTAMENTO CREDENCIAMENTO'!DZ9</f>
        <v>0</v>
      </c>
      <c r="EA9" s="400">
        <f>DW9+'APONTAMENTO CREDENCIAMENTO'!EA9</f>
        <v>0</v>
      </c>
      <c r="EB9" s="400">
        <f>DX9+'APONTAMENTO CREDENCIAMENTO'!EB9</f>
        <v>0</v>
      </c>
      <c r="EC9" s="400">
        <f>DY9+'APONTAMENTO CREDENCIAMENTO'!EC9</f>
        <v>0</v>
      </c>
      <c r="ED9" s="400">
        <f>DZ9+'APONTAMENTO CREDENCIAMENTO'!ED9</f>
        <v>0</v>
      </c>
      <c r="EE9" s="400">
        <f>EA9+'APONTAMENTO CREDENCIAMENTO'!EE9</f>
        <v>0</v>
      </c>
      <c r="EF9" s="400">
        <f>EB9+'APONTAMENTO CREDENCIAMENTO'!EF9</f>
        <v>0</v>
      </c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v>0</v>
      </c>
      <c r="EQ9" s="171">
        <v>0</v>
      </c>
      <c r="ER9" s="171">
        <v>0</v>
      </c>
      <c r="ES9" s="171">
        <v>0</v>
      </c>
      <c r="ET9" s="171">
        <v>0</v>
      </c>
      <c r="EU9" s="171">
        <v>0</v>
      </c>
      <c r="EV9" s="172">
        <v>0</v>
      </c>
      <c r="EW9" s="127"/>
      <c r="EX9" s="248">
        <v>0</v>
      </c>
      <c r="EY9" s="174">
        <v>0</v>
      </c>
      <c r="EZ9" s="249">
        <v>0</v>
      </c>
      <c r="FA9" s="249">
        <v>0</v>
      </c>
      <c r="FB9" s="174">
        <v>0</v>
      </c>
      <c r="FC9" s="126">
        <v>0</v>
      </c>
      <c r="FD9" s="250"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v>0</v>
      </c>
      <c r="HZ9" s="280">
        <v>0</v>
      </c>
      <c r="IA9" s="280">
        <v>0</v>
      </c>
    </row>
    <row r="10" spans="1:237" s="106" customFormat="1" ht="22.5" customHeight="1" thickBot="1" x14ac:dyDescent="0.3">
      <c r="A10" s="377" t="s">
        <v>3194</v>
      </c>
      <c r="B10" s="378" t="s">
        <v>3195</v>
      </c>
      <c r="C10" s="379" t="s">
        <v>3191</v>
      </c>
      <c r="D10" s="380" t="s">
        <v>3196</v>
      </c>
      <c r="E10" s="380" t="s">
        <v>3197</v>
      </c>
      <c r="F10" s="381" t="s">
        <v>3181</v>
      </c>
      <c r="G10" s="381" t="s">
        <v>3182</v>
      </c>
      <c r="H10" s="382" t="s">
        <v>1284</v>
      </c>
      <c r="I10" s="383" t="s">
        <v>1284</v>
      </c>
      <c r="J10" s="421" t="s">
        <v>3183</v>
      </c>
      <c r="K10" s="424" t="s">
        <v>60</v>
      </c>
      <c r="L10" s="329">
        <v>0</v>
      </c>
      <c r="M10" s="329">
        <v>0</v>
      </c>
      <c r="N10" s="343"/>
      <c r="O10" s="290" t="s">
        <v>3326</v>
      </c>
      <c r="P10" s="330">
        <v>0</v>
      </c>
      <c r="Q10" s="400"/>
      <c r="R10" s="401"/>
      <c r="S10" s="400"/>
      <c r="T10" s="401"/>
      <c r="U10" s="400">
        <f>Q10+'APONTAMENTO CREDENCIAMENTO'!U10</f>
        <v>0</v>
      </c>
      <c r="V10" s="400">
        <f>R10+'APONTAMENTO CREDENCIAMENTO'!V10</f>
        <v>0</v>
      </c>
      <c r="W10" s="400">
        <f>S10+'APONTAMENTO CREDENCIAMENTO'!W10</f>
        <v>0</v>
      </c>
      <c r="X10" s="400">
        <f>T10+'APONTAMENTO CREDENCIAMENTO'!X10</f>
        <v>0</v>
      </c>
      <c r="Y10" s="400">
        <f>U10+'APONTAMENTO CREDENCIAMENTO'!Y10</f>
        <v>0</v>
      </c>
      <c r="Z10" s="400">
        <f>V10+'APONTAMENTO CREDENCIAMENTO'!Z10</f>
        <v>0</v>
      </c>
      <c r="AA10" s="400">
        <f>W10+'APONTAMENTO CREDENCIAMENTO'!AA10</f>
        <v>0</v>
      </c>
      <c r="AB10" s="400">
        <f>X10+'APONTAMENTO CREDENCIAMENTO'!AB10</f>
        <v>0</v>
      </c>
      <c r="AC10" s="400">
        <f>Y10+'APONTAMENTO CREDENCIAMENTO'!AC10</f>
        <v>0</v>
      </c>
      <c r="AD10" s="400">
        <f>Z10+'APONTAMENTO CREDENCIAMENTO'!AD10</f>
        <v>0</v>
      </c>
      <c r="AE10" s="400">
        <f>AA10+'APONTAMENTO CREDENCIAMENTO'!AE10</f>
        <v>0</v>
      </c>
      <c r="AF10" s="400">
        <f>AB10+'APONTAMENTO CREDENCIAMENTO'!AF10</f>
        <v>0</v>
      </c>
      <c r="AG10" s="400">
        <f>AC10+'APONTAMENTO CREDENCIAMENTO'!AG10</f>
        <v>0</v>
      </c>
      <c r="AH10" s="400">
        <f>AD10+'APONTAMENTO CREDENCIAMENTO'!AH10</f>
        <v>0</v>
      </c>
      <c r="AI10" s="400">
        <f>AE10+'APONTAMENTO CREDENCIAMENTO'!AI10</f>
        <v>0</v>
      </c>
      <c r="AJ10" s="400">
        <f>AF10+'APONTAMENTO CREDENCIAMENTO'!AJ10</f>
        <v>0</v>
      </c>
      <c r="AK10" s="400">
        <f>AG10+'APONTAMENTO CREDENCIAMENTO'!AK10</f>
        <v>0</v>
      </c>
      <c r="AL10" s="400">
        <f>AH10+'APONTAMENTO CREDENCIAMENTO'!AL10</f>
        <v>0</v>
      </c>
      <c r="AM10" s="400">
        <f>AI10+'APONTAMENTO CREDENCIAMENTO'!AM10</f>
        <v>0</v>
      </c>
      <c r="AN10" s="400">
        <f>AJ10+'APONTAMENTO CREDENCIAMENTO'!AN10</f>
        <v>0</v>
      </c>
      <c r="AO10" s="400">
        <f>AK10+'APONTAMENTO CREDENCIAMENTO'!AO10</f>
        <v>0</v>
      </c>
      <c r="AP10" s="400">
        <f>AL10+'APONTAMENTO CREDENCIAMENTO'!AP10</f>
        <v>0</v>
      </c>
      <c r="AQ10" s="400">
        <f>AM10+'APONTAMENTO CREDENCIAMENTO'!AQ10</f>
        <v>0</v>
      </c>
      <c r="AR10" s="400">
        <f>AN10+'APONTAMENTO CREDENCIAMENTO'!AR10</f>
        <v>0</v>
      </c>
      <c r="AS10" s="400">
        <f>AO10+'APONTAMENTO CREDENCIAMENTO'!AS10</f>
        <v>0</v>
      </c>
      <c r="AT10" s="400">
        <f>AP10+'APONTAMENTO CREDENCIAMENTO'!AT10</f>
        <v>0</v>
      </c>
      <c r="AU10" s="400">
        <f>AQ10+'APONTAMENTO CREDENCIAMENTO'!AU10</f>
        <v>0</v>
      </c>
      <c r="AV10" s="400">
        <f>AR10+'APONTAMENTO CREDENCIAMENTO'!AV10</f>
        <v>0</v>
      </c>
      <c r="AW10" s="400">
        <f>AS10+'APONTAMENTO CREDENCIAMENTO'!AW10</f>
        <v>0</v>
      </c>
      <c r="AX10" s="400">
        <f>AT10+'APONTAMENTO CREDENCIAMENTO'!AX10</f>
        <v>0</v>
      </c>
      <c r="AY10" s="400">
        <f>AU10+'APONTAMENTO CREDENCIAMENTO'!AY10</f>
        <v>0</v>
      </c>
      <c r="AZ10" s="400">
        <f>AV10+'APONTAMENTO CREDENCIAMENTO'!AZ10</f>
        <v>0</v>
      </c>
      <c r="BA10" s="400">
        <f>AW10+'APONTAMENTO CREDENCIAMENTO'!BA10</f>
        <v>0</v>
      </c>
      <c r="BB10" s="400">
        <f>AX10+'APONTAMENTO CREDENCIAMENTO'!BB10</f>
        <v>0</v>
      </c>
      <c r="BC10" s="400">
        <f>AY10+'APONTAMENTO CREDENCIAMENTO'!BC10</f>
        <v>0</v>
      </c>
      <c r="BD10" s="400">
        <f>AZ10+'APONTAMENTO CREDENCIAMENTO'!BD10</f>
        <v>0</v>
      </c>
      <c r="BE10" s="400">
        <f>BA10+'APONTAMENTO CREDENCIAMENTO'!BE10</f>
        <v>0</v>
      </c>
      <c r="BF10" s="400">
        <f>BB10+'APONTAMENTO CREDENCIAMENTO'!BF10</f>
        <v>0</v>
      </c>
      <c r="BG10" s="400">
        <f>BC10+'APONTAMENTO CREDENCIAMENTO'!BG10</f>
        <v>0</v>
      </c>
      <c r="BH10" s="400">
        <f>BD10+'APONTAMENTO CREDENCIAMENTO'!BH10</f>
        <v>0</v>
      </c>
      <c r="BI10" s="400">
        <f>BE10+'APONTAMENTO CREDENCIAMENTO'!BI10</f>
        <v>0</v>
      </c>
      <c r="BJ10" s="400">
        <f>BF10+'APONTAMENTO CREDENCIAMENTO'!BJ10</f>
        <v>0</v>
      </c>
      <c r="BK10" s="400">
        <f>BG10+'APONTAMENTO CREDENCIAMENTO'!BK10</f>
        <v>0</v>
      </c>
      <c r="BL10" s="400">
        <f>BH10+'APONTAMENTO CREDENCIAMENTO'!BL10</f>
        <v>0</v>
      </c>
      <c r="BM10" s="400">
        <f>BI10+'APONTAMENTO CREDENCIAMENTO'!BM10</f>
        <v>0</v>
      </c>
      <c r="BN10" s="400">
        <f>BJ10+'APONTAMENTO CREDENCIAMENTO'!BN10</f>
        <v>0</v>
      </c>
      <c r="BO10" s="400">
        <f>BK10+'APONTAMENTO CREDENCIAMENTO'!BO10</f>
        <v>0</v>
      </c>
      <c r="BP10" s="400">
        <f>BL10+'APONTAMENTO CREDENCIAMENTO'!BP10</f>
        <v>0</v>
      </c>
      <c r="BQ10" s="400">
        <f>BM10+'APONTAMENTO CREDENCIAMENTO'!BQ10</f>
        <v>0</v>
      </c>
      <c r="BR10" s="400">
        <f>BN10+'APONTAMENTO CREDENCIAMENTO'!BR10</f>
        <v>0</v>
      </c>
      <c r="BS10" s="400">
        <f>BO10+'APONTAMENTO CREDENCIAMENTO'!BS10</f>
        <v>0</v>
      </c>
      <c r="BT10" s="400">
        <f>BP10+'APONTAMENTO CREDENCIAMENTO'!BT10</f>
        <v>0</v>
      </c>
      <c r="BU10" s="400">
        <f>BQ10+'APONTAMENTO CREDENCIAMENTO'!BU10</f>
        <v>0</v>
      </c>
      <c r="BV10" s="400">
        <f>BR10+'APONTAMENTO CREDENCIAMENTO'!BV10</f>
        <v>0</v>
      </c>
      <c r="BW10" s="400">
        <f>BS10+'APONTAMENTO CREDENCIAMENTO'!BW10</f>
        <v>0</v>
      </c>
      <c r="BX10" s="400">
        <f>BT10+'APONTAMENTO CREDENCIAMENTO'!BX10</f>
        <v>0</v>
      </c>
      <c r="BY10" s="400">
        <f>BU10+'APONTAMENTO CREDENCIAMENTO'!BY10</f>
        <v>0</v>
      </c>
      <c r="BZ10" s="400">
        <f>BV10+'APONTAMENTO CREDENCIAMENTO'!BZ10</f>
        <v>0</v>
      </c>
      <c r="CA10" s="400">
        <f>BW10+'APONTAMENTO CREDENCIAMENTO'!CA10</f>
        <v>0</v>
      </c>
      <c r="CB10" s="400">
        <f>BX10+'APONTAMENTO CREDENCIAMENTO'!CB10</f>
        <v>0</v>
      </c>
      <c r="CC10" s="400">
        <f>BY10+'APONTAMENTO CREDENCIAMENTO'!CC10</f>
        <v>0</v>
      </c>
      <c r="CD10" s="400">
        <f>BZ10+'APONTAMENTO CREDENCIAMENTO'!CD10</f>
        <v>0</v>
      </c>
      <c r="CE10" s="400">
        <f>CA10+'APONTAMENTO CREDENCIAMENTO'!CE10</f>
        <v>0</v>
      </c>
      <c r="CF10" s="400">
        <f>CB10+'APONTAMENTO CREDENCIAMENTO'!CF10</f>
        <v>0</v>
      </c>
      <c r="CG10" s="400">
        <f>CC10+'APONTAMENTO CREDENCIAMENTO'!CG10</f>
        <v>0</v>
      </c>
      <c r="CH10" s="400">
        <f>CD10+'APONTAMENTO CREDENCIAMENTO'!CH10</f>
        <v>0</v>
      </c>
      <c r="CI10" s="400">
        <f>CE10+'APONTAMENTO CREDENCIAMENTO'!CI10</f>
        <v>0</v>
      </c>
      <c r="CJ10" s="400">
        <f>CF10+'APONTAMENTO CREDENCIAMENTO'!CJ10</f>
        <v>0</v>
      </c>
      <c r="CK10" s="400">
        <f>CG10+'APONTAMENTO CREDENCIAMENTO'!CK10</f>
        <v>0</v>
      </c>
      <c r="CL10" s="400">
        <f>CH10+'APONTAMENTO CREDENCIAMENTO'!CL10</f>
        <v>0</v>
      </c>
      <c r="CM10" s="400">
        <f>CI10+'APONTAMENTO CREDENCIAMENTO'!CM10</f>
        <v>0</v>
      </c>
      <c r="CN10" s="400">
        <f>CJ10+'APONTAMENTO CREDENCIAMENTO'!CN10</f>
        <v>0</v>
      </c>
      <c r="CO10" s="400">
        <f>CK10+'APONTAMENTO CREDENCIAMENTO'!CO10</f>
        <v>0</v>
      </c>
      <c r="CP10" s="400">
        <f>CL10+'APONTAMENTO CREDENCIAMENTO'!CP10</f>
        <v>0</v>
      </c>
      <c r="CQ10" s="400">
        <f>CM10+'APONTAMENTO CREDENCIAMENTO'!CQ10</f>
        <v>0</v>
      </c>
      <c r="CR10" s="400">
        <f>CN10+'APONTAMENTO CREDENCIAMENTO'!CR10</f>
        <v>0</v>
      </c>
      <c r="CS10" s="400">
        <f>CO10+'APONTAMENTO CREDENCIAMENTO'!CS10</f>
        <v>0</v>
      </c>
      <c r="CT10" s="400">
        <f>CP10+'APONTAMENTO CREDENCIAMENTO'!CT10</f>
        <v>0</v>
      </c>
      <c r="CU10" s="400">
        <f>CQ10+'APONTAMENTO CREDENCIAMENTO'!CU10</f>
        <v>0</v>
      </c>
      <c r="CV10" s="400">
        <f>CR10+'APONTAMENTO CREDENCIAMENTO'!CV10</f>
        <v>0</v>
      </c>
      <c r="CW10" s="400">
        <f>CS10+'APONTAMENTO CREDENCIAMENTO'!CW10</f>
        <v>0</v>
      </c>
      <c r="CX10" s="400">
        <f>CT10+'APONTAMENTO CREDENCIAMENTO'!CX10</f>
        <v>0</v>
      </c>
      <c r="CY10" s="400">
        <f>CU10+'APONTAMENTO CREDENCIAMENTO'!CY10</f>
        <v>0</v>
      </c>
      <c r="CZ10" s="400">
        <f>CV10+'APONTAMENTO CREDENCIAMENTO'!CZ10</f>
        <v>0</v>
      </c>
      <c r="DA10" s="400">
        <f>CW10+'APONTAMENTO CREDENCIAMENTO'!DA10</f>
        <v>0</v>
      </c>
      <c r="DB10" s="400">
        <f>CX10+'APONTAMENTO CREDENCIAMENTO'!DB10</f>
        <v>0</v>
      </c>
      <c r="DC10" s="400">
        <f>CY10+'APONTAMENTO CREDENCIAMENTO'!DC10</f>
        <v>0</v>
      </c>
      <c r="DD10" s="400">
        <f>CZ10+'APONTAMENTO CREDENCIAMENTO'!DD10</f>
        <v>0</v>
      </c>
      <c r="DE10" s="400">
        <f>DA10+'APONTAMENTO CREDENCIAMENTO'!DE10</f>
        <v>0</v>
      </c>
      <c r="DF10" s="400">
        <f>DB10+'APONTAMENTO CREDENCIAMENTO'!DF10</f>
        <v>0</v>
      </c>
      <c r="DG10" s="400">
        <f>DC10+'APONTAMENTO CREDENCIAMENTO'!DG10</f>
        <v>0</v>
      </c>
      <c r="DH10" s="400">
        <f>DD10+'APONTAMENTO CREDENCIAMENTO'!DH10</f>
        <v>0</v>
      </c>
      <c r="DI10" s="400">
        <f>DE10+'APONTAMENTO CREDENCIAMENTO'!DI10</f>
        <v>0</v>
      </c>
      <c r="DJ10" s="400">
        <f>DF10+'APONTAMENTO CREDENCIAMENTO'!DJ10</f>
        <v>0</v>
      </c>
      <c r="DK10" s="400">
        <f>DG10+'APONTAMENTO CREDENCIAMENTO'!DK10</f>
        <v>0</v>
      </c>
      <c r="DL10" s="400">
        <f>DH10+'APONTAMENTO CREDENCIAMENTO'!DL10</f>
        <v>0</v>
      </c>
      <c r="DM10" s="400">
        <f>DI10+'APONTAMENTO CREDENCIAMENTO'!DM10</f>
        <v>0</v>
      </c>
      <c r="DN10" s="400">
        <f>DJ10+'APONTAMENTO CREDENCIAMENTO'!DN10</f>
        <v>0</v>
      </c>
      <c r="DO10" s="400">
        <f>DK10+'APONTAMENTO CREDENCIAMENTO'!DO10</f>
        <v>0</v>
      </c>
      <c r="DP10" s="400">
        <f>DL10+'APONTAMENTO CREDENCIAMENTO'!DP10</f>
        <v>0</v>
      </c>
      <c r="DQ10" s="400">
        <f>DM10+'APONTAMENTO CREDENCIAMENTO'!DQ10</f>
        <v>0</v>
      </c>
      <c r="DR10" s="400">
        <f>DN10+'APONTAMENTO CREDENCIAMENTO'!DR10</f>
        <v>0</v>
      </c>
      <c r="DS10" s="400">
        <f>DO10+'APONTAMENTO CREDENCIAMENTO'!DS10</f>
        <v>0</v>
      </c>
      <c r="DT10" s="400">
        <f>DP10+'APONTAMENTO CREDENCIAMENTO'!DT10</f>
        <v>0</v>
      </c>
      <c r="DU10" s="400">
        <f>DQ10+'APONTAMENTO CREDENCIAMENTO'!DU10</f>
        <v>0</v>
      </c>
      <c r="DV10" s="400">
        <f>DR10+'APONTAMENTO CREDENCIAMENTO'!DV10</f>
        <v>0</v>
      </c>
      <c r="DW10" s="400">
        <f>DS10+'APONTAMENTO CREDENCIAMENTO'!DW10</f>
        <v>0</v>
      </c>
      <c r="DX10" s="400">
        <f>DT10+'APONTAMENTO CREDENCIAMENTO'!DX10</f>
        <v>0</v>
      </c>
      <c r="DY10" s="400">
        <f>DU10+'APONTAMENTO CREDENCIAMENTO'!DY10</f>
        <v>0</v>
      </c>
      <c r="DZ10" s="400">
        <f>DV10+'APONTAMENTO CREDENCIAMENTO'!DZ10</f>
        <v>0</v>
      </c>
      <c r="EA10" s="400">
        <f>DW10+'APONTAMENTO CREDENCIAMENTO'!EA10</f>
        <v>0</v>
      </c>
      <c r="EB10" s="400">
        <f>DX10+'APONTAMENTO CREDENCIAMENTO'!EB10</f>
        <v>0</v>
      </c>
      <c r="EC10" s="400">
        <f>DY10+'APONTAMENTO CREDENCIAMENTO'!EC10</f>
        <v>0</v>
      </c>
      <c r="ED10" s="400">
        <f>DZ10+'APONTAMENTO CREDENCIAMENTO'!ED10</f>
        <v>0</v>
      </c>
      <c r="EE10" s="400">
        <f>EA10+'APONTAMENTO CREDENCIAMENTO'!EE10</f>
        <v>0</v>
      </c>
      <c r="EF10" s="400">
        <f>EB10+'APONTAMENTO CREDENCIAMENTO'!EF10</f>
        <v>0</v>
      </c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v>0</v>
      </c>
      <c r="EQ10" s="179">
        <v>0</v>
      </c>
      <c r="ER10" s="179">
        <v>0</v>
      </c>
      <c r="ES10" s="179">
        <v>0</v>
      </c>
      <c r="ET10" s="179">
        <v>0</v>
      </c>
      <c r="EU10" s="179">
        <v>0</v>
      </c>
      <c r="EV10" s="172"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v>0</v>
      </c>
      <c r="FC10" s="256">
        <v>0</v>
      </c>
      <c r="FD10" s="250">
        <v>0</v>
      </c>
      <c r="FE10" s="257"/>
      <c r="FF10" s="181">
        <v>0</v>
      </c>
      <c r="FG10" s="181">
        <v>0</v>
      </c>
      <c r="FH10" s="181">
        <v>0</v>
      </c>
      <c r="FI10" s="181">
        <v>0</v>
      </c>
      <c r="FJ10" s="181">
        <v>0</v>
      </c>
      <c r="FK10" s="181">
        <v>0</v>
      </c>
      <c r="FL10" s="181">
        <v>0</v>
      </c>
      <c r="FM10" s="181">
        <v>0</v>
      </c>
      <c r="FN10" s="181">
        <v>0</v>
      </c>
      <c r="FO10" s="181">
        <v>0</v>
      </c>
      <c r="FP10" s="181">
        <v>0</v>
      </c>
      <c r="FQ10" s="181">
        <v>0</v>
      </c>
      <c r="FR10" s="181">
        <v>0</v>
      </c>
      <c r="FS10" s="181">
        <v>0</v>
      </c>
      <c r="FT10" s="181">
        <v>0</v>
      </c>
      <c r="FU10" s="181">
        <v>0</v>
      </c>
      <c r="FV10" s="181">
        <v>0</v>
      </c>
      <c r="FW10" s="181">
        <v>0</v>
      </c>
      <c r="FX10" s="181">
        <v>0</v>
      </c>
      <c r="FY10" s="181">
        <v>0</v>
      </c>
      <c r="FZ10" s="181">
        <v>0</v>
      </c>
      <c r="GA10" s="181">
        <v>0</v>
      </c>
      <c r="GB10" s="181">
        <v>0</v>
      </c>
      <c r="GC10" s="181">
        <v>0</v>
      </c>
      <c r="GD10" s="181">
        <v>0</v>
      </c>
      <c r="GE10" s="181">
        <v>0</v>
      </c>
      <c r="GF10" s="181">
        <v>0</v>
      </c>
      <c r="GG10" s="181">
        <v>0</v>
      </c>
      <c r="GH10" s="181">
        <v>0</v>
      </c>
      <c r="GI10" s="181">
        <v>0</v>
      </c>
      <c r="GJ10" s="181">
        <v>0</v>
      </c>
      <c r="GK10" s="258"/>
      <c r="GL10" s="103"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v>0</v>
      </c>
      <c r="HZ10" s="280">
        <v>0</v>
      </c>
      <c r="IA10" s="280">
        <v>0</v>
      </c>
    </row>
    <row r="11" spans="1:237" s="106" customFormat="1" ht="22.5" customHeight="1" x14ac:dyDescent="0.25">
      <c r="A11" t="s">
        <v>3198</v>
      </c>
      <c r="B11" s="522" t="s">
        <v>3199</v>
      </c>
      <c r="C11" s="523">
        <v>4</v>
      </c>
      <c r="D11" s="524" t="s">
        <v>3200</v>
      </c>
      <c r="E11" s="524" t="s">
        <v>3201</v>
      </c>
      <c r="F11" s="525" t="s">
        <v>3181</v>
      </c>
      <c r="G11" s="525" t="s">
        <v>3182</v>
      </c>
      <c r="H11" s="350" t="s">
        <v>1287</v>
      </c>
      <c r="I11" s="351" t="s">
        <v>1287</v>
      </c>
      <c r="J11" s="409" t="s">
        <v>3183</v>
      </c>
      <c r="K11" s="410" t="s">
        <v>3184</v>
      </c>
      <c r="L11" s="329">
        <v>0</v>
      </c>
      <c r="M11" s="329">
        <v>0</v>
      </c>
      <c r="N11" s="657"/>
      <c r="O11" s="658" t="s">
        <v>3327</v>
      </c>
      <c r="P11" s="659">
        <v>0</v>
      </c>
      <c r="Q11" s="400"/>
      <c r="R11" s="401"/>
      <c r="S11" s="400"/>
      <c r="T11" s="401"/>
      <c r="U11" s="400">
        <f>Q11+'APONTAMENTO CREDENCIAMENTO'!U11</f>
        <v>0</v>
      </c>
      <c r="V11" s="400">
        <f>R11+'APONTAMENTO CREDENCIAMENTO'!V11</f>
        <v>0</v>
      </c>
      <c r="W11" s="400">
        <f>S11+'APONTAMENTO CREDENCIAMENTO'!W11</f>
        <v>0</v>
      </c>
      <c r="X11" s="400">
        <f>T11+'APONTAMENTO CREDENCIAMENTO'!X11</f>
        <v>0</v>
      </c>
      <c r="Y11" s="400">
        <f>U11+'APONTAMENTO CREDENCIAMENTO'!Y11</f>
        <v>0</v>
      </c>
      <c r="Z11" s="400">
        <f>V11+'APONTAMENTO CREDENCIAMENTO'!Z11</f>
        <v>0</v>
      </c>
      <c r="AA11" s="400">
        <f>W11+'APONTAMENTO CREDENCIAMENTO'!AA11</f>
        <v>0</v>
      </c>
      <c r="AB11" s="400">
        <f>X11+'APONTAMENTO CREDENCIAMENTO'!AB11</f>
        <v>0</v>
      </c>
      <c r="AC11" s="400">
        <f>Y11+'APONTAMENTO CREDENCIAMENTO'!AC11</f>
        <v>0</v>
      </c>
      <c r="AD11" s="400">
        <f>Z11+'APONTAMENTO CREDENCIAMENTO'!AD11</f>
        <v>0</v>
      </c>
      <c r="AE11" s="400">
        <f>AA11+'APONTAMENTO CREDENCIAMENTO'!AE11</f>
        <v>0</v>
      </c>
      <c r="AF11" s="400">
        <f>AB11+'APONTAMENTO CREDENCIAMENTO'!AF11</f>
        <v>0</v>
      </c>
      <c r="AG11" s="400">
        <f>AC11+'APONTAMENTO CREDENCIAMENTO'!AG11</f>
        <v>0</v>
      </c>
      <c r="AH11" s="400">
        <f>AD11+'APONTAMENTO CREDENCIAMENTO'!AH11</f>
        <v>0</v>
      </c>
      <c r="AI11" s="400">
        <f>AE11+'APONTAMENTO CREDENCIAMENTO'!AI11</f>
        <v>0</v>
      </c>
      <c r="AJ11" s="400">
        <f>AF11+'APONTAMENTO CREDENCIAMENTO'!AJ11</f>
        <v>0</v>
      </c>
      <c r="AK11" s="400">
        <f>AG11+'APONTAMENTO CREDENCIAMENTO'!AK11</f>
        <v>0</v>
      </c>
      <c r="AL11" s="400">
        <f>AH11+'APONTAMENTO CREDENCIAMENTO'!AL11</f>
        <v>0</v>
      </c>
      <c r="AM11" s="400">
        <f>AI11+'APONTAMENTO CREDENCIAMENTO'!AM11</f>
        <v>0</v>
      </c>
      <c r="AN11" s="400">
        <f>AJ11+'APONTAMENTO CREDENCIAMENTO'!AN11</f>
        <v>0</v>
      </c>
      <c r="AO11" s="400">
        <f>AK11+'APONTAMENTO CREDENCIAMENTO'!AO11</f>
        <v>0</v>
      </c>
      <c r="AP11" s="400">
        <f>AL11+'APONTAMENTO CREDENCIAMENTO'!AP11</f>
        <v>0</v>
      </c>
      <c r="AQ11" s="400">
        <f>AM11+'APONTAMENTO CREDENCIAMENTO'!AQ11</f>
        <v>0</v>
      </c>
      <c r="AR11" s="400">
        <f>AN11+'APONTAMENTO CREDENCIAMENTO'!AR11</f>
        <v>0</v>
      </c>
      <c r="AS11" s="400">
        <f>AO11+'APONTAMENTO CREDENCIAMENTO'!AS11</f>
        <v>0</v>
      </c>
      <c r="AT11" s="400">
        <f>AP11+'APONTAMENTO CREDENCIAMENTO'!AT11</f>
        <v>0</v>
      </c>
      <c r="AU11" s="400">
        <f>AQ11+'APONTAMENTO CREDENCIAMENTO'!AU11</f>
        <v>0</v>
      </c>
      <c r="AV11" s="400">
        <f>AR11+'APONTAMENTO CREDENCIAMENTO'!AV11</f>
        <v>0</v>
      </c>
      <c r="AW11" s="400">
        <f>AS11+'APONTAMENTO CREDENCIAMENTO'!AW11</f>
        <v>0</v>
      </c>
      <c r="AX11" s="400">
        <f>AT11+'APONTAMENTO CREDENCIAMENTO'!AX11</f>
        <v>0</v>
      </c>
      <c r="AY11" s="400">
        <f>AU11+'APONTAMENTO CREDENCIAMENTO'!AY11</f>
        <v>0</v>
      </c>
      <c r="AZ11" s="400">
        <f>AV11+'APONTAMENTO CREDENCIAMENTO'!AZ11</f>
        <v>0</v>
      </c>
      <c r="BA11" s="400">
        <f>AW11+'APONTAMENTO CREDENCIAMENTO'!BA11</f>
        <v>0</v>
      </c>
      <c r="BB11" s="400">
        <f>AX11+'APONTAMENTO CREDENCIAMENTO'!BB11</f>
        <v>0</v>
      </c>
      <c r="BC11" s="400">
        <f>AY11+'APONTAMENTO CREDENCIAMENTO'!BC11</f>
        <v>0</v>
      </c>
      <c r="BD11" s="400">
        <f>AZ11+'APONTAMENTO CREDENCIAMENTO'!BD11</f>
        <v>0</v>
      </c>
      <c r="BE11" s="400">
        <f>BA11+'APONTAMENTO CREDENCIAMENTO'!BE11</f>
        <v>0</v>
      </c>
      <c r="BF11" s="400">
        <f>BB11+'APONTAMENTO CREDENCIAMENTO'!BF11</f>
        <v>0</v>
      </c>
      <c r="BG11" s="400">
        <f>BC11+'APONTAMENTO CREDENCIAMENTO'!BG11</f>
        <v>0</v>
      </c>
      <c r="BH11" s="400">
        <f>BD11+'APONTAMENTO CREDENCIAMENTO'!BH11</f>
        <v>0</v>
      </c>
      <c r="BI11" s="400">
        <f>BE11+'APONTAMENTO CREDENCIAMENTO'!BI11</f>
        <v>0</v>
      </c>
      <c r="BJ11" s="400">
        <f>BF11+'APONTAMENTO CREDENCIAMENTO'!BJ11</f>
        <v>0</v>
      </c>
      <c r="BK11" s="400">
        <f>BG11+'APONTAMENTO CREDENCIAMENTO'!BK11</f>
        <v>0</v>
      </c>
      <c r="BL11" s="400">
        <f>BH11+'APONTAMENTO CREDENCIAMENTO'!BL11</f>
        <v>0</v>
      </c>
      <c r="BM11" s="400">
        <f>BI11+'APONTAMENTO CREDENCIAMENTO'!BM11</f>
        <v>0</v>
      </c>
      <c r="BN11" s="400">
        <f>BJ11+'APONTAMENTO CREDENCIAMENTO'!BN11</f>
        <v>0</v>
      </c>
      <c r="BO11" s="400">
        <f>BK11+'APONTAMENTO CREDENCIAMENTO'!BO11</f>
        <v>0</v>
      </c>
      <c r="BP11" s="400">
        <f>BL11+'APONTAMENTO CREDENCIAMENTO'!BP11</f>
        <v>0</v>
      </c>
      <c r="BQ11" s="400">
        <f>BM11+'APONTAMENTO CREDENCIAMENTO'!BQ11</f>
        <v>0</v>
      </c>
      <c r="BR11" s="400">
        <f>BN11+'APONTAMENTO CREDENCIAMENTO'!BR11</f>
        <v>0</v>
      </c>
      <c r="BS11" s="400">
        <f>BO11+'APONTAMENTO CREDENCIAMENTO'!BS11</f>
        <v>0</v>
      </c>
      <c r="BT11" s="400">
        <f>BP11+'APONTAMENTO CREDENCIAMENTO'!BT11</f>
        <v>0</v>
      </c>
      <c r="BU11" s="400">
        <f>BQ11+'APONTAMENTO CREDENCIAMENTO'!BU11</f>
        <v>0</v>
      </c>
      <c r="BV11" s="400">
        <f>BR11+'APONTAMENTO CREDENCIAMENTO'!BV11</f>
        <v>0</v>
      </c>
      <c r="BW11" s="400">
        <f>BS11+'APONTAMENTO CREDENCIAMENTO'!BW11</f>
        <v>0</v>
      </c>
      <c r="BX11" s="400">
        <f>BT11+'APONTAMENTO CREDENCIAMENTO'!BX11</f>
        <v>0</v>
      </c>
      <c r="BY11" s="400">
        <f>BU11+'APONTAMENTO CREDENCIAMENTO'!BY11</f>
        <v>0</v>
      </c>
      <c r="BZ11" s="400">
        <f>BV11+'APONTAMENTO CREDENCIAMENTO'!BZ11</f>
        <v>0</v>
      </c>
      <c r="CA11" s="400">
        <f>BW11+'APONTAMENTO CREDENCIAMENTO'!CA11</f>
        <v>0</v>
      </c>
      <c r="CB11" s="400">
        <f>BX11+'APONTAMENTO CREDENCIAMENTO'!CB11</f>
        <v>0</v>
      </c>
      <c r="CC11" s="400">
        <f>BY11+'APONTAMENTO CREDENCIAMENTO'!CC11</f>
        <v>0</v>
      </c>
      <c r="CD11" s="400">
        <f>BZ11+'APONTAMENTO CREDENCIAMENTO'!CD11</f>
        <v>0</v>
      </c>
      <c r="CE11" s="400">
        <f>CA11+'APONTAMENTO CREDENCIAMENTO'!CE11</f>
        <v>0</v>
      </c>
      <c r="CF11" s="400">
        <f>CB11+'APONTAMENTO CREDENCIAMENTO'!CF11</f>
        <v>0</v>
      </c>
      <c r="CG11" s="400">
        <f>CC11+'APONTAMENTO CREDENCIAMENTO'!CG11</f>
        <v>0</v>
      </c>
      <c r="CH11" s="400">
        <f>CD11+'APONTAMENTO CREDENCIAMENTO'!CH11</f>
        <v>0</v>
      </c>
      <c r="CI11" s="400">
        <f>CE11+'APONTAMENTO CREDENCIAMENTO'!CI11</f>
        <v>0</v>
      </c>
      <c r="CJ11" s="400">
        <f>CF11+'APONTAMENTO CREDENCIAMENTO'!CJ11</f>
        <v>0</v>
      </c>
      <c r="CK11" s="400">
        <f>CG11+'APONTAMENTO CREDENCIAMENTO'!CK11</f>
        <v>0</v>
      </c>
      <c r="CL11" s="400">
        <f>CH11+'APONTAMENTO CREDENCIAMENTO'!CL11</f>
        <v>0</v>
      </c>
      <c r="CM11" s="400">
        <f>CI11+'APONTAMENTO CREDENCIAMENTO'!CM11</f>
        <v>0</v>
      </c>
      <c r="CN11" s="400">
        <f>CJ11+'APONTAMENTO CREDENCIAMENTO'!CN11</f>
        <v>0</v>
      </c>
      <c r="CO11" s="400">
        <f>CK11+'APONTAMENTO CREDENCIAMENTO'!CO11</f>
        <v>0</v>
      </c>
      <c r="CP11" s="400">
        <f>CL11+'APONTAMENTO CREDENCIAMENTO'!CP11</f>
        <v>0</v>
      </c>
      <c r="CQ11" s="400">
        <f>CM11+'APONTAMENTO CREDENCIAMENTO'!CQ11</f>
        <v>0</v>
      </c>
      <c r="CR11" s="400">
        <f>CN11+'APONTAMENTO CREDENCIAMENTO'!CR11</f>
        <v>0</v>
      </c>
      <c r="CS11" s="400">
        <f>CO11+'APONTAMENTO CREDENCIAMENTO'!CS11</f>
        <v>0</v>
      </c>
      <c r="CT11" s="400">
        <f>CP11+'APONTAMENTO CREDENCIAMENTO'!CT11</f>
        <v>0</v>
      </c>
      <c r="CU11" s="400">
        <f>CQ11+'APONTAMENTO CREDENCIAMENTO'!CU11</f>
        <v>0</v>
      </c>
      <c r="CV11" s="400">
        <f>CR11+'APONTAMENTO CREDENCIAMENTO'!CV11</f>
        <v>0</v>
      </c>
      <c r="CW11" s="400">
        <f>CS11+'APONTAMENTO CREDENCIAMENTO'!CW11</f>
        <v>0</v>
      </c>
      <c r="CX11" s="400">
        <f>CT11+'APONTAMENTO CREDENCIAMENTO'!CX11</f>
        <v>0</v>
      </c>
      <c r="CY11" s="400">
        <f>CU11+'APONTAMENTO CREDENCIAMENTO'!CY11</f>
        <v>0</v>
      </c>
      <c r="CZ11" s="400">
        <f>CV11+'APONTAMENTO CREDENCIAMENTO'!CZ11</f>
        <v>0</v>
      </c>
      <c r="DA11" s="400">
        <f>CW11+'APONTAMENTO CREDENCIAMENTO'!DA11</f>
        <v>0</v>
      </c>
      <c r="DB11" s="400">
        <f>CX11+'APONTAMENTO CREDENCIAMENTO'!DB11</f>
        <v>0</v>
      </c>
      <c r="DC11" s="400">
        <f>CY11+'APONTAMENTO CREDENCIAMENTO'!DC11</f>
        <v>0</v>
      </c>
      <c r="DD11" s="400">
        <f>CZ11+'APONTAMENTO CREDENCIAMENTO'!DD11</f>
        <v>0</v>
      </c>
      <c r="DE11" s="400">
        <f>DA11+'APONTAMENTO CREDENCIAMENTO'!DE11</f>
        <v>0</v>
      </c>
      <c r="DF11" s="400">
        <f>DB11+'APONTAMENTO CREDENCIAMENTO'!DF11</f>
        <v>0</v>
      </c>
      <c r="DG11" s="400">
        <f>DC11+'APONTAMENTO CREDENCIAMENTO'!DG11</f>
        <v>0</v>
      </c>
      <c r="DH11" s="400">
        <f>DD11+'APONTAMENTO CREDENCIAMENTO'!DH11</f>
        <v>0</v>
      </c>
      <c r="DI11" s="400">
        <f>DE11+'APONTAMENTO CREDENCIAMENTO'!DI11</f>
        <v>0</v>
      </c>
      <c r="DJ11" s="400">
        <f>DF11+'APONTAMENTO CREDENCIAMENTO'!DJ11</f>
        <v>0</v>
      </c>
      <c r="DK11" s="400">
        <f>DG11+'APONTAMENTO CREDENCIAMENTO'!DK11</f>
        <v>0</v>
      </c>
      <c r="DL11" s="400">
        <f>DH11+'APONTAMENTO CREDENCIAMENTO'!DL11</f>
        <v>0</v>
      </c>
      <c r="DM11" s="400">
        <f>DI11+'APONTAMENTO CREDENCIAMENTO'!DM11</f>
        <v>0</v>
      </c>
      <c r="DN11" s="400">
        <f>DJ11+'APONTAMENTO CREDENCIAMENTO'!DN11</f>
        <v>0</v>
      </c>
      <c r="DO11" s="400">
        <f>DK11+'APONTAMENTO CREDENCIAMENTO'!DO11</f>
        <v>0</v>
      </c>
      <c r="DP11" s="400">
        <f>DL11+'APONTAMENTO CREDENCIAMENTO'!DP11</f>
        <v>0</v>
      </c>
      <c r="DQ11" s="400">
        <f>DM11+'APONTAMENTO CREDENCIAMENTO'!DQ11</f>
        <v>0</v>
      </c>
      <c r="DR11" s="400">
        <f>DN11+'APONTAMENTO CREDENCIAMENTO'!DR11</f>
        <v>0</v>
      </c>
      <c r="DS11" s="400">
        <f>DO11+'APONTAMENTO CREDENCIAMENTO'!DS11</f>
        <v>0</v>
      </c>
      <c r="DT11" s="400">
        <f>DP11+'APONTAMENTO CREDENCIAMENTO'!DT11</f>
        <v>0</v>
      </c>
      <c r="DU11" s="400">
        <f>DQ11+'APONTAMENTO CREDENCIAMENTO'!DU11</f>
        <v>0</v>
      </c>
      <c r="DV11" s="400">
        <f>DR11+'APONTAMENTO CREDENCIAMENTO'!DV11</f>
        <v>0</v>
      </c>
      <c r="DW11" s="400">
        <f>DS11+'APONTAMENTO CREDENCIAMENTO'!DW11</f>
        <v>0</v>
      </c>
      <c r="DX11" s="400">
        <f>DT11+'APONTAMENTO CREDENCIAMENTO'!DX11</f>
        <v>0</v>
      </c>
      <c r="DY11" s="400">
        <f>DU11+'APONTAMENTO CREDENCIAMENTO'!DY11</f>
        <v>0</v>
      </c>
      <c r="DZ11" s="400">
        <f>DV11+'APONTAMENTO CREDENCIAMENTO'!DZ11</f>
        <v>0</v>
      </c>
      <c r="EA11" s="400">
        <f>DW11+'APONTAMENTO CREDENCIAMENTO'!EA11</f>
        <v>0</v>
      </c>
      <c r="EB11" s="400">
        <f>DX11+'APONTAMENTO CREDENCIAMENTO'!EB11</f>
        <v>0</v>
      </c>
      <c r="EC11" s="400">
        <f>DY11+'APONTAMENTO CREDENCIAMENTO'!EC11</f>
        <v>0</v>
      </c>
      <c r="ED11" s="400">
        <f>DZ11+'APONTAMENTO CREDENCIAMENTO'!ED11</f>
        <v>0</v>
      </c>
      <c r="EE11" s="400">
        <f>EA11+'APONTAMENTO CREDENCIAMENTO'!EE11</f>
        <v>0</v>
      </c>
      <c r="EF11" s="400">
        <f>EB11+'APONTAMENTO CREDENCIAMENTO'!EF11</f>
        <v>0</v>
      </c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v>0</v>
      </c>
      <c r="EQ11" s="171">
        <v>0</v>
      </c>
      <c r="ER11" s="171">
        <v>0</v>
      </c>
      <c r="ES11" s="171">
        <v>0</v>
      </c>
      <c r="ET11" s="171">
        <v>0</v>
      </c>
      <c r="EU11" s="171">
        <v>0</v>
      </c>
      <c r="EV11" s="172">
        <v>0</v>
      </c>
      <c r="EW11" s="367">
        <v>11465.63</v>
      </c>
      <c r="EX11" s="248">
        <v>1155.69</v>
      </c>
      <c r="EY11" s="174">
        <v>0</v>
      </c>
      <c r="EZ11" s="249">
        <v>0</v>
      </c>
      <c r="FA11" s="249">
        <v>0</v>
      </c>
      <c r="FB11" s="174">
        <v>0</v>
      </c>
      <c r="FC11" s="175">
        <v>0</v>
      </c>
      <c r="FD11" s="250">
        <v>0</v>
      </c>
      <c r="FE11" s="176">
        <v>12852.68</v>
      </c>
      <c r="FF11" s="177">
        <v>1155.69</v>
      </c>
      <c r="FG11" s="177">
        <v>0</v>
      </c>
      <c r="FH11" s="177">
        <v>0</v>
      </c>
      <c r="FI11" s="177">
        <v>0</v>
      </c>
      <c r="FJ11" s="177">
        <v>0</v>
      </c>
      <c r="FK11" s="177">
        <v>0</v>
      </c>
      <c r="FL11" s="177">
        <v>0</v>
      </c>
      <c r="FM11" s="177">
        <v>0</v>
      </c>
      <c r="FN11" s="177">
        <v>0</v>
      </c>
      <c r="FO11" s="177">
        <v>0</v>
      </c>
      <c r="FP11" s="177">
        <v>0</v>
      </c>
      <c r="FQ11" s="177">
        <v>0</v>
      </c>
      <c r="FR11" s="177">
        <v>0</v>
      </c>
      <c r="FS11" s="177">
        <v>0</v>
      </c>
      <c r="FT11" s="177">
        <v>0</v>
      </c>
      <c r="FU11" s="177">
        <v>0</v>
      </c>
      <c r="FV11" s="177">
        <v>0</v>
      </c>
      <c r="FW11" s="177">
        <v>0</v>
      </c>
      <c r="FX11" s="177">
        <v>0</v>
      </c>
      <c r="FY11" s="177">
        <v>0</v>
      </c>
      <c r="FZ11" s="177">
        <v>0</v>
      </c>
      <c r="GA11" s="177">
        <v>0</v>
      </c>
      <c r="GB11" s="177">
        <v>0</v>
      </c>
      <c r="GC11" s="177">
        <v>0</v>
      </c>
      <c r="GD11" s="177">
        <v>0</v>
      </c>
      <c r="GE11" s="177">
        <v>0</v>
      </c>
      <c r="GF11" s="177">
        <v>0</v>
      </c>
      <c r="GG11" s="177">
        <v>0</v>
      </c>
      <c r="GH11" s="177">
        <v>0</v>
      </c>
      <c r="GI11" s="177">
        <v>0</v>
      </c>
      <c r="GJ11" s="177">
        <v>0</v>
      </c>
      <c r="GK11" s="178"/>
      <c r="GL11" s="103">
        <v>0</v>
      </c>
      <c r="GM11" s="124"/>
      <c r="GN11" s="104">
        <v>0</v>
      </c>
      <c r="GO11" s="104">
        <v>0</v>
      </c>
      <c r="GP11" s="104">
        <v>0</v>
      </c>
      <c r="GQ11" s="104">
        <v>0</v>
      </c>
      <c r="GR11" s="104">
        <v>0</v>
      </c>
      <c r="GS11" s="104">
        <v>0</v>
      </c>
      <c r="GT11" s="104">
        <v>0</v>
      </c>
      <c r="GU11" s="104">
        <v>0</v>
      </c>
      <c r="GV11" s="104">
        <v>0</v>
      </c>
      <c r="GW11" s="104">
        <v>0</v>
      </c>
      <c r="GX11" s="104">
        <v>0</v>
      </c>
      <c r="GY11" s="104">
        <v>0</v>
      </c>
      <c r="GZ11" s="104">
        <v>0</v>
      </c>
      <c r="HA11" s="104">
        <v>0</v>
      </c>
      <c r="HB11" s="104">
        <v>0</v>
      </c>
      <c r="HC11" s="104">
        <v>0</v>
      </c>
      <c r="HD11" s="104">
        <v>0</v>
      </c>
      <c r="HE11" s="104">
        <v>0</v>
      </c>
      <c r="HF11" s="104">
        <v>0</v>
      </c>
      <c r="HG11" s="104">
        <v>0</v>
      </c>
      <c r="HH11" s="104">
        <v>0</v>
      </c>
      <c r="HI11" s="104">
        <v>0</v>
      </c>
      <c r="HJ11" s="104">
        <v>0</v>
      </c>
      <c r="HK11" s="104">
        <v>0</v>
      </c>
      <c r="HL11" s="104">
        <v>0</v>
      </c>
      <c r="HM11" s="104">
        <v>0</v>
      </c>
      <c r="HN11" s="104">
        <v>0</v>
      </c>
      <c r="HO11" s="104">
        <v>0</v>
      </c>
      <c r="HP11" s="104"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v>0</v>
      </c>
      <c r="HZ11" s="280">
        <v>0</v>
      </c>
      <c r="IA11" s="280">
        <v>0</v>
      </c>
      <c r="IB11" s="64" t="b">
        <v>0</v>
      </c>
      <c r="IC11" s="64"/>
    </row>
    <row r="12" spans="1:237" s="106" customFormat="1" ht="22.5" customHeight="1" x14ac:dyDescent="0.25">
      <c r="A12" s="368" t="s">
        <v>3198</v>
      </c>
      <c r="B12" s="369" t="s">
        <v>3199</v>
      </c>
      <c r="C12" s="370" t="s">
        <v>3192</v>
      </c>
      <c r="D12" s="371" t="s">
        <v>3200</v>
      </c>
      <c r="E12" s="371" t="s">
        <v>3201</v>
      </c>
      <c r="F12" s="372" t="s">
        <v>3181</v>
      </c>
      <c r="G12" s="372" t="s">
        <v>3182</v>
      </c>
      <c r="H12" s="373" t="s">
        <v>1287</v>
      </c>
      <c r="I12" s="374" t="s">
        <v>1287</v>
      </c>
      <c r="J12" s="421" t="s">
        <v>3183</v>
      </c>
      <c r="K12" s="421" t="s">
        <v>3185</v>
      </c>
      <c r="L12" s="329">
        <v>0</v>
      </c>
      <c r="M12" s="329">
        <v>0</v>
      </c>
      <c r="N12" s="657"/>
      <c r="O12" s="658" t="s">
        <v>3327</v>
      </c>
      <c r="P12" s="659">
        <v>0</v>
      </c>
      <c r="Q12" s="400"/>
      <c r="R12" s="401"/>
      <c r="S12" s="400"/>
      <c r="T12" s="401"/>
      <c r="U12" s="400">
        <f>Q12+'APONTAMENTO CREDENCIAMENTO'!U12</f>
        <v>0</v>
      </c>
      <c r="V12" s="400">
        <f>R12+'APONTAMENTO CREDENCIAMENTO'!V12</f>
        <v>0</v>
      </c>
      <c r="W12" s="400">
        <f>S12+'APONTAMENTO CREDENCIAMENTO'!W12</f>
        <v>0</v>
      </c>
      <c r="X12" s="400">
        <f>T12+'APONTAMENTO CREDENCIAMENTO'!X12</f>
        <v>0</v>
      </c>
      <c r="Y12" s="400">
        <f>U12+'APONTAMENTO CREDENCIAMENTO'!Y12</f>
        <v>0</v>
      </c>
      <c r="Z12" s="400">
        <f>V12+'APONTAMENTO CREDENCIAMENTO'!Z12</f>
        <v>0</v>
      </c>
      <c r="AA12" s="400">
        <f>W12+'APONTAMENTO CREDENCIAMENTO'!AA12</f>
        <v>0</v>
      </c>
      <c r="AB12" s="400">
        <f>X12+'APONTAMENTO CREDENCIAMENTO'!AB12</f>
        <v>0</v>
      </c>
      <c r="AC12" s="400">
        <f>Y12+'APONTAMENTO CREDENCIAMENTO'!AC12</f>
        <v>0</v>
      </c>
      <c r="AD12" s="400">
        <f>Z12+'APONTAMENTO CREDENCIAMENTO'!AD12</f>
        <v>0</v>
      </c>
      <c r="AE12" s="400">
        <f>AA12+'APONTAMENTO CREDENCIAMENTO'!AE12</f>
        <v>0</v>
      </c>
      <c r="AF12" s="400">
        <f>AB12+'APONTAMENTO CREDENCIAMENTO'!AF12</f>
        <v>0</v>
      </c>
      <c r="AG12" s="400">
        <f>AC12+'APONTAMENTO CREDENCIAMENTO'!AG12</f>
        <v>0</v>
      </c>
      <c r="AH12" s="400">
        <f>AD12+'APONTAMENTO CREDENCIAMENTO'!AH12</f>
        <v>0</v>
      </c>
      <c r="AI12" s="400">
        <f>AE12+'APONTAMENTO CREDENCIAMENTO'!AI12</f>
        <v>0</v>
      </c>
      <c r="AJ12" s="400">
        <f>AF12+'APONTAMENTO CREDENCIAMENTO'!AJ12</f>
        <v>0</v>
      </c>
      <c r="AK12" s="400">
        <f>AG12+'APONTAMENTO CREDENCIAMENTO'!AK12</f>
        <v>0</v>
      </c>
      <c r="AL12" s="400">
        <f>AH12+'APONTAMENTO CREDENCIAMENTO'!AL12</f>
        <v>0</v>
      </c>
      <c r="AM12" s="400">
        <f>AI12+'APONTAMENTO CREDENCIAMENTO'!AM12</f>
        <v>0</v>
      </c>
      <c r="AN12" s="400">
        <f>AJ12+'APONTAMENTO CREDENCIAMENTO'!AN12</f>
        <v>0</v>
      </c>
      <c r="AO12" s="400">
        <f>AK12+'APONTAMENTO CREDENCIAMENTO'!AO12</f>
        <v>0</v>
      </c>
      <c r="AP12" s="400">
        <f>AL12+'APONTAMENTO CREDENCIAMENTO'!AP12</f>
        <v>0</v>
      </c>
      <c r="AQ12" s="400">
        <f>AM12+'APONTAMENTO CREDENCIAMENTO'!AQ12</f>
        <v>0</v>
      </c>
      <c r="AR12" s="400">
        <f>AN12+'APONTAMENTO CREDENCIAMENTO'!AR12</f>
        <v>0</v>
      </c>
      <c r="AS12" s="400">
        <f>AO12+'APONTAMENTO CREDENCIAMENTO'!AS12</f>
        <v>0</v>
      </c>
      <c r="AT12" s="400">
        <f>AP12+'APONTAMENTO CREDENCIAMENTO'!AT12</f>
        <v>0</v>
      </c>
      <c r="AU12" s="400">
        <f>AQ12+'APONTAMENTO CREDENCIAMENTO'!AU12</f>
        <v>0</v>
      </c>
      <c r="AV12" s="400">
        <f>AR12+'APONTAMENTO CREDENCIAMENTO'!AV12</f>
        <v>0</v>
      </c>
      <c r="AW12" s="400">
        <f>AS12+'APONTAMENTO CREDENCIAMENTO'!AW12</f>
        <v>0</v>
      </c>
      <c r="AX12" s="400">
        <f>AT12+'APONTAMENTO CREDENCIAMENTO'!AX12</f>
        <v>0</v>
      </c>
      <c r="AY12" s="400">
        <f>AU12+'APONTAMENTO CREDENCIAMENTO'!AY12</f>
        <v>0</v>
      </c>
      <c r="AZ12" s="400">
        <f>AV12+'APONTAMENTO CREDENCIAMENTO'!AZ12</f>
        <v>0</v>
      </c>
      <c r="BA12" s="400">
        <f>AW12+'APONTAMENTO CREDENCIAMENTO'!BA12</f>
        <v>0</v>
      </c>
      <c r="BB12" s="400">
        <f>AX12+'APONTAMENTO CREDENCIAMENTO'!BB12</f>
        <v>0</v>
      </c>
      <c r="BC12" s="400">
        <f>AY12+'APONTAMENTO CREDENCIAMENTO'!BC12</f>
        <v>0</v>
      </c>
      <c r="BD12" s="400">
        <f>AZ12+'APONTAMENTO CREDENCIAMENTO'!BD12</f>
        <v>0</v>
      </c>
      <c r="BE12" s="400">
        <f>BA12+'APONTAMENTO CREDENCIAMENTO'!BE12</f>
        <v>0</v>
      </c>
      <c r="BF12" s="400">
        <f>BB12+'APONTAMENTO CREDENCIAMENTO'!BF12</f>
        <v>0</v>
      </c>
      <c r="BG12" s="400">
        <f>BC12+'APONTAMENTO CREDENCIAMENTO'!BG12</f>
        <v>0</v>
      </c>
      <c r="BH12" s="400">
        <f>BD12+'APONTAMENTO CREDENCIAMENTO'!BH12</f>
        <v>0</v>
      </c>
      <c r="BI12" s="400">
        <f>BE12+'APONTAMENTO CREDENCIAMENTO'!BI12</f>
        <v>0</v>
      </c>
      <c r="BJ12" s="400">
        <f>BF12+'APONTAMENTO CREDENCIAMENTO'!BJ12</f>
        <v>0</v>
      </c>
      <c r="BK12" s="400">
        <f>BG12+'APONTAMENTO CREDENCIAMENTO'!BK12</f>
        <v>0</v>
      </c>
      <c r="BL12" s="400">
        <f>BH12+'APONTAMENTO CREDENCIAMENTO'!BL12</f>
        <v>0</v>
      </c>
      <c r="BM12" s="400">
        <f>BI12+'APONTAMENTO CREDENCIAMENTO'!BM12</f>
        <v>0</v>
      </c>
      <c r="BN12" s="400">
        <f>BJ12+'APONTAMENTO CREDENCIAMENTO'!BN12</f>
        <v>0</v>
      </c>
      <c r="BO12" s="400">
        <f>BK12+'APONTAMENTO CREDENCIAMENTO'!BO12</f>
        <v>0</v>
      </c>
      <c r="BP12" s="400">
        <f>BL12+'APONTAMENTO CREDENCIAMENTO'!BP12</f>
        <v>0</v>
      </c>
      <c r="BQ12" s="400">
        <f>BM12+'APONTAMENTO CREDENCIAMENTO'!BQ12</f>
        <v>0</v>
      </c>
      <c r="BR12" s="400">
        <f>BN12+'APONTAMENTO CREDENCIAMENTO'!BR12</f>
        <v>0</v>
      </c>
      <c r="BS12" s="400">
        <f>BO12+'APONTAMENTO CREDENCIAMENTO'!BS12</f>
        <v>0</v>
      </c>
      <c r="BT12" s="400">
        <f>BP12+'APONTAMENTO CREDENCIAMENTO'!BT12</f>
        <v>0</v>
      </c>
      <c r="BU12" s="400">
        <f>BQ12+'APONTAMENTO CREDENCIAMENTO'!BU12</f>
        <v>0</v>
      </c>
      <c r="BV12" s="400">
        <f>BR12+'APONTAMENTO CREDENCIAMENTO'!BV12</f>
        <v>0</v>
      </c>
      <c r="BW12" s="400">
        <f>BS12+'APONTAMENTO CREDENCIAMENTO'!BW12</f>
        <v>0</v>
      </c>
      <c r="BX12" s="400">
        <f>BT12+'APONTAMENTO CREDENCIAMENTO'!BX12</f>
        <v>0</v>
      </c>
      <c r="BY12" s="400">
        <f>BU12+'APONTAMENTO CREDENCIAMENTO'!BY12</f>
        <v>0</v>
      </c>
      <c r="BZ12" s="400">
        <f>BV12+'APONTAMENTO CREDENCIAMENTO'!BZ12</f>
        <v>0</v>
      </c>
      <c r="CA12" s="400">
        <f>BW12+'APONTAMENTO CREDENCIAMENTO'!CA12</f>
        <v>0</v>
      </c>
      <c r="CB12" s="400">
        <f>BX12+'APONTAMENTO CREDENCIAMENTO'!CB12</f>
        <v>0</v>
      </c>
      <c r="CC12" s="400">
        <f>BY12+'APONTAMENTO CREDENCIAMENTO'!CC12</f>
        <v>0</v>
      </c>
      <c r="CD12" s="400">
        <f>BZ12+'APONTAMENTO CREDENCIAMENTO'!CD12</f>
        <v>0</v>
      </c>
      <c r="CE12" s="400">
        <f>CA12+'APONTAMENTO CREDENCIAMENTO'!CE12</f>
        <v>0</v>
      </c>
      <c r="CF12" s="400">
        <f>CB12+'APONTAMENTO CREDENCIAMENTO'!CF12</f>
        <v>0</v>
      </c>
      <c r="CG12" s="400">
        <f>CC12+'APONTAMENTO CREDENCIAMENTO'!CG12</f>
        <v>0</v>
      </c>
      <c r="CH12" s="400">
        <f>CD12+'APONTAMENTO CREDENCIAMENTO'!CH12</f>
        <v>0</v>
      </c>
      <c r="CI12" s="400">
        <f>CE12+'APONTAMENTO CREDENCIAMENTO'!CI12</f>
        <v>0</v>
      </c>
      <c r="CJ12" s="400">
        <f>CF12+'APONTAMENTO CREDENCIAMENTO'!CJ12</f>
        <v>0</v>
      </c>
      <c r="CK12" s="400">
        <f>CG12+'APONTAMENTO CREDENCIAMENTO'!CK12</f>
        <v>0</v>
      </c>
      <c r="CL12" s="400">
        <f>CH12+'APONTAMENTO CREDENCIAMENTO'!CL12</f>
        <v>0</v>
      </c>
      <c r="CM12" s="400">
        <f>CI12+'APONTAMENTO CREDENCIAMENTO'!CM12</f>
        <v>0</v>
      </c>
      <c r="CN12" s="400">
        <f>CJ12+'APONTAMENTO CREDENCIAMENTO'!CN12</f>
        <v>0</v>
      </c>
      <c r="CO12" s="400">
        <f>CK12+'APONTAMENTO CREDENCIAMENTO'!CO12</f>
        <v>0</v>
      </c>
      <c r="CP12" s="400">
        <f>CL12+'APONTAMENTO CREDENCIAMENTO'!CP12</f>
        <v>0</v>
      </c>
      <c r="CQ12" s="400">
        <f>CM12+'APONTAMENTO CREDENCIAMENTO'!CQ12</f>
        <v>0</v>
      </c>
      <c r="CR12" s="400">
        <f>CN12+'APONTAMENTO CREDENCIAMENTO'!CR12</f>
        <v>0</v>
      </c>
      <c r="CS12" s="400">
        <f>CO12+'APONTAMENTO CREDENCIAMENTO'!CS12</f>
        <v>0</v>
      </c>
      <c r="CT12" s="400">
        <f>CP12+'APONTAMENTO CREDENCIAMENTO'!CT12</f>
        <v>0</v>
      </c>
      <c r="CU12" s="400">
        <f>CQ12+'APONTAMENTO CREDENCIAMENTO'!CU12</f>
        <v>0</v>
      </c>
      <c r="CV12" s="400">
        <f>CR12+'APONTAMENTO CREDENCIAMENTO'!CV12</f>
        <v>0</v>
      </c>
      <c r="CW12" s="400">
        <f>CS12+'APONTAMENTO CREDENCIAMENTO'!CW12</f>
        <v>0</v>
      </c>
      <c r="CX12" s="400">
        <f>CT12+'APONTAMENTO CREDENCIAMENTO'!CX12</f>
        <v>0</v>
      </c>
      <c r="CY12" s="400">
        <f>CU12+'APONTAMENTO CREDENCIAMENTO'!CY12</f>
        <v>0</v>
      </c>
      <c r="CZ12" s="400">
        <f>CV12+'APONTAMENTO CREDENCIAMENTO'!CZ12</f>
        <v>0</v>
      </c>
      <c r="DA12" s="400">
        <f>CW12+'APONTAMENTO CREDENCIAMENTO'!DA12</f>
        <v>0</v>
      </c>
      <c r="DB12" s="400">
        <f>CX12+'APONTAMENTO CREDENCIAMENTO'!DB12</f>
        <v>0</v>
      </c>
      <c r="DC12" s="400">
        <f>CY12+'APONTAMENTO CREDENCIAMENTO'!DC12</f>
        <v>0</v>
      </c>
      <c r="DD12" s="400">
        <f>CZ12+'APONTAMENTO CREDENCIAMENTO'!DD12</f>
        <v>0</v>
      </c>
      <c r="DE12" s="400">
        <f>DA12+'APONTAMENTO CREDENCIAMENTO'!DE12</f>
        <v>0</v>
      </c>
      <c r="DF12" s="400">
        <f>DB12+'APONTAMENTO CREDENCIAMENTO'!DF12</f>
        <v>0</v>
      </c>
      <c r="DG12" s="400">
        <f>DC12+'APONTAMENTO CREDENCIAMENTO'!DG12</f>
        <v>0</v>
      </c>
      <c r="DH12" s="400">
        <f>DD12+'APONTAMENTO CREDENCIAMENTO'!DH12</f>
        <v>0</v>
      </c>
      <c r="DI12" s="400">
        <f>DE12+'APONTAMENTO CREDENCIAMENTO'!DI12</f>
        <v>0</v>
      </c>
      <c r="DJ12" s="400">
        <f>DF12+'APONTAMENTO CREDENCIAMENTO'!DJ12</f>
        <v>0</v>
      </c>
      <c r="DK12" s="400">
        <f>DG12+'APONTAMENTO CREDENCIAMENTO'!DK12</f>
        <v>0</v>
      </c>
      <c r="DL12" s="400">
        <f>DH12+'APONTAMENTO CREDENCIAMENTO'!DL12</f>
        <v>0</v>
      </c>
      <c r="DM12" s="400">
        <f>DI12+'APONTAMENTO CREDENCIAMENTO'!DM12</f>
        <v>0</v>
      </c>
      <c r="DN12" s="400">
        <f>DJ12+'APONTAMENTO CREDENCIAMENTO'!DN12</f>
        <v>0</v>
      </c>
      <c r="DO12" s="400">
        <f>DK12+'APONTAMENTO CREDENCIAMENTO'!DO12</f>
        <v>0</v>
      </c>
      <c r="DP12" s="400">
        <f>DL12+'APONTAMENTO CREDENCIAMENTO'!DP12</f>
        <v>0</v>
      </c>
      <c r="DQ12" s="400">
        <f>DM12+'APONTAMENTO CREDENCIAMENTO'!DQ12</f>
        <v>0</v>
      </c>
      <c r="DR12" s="400">
        <f>DN12+'APONTAMENTO CREDENCIAMENTO'!DR12</f>
        <v>0</v>
      </c>
      <c r="DS12" s="400">
        <f>DO12+'APONTAMENTO CREDENCIAMENTO'!DS12</f>
        <v>0</v>
      </c>
      <c r="DT12" s="400">
        <f>DP12+'APONTAMENTO CREDENCIAMENTO'!DT12</f>
        <v>0</v>
      </c>
      <c r="DU12" s="400">
        <f>DQ12+'APONTAMENTO CREDENCIAMENTO'!DU12</f>
        <v>0</v>
      </c>
      <c r="DV12" s="400">
        <f>DR12+'APONTAMENTO CREDENCIAMENTO'!DV12</f>
        <v>0</v>
      </c>
      <c r="DW12" s="400">
        <f>DS12+'APONTAMENTO CREDENCIAMENTO'!DW12</f>
        <v>0</v>
      </c>
      <c r="DX12" s="400">
        <f>DT12+'APONTAMENTO CREDENCIAMENTO'!DX12</f>
        <v>0</v>
      </c>
      <c r="DY12" s="400">
        <f>DU12+'APONTAMENTO CREDENCIAMENTO'!DY12</f>
        <v>0</v>
      </c>
      <c r="DZ12" s="400">
        <f>DV12+'APONTAMENTO CREDENCIAMENTO'!DZ12</f>
        <v>0</v>
      </c>
      <c r="EA12" s="400">
        <f>DW12+'APONTAMENTO CREDENCIAMENTO'!EA12</f>
        <v>0</v>
      </c>
      <c r="EB12" s="400">
        <f>DX12+'APONTAMENTO CREDENCIAMENTO'!EB12</f>
        <v>0</v>
      </c>
      <c r="EC12" s="400">
        <f>DY12+'APONTAMENTO CREDENCIAMENTO'!EC12</f>
        <v>0</v>
      </c>
      <c r="ED12" s="400">
        <f>DZ12+'APONTAMENTO CREDENCIAMENTO'!ED12</f>
        <v>0</v>
      </c>
      <c r="EE12" s="400">
        <f>EA12+'APONTAMENTO CREDENCIAMENTO'!EE12</f>
        <v>0</v>
      </c>
      <c r="EF12" s="400">
        <f>EB12+'APONTAMENTO CREDENCIAMENTO'!EF12</f>
        <v>0</v>
      </c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v>0</v>
      </c>
      <c r="EQ12" s="171">
        <v>0</v>
      </c>
      <c r="ER12" s="171">
        <v>0</v>
      </c>
      <c r="ES12" s="171">
        <v>0</v>
      </c>
      <c r="ET12" s="171">
        <v>0</v>
      </c>
      <c r="EU12" s="171">
        <v>0</v>
      </c>
      <c r="EV12" s="172">
        <v>0</v>
      </c>
      <c r="EW12" s="173"/>
      <c r="EX12" s="248">
        <v>0</v>
      </c>
      <c r="EY12" s="174">
        <v>0</v>
      </c>
      <c r="EZ12" s="249">
        <v>0</v>
      </c>
      <c r="FA12" s="249">
        <v>0</v>
      </c>
      <c r="FB12" s="174">
        <v>0</v>
      </c>
      <c r="FC12" s="126">
        <v>0</v>
      </c>
      <c r="FD12" s="250">
        <v>0</v>
      </c>
      <c r="FE12" s="105"/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v>0</v>
      </c>
      <c r="HZ12" s="280">
        <v>0</v>
      </c>
      <c r="IA12" s="280">
        <v>0</v>
      </c>
      <c r="IB12" s="64"/>
      <c r="IC12" s="64"/>
    </row>
    <row r="13" spans="1:237" s="106" customFormat="1" ht="22.5" customHeight="1" x14ac:dyDescent="0.25">
      <c r="A13" s="368" t="s">
        <v>3198</v>
      </c>
      <c r="B13" s="369" t="s">
        <v>3199</v>
      </c>
      <c r="C13" s="375" t="s">
        <v>3192</v>
      </c>
      <c r="D13" s="371" t="s">
        <v>3200</v>
      </c>
      <c r="E13" s="371" t="s">
        <v>3201</v>
      </c>
      <c r="F13" s="376" t="s">
        <v>3181</v>
      </c>
      <c r="G13" s="376" t="s">
        <v>3182</v>
      </c>
      <c r="H13" s="373" t="s">
        <v>1287</v>
      </c>
      <c r="I13" s="374" t="s">
        <v>1287</v>
      </c>
      <c r="J13" s="421" t="s">
        <v>3183</v>
      </c>
      <c r="K13" s="422" t="s">
        <v>3186</v>
      </c>
      <c r="L13" s="329">
        <v>24</v>
      </c>
      <c r="M13" s="329">
        <v>0</v>
      </c>
      <c r="N13" s="657"/>
      <c r="O13" s="658" t="s">
        <v>3327</v>
      </c>
      <c r="P13" s="659">
        <v>0</v>
      </c>
      <c r="Q13" s="400">
        <v>3</v>
      </c>
      <c r="R13" s="401"/>
      <c r="S13" s="400"/>
      <c r="T13" s="401"/>
      <c r="U13" s="400">
        <f>Q13+'APONTAMENTO CREDENCIAMENTO'!U13</f>
        <v>3</v>
      </c>
      <c r="V13" s="400">
        <f>R13+'APONTAMENTO CREDENCIAMENTO'!V13</f>
        <v>0</v>
      </c>
      <c r="W13" s="400">
        <f>S13+'APONTAMENTO CREDENCIAMENTO'!W13</f>
        <v>0</v>
      </c>
      <c r="X13" s="400">
        <f>T13+'APONTAMENTO CREDENCIAMENTO'!X13</f>
        <v>0</v>
      </c>
      <c r="Y13" s="400">
        <f>U13+'APONTAMENTO CREDENCIAMENTO'!Y13</f>
        <v>3</v>
      </c>
      <c r="Z13" s="400">
        <f>V13+'APONTAMENTO CREDENCIAMENTO'!Z13</f>
        <v>0</v>
      </c>
      <c r="AA13" s="400">
        <f>W13+'APONTAMENTO CREDENCIAMENTO'!AA13</f>
        <v>0</v>
      </c>
      <c r="AB13" s="400">
        <f>X13+'APONTAMENTO CREDENCIAMENTO'!AB13</f>
        <v>0</v>
      </c>
      <c r="AC13" s="400">
        <f>Y13+'APONTAMENTO CREDENCIAMENTO'!AC13</f>
        <v>3</v>
      </c>
      <c r="AD13" s="400">
        <f>Z13+'APONTAMENTO CREDENCIAMENTO'!AD13</f>
        <v>0</v>
      </c>
      <c r="AE13" s="400">
        <f>AA13+'APONTAMENTO CREDENCIAMENTO'!AE13</f>
        <v>0</v>
      </c>
      <c r="AF13" s="400">
        <f>AB13+'APONTAMENTO CREDENCIAMENTO'!AF13</f>
        <v>0</v>
      </c>
      <c r="AG13" s="400">
        <f>AC13+'APONTAMENTO CREDENCIAMENTO'!AG13</f>
        <v>3</v>
      </c>
      <c r="AH13" s="400">
        <f>AD13+'APONTAMENTO CREDENCIAMENTO'!AH13</f>
        <v>0</v>
      </c>
      <c r="AI13" s="400">
        <f>AE13+'APONTAMENTO CREDENCIAMENTO'!AI13</f>
        <v>0</v>
      </c>
      <c r="AJ13" s="400">
        <f>AF13+'APONTAMENTO CREDENCIAMENTO'!AJ13</f>
        <v>0</v>
      </c>
      <c r="AK13" s="400">
        <f>AG13+'APONTAMENTO CREDENCIAMENTO'!AK13</f>
        <v>3</v>
      </c>
      <c r="AL13" s="400">
        <f>AH13+'APONTAMENTO CREDENCIAMENTO'!AL13</f>
        <v>0</v>
      </c>
      <c r="AM13" s="400">
        <f>AI13+'APONTAMENTO CREDENCIAMENTO'!AM13</f>
        <v>0</v>
      </c>
      <c r="AN13" s="400">
        <f>AJ13+'APONTAMENTO CREDENCIAMENTO'!AN13</f>
        <v>0</v>
      </c>
      <c r="AO13" s="400">
        <f>AK13+'APONTAMENTO CREDENCIAMENTO'!AO13</f>
        <v>3</v>
      </c>
      <c r="AP13" s="400">
        <f>AL13+'APONTAMENTO CREDENCIAMENTO'!AP13</f>
        <v>0</v>
      </c>
      <c r="AQ13" s="400">
        <f>AM13+'APONTAMENTO CREDENCIAMENTO'!AQ13</f>
        <v>0</v>
      </c>
      <c r="AR13" s="400">
        <f>AN13+'APONTAMENTO CREDENCIAMENTO'!AR13</f>
        <v>0</v>
      </c>
      <c r="AS13" s="400">
        <f>AO13+'APONTAMENTO CREDENCIAMENTO'!AS13</f>
        <v>3</v>
      </c>
      <c r="AT13" s="400">
        <f>AP13+'APONTAMENTO CREDENCIAMENTO'!AT13</f>
        <v>0</v>
      </c>
      <c r="AU13" s="400">
        <f>AQ13+'APONTAMENTO CREDENCIAMENTO'!AU13</f>
        <v>0</v>
      </c>
      <c r="AV13" s="400">
        <f>AR13+'APONTAMENTO CREDENCIAMENTO'!AV13</f>
        <v>0</v>
      </c>
      <c r="AW13" s="400">
        <f>AS13+'APONTAMENTO CREDENCIAMENTO'!AW13</f>
        <v>3</v>
      </c>
      <c r="AX13" s="400">
        <f>AT13+'APONTAMENTO CREDENCIAMENTO'!AX13</f>
        <v>0</v>
      </c>
      <c r="AY13" s="400">
        <f>AU13+'APONTAMENTO CREDENCIAMENTO'!AY13</f>
        <v>0</v>
      </c>
      <c r="AZ13" s="400">
        <f>AV13+'APONTAMENTO CREDENCIAMENTO'!AZ13</f>
        <v>0</v>
      </c>
      <c r="BA13" s="400">
        <f>AW13+'APONTAMENTO CREDENCIAMENTO'!BA13</f>
        <v>3</v>
      </c>
      <c r="BB13" s="400">
        <f>AX13+'APONTAMENTO CREDENCIAMENTO'!BB13</f>
        <v>0</v>
      </c>
      <c r="BC13" s="400">
        <f>AY13+'APONTAMENTO CREDENCIAMENTO'!BC13</f>
        <v>0</v>
      </c>
      <c r="BD13" s="400">
        <f>AZ13+'APONTAMENTO CREDENCIAMENTO'!BD13</f>
        <v>0</v>
      </c>
      <c r="BE13" s="400">
        <f>BA13+'APONTAMENTO CREDENCIAMENTO'!BE13</f>
        <v>3</v>
      </c>
      <c r="BF13" s="400">
        <f>BB13+'APONTAMENTO CREDENCIAMENTO'!BF13</f>
        <v>0</v>
      </c>
      <c r="BG13" s="400">
        <f>BC13+'APONTAMENTO CREDENCIAMENTO'!BG13</f>
        <v>0</v>
      </c>
      <c r="BH13" s="400">
        <f>BD13+'APONTAMENTO CREDENCIAMENTO'!BH13</f>
        <v>0</v>
      </c>
      <c r="BI13" s="400">
        <f>BE13+'APONTAMENTO CREDENCIAMENTO'!BI13</f>
        <v>3</v>
      </c>
      <c r="BJ13" s="400">
        <f>BF13+'APONTAMENTO CREDENCIAMENTO'!BJ13</f>
        <v>0</v>
      </c>
      <c r="BK13" s="400">
        <f>BG13+'APONTAMENTO CREDENCIAMENTO'!BK13</f>
        <v>0</v>
      </c>
      <c r="BL13" s="400">
        <f>BH13+'APONTAMENTO CREDENCIAMENTO'!BL13</f>
        <v>0</v>
      </c>
      <c r="BM13" s="400">
        <f>BI13+'APONTAMENTO CREDENCIAMENTO'!BM13</f>
        <v>3</v>
      </c>
      <c r="BN13" s="400">
        <f>BJ13+'APONTAMENTO CREDENCIAMENTO'!BN13</f>
        <v>0</v>
      </c>
      <c r="BO13" s="400">
        <f>BK13+'APONTAMENTO CREDENCIAMENTO'!BO13</f>
        <v>0</v>
      </c>
      <c r="BP13" s="400">
        <f>BL13+'APONTAMENTO CREDENCIAMENTO'!BP13</f>
        <v>0</v>
      </c>
      <c r="BQ13" s="400">
        <f>BM13+'APONTAMENTO CREDENCIAMENTO'!BQ13</f>
        <v>3</v>
      </c>
      <c r="BR13" s="400">
        <f>BN13+'APONTAMENTO CREDENCIAMENTO'!BR13</f>
        <v>0</v>
      </c>
      <c r="BS13" s="400">
        <f>BO13+'APONTAMENTO CREDENCIAMENTO'!BS13</f>
        <v>0</v>
      </c>
      <c r="BT13" s="400">
        <f>BP13+'APONTAMENTO CREDENCIAMENTO'!BT13</f>
        <v>0</v>
      </c>
      <c r="BU13" s="400">
        <f>BQ13+'APONTAMENTO CREDENCIAMENTO'!BU13</f>
        <v>3</v>
      </c>
      <c r="BV13" s="400">
        <f>BR13+'APONTAMENTO CREDENCIAMENTO'!BV13</f>
        <v>0</v>
      </c>
      <c r="BW13" s="400">
        <f>BS13+'APONTAMENTO CREDENCIAMENTO'!BW13</f>
        <v>0</v>
      </c>
      <c r="BX13" s="400">
        <f>BT13+'APONTAMENTO CREDENCIAMENTO'!BX13</f>
        <v>0</v>
      </c>
      <c r="BY13" s="400">
        <f>BU13+'APONTAMENTO CREDENCIAMENTO'!BY13</f>
        <v>3</v>
      </c>
      <c r="BZ13" s="400">
        <f>BV13+'APONTAMENTO CREDENCIAMENTO'!BZ13</f>
        <v>0</v>
      </c>
      <c r="CA13" s="400">
        <f>BW13+'APONTAMENTO CREDENCIAMENTO'!CA13</f>
        <v>0</v>
      </c>
      <c r="CB13" s="400">
        <f>BX13+'APONTAMENTO CREDENCIAMENTO'!CB13</f>
        <v>0</v>
      </c>
      <c r="CC13" s="400">
        <f>BY13+'APONTAMENTO CREDENCIAMENTO'!CC13</f>
        <v>3</v>
      </c>
      <c r="CD13" s="400">
        <f>BZ13+'APONTAMENTO CREDENCIAMENTO'!CD13</f>
        <v>0</v>
      </c>
      <c r="CE13" s="400">
        <f>CA13+'APONTAMENTO CREDENCIAMENTO'!CE13</f>
        <v>0</v>
      </c>
      <c r="CF13" s="400">
        <f>CB13+'APONTAMENTO CREDENCIAMENTO'!CF13</f>
        <v>0</v>
      </c>
      <c r="CG13" s="400">
        <f>CC13+'APONTAMENTO CREDENCIAMENTO'!CG13</f>
        <v>3</v>
      </c>
      <c r="CH13" s="400">
        <f>CD13+'APONTAMENTO CREDENCIAMENTO'!CH13</f>
        <v>0</v>
      </c>
      <c r="CI13" s="400">
        <f>CE13+'APONTAMENTO CREDENCIAMENTO'!CI13</f>
        <v>0</v>
      </c>
      <c r="CJ13" s="400">
        <f>CF13+'APONTAMENTO CREDENCIAMENTO'!CJ13</f>
        <v>0</v>
      </c>
      <c r="CK13" s="400">
        <f>CG13+'APONTAMENTO CREDENCIAMENTO'!CK13</f>
        <v>3</v>
      </c>
      <c r="CL13" s="400">
        <f>CH13+'APONTAMENTO CREDENCIAMENTO'!CL13</f>
        <v>0</v>
      </c>
      <c r="CM13" s="400">
        <f>CI13+'APONTAMENTO CREDENCIAMENTO'!CM13</f>
        <v>0</v>
      </c>
      <c r="CN13" s="400">
        <f>CJ13+'APONTAMENTO CREDENCIAMENTO'!CN13</f>
        <v>0</v>
      </c>
      <c r="CO13" s="400">
        <f>CK13+'APONTAMENTO CREDENCIAMENTO'!CO13</f>
        <v>3</v>
      </c>
      <c r="CP13" s="400">
        <f>CL13+'APONTAMENTO CREDENCIAMENTO'!CP13</f>
        <v>0</v>
      </c>
      <c r="CQ13" s="400">
        <f>CM13+'APONTAMENTO CREDENCIAMENTO'!CQ13</f>
        <v>0</v>
      </c>
      <c r="CR13" s="400">
        <f>CN13+'APONTAMENTO CREDENCIAMENTO'!CR13</f>
        <v>0</v>
      </c>
      <c r="CS13" s="400">
        <f>CO13+'APONTAMENTO CREDENCIAMENTO'!CS13</f>
        <v>3</v>
      </c>
      <c r="CT13" s="400">
        <f>CP13+'APONTAMENTO CREDENCIAMENTO'!CT13</f>
        <v>0</v>
      </c>
      <c r="CU13" s="400">
        <f>CQ13+'APONTAMENTO CREDENCIAMENTO'!CU13</f>
        <v>0</v>
      </c>
      <c r="CV13" s="400">
        <f>CR13+'APONTAMENTO CREDENCIAMENTO'!CV13</f>
        <v>0</v>
      </c>
      <c r="CW13" s="400">
        <f>CS13+'APONTAMENTO CREDENCIAMENTO'!CW13</f>
        <v>3</v>
      </c>
      <c r="CX13" s="400">
        <f>CT13+'APONTAMENTO CREDENCIAMENTO'!CX13</f>
        <v>0</v>
      </c>
      <c r="CY13" s="400">
        <f>CU13+'APONTAMENTO CREDENCIAMENTO'!CY13</f>
        <v>0</v>
      </c>
      <c r="CZ13" s="400">
        <f>CV13+'APONTAMENTO CREDENCIAMENTO'!CZ13</f>
        <v>0</v>
      </c>
      <c r="DA13" s="400">
        <f>CW13+'APONTAMENTO CREDENCIAMENTO'!DA13</f>
        <v>3</v>
      </c>
      <c r="DB13" s="400">
        <f>CX13+'APONTAMENTO CREDENCIAMENTO'!DB13</f>
        <v>0</v>
      </c>
      <c r="DC13" s="400">
        <f>CY13+'APONTAMENTO CREDENCIAMENTO'!DC13</f>
        <v>0</v>
      </c>
      <c r="DD13" s="400">
        <f>CZ13+'APONTAMENTO CREDENCIAMENTO'!DD13</f>
        <v>0</v>
      </c>
      <c r="DE13" s="400">
        <f>DA13+'APONTAMENTO CREDENCIAMENTO'!DE13</f>
        <v>3</v>
      </c>
      <c r="DF13" s="400">
        <f>DB13+'APONTAMENTO CREDENCIAMENTO'!DF13</f>
        <v>0</v>
      </c>
      <c r="DG13" s="400">
        <f>DC13+'APONTAMENTO CREDENCIAMENTO'!DG13</f>
        <v>0</v>
      </c>
      <c r="DH13" s="400">
        <f>DD13+'APONTAMENTO CREDENCIAMENTO'!DH13</f>
        <v>0</v>
      </c>
      <c r="DI13" s="400">
        <f>DE13+'APONTAMENTO CREDENCIAMENTO'!DI13</f>
        <v>3</v>
      </c>
      <c r="DJ13" s="400">
        <f>DF13+'APONTAMENTO CREDENCIAMENTO'!DJ13</f>
        <v>0</v>
      </c>
      <c r="DK13" s="400">
        <f>DG13+'APONTAMENTO CREDENCIAMENTO'!DK13</f>
        <v>0</v>
      </c>
      <c r="DL13" s="400">
        <f>DH13+'APONTAMENTO CREDENCIAMENTO'!DL13</f>
        <v>0</v>
      </c>
      <c r="DM13" s="400">
        <f>DI13+'APONTAMENTO CREDENCIAMENTO'!DM13</f>
        <v>3</v>
      </c>
      <c r="DN13" s="400">
        <f>DJ13+'APONTAMENTO CREDENCIAMENTO'!DN13</f>
        <v>0</v>
      </c>
      <c r="DO13" s="400">
        <f>DK13+'APONTAMENTO CREDENCIAMENTO'!DO13</f>
        <v>0</v>
      </c>
      <c r="DP13" s="400">
        <f>DL13+'APONTAMENTO CREDENCIAMENTO'!DP13</f>
        <v>0</v>
      </c>
      <c r="DQ13" s="400">
        <f>DM13+'APONTAMENTO CREDENCIAMENTO'!DQ13</f>
        <v>3</v>
      </c>
      <c r="DR13" s="400">
        <f>DN13+'APONTAMENTO CREDENCIAMENTO'!DR13</f>
        <v>0</v>
      </c>
      <c r="DS13" s="400">
        <f>DO13+'APONTAMENTO CREDENCIAMENTO'!DS13</f>
        <v>0</v>
      </c>
      <c r="DT13" s="400">
        <f>DP13+'APONTAMENTO CREDENCIAMENTO'!DT13</f>
        <v>0</v>
      </c>
      <c r="DU13" s="400">
        <f>DQ13+'APONTAMENTO CREDENCIAMENTO'!DU13</f>
        <v>3</v>
      </c>
      <c r="DV13" s="400">
        <f>DR13+'APONTAMENTO CREDENCIAMENTO'!DV13</f>
        <v>0</v>
      </c>
      <c r="DW13" s="400">
        <f>DS13+'APONTAMENTO CREDENCIAMENTO'!DW13</f>
        <v>0</v>
      </c>
      <c r="DX13" s="400">
        <f>DT13+'APONTAMENTO CREDENCIAMENTO'!DX13</f>
        <v>0</v>
      </c>
      <c r="DY13" s="400">
        <f>DU13+'APONTAMENTO CREDENCIAMENTO'!DY13</f>
        <v>3</v>
      </c>
      <c r="DZ13" s="400">
        <f>DV13+'APONTAMENTO CREDENCIAMENTO'!DZ13</f>
        <v>0</v>
      </c>
      <c r="EA13" s="400">
        <f>DW13+'APONTAMENTO CREDENCIAMENTO'!EA13</f>
        <v>0</v>
      </c>
      <c r="EB13" s="400">
        <f>DX13+'APONTAMENTO CREDENCIAMENTO'!EB13</f>
        <v>0</v>
      </c>
      <c r="EC13" s="400">
        <f>DY13+'APONTAMENTO CREDENCIAMENTO'!EC13</f>
        <v>3</v>
      </c>
      <c r="ED13" s="400">
        <f>DZ13+'APONTAMENTO CREDENCIAMENTO'!ED13</f>
        <v>0</v>
      </c>
      <c r="EE13" s="400">
        <f>EA13+'APONTAMENTO CREDENCIAMENTO'!EE13</f>
        <v>0</v>
      </c>
      <c r="EF13" s="400">
        <f>EB13+'APONTAMENTO CREDENCIAMENTO'!EF13</f>
        <v>0</v>
      </c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v>3</v>
      </c>
      <c r="EQ13" s="171">
        <v>0</v>
      </c>
      <c r="ER13" s="171">
        <v>0</v>
      </c>
      <c r="ES13" s="171">
        <v>0</v>
      </c>
      <c r="ET13" s="171">
        <v>0</v>
      </c>
      <c r="EU13" s="171">
        <v>0</v>
      </c>
      <c r="EV13" s="172">
        <v>3</v>
      </c>
      <c r="EW13" s="125"/>
      <c r="EX13" s="248">
        <v>0</v>
      </c>
      <c r="EY13" s="174">
        <v>231.36</v>
      </c>
      <c r="EZ13" s="249">
        <v>0</v>
      </c>
      <c r="FA13" s="249">
        <v>0</v>
      </c>
      <c r="FB13" s="174">
        <v>0</v>
      </c>
      <c r="FC13" s="126">
        <v>0</v>
      </c>
      <c r="FD13" s="250">
        <v>0</v>
      </c>
      <c r="FE13" s="105"/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v>0</v>
      </c>
      <c r="HZ13" s="280">
        <v>0</v>
      </c>
      <c r="IA13" s="280">
        <v>0</v>
      </c>
      <c r="IB13" s="64"/>
      <c r="IC13" s="64"/>
    </row>
    <row r="14" spans="1:237" s="106" customFormat="1" ht="22.5" customHeight="1" x14ac:dyDescent="0.25">
      <c r="A14" s="368" t="s">
        <v>3198</v>
      </c>
      <c r="B14" s="369" t="s">
        <v>3199</v>
      </c>
      <c r="C14" s="375" t="s">
        <v>3192</v>
      </c>
      <c r="D14" s="371" t="s">
        <v>3200</v>
      </c>
      <c r="E14" s="371" t="s">
        <v>3201</v>
      </c>
      <c r="F14" s="376" t="s">
        <v>3181</v>
      </c>
      <c r="G14" s="376" t="s">
        <v>3182</v>
      </c>
      <c r="H14" s="373" t="s">
        <v>1287</v>
      </c>
      <c r="I14" s="374" t="s">
        <v>1287</v>
      </c>
      <c r="J14" s="421" t="s">
        <v>3183</v>
      </c>
      <c r="K14" s="423" t="s">
        <v>3187</v>
      </c>
      <c r="L14" s="329">
        <v>0</v>
      </c>
      <c r="M14" s="329">
        <v>0</v>
      </c>
      <c r="N14" s="657"/>
      <c r="O14" s="658" t="s">
        <v>3327</v>
      </c>
      <c r="P14" s="659">
        <v>0</v>
      </c>
      <c r="Q14" s="400"/>
      <c r="R14" s="401"/>
      <c r="S14" s="400"/>
      <c r="T14" s="401"/>
      <c r="U14" s="400">
        <f>Q14+'APONTAMENTO CREDENCIAMENTO'!U14</f>
        <v>0</v>
      </c>
      <c r="V14" s="400">
        <f>R14+'APONTAMENTO CREDENCIAMENTO'!V14</f>
        <v>0</v>
      </c>
      <c r="W14" s="400">
        <f>S14+'APONTAMENTO CREDENCIAMENTO'!W14</f>
        <v>0</v>
      </c>
      <c r="X14" s="400">
        <f>T14+'APONTAMENTO CREDENCIAMENTO'!X14</f>
        <v>0</v>
      </c>
      <c r="Y14" s="400">
        <f>U14+'APONTAMENTO CREDENCIAMENTO'!Y14</f>
        <v>0</v>
      </c>
      <c r="Z14" s="400">
        <f>V14+'APONTAMENTO CREDENCIAMENTO'!Z14</f>
        <v>0</v>
      </c>
      <c r="AA14" s="400">
        <f>W14+'APONTAMENTO CREDENCIAMENTO'!AA14</f>
        <v>0</v>
      </c>
      <c r="AB14" s="400">
        <f>X14+'APONTAMENTO CREDENCIAMENTO'!AB14</f>
        <v>0</v>
      </c>
      <c r="AC14" s="400">
        <f>Y14+'APONTAMENTO CREDENCIAMENTO'!AC14</f>
        <v>0</v>
      </c>
      <c r="AD14" s="400">
        <f>Z14+'APONTAMENTO CREDENCIAMENTO'!AD14</f>
        <v>0</v>
      </c>
      <c r="AE14" s="400">
        <f>AA14+'APONTAMENTO CREDENCIAMENTO'!AE14</f>
        <v>0</v>
      </c>
      <c r="AF14" s="400">
        <f>AB14+'APONTAMENTO CREDENCIAMENTO'!AF14</f>
        <v>0</v>
      </c>
      <c r="AG14" s="400">
        <f>AC14+'APONTAMENTO CREDENCIAMENTO'!AG14</f>
        <v>0</v>
      </c>
      <c r="AH14" s="400">
        <f>AD14+'APONTAMENTO CREDENCIAMENTO'!AH14</f>
        <v>0</v>
      </c>
      <c r="AI14" s="400">
        <f>AE14+'APONTAMENTO CREDENCIAMENTO'!AI14</f>
        <v>0</v>
      </c>
      <c r="AJ14" s="400">
        <f>AF14+'APONTAMENTO CREDENCIAMENTO'!AJ14</f>
        <v>0</v>
      </c>
      <c r="AK14" s="400">
        <f>AG14+'APONTAMENTO CREDENCIAMENTO'!AK14</f>
        <v>0</v>
      </c>
      <c r="AL14" s="400">
        <f>AH14+'APONTAMENTO CREDENCIAMENTO'!AL14</f>
        <v>0</v>
      </c>
      <c r="AM14" s="400">
        <f>AI14+'APONTAMENTO CREDENCIAMENTO'!AM14</f>
        <v>0</v>
      </c>
      <c r="AN14" s="400">
        <f>AJ14+'APONTAMENTO CREDENCIAMENTO'!AN14</f>
        <v>0</v>
      </c>
      <c r="AO14" s="400">
        <f>AK14+'APONTAMENTO CREDENCIAMENTO'!AO14</f>
        <v>0</v>
      </c>
      <c r="AP14" s="400">
        <f>AL14+'APONTAMENTO CREDENCIAMENTO'!AP14</f>
        <v>0</v>
      </c>
      <c r="AQ14" s="400">
        <f>AM14+'APONTAMENTO CREDENCIAMENTO'!AQ14</f>
        <v>0</v>
      </c>
      <c r="AR14" s="400">
        <f>AN14+'APONTAMENTO CREDENCIAMENTO'!AR14</f>
        <v>0</v>
      </c>
      <c r="AS14" s="400">
        <f>AO14+'APONTAMENTO CREDENCIAMENTO'!AS14</f>
        <v>0</v>
      </c>
      <c r="AT14" s="400">
        <f>AP14+'APONTAMENTO CREDENCIAMENTO'!AT14</f>
        <v>0</v>
      </c>
      <c r="AU14" s="400">
        <f>AQ14+'APONTAMENTO CREDENCIAMENTO'!AU14</f>
        <v>0</v>
      </c>
      <c r="AV14" s="400">
        <f>AR14+'APONTAMENTO CREDENCIAMENTO'!AV14</f>
        <v>0</v>
      </c>
      <c r="AW14" s="400">
        <f>AS14+'APONTAMENTO CREDENCIAMENTO'!AW14</f>
        <v>0</v>
      </c>
      <c r="AX14" s="400">
        <f>AT14+'APONTAMENTO CREDENCIAMENTO'!AX14</f>
        <v>0</v>
      </c>
      <c r="AY14" s="400">
        <f>AU14+'APONTAMENTO CREDENCIAMENTO'!AY14</f>
        <v>0</v>
      </c>
      <c r="AZ14" s="400">
        <f>AV14+'APONTAMENTO CREDENCIAMENTO'!AZ14</f>
        <v>0</v>
      </c>
      <c r="BA14" s="400">
        <f>AW14+'APONTAMENTO CREDENCIAMENTO'!BA14</f>
        <v>0</v>
      </c>
      <c r="BB14" s="400">
        <f>AX14+'APONTAMENTO CREDENCIAMENTO'!BB14</f>
        <v>0</v>
      </c>
      <c r="BC14" s="400">
        <f>AY14+'APONTAMENTO CREDENCIAMENTO'!BC14</f>
        <v>0</v>
      </c>
      <c r="BD14" s="400">
        <f>AZ14+'APONTAMENTO CREDENCIAMENTO'!BD14</f>
        <v>0</v>
      </c>
      <c r="BE14" s="400">
        <f>BA14+'APONTAMENTO CREDENCIAMENTO'!BE14</f>
        <v>0</v>
      </c>
      <c r="BF14" s="400">
        <f>BB14+'APONTAMENTO CREDENCIAMENTO'!BF14</f>
        <v>0</v>
      </c>
      <c r="BG14" s="400">
        <f>BC14+'APONTAMENTO CREDENCIAMENTO'!BG14</f>
        <v>0</v>
      </c>
      <c r="BH14" s="400">
        <f>BD14+'APONTAMENTO CREDENCIAMENTO'!BH14</f>
        <v>0</v>
      </c>
      <c r="BI14" s="400">
        <f>BE14+'APONTAMENTO CREDENCIAMENTO'!BI14</f>
        <v>0</v>
      </c>
      <c r="BJ14" s="400">
        <f>BF14+'APONTAMENTO CREDENCIAMENTO'!BJ14</f>
        <v>0</v>
      </c>
      <c r="BK14" s="400">
        <f>BG14+'APONTAMENTO CREDENCIAMENTO'!BK14</f>
        <v>0</v>
      </c>
      <c r="BL14" s="400">
        <f>BH14+'APONTAMENTO CREDENCIAMENTO'!BL14</f>
        <v>0</v>
      </c>
      <c r="BM14" s="400">
        <f>BI14+'APONTAMENTO CREDENCIAMENTO'!BM14</f>
        <v>0</v>
      </c>
      <c r="BN14" s="400">
        <f>BJ14+'APONTAMENTO CREDENCIAMENTO'!BN14</f>
        <v>0</v>
      </c>
      <c r="BO14" s="400">
        <f>BK14+'APONTAMENTO CREDENCIAMENTO'!BO14</f>
        <v>0</v>
      </c>
      <c r="BP14" s="400">
        <f>BL14+'APONTAMENTO CREDENCIAMENTO'!BP14</f>
        <v>0</v>
      </c>
      <c r="BQ14" s="400">
        <f>BM14+'APONTAMENTO CREDENCIAMENTO'!BQ14</f>
        <v>0</v>
      </c>
      <c r="BR14" s="400">
        <f>BN14+'APONTAMENTO CREDENCIAMENTO'!BR14</f>
        <v>0</v>
      </c>
      <c r="BS14" s="400">
        <f>BO14+'APONTAMENTO CREDENCIAMENTO'!BS14</f>
        <v>0</v>
      </c>
      <c r="BT14" s="400">
        <f>BP14+'APONTAMENTO CREDENCIAMENTO'!BT14</f>
        <v>0</v>
      </c>
      <c r="BU14" s="400">
        <f>BQ14+'APONTAMENTO CREDENCIAMENTO'!BU14</f>
        <v>0</v>
      </c>
      <c r="BV14" s="400">
        <f>BR14+'APONTAMENTO CREDENCIAMENTO'!BV14</f>
        <v>0</v>
      </c>
      <c r="BW14" s="400">
        <f>BS14+'APONTAMENTO CREDENCIAMENTO'!BW14</f>
        <v>0</v>
      </c>
      <c r="BX14" s="400">
        <f>BT14+'APONTAMENTO CREDENCIAMENTO'!BX14</f>
        <v>0</v>
      </c>
      <c r="BY14" s="400">
        <f>BU14+'APONTAMENTO CREDENCIAMENTO'!BY14</f>
        <v>0</v>
      </c>
      <c r="BZ14" s="400">
        <f>BV14+'APONTAMENTO CREDENCIAMENTO'!BZ14</f>
        <v>0</v>
      </c>
      <c r="CA14" s="400">
        <f>BW14+'APONTAMENTO CREDENCIAMENTO'!CA14</f>
        <v>0</v>
      </c>
      <c r="CB14" s="400">
        <f>BX14+'APONTAMENTO CREDENCIAMENTO'!CB14</f>
        <v>0</v>
      </c>
      <c r="CC14" s="400">
        <f>BY14+'APONTAMENTO CREDENCIAMENTO'!CC14</f>
        <v>0</v>
      </c>
      <c r="CD14" s="400">
        <f>BZ14+'APONTAMENTO CREDENCIAMENTO'!CD14</f>
        <v>0</v>
      </c>
      <c r="CE14" s="400">
        <f>CA14+'APONTAMENTO CREDENCIAMENTO'!CE14</f>
        <v>0</v>
      </c>
      <c r="CF14" s="400">
        <f>CB14+'APONTAMENTO CREDENCIAMENTO'!CF14</f>
        <v>0</v>
      </c>
      <c r="CG14" s="400">
        <f>CC14+'APONTAMENTO CREDENCIAMENTO'!CG14</f>
        <v>0</v>
      </c>
      <c r="CH14" s="400">
        <f>CD14+'APONTAMENTO CREDENCIAMENTO'!CH14</f>
        <v>0</v>
      </c>
      <c r="CI14" s="400">
        <f>CE14+'APONTAMENTO CREDENCIAMENTO'!CI14</f>
        <v>0</v>
      </c>
      <c r="CJ14" s="400">
        <f>CF14+'APONTAMENTO CREDENCIAMENTO'!CJ14</f>
        <v>0</v>
      </c>
      <c r="CK14" s="400">
        <f>CG14+'APONTAMENTO CREDENCIAMENTO'!CK14</f>
        <v>0</v>
      </c>
      <c r="CL14" s="400">
        <f>CH14+'APONTAMENTO CREDENCIAMENTO'!CL14</f>
        <v>0</v>
      </c>
      <c r="CM14" s="400">
        <f>CI14+'APONTAMENTO CREDENCIAMENTO'!CM14</f>
        <v>0</v>
      </c>
      <c r="CN14" s="400">
        <f>CJ14+'APONTAMENTO CREDENCIAMENTO'!CN14</f>
        <v>0</v>
      </c>
      <c r="CO14" s="400">
        <f>CK14+'APONTAMENTO CREDENCIAMENTO'!CO14</f>
        <v>0</v>
      </c>
      <c r="CP14" s="400">
        <f>CL14+'APONTAMENTO CREDENCIAMENTO'!CP14</f>
        <v>0</v>
      </c>
      <c r="CQ14" s="400">
        <f>CM14+'APONTAMENTO CREDENCIAMENTO'!CQ14</f>
        <v>0</v>
      </c>
      <c r="CR14" s="400">
        <f>CN14+'APONTAMENTO CREDENCIAMENTO'!CR14</f>
        <v>0</v>
      </c>
      <c r="CS14" s="400">
        <f>CO14+'APONTAMENTO CREDENCIAMENTO'!CS14</f>
        <v>0</v>
      </c>
      <c r="CT14" s="400">
        <f>CP14+'APONTAMENTO CREDENCIAMENTO'!CT14</f>
        <v>0</v>
      </c>
      <c r="CU14" s="400">
        <f>CQ14+'APONTAMENTO CREDENCIAMENTO'!CU14</f>
        <v>0</v>
      </c>
      <c r="CV14" s="400">
        <f>CR14+'APONTAMENTO CREDENCIAMENTO'!CV14</f>
        <v>0</v>
      </c>
      <c r="CW14" s="400">
        <f>CS14+'APONTAMENTO CREDENCIAMENTO'!CW14</f>
        <v>0</v>
      </c>
      <c r="CX14" s="400">
        <f>CT14+'APONTAMENTO CREDENCIAMENTO'!CX14</f>
        <v>0</v>
      </c>
      <c r="CY14" s="400">
        <f>CU14+'APONTAMENTO CREDENCIAMENTO'!CY14</f>
        <v>0</v>
      </c>
      <c r="CZ14" s="400">
        <f>CV14+'APONTAMENTO CREDENCIAMENTO'!CZ14</f>
        <v>0</v>
      </c>
      <c r="DA14" s="400">
        <f>CW14+'APONTAMENTO CREDENCIAMENTO'!DA14</f>
        <v>0</v>
      </c>
      <c r="DB14" s="400">
        <f>CX14+'APONTAMENTO CREDENCIAMENTO'!DB14</f>
        <v>0</v>
      </c>
      <c r="DC14" s="400">
        <f>CY14+'APONTAMENTO CREDENCIAMENTO'!DC14</f>
        <v>0</v>
      </c>
      <c r="DD14" s="400">
        <f>CZ14+'APONTAMENTO CREDENCIAMENTO'!DD14</f>
        <v>0</v>
      </c>
      <c r="DE14" s="400">
        <f>DA14+'APONTAMENTO CREDENCIAMENTO'!DE14</f>
        <v>0</v>
      </c>
      <c r="DF14" s="400">
        <f>DB14+'APONTAMENTO CREDENCIAMENTO'!DF14</f>
        <v>0</v>
      </c>
      <c r="DG14" s="400">
        <f>DC14+'APONTAMENTO CREDENCIAMENTO'!DG14</f>
        <v>0</v>
      </c>
      <c r="DH14" s="400">
        <f>DD14+'APONTAMENTO CREDENCIAMENTO'!DH14</f>
        <v>0</v>
      </c>
      <c r="DI14" s="400">
        <f>DE14+'APONTAMENTO CREDENCIAMENTO'!DI14</f>
        <v>0</v>
      </c>
      <c r="DJ14" s="400">
        <f>DF14+'APONTAMENTO CREDENCIAMENTO'!DJ14</f>
        <v>0</v>
      </c>
      <c r="DK14" s="400">
        <f>DG14+'APONTAMENTO CREDENCIAMENTO'!DK14</f>
        <v>0</v>
      </c>
      <c r="DL14" s="400">
        <f>DH14+'APONTAMENTO CREDENCIAMENTO'!DL14</f>
        <v>0</v>
      </c>
      <c r="DM14" s="400">
        <f>DI14+'APONTAMENTO CREDENCIAMENTO'!DM14</f>
        <v>0</v>
      </c>
      <c r="DN14" s="400">
        <f>DJ14+'APONTAMENTO CREDENCIAMENTO'!DN14</f>
        <v>0</v>
      </c>
      <c r="DO14" s="400">
        <f>DK14+'APONTAMENTO CREDENCIAMENTO'!DO14</f>
        <v>0</v>
      </c>
      <c r="DP14" s="400">
        <f>DL14+'APONTAMENTO CREDENCIAMENTO'!DP14</f>
        <v>0</v>
      </c>
      <c r="DQ14" s="400">
        <f>DM14+'APONTAMENTO CREDENCIAMENTO'!DQ14</f>
        <v>0</v>
      </c>
      <c r="DR14" s="400">
        <f>DN14+'APONTAMENTO CREDENCIAMENTO'!DR14</f>
        <v>0</v>
      </c>
      <c r="DS14" s="400">
        <f>DO14+'APONTAMENTO CREDENCIAMENTO'!DS14</f>
        <v>0</v>
      </c>
      <c r="DT14" s="400">
        <f>DP14+'APONTAMENTO CREDENCIAMENTO'!DT14</f>
        <v>0</v>
      </c>
      <c r="DU14" s="400">
        <f>DQ14+'APONTAMENTO CREDENCIAMENTO'!DU14</f>
        <v>0</v>
      </c>
      <c r="DV14" s="400">
        <f>DR14+'APONTAMENTO CREDENCIAMENTO'!DV14</f>
        <v>0</v>
      </c>
      <c r="DW14" s="400">
        <f>DS14+'APONTAMENTO CREDENCIAMENTO'!DW14</f>
        <v>0</v>
      </c>
      <c r="DX14" s="400">
        <f>DT14+'APONTAMENTO CREDENCIAMENTO'!DX14</f>
        <v>0</v>
      </c>
      <c r="DY14" s="400">
        <f>DU14+'APONTAMENTO CREDENCIAMENTO'!DY14</f>
        <v>0</v>
      </c>
      <c r="DZ14" s="400">
        <f>DV14+'APONTAMENTO CREDENCIAMENTO'!DZ14</f>
        <v>0</v>
      </c>
      <c r="EA14" s="400">
        <f>DW14+'APONTAMENTO CREDENCIAMENTO'!EA14</f>
        <v>0</v>
      </c>
      <c r="EB14" s="400">
        <f>DX14+'APONTAMENTO CREDENCIAMENTO'!EB14</f>
        <v>0</v>
      </c>
      <c r="EC14" s="400">
        <f>DY14+'APONTAMENTO CREDENCIAMENTO'!EC14</f>
        <v>0</v>
      </c>
      <c r="ED14" s="400">
        <f>DZ14+'APONTAMENTO CREDENCIAMENTO'!ED14</f>
        <v>0</v>
      </c>
      <c r="EE14" s="400">
        <f>EA14+'APONTAMENTO CREDENCIAMENTO'!EE14</f>
        <v>0</v>
      </c>
      <c r="EF14" s="400">
        <f>EB14+'APONTAMENTO CREDENCIAMENTO'!EF14</f>
        <v>0</v>
      </c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v>0</v>
      </c>
      <c r="EQ14" s="171">
        <v>0</v>
      </c>
      <c r="ER14" s="171">
        <v>0</v>
      </c>
      <c r="ES14" s="171">
        <v>0</v>
      </c>
      <c r="ET14" s="171">
        <v>0</v>
      </c>
      <c r="EU14" s="171">
        <v>0</v>
      </c>
      <c r="EV14" s="172">
        <v>0</v>
      </c>
      <c r="EW14" s="127"/>
      <c r="EX14" s="248">
        <v>0</v>
      </c>
      <c r="EY14" s="174">
        <v>0</v>
      </c>
      <c r="EZ14" s="249">
        <v>0</v>
      </c>
      <c r="FA14" s="249">
        <v>0</v>
      </c>
      <c r="FB14" s="174">
        <v>0</v>
      </c>
      <c r="FC14" s="126">
        <v>0</v>
      </c>
      <c r="FD14" s="250"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v>0</v>
      </c>
      <c r="HZ14" s="280">
        <v>0</v>
      </c>
      <c r="IA14" s="280">
        <v>0</v>
      </c>
      <c r="IB14" s="65"/>
      <c r="IC14" s="65"/>
    </row>
    <row r="15" spans="1:237" s="106" customFormat="1" ht="22.5" customHeight="1" thickBot="1" x14ac:dyDescent="0.3">
      <c r="A15" s="377" t="s">
        <v>3198</v>
      </c>
      <c r="B15" s="378" t="s">
        <v>3199</v>
      </c>
      <c r="C15" s="379" t="s">
        <v>3192</v>
      </c>
      <c r="D15" s="380" t="s">
        <v>3200</v>
      </c>
      <c r="E15" s="380" t="s">
        <v>3201</v>
      </c>
      <c r="F15" s="381" t="s">
        <v>3181</v>
      </c>
      <c r="G15" s="381" t="s">
        <v>3182</v>
      </c>
      <c r="H15" s="382" t="s">
        <v>1287</v>
      </c>
      <c r="I15" s="383" t="s">
        <v>1287</v>
      </c>
      <c r="J15" s="421" t="s">
        <v>3183</v>
      </c>
      <c r="K15" s="424" t="s">
        <v>60</v>
      </c>
      <c r="L15" s="329">
        <v>0</v>
      </c>
      <c r="M15" s="329">
        <v>0</v>
      </c>
      <c r="N15" s="657"/>
      <c r="O15" s="658" t="s">
        <v>3327</v>
      </c>
      <c r="P15" s="659">
        <v>0</v>
      </c>
      <c r="Q15" s="400"/>
      <c r="R15" s="401"/>
      <c r="S15" s="400"/>
      <c r="T15" s="401"/>
      <c r="U15" s="400">
        <f>Q15+'APONTAMENTO CREDENCIAMENTO'!U15</f>
        <v>0</v>
      </c>
      <c r="V15" s="400">
        <f>R15+'APONTAMENTO CREDENCIAMENTO'!V15</f>
        <v>0</v>
      </c>
      <c r="W15" s="400">
        <f>S15+'APONTAMENTO CREDENCIAMENTO'!W15</f>
        <v>0</v>
      </c>
      <c r="X15" s="400">
        <f>T15+'APONTAMENTO CREDENCIAMENTO'!X15</f>
        <v>0</v>
      </c>
      <c r="Y15" s="400">
        <f>U15+'APONTAMENTO CREDENCIAMENTO'!Y15</f>
        <v>0</v>
      </c>
      <c r="Z15" s="400">
        <f>V15+'APONTAMENTO CREDENCIAMENTO'!Z15</f>
        <v>0</v>
      </c>
      <c r="AA15" s="400">
        <f>W15+'APONTAMENTO CREDENCIAMENTO'!AA15</f>
        <v>0</v>
      </c>
      <c r="AB15" s="400">
        <f>X15+'APONTAMENTO CREDENCIAMENTO'!AB15</f>
        <v>0</v>
      </c>
      <c r="AC15" s="400">
        <f>Y15+'APONTAMENTO CREDENCIAMENTO'!AC15</f>
        <v>0</v>
      </c>
      <c r="AD15" s="400">
        <f>Z15+'APONTAMENTO CREDENCIAMENTO'!AD15</f>
        <v>0</v>
      </c>
      <c r="AE15" s="400">
        <f>AA15+'APONTAMENTO CREDENCIAMENTO'!AE15</f>
        <v>0</v>
      </c>
      <c r="AF15" s="400">
        <f>AB15+'APONTAMENTO CREDENCIAMENTO'!AF15</f>
        <v>0</v>
      </c>
      <c r="AG15" s="400">
        <f>AC15+'APONTAMENTO CREDENCIAMENTO'!AG15</f>
        <v>0</v>
      </c>
      <c r="AH15" s="400">
        <f>AD15+'APONTAMENTO CREDENCIAMENTO'!AH15</f>
        <v>0</v>
      </c>
      <c r="AI15" s="400">
        <f>AE15+'APONTAMENTO CREDENCIAMENTO'!AI15</f>
        <v>0</v>
      </c>
      <c r="AJ15" s="400">
        <f>AF15+'APONTAMENTO CREDENCIAMENTO'!AJ15</f>
        <v>0</v>
      </c>
      <c r="AK15" s="400">
        <f>AG15+'APONTAMENTO CREDENCIAMENTO'!AK15</f>
        <v>0</v>
      </c>
      <c r="AL15" s="400">
        <f>AH15+'APONTAMENTO CREDENCIAMENTO'!AL15</f>
        <v>0</v>
      </c>
      <c r="AM15" s="400">
        <f>AI15+'APONTAMENTO CREDENCIAMENTO'!AM15</f>
        <v>0</v>
      </c>
      <c r="AN15" s="400">
        <f>AJ15+'APONTAMENTO CREDENCIAMENTO'!AN15</f>
        <v>0</v>
      </c>
      <c r="AO15" s="400">
        <f>AK15+'APONTAMENTO CREDENCIAMENTO'!AO15</f>
        <v>0</v>
      </c>
      <c r="AP15" s="400">
        <f>AL15+'APONTAMENTO CREDENCIAMENTO'!AP15</f>
        <v>0</v>
      </c>
      <c r="AQ15" s="400">
        <f>AM15+'APONTAMENTO CREDENCIAMENTO'!AQ15</f>
        <v>0</v>
      </c>
      <c r="AR15" s="400">
        <f>AN15+'APONTAMENTO CREDENCIAMENTO'!AR15</f>
        <v>0</v>
      </c>
      <c r="AS15" s="400">
        <f>AO15+'APONTAMENTO CREDENCIAMENTO'!AS15</f>
        <v>0</v>
      </c>
      <c r="AT15" s="400">
        <f>AP15+'APONTAMENTO CREDENCIAMENTO'!AT15</f>
        <v>0</v>
      </c>
      <c r="AU15" s="400">
        <f>AQ15+'APONTAMENTO CREDENCIAMENTO'!AU15</f>
        <v>0</v>
      </c>
      <c r="AV15" s="400">
        <f>AR15+'APONTAMENTO CREDENCIAMENTO'!AV15</f>
        <v>0</v>
      </c>
      <c r="AW15" s="400">
        <f>AS15+'APONTAMENTO CREDENCIAMENTO'!AW15</f>
        <v>0</v>
      </c>
      <c r="AX15" s="400">
        <f>AT15+'APONTAMENTO CREDENCIAMENTO'!AX15</f>
        <v>0</v>
      </c>
      <c r="AY15" s="400">
        <f>AU15+'APONTAMENTO CREDENCIAMENTO'!AY15</f>
        <v>0</v>
      </c>
      <c r="AZ15" s="400">
        <f>AV15+'APONTAMENTO CREDENCIAMENTO'!AZ15</f>
        <v>0</v>
      </c>
      <c r="BA15" s="400">
        <f>AW15+'APONTAMENTO CREDENCIAMENTO'!BA15</f>
        <v>0</v>
      </c>
      <c r="BB15" s="400">
        <f>AX15+'APONTAMENTO CREDENCIAMENTO'!BB15</f>
        <v>0</v>
      </c>
      <c r="BC15" s="400">
        <f>AY15+'APONTAMENTO CREDENCIAMENTO'!BC15</f>
        <v>0</v>
      </c>
      <c r="BD15" s="400">
        <f>AZ15+'APONTAMENTO CREDENCIAMENTO'!BD15</f>
        <v>0</v>
      </c>
      <c r="BE15" s="400">
        <f>BA15+'APONTAMENTO CREDENCIAMENTO'!BE15</f>
        <v>0</v>
      </c>
      <c r="BF15" s="400">
        <f>BB15+'APONTAMENTO CREDENCIAMENTO'!BF15</f>
        <v>0</v>
      </c>
      <c r="BG15" s="400">
        <f>BC15+'APONTAMENTO CREDENCIAMENTO'!BG15</f>
        <v>0</v>
      </c>
      <c r="BH15" s="400">
        <f>BD15+'APONTAMENTO CREDENCIAMENTO'!BH15</f>
        <v>0</v>
      </c>
      <c r="BI15" s="400">
        <f>BE15+'APONTAMENTO CREDENCIAMENTO'!BI15</f>
        <v>0</v>
      </c>
      <c r="BJ15" s="400">
        <f>BF15+'APONTAMENTO CREDENCIAMENTO'!BJ15</f>
        <v>0</v>
      </c>
      <c r="BK15" s="400">
        <f>BG15+'APONTAMENTO CREDENCIAMENTO'!BK15</f>
        <v>0</v>
      </c>
      <c r="BL15" s="400">
        <f>BH15+'APONTAMENTO CREDENCIAMENTO'!BL15</f>
        <v>0</v>
      </c>
      <c r="BM15" s="400">
        <f>BI15+'APONTAMENTO CREDENCIAMENTO'!BM15</f>
        <v>0</v>
      </c>
      <c r="BN15" s="400">
        <f>BJ15+'APONTAMENTO CREDENCIAMENTO'!BN15</f>
        <v>0</v>
      </c>
      <c r="BO15" s="400">
        <f>BK15+'APONTAMENTO CREDENCIAMENTO'!BO15</f>
        <v>0</v>
      </c>
      <c r="BP15" s="400">
        <f>BL15+'APONTAMENTO CREDENCIAMENTO'!BP15</f>
        <v>0</v>
      </c>
      <c r="BQ15" s="400">
        <f>BM15+'APONTAMENTO CREDENCIAMENTO'!BQ15</f>
        <v>0</v>
      </c>
      <c r="BR15" s="400">
        <f>BN15+'APONTAMENTO CREDENCIAMENTO'!BR15</f>
        <v>0</v>
      </c>
      <c r="BS15" s="400">
        <f>BO15+'APONTAMENTO CREDENCIAMENTO'!BS15</f>
        <v>0</v>
      </c>
      <c r="BT15" s="400">
        <f>BP15+'APONTAMENTO CREDENCIAMENTO'!BT15</f>
        <v>0</v>
      </c>
      <c r="BU15" s="400">
        <f>BQ15+'APONTAMENTO CREDENCIAMENTO'!BU15</f>
        <v>0</v>
      </c>
      <c r="BV15" s="400">
        <f>BR15+'APONTAMENTO CREDENCIAMENTO'!BV15</f>
        <v>0</v>
      </c>
      <c r="BW15" s="400">
        <f>BS15+'APONTAMENTO CREDENCIAMENTO'!BW15</f>
        <v>0</v>
      </c>
      <c r="BX15" s="400">
        <f>BT15+'APONTAMENTO CREDENCIAMENTO'!BX15</f>
        <v>0</v>
      </c>
      <c r="BY15" s="400">
        <f>BU15+'APONTAMENTO CREDENCIAMENTO'!BY15</f>
        <v>0</v>
      </c>
      <c r="BZ15" s="400">
        <f>BV15+'APONTAMENTO CREDENCIAMENTO'!BZ15</f>
        <v>0</v>
      </c>
      <c r="CA15" s="400">
        <f>BW15+'APONTAMENTO CREDENCIAMENTO'!CA15</f>
        <v>0</v>
      </c>
      <c r="CB15" s="400">
        <f>BX15+'APONTAMENTO CREDENCIAMENTO'!CB15</f>
        <v>0</v>
      </c>
      <c r="CC15" s="400">
        <f>BY15+'APONTAMENTO CREDENCIAMENTO'!CC15</f>
        <v>0</v>
      </c>
      <c r="CD15" s="400">
        <f>BZ15+'APONTAMENTO CREDENCIAMENTO'!CD15</f>
        <v>0</v>
      </c>
      <c r="CE15" s="400">
        <f>CA15+'APONTAMENTO CREDENCIAMENTO'!CE15</f>
        <v>0</v>
      </c>
      <c r="CF15" s="400">
        <f>CB15+'APONTAMENTO CREDENCIAMENTO'!CF15</f>
        <v>0</v>
      </c>
      <c r="CG15" s="400">
        <f>CC15+'APONTAMENTO CREDENCIAMENTO'!CG15</f>
        <v>0</v>
      </c>
      <c r="CH15" s="400">
        <f>CD15+'APONTAMENTO CREDENCIAMENTO'!CH15</f>
        <v>0</v>
      </c>
      <c r="CI15" s="400">
        <f>CE15+'APONTAMENTO CREDENCIAMENTO'!CI15</f>
        <v>0</v>
      </c>
      <c r="CJ15" s="400">
        <f>CF15+'APONTAMENTO CREDENCIAMENTO'!CJ15</f>
        <v>0</v>
      </c>
      <c r="CK15" s="400">
        <f>CG15+'APONTAMENTO CREDENCIAMENTO'!CK15</f>
        <v>0</v>
      </c>
      <c r="CL15" s="400">
        <f>CH15+'APONTAMENTO CREDENCIAMENTO'!CL15</f>
        <v>0</v>
      </c>
      <c r="CM15" s="400">
        <f>CI15+'APONTAMENTO CREDENCIAMENTO'!CM15</f>
        <v>0</v>
      </c>
      <c r="CN15" s="400">
        <f>CJ15+'APONTAMENTO CREDENCIAMENTO'!CN15</f>
        <v>0</v>
      </c>
      <c r="CO15" s="400">
        <f>CK15+'APONTAMENTO CREDENCIAMENTO'!CO15</f>
        <v>0</v>
      </c>
      <c r="CP15" s="400">
        <f>CL15+'APONTAMENTO CREDENCIAMENTO'!CP15</f>
        <v>0</v>
      </c>
      <c r="CQ15" s="400">
        <f>CM15+'APONTAMENTO CREDENCIAMENTO'!CQ15</f>
        <v>0</v>
      </c>
      <c r="CR15" s="400">
        <f>CN15+'APONTAMENTO CREDENCIAMENTO'!CR15</f>
        <v>0</v>
      </c>
      <c r="CS15" s="400">
        <f>CO15+'APONTAMENTO CREDENCIAMENTO'!CS15</f>
        <v>0</v>
      </c>
      <c r="CT15" s="400">
        <f>CP15+'APONTAMENTO CREDENCIAMENTO'!CT15</f>
        <v>0</v>
      </c>
      <c r="CU15" s="400">
        <f>CQ15+'APONTAMENTO CREDENCIAMENTO'!CU15</f>
        <v>0</v>
      </c>
      <c r="CV15" s="400">
        <f>CR15+'APONTAMENTO CREDENCIAMENTO'!CV15</f>
        <v>0</v>
      </c>
      <c r="CW15" s="400">
        <f>CS15+'APONTAMENTO CREDENCIAMENTO'!CW15</f>
        <v>0</v>
      </c>
      <c r="CX15" s="400">
        <f>CT15+'APONTAMENTO CREDENCIAMENTO'!CX15</f>
        <v>0</v>
      </c>
      <c r="CY15" s="400">
        <f>CU15+'APONTAMENTO CREDENCIAMENTO'!CY15</f>
        <v>0</v>
      </c>
      <c r="CZ15" s="400">
        <f>CV15+'APONTAMENTO CREDENCIAMENTO'!CZ15</f>
        <v>0</v>
      </c>
      <c r="DA15" s="400">
        <f>CW15+'APONTAMENTO CREDENCIAMENTO'!DA15</f>
        <v>0</v>
      </c>
      <c r="DB15" s="400">
        <f>CX15+'APONTAMENTO CREDENCIAMENTO'!DB15</f>
        <v>0</v>
      </c>
      <c r="DC15" s="400">
        <f>CY15+'APONTAMENTO CREDENCIAMENTO'!DC15</f>
        <v>0</v>
      </c>
      <c r="DD15" s="400">
        <f>CZ15+'APONTAMENTO CREDENCIAMENTO'!DD15</f>
        <v>0</v>
      </c>
      <c r="DE15" s="400">
        <f>DA15+'APONTAMENTO CREDENCIAMENTO'!DE15</f>
        <v>0</v>
      </c>
      <c r="DF15" s="400">
        <f>DB15+'APONTAMENTO CREDENCIAMENTO'!DF15</f>
        <v>0</v>
      </c>
      <c r="DG15" s="400">
        <f>DC15+'APONTAMENTO CREDENCIAMENTO'!DG15</f>
        <v>0</v>
      </c>
      <c r="DH15" s="400">
        <f>DD15+'APONTAMENTO CREDENCIAMENTO'!DH15</f>
        <v>0</v>
      </c>
      <c r="DI15" s="400">
        <f>DE15+'APONTAMENTO CREDENCIAMENTO'!DI15</f>
        <v>0</v>
      </c>
      <c r="DJ15" s="400">
        <f>DF15+'APONTAMENTO CREDENCIAMENTO'!DJ15</f>
        <v>0</v>
      </c>
      <c r="DK15" s="400">
        <f>DG15+'APONTAMENTO CREDENCIAMENTO'!DK15</f>
        <v>0</v>
      </c>
      <c r="DL15" s="400">
        <f>DH15+'APONTAMENTO CREDENCIAMENTO'!DL15</f>
        <v>0</v>
      </c>
      <c r="DM15" s="400">
        <f>DI15+'APONTAMENTO CREDENCIAMENTO'!DM15</f>
        <v>0</v>
      </c>
      <c r="DN15" s="400">
        <f>DJ15+'APONTAMENTO CREDENCIAMENTO'!DN15</f>
        <v>0</v>
      </c>
      <c r="DO15" s="400">
        <f>DK15+'APONTAMENTO CREDENCIAMENTO'!DO15</f>
        <v>0</v>
      </c>
      <c r="DP15" s="400">
        <f>DL15+'APONTAMENTO CREDENCIAMENTO'!DP15</f>
        <v>0</v>
      </c>
      <c r="DQ15" s="400">
        <f>DM15+'APONTAMENTO CREDENCIAMENTO'!DQ15</f>
        <v>0</v>
      </c>
      <c r="DR15" s="400">
        <f>DN15+'APONTAMENTO CREDENCIAMENTO'!DR15</f>
        <v>0</v>
      </c>
      <c r="DS15" s="400">
        <f>DO15+'APONTAMENTO CREDENCIAMENTO'!DS15</f>
        <v>0</v>
      </c>
      <c r="DT15" s="400">
        <f>DP15+'APONTAMENTO CREDENCIAMENTO'!DT15</f>
        <v>0</v>
      </c>
      <c r="DU15" s="400">
        <f>DQ15+'APONTAMENTO CREDENCIAMENTO'!DU15</f>
        <v>0</v>
      </c>
      <c r="DV15" s="400">
        <f>DR15+'APONTAMENTO CREDENCIAMENTO'!DV15</f>
        <v>0</v>
      </c>
      <c r="DW15" s="400">
        <f>DS15+'APONTAMENTO CREDENCIAMENTO'!DW15</f>
        <v>0</v>
      </c>
      <c r="DX15" s="400">
        <f>DT15+'APONTAMENTO CREDENCIAMENTO'!DX15</f>
        <v>0</v>
      </c>
      <c r="DY15" s="400">
        <f>DU15+'APONTAMENTO CREDENCIAMENTO'!DY15</f>
        <v>0</v>
      </c>
      <c r="DZ15" s="400">
        <f>DV15+'APONTAMENTO CREDENCIAMENTO'!DZ15</f>
        <v>0</v>
      </c>
      <c r="EA15" s="400">
        <f>DW15+'APONTAMENTO CREDENCIAMENTO'!EA15</f>
        <v>0</v>
      </c>
      <c r="EB15" s="400">
        <f>DX15+'APONTAMENTO CREDENCIAMENTO'!EB15</f>
        <v>0</v>
      </c>
      <c r="EC15" s="400">
        <f>DY15+'APONTAMENTO CREDENCIAMENTO'!EC15</f>
        <v>0</v>
      </c>
      <c r="ED15" s="400">
        <f>DZ15+'APONTAMENTO CREDENCIAMENTO'!ED15</f>
        <v>0</v>
      </c>
      <c r="EE15" s="400">
        <f>EA15+'APONTAMENTO CREDENCIAMENTO'!EE15</f>
        <v>0</v>
      </c>
      <c r="EF15" s="400">
        <f>EB15+'APONTAMENTO CREDENCIAMENTO'!EF15</f>
        <v>0</v>
      </c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v>0</v>
      </c>
      <c r="EQ15" s="179">
        <v>0</v>
      </c>
      <c r="ER15" s="179">
        <v>0</v>
      </c>
      <c r="ES15" s="179">
        <v>0</v>
      </c>
      <c r="ET15" s="179">
        <v>0</v>
      </c>
      <c r="EU15" s="179">
        <v>0</v>
      </c>
      <c r="EV15" s="172"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v>0</v>
      </c>
      <c r="FC15" s="256">
        <v>0</v>
      </c>
      <c r="FD15" s="250">
        <v>0</v>
      </c>
      <c r="FE15" s="257"/>
      <c r="FF15" s="181">
        <v>0</v>
      </c>
      <c r="FG15" s="181">
        <v>0</v>
      </c>
      <c r="FH15" s="181">
        <v>0</v>
      </c>
      <c r="FI15" s="181">
        <v>0</v>
      </c>
      <c r="FJ15" s="181">
        <v>0</v>
      </c>
      <c r="FK15" s="181">
        <v>0</v>
      </c>
      <c r="FL15" s="181">
        <v>0</v>
      </c>
      <c r="FM15" s="181">
        <v>0</v>
      </c>
      <c r="FN15" s="181">
        <v>0</v>
      </c>
      <c r="FO15" s="181">
        <v>0</v>
      </c>
      <c r="FP15" s="181">
        <v>0</v>
      </c>
      <c r="FQ15" s="181">
        <v>0</v>
      </c>
      <c r="FR15" s="181">
        <v>0</v>
      </c>
      <c r="FS15" s="181">
        <v>0</v>
      </c>
      <c r="FT15" s="181">
        <v>0</v>
      </c>
      <c r="FU15" s="181">
        <v>0</v>
      </c>
      <c r="FV15" s="181">
        <v>0</v>
      </c>
      <c r="FW15" s="181">
        <v>0</v>
      </c>
      <c r="FX15" s="181">
        <v>0</v>
      </c>
      <c r="FY15" s="181">
        <v>0</v>
      </c>
      <c r="FZ15" s="181">
        <v>0</v>
      </c>
      <c r="GA15" s="181">
        <v>0</v>
      </c>
      <c r="GB15" s="181">
        <v>0</v>
      </c>
      <c r="GC15" s="181">
        <v>0</v>
      </c>
      <c r="GD15" s="181">
        <v>0</v>
      </c>
      <c r="GE15" s="181">
        <v>0</v>
      </c>
      <c r="GF15" s="181">
        <v>0</v>
      </c>
      <c r="GG15" s="181">
        <v>0</v>
      </c>
      <c r="GH15" s="181">
        <v>0</v>
      </c>
      <c r="GI15" s="181">
        <v>0</v>
      </c>
      <c r="GJ15" s="181">
        <v>0</v>
      </c>
      <c r="GK15" s="258"/>
      <c r="GL15" s="103"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v>0</v>
      </c>
      <c r="HZ15" s="280">
        <v>0</v>
      </c>
      <c r="IA15" s="280">
        <v>0</v>
      </c>
    </row>
    <row r="16" spans="1:237" s="106" customFormat="1" ht="22.5" customHeight="1" x14ac:dyDescent="0.25">
      <c r="A16" t="s">
        <v>3202</v>
      </c>
      <c r="B16" s="522" t="s">
        <v>3203</v>
      </c>
      <c r="C16" s="523">
        <v>1</v>
      </c>
      <c r="D16" s="524" t="s">
        <v>3204</v>
      </c>
      <c r="E16" s="524" t="s">
        <v>3205</v>
      </c>
      <c r="F16" s="525" t="s">
        <v>3181</v>
      </c>
      <c r="G16" s="525" t="s">
        <v>3182</v>
      </c>
      <c r="H16" s="350" t="s">
        <v>1288</v>
      </c>
      <c r="I16" s="351" t="s">
        <v>1288</v>
      </c>
      <c r="J16" s="409" t="s">
        <v>3183</v>
      </c>
      <c r="K16" s="410" t="s">
        <v>3184</v>
      </c>
      <c r="L16" s="329">
        <v>0</v>
      </c>
      <c r="M16" s="329">
        <v>0</v>
      </c>
      <c r="N16" s="657"/>
      <c r="O16" s="658" t="s">
        <v>3328</v>
      </c>
      <c r="P16" s="659">
        <v>0</v>
      </c>
      <c r="Q16" s="400"/>
      <c r="R16" s="401"/>
      <c r="S16" s="400"/>
      <c r="T16" s="401"/>
      <c r="U16" s="400">
        <f>Q16+'APONTAMENTO CREDENCIAMENTO'!U16</f>
        <v>0</v>
      </c>
      <c r="V16" s="400">
        <f>R16+'APONTAMENTO CREDENCIAMENTO'!V16</f>
        <v>0</v>
      </c>
      <c r="W16" s="400">
        <f>S16+'APONTAMENTO CREDENCIAMENTO'!W16</f>
        <v>0</v>
      </c>
      <c r="X16" s="400">
        <f>T16+'APONTAMENTO CREDENCIAMENTO'!X16</f>
        <v>0</v>
      </c>
      <c r="Y16" s="400">
        <f>U16+'APONTAMENTO CREDENCIAMENTO'!Y16</f>
        <v>0</v>
      </c>
      <c r="Z16" s="400">
        <f>V16+'APONTAMENTO CREDENCIAMENTO'!Z16</f>
        <v>0</v>
      </c>
      <c r="AA16" s="400">
        <f>W16+'APONTAMENTO CREDENCIAMENTO'!AA16</f>
        <v>0</v>
      </c>
      <c r="AB16" s="400">
        <f>X16+'APONTAMENTO CREDENCIAMENTO'!AB16</f>
        <v>0</v>
      </c>
      <c r="AC16" s="400">
        <f>Y16+'APONTAMENTO CREDENCIAMENTO'!AC16</f>
        <v>0</v>
      </c>
      <c r="AD16" s="400">
        <f>Z16+'APONTAMENTO CREDENCIAMENTO'!AD16</f>
        <v>0</v>
      </c>
      <c r="AE16" s="400">
        <f>AA16+'APONTAMENTO CREDENCIAMENTO'!AE16</f>
        <v>0</v>
      </c>
      <c r="AF16" s="400">
        <f>AB16+'APONTAMENTO CREDENCIAMENTO'!AF16</f>
        <v>0</v>
      </c>
      <c r="AG16" s="400">
        <f>AC16+'APONTAMENTO CREDENCIAMENTO'!AG16</f>
        <v>0</v>
      </c>
      <c r="AH16" s="400">
        <f>AD16+'APONTAMENTO CREDENCIAMENTO'!AH16</f>
        <v>0</v>
      </c>
      <c r="AI16" s="400">
        <f>AE16+'APONTAMENTO CREDENCIAMENTO'!AI16</f>
        <v>0</v>
      </c>
      <c r="AJ16" s="400">
        <f>AF16+'APONTAMENTO CREDENCIAMENTO'!AJ16</f>
        <v>0</v>
      </c>
      <c r="AK16" s="400">
        <f>AG16+'APONTAMENTO CREDENCIAMENTO'!AK16</f>
        <v>0</v>
      </c>
      <c r="AL16" s="400">
        <f>AH16+'APONTAMENTO CREDENCIAMENTO'!AL16</f>
        <v>0</v>
      </c>
      <c r="AM16" s="400">
        <f>AI16+'APONTAMENTO CREDENCIAMENTO'!AM16</f>
        <v>0</v>
      </c>
      <c r="AN16" s="400">
        <f>AJ16+'APONTAMENTO CREDENCIAMENTO'!AN16</f>
        <v>0</v>
      </c>
      <c r="AO16" s="400">
        <f>AK16+'APONTAMENTO CREDENCIAMENTO'!AO16</f>
        <v>0</v>
      </c>
      <c r="AP16" s="400">
        <f>AL16+'APONTAMENTO CREDENCIAMENTO'!AP16</f>
        <v>0</v>
      </c>
      <c r="AQ16" s="400">
        <f>AM16+'APONTAMENTO CREDENCIAMENTO'!AQ16</f>
        <v>0</v>
      </c>
      <c r="AR16" s="400">
        <f>AN16+'APONTAMENTO CREDENCIAMENTO'!AR16</f>
        <v>0</v>
      </c>
      <c r="AS16" s="400">
        <f>AO16+'APONTAMENTO CREDENCIAMENTO'!AS16</f>
        <v>0</v>
      </c>
      <c r="AT16" s="400">
        <f>AP16+'APONTAMENTO CREDENCIAMENTO'!AT16</f>
        <v>0</v>
      </c>
      <c r="AU16" s="400">
        <f>AQ16+'APONTAMENTO CREDENCIAMENTO'!AU16</f>
        <v>0</v>
      </c>
      <c r="AV16" s="400">
        <f>AR16+'APONTAMENTO CREDENCIAMENTO'!AV16</f>
        <v>0</v>
      </c>
      <c r="AW16" s="400">
        <f>AS16+'APONTAMENTO CREDENCIAMENTO'!AW16</f>
        <v>0</v>
      </c>
      <c r="AX16" s="400">
        <f>AT16+'APONTAMENTO CREDENCIAMENTO'!AX16</f>
        <v>0</v>
      </c>
      <c r="AY16" s="400">
        <f>AU16+'APONTAMENTO CREDENCIAMENTO'!AY16</f>
        <v>0</v>
      </c>
      <c r="AZ16" s="400">
        <f>AV16+'APONTAMENTO CREDENCIAMENTO'!AZ16</f>
        <v>0</v>
      </c>
      <c r="BA16" s="400">
        <f>AW16+'APONTAMENTO CREDENCIAMENTO'!BA16</f>
        <v>0</v>
      </c>
      <c r="BB16" s="400">
        <f>AX16+'APONTAMENTO CREDENCIAMENTO'!BB16</f>
        <v>0</v>
      </c>
      <c r="BC16" s="400">
        <f>AY16+'APONTAMENTO CREDENCIAMENTO'!BC16</f>
        <v>0</v>
      </c>
      <c r="BD16" s="400">
        <f>AZ16+'APONTAMENTO CREDENCIAMENTO'!BD16</f>
        <v>0</v>
      </c>
      <c r="BE16" s="400">
        <f>BA16+'APONTAMENTO CREDENCIAMENTO'!BE16</f>
        <v>0</v>
      </c>
      <c r="BF16" s="400">
        <f>BB16+'APONTAMENTO CREDENCIAMENTO'!BF16</f>
        <v>0</v>
      </c>
      <c r="BG16" s="400">
        <f>BC16+'APONTAMENTO CREDENCIAMENTO'!BG16</f>
        <v>0</v>
      </c>
      <c r="BH16" s="400">
        <f>BD16+'APONTAMENTO CREDENCIAMENTO'!BH16</f>
        <v>0</v>
      </c>
      <c r="BI16" s="400">
        <f>BE16+'APONTAMENTO CREDENCIAMENTO'!BI16</f>
        <v>0</v>
      </c>
      <c r="BJ16" s="400">
        <f>BF16+'APONTAMENTO CREDENCIAMENTO'!BJ16</f>
        <v>0</v>
      </c>
      <c r="BK16" s="400">
        <f>BG16+'APONTAMENTO CREDENCIAMENTO'!BK16</f>
        <v>0</v>
      </c>
      <c r="BL16" s="400">
        <f>BH16+'APONTAMENTO CREDENCIAMENTO'!BL16</f>
        <v>0</v>
      </c>
      <c r="BM16" s="400">
        <f>BI16+'APONTAMENTO CREDENCIAMENTO'!BM16</f>
        <v>0</v>
      </c>
      <c r="BN16" s="400">
        <f>BJ16+'APONTAMENTO CREDENCIAMENTO'!BN16</f>
        <v>0</v>
      </c>
      <c r="BO16" s="400">
        <f>BK16+'APONTAMENTO CREDENCIAMENTO'!BO16</f>
        <v>0</v>
      </c>
      <c r="BP16" s="400">
        <f>BL16+'APONTAMENTO CREDENCIAMENTO'!BP16</f>
        <v>0</v>
      </c>
      <c r="BQ16" s="400">
        <f>BM16+'APONTAMENTO CREDENCIAMENTO'!BQ16</f>
        <v>0</v>
      </c>
      <c r="BR16" s="400">
        <f>BN16+'APONTAMENTO CREDENCIAMENTO'!BR16</f>
        <v>0</v>
      </c>
      <c r="BS16" s="400">
        <f>BO16+'APONTAMENTO CREDENCIAMENTO'!BS16</f>
        <v>0</v>
      </c>
      <c r="BT16" s="400">
        <f>BP16+'APONTAMENTO CREDENCIAMENTO'!BT16</f>
        <v>0</v>
      </c>
      <c r="BU16" s="400">
        <f>BQ16+'APONTAMENTO CREDENCIAMENTO'!BU16</f>
        <v>0</v>
      </c>
      <c r="BV16" s="400">
        <f>BR16+'APONTAMENTO CREDENCIAMENTO'!BV16</f>
        <v>0</v>
      </c>
      <c r="BW16" s="400">
        <f>BS16+'APONTAMENTO CREDENCIAMENTO'!BW16</f>
        <v>0</v>
      </c>
      <c r="BX16" s="400">
        <f>BT16+'APONTAMENTO CREDENCIAMENTO'!BX16</f>
        <v>0</v>
      </c>
      <c r="BY16" s="400">
        <f>BU16+'APONTAMENTO CREDENCIAMENTO'!BY16</f>
        <v>0</v>
      </c>
      <c r="BZ16" s="400">
        <f>BV16+'APONTAMENTO CREDENCIAMENTO'!BZ16</f>
        <v>0</v>
      </c>
      <c r="CA16" s="400">
        <f>BW16+'APONTAMENTO CREDENCIAMENTO'!CA16</f>
        <v>0</v>
      </c>
      <c r="CB16" s="400">
        <f>BX16+'APONTAMENTO CREDENCIAMENTO'!CB16</f>
        <v>0</v>
      </c>
      <c r="CC16" s="400">
        <f>BY16+'APONTAMENTO CREDENCIAMENTO'!CC16</f>
        <v>0</v>
      </c>
      <c r="CD16" s="400">
        <f>BZ16+'APONTAMENTO CREDENCIAMENTO'!CD16</f>
        <v>0</v>
      </c>
      <c r="CE16" s="400">
        <f>CA16+'APONTAMENTO CREDENCIAMENTO'!CE16</f>
        <v>0</v>
      </c>
      <c r="CF16" s="400">
        <f>CB16+'APONTAMENTO CREDENCIAMENTO'!CF16</f>
        <v>0</v>
      </c>
      <c r="CG16" s="400">
        <f>CC16+'APONTAMENTO CREDENCIAMENTO'!CG16</f>
        <v>0</v>
      </c>
      <c r="CH16" s="400">
        <f>CD16+'APONTAMENTO CREDENCIAMENTO'!CH16</f>
        <v>0</v>
      </c>
      <c r="CI16" s="400">
        <f>CE16+'APONTAMENTO CREDENCIAMENTO'!CI16</f>
        <v>0</v>
      </c>
      <c r="CJ16" s="400">
        <f>CF16+'APONTAMENTO CREDENCIAMENTO'!CJ16</f>
        <v>0</v>
      </c>
      <c r="CK16" s="400">
        <f>CG16+'APONTAMENTO CREDENCIAMENTO'!CK16</f>
        <v>0</v>
      </c>
      <c r="CL16" s="400">
        <f>CH16+'APONTAMENTO CREDENCIAMENTO'!CL16</f>
        <v>0</v>
      </c>
      <c r="CM16" s="400">
        <f>CI16+'APONTAMENTO CREDENCIAMENTO'!CM16</f>
        <v>0</v>
      </c>
      <c r="CN16" s="400">
        <f>CJ16+'APONTAMENTO CREDENCIAMENTO'!CN16</f>
        <v>0</v>
      </c>
      <c r="CO16" s="400">
        <f>CK16+'APONTAMENTO CREDENCIAMENTO'!CO16</f>
        <v>0</v>
      </c>
      <c r="CP16" s="400">
        <f>CL16+'APONTAMENTO CREDENCIAMENTO'!CP16</f>
        <v>0</v>
      </c>
      <c r="CQ16" s="400">
        <f>CM16+'APONTAMENTO CREDENCIAMENTO'!CQ16</f>
        <v>0</v>
      </c>
      <c r="CR16" s="400">
        <f>CN16+'APONTAMENTO CREDENCIAMENTO'!CR16</f>
        <v>0</v>
      </c>
      <c r="CS16" s="400">
        <f>CO16+'APONTAMENTO CREDENCIAMENTO'!CS16</f>
        <v>0</v>
      </c>
      <c r="CT16" s="400">
        <f>CP16+'APONTAMENTO CREDENCIAMENTO'!CT16</f>
        <v>0</v>
      </c>
      <c r="CU16" s="400">
        <f>CQ16+'APONTAMENTO CREDENCIAMENTO'!CU16</f>
        <v>0</v>
      </c>
      <c r="CV16" s="400">
        <f>CR16+'APONTAMENTO CREDENCIAMENTO'!CV16</f>
        <v>0</v>
      </c>
      <c r="CW16" s="400">
        <f>CS16+'APONTAMENTO CREDENCIAMENTO'!CW16</f>
        <v>0</v>
      </c>
      <c r="CX16" s="400">
        <f>CT16+'APONTAMENTO CREDENCIAMENTO'!CX16</f>
        <v>0</v>
      </c>
      <c r="CY16" s="400">
        <f>CU16+'APONTAMENTO CREDENCIAMENTO'!CY16</f>
        <v>0</v>
      </c>
      <c r="CZ16" s="400">
        <f>CV16+'APONTAMENTO CREDENCIAMENTO'!CZ16</f>
        <v>0</v>
      </c>
      <c r="DA16" s="400">
        <f>CW16+'APONTAMENTO CREDENCIAMENTO'!DA16</f>
        <v>0</v>
      </c>
      <c r="DB16" s="400">
        <f>CX16+'APONTAMENTO CREDENCIAMENTO'!DB16</f>
        <v>0</v>
      </c>
      <c r="DC16" s="400">
        <f>CY16+'APONTAMENTO CREDENCIAMENTO'!DC16</f>
        <v>0</v>
      </c>
      <c r="DD16" s="400">
        <f>CZ16+'APONTAMENTO CREDENCIAMENTO'!DD16</f>
        <v>0</v>
      </c>
      <c r="DE16" s="400">
        <f>DA16+'APONTAMENTO CREDENCIAMENTO'!DE16</f>
        <v>0</v>
      </c>
      <c r="DF16" s="400">
        <f>DB16+'APONTAMENTO CREDENCIAMENTO'!DF16</f>
        <v>0</v>
      </c>
      <c r="DG16" s="400">
        <f>DC16+'APONTAMENTO CREDENCIAMENTO'!DG16</f>
        <v>0</v>
      </c>
      <c r="DH16" s="400">
        <f>DD16+'APONTAMENTO CREDENCIAMENTO'!DH16</f>
        <v>0</v>
      </c>
      <c r="DI16" s="400">
        <f>DE16+'APONTAMENTO CREDENCIAMENTO'!DI16</f>
        <v>0</v>
      </c>
      <c r="DJ16" s="400">
        <f>DF16+'APONTAMENTO CREDENCIAMENTO'!DJ16</f>
        <v>0</v>
      </c>
      <c r="DK16" s="400">
        <f>DG16+'APONTAMENTO CREDENCIAMENTO'!DK16</f>
        <v>0</v>
      </c>
      <c r="DL16" s="400">
        <f>DH16+'APONTAMENTO CREDENCIAMENTO'!DL16</f>
        <v>0</v>
      </c>
      <c r="DM16" s="400">
        <f>DI16+'APONTAMENTO CREDENCIAMENTO'!DM16</f>
        <v>0</v>
      </c>
      <c r="DN16" s="400">
        <f>DJ16+'APONTAMENTO CREDENCIAMENTO'!DN16</f>
        <v>0</v>
      </c>
      <c r="DO16" s="400">
        <f>DK16+'APONTAMENTO CREDENCIAMENTO'!DO16</f>
        <v>0</v>
      </c>
      <c r="DP16" s="400">
        <f>DL16+'APONTAMENTO CREDENCIAMENTO'!DP16</f>
        <v>0</v>
      </c>
      <c r="DQ16" s="400">
        <f>DM16+'APONTAMENTO CREDENCIAMENTO'!DQ16</f>
        <v>0</v>
      </c>
      <c r="DR16" s="400">
        <f>DN16+'APONTAMENTO CREDENCIAMENTO'!DR16</f>
        <v>0</v>
      </c>
      <c r="DS16" s="400">
        <f>DO16+'APONTAMENTO CREDENCIAMENTO'!DS16</f>
        <v>0</v>
      </c>
      <c r="DT16" s="400">
        <f>DP16+'APONTAMENTO CREDENCIAMENTO'!DT16</f>
        <v>0</v>
      </c>
      <c r="DU16" s="400">
        <f>DQ16+'APONTAMENTO CREDENCIAMENTO'!DU16</f>
        <v>0</v>
      </c>
      <c r="DV16" s="400">
        <f>DR16+'APONTAMENTO CREDENCIAMENTO'!DV16</f>
        <v>0</v>
      </c>
      <c r="DW16" s="400">
        <f>DS16+'APONTAMENTO CREDENCIAMENTO'!DW16</f>
        <v>0</v>
      </c>
      <c r="DX16" s="400">
        <f>DT16+'APONTAMENTO CREDENCIAMENTO'!DX16</f>
        <v>0</v>
      </c>
      <c r="DY16" s="400">
        <f>DU16+'APONTAMENTO CREDENCIAMENTO'!DY16</f>
        <v>0</v>
      </c>
      <c r="DZ16" s="400">
        <f>DV16+'APONTAMENTO CREDENCIAMENTO'!DZ16</f>
        <v>0</v>
      </c>
      <c r="EA16" s="400">
        <f>DW16+'APONTAMENTO CREDENCIAMENTO'!EA16</f>
        <v>0</v>
      </c>
      <c r="EB16" s="400">
        <f>DX16+'APONTAMENTO CREDENCIAMENTO'!EB16</f>
        <v>0</v>
      </c>
      <c r="EC16" s="400">
        <f>DY16+'APONTAMENTO CREDENCIAMENTO'!EC16</f>
        <v>0</v>
      </c>
      <c r="ED16" s="400">
        <f>DZ16+'APONTAMENTO CREDENCIAMENTO'!ED16</f>
        <v>0</v>
      </c>
      <c r="EE16" s="400">
        <f>EA16+'APONTAMENTO CREDENCIAMENTO'!EE16</f>
        <v>0</v>
      </c>
      <c r="EF16" s="400">
        <f>EB16+'APONTAMENTO CREDENCIAMENTO'!EF16</f>
        <v>0</v>
      </c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v>0</v>
      </c>
      <c r="EQ16" s="171">
        <v>0</v>
      </c>
      <c r="ER16" s="171">
        <v>0</v>
      </c>
      <c r="ES16" s="171">
        <v>0</v>
      </c>
      <c r="ET16" s="171">
        <v>0</v>
      </c>
      <c r="EU16" s="171">
        <v>0</v>
      </c>
      <c r="EV16" s="172">
        <v>0</v>
      </c>
      <c r="EW16" s="367">
        <v>0</v>
      </c>
      <c r="EX16" s="248">
        <v>17123.27</v>
      </c>
      <c r="EY16" s="174">
        <v>0</v>
      </c>
      <c r="EZ16" s="249">
        <v>308.18400000000003</v>
      </c>
      <c r="FA16" s="249">
        <v>0</v>
      </c>
      <c r="FB16" s="174">
        <v>0</v>
      </c>
      <c r="FC16" s="175">
        <v>0</v>
      </c>
      <c r="FD16" s="250">
        <v>0</v>
      </c>
      <c r="FE16" s="176">
        <v>17518.214</v>
      </c>
      <c r="FF16" s="177">
        <v>17123.27</v>
      </c>
      <c r="FG16" s="177">
        <v>0</v>
      </c>
      <c r="FH16" s="177">
        <v>0</v>
      </c>
      <c r="FI16" s="177">
        <v>0</v>
      </c>
      <c r="FJ16" s="177">
        <v>0</v>
      </c>
      <c r="FK16" s="177">
        <v>0</v>
      </c>
      <c r="FL16" s="177">
        <v>308.18400000000003</v>
      </c>
      <c r="FM16" s="177">
        <v>0</v>
      </c>
      <c r="FN16" s="177">
        <v>0</v>
      </c>
      <c r="FO16" s="177">
        <v>0</v>
      </c>
      <c r="FP16" s="177">
        <v>0</v>
      </c>
      <c r="FQ16" s="177">
        <v>0</v>
      </c>
      <c r="FR16" s="177">
        <v>0</v>
      </c>
      <c r="FS16" s="177">
        <v>0</v>
      </c>
      <c r="FT16" s="177">
        <v>0</v>
      </c>
      <c r="FU16" s="177">
        <v>0</v>
      </c>
      <c r="FV16" s="177">
        <v>0</v>
      </c>
      <c r="FW16" s="177">
        <v>0</v>
      </c>
      <c r="FX16" s="177">
        <v>0</v>
      </c>
      <c r="FY16" s="177">
        <v>0</v>
      </c>
      <c r="FZ16" s="177">
        <v>0</v>
      </c>
      <c r="GA16" s="177">
        <v>0</v>
      </c>
      <c r="GB16" s="177">
        <v>0</v>
      </c>
      <c r="GC16" s="177">
        <v>0</v>
      </c>
      <c r="GD16" s="177">
        <v>0</v>
      </c>
      <c r="GE16" s="177">
        <v>0</v>
      </c>
      <c r="GF16" s="177">
        <v>0</v>
      </c>
      <c r="GG16" s="177">
        <v>0</v>
      </c>
      <c r="GH16" s="177">
        <v>0</v>
      </c>
      <c r="GI16" s="177">
        <v>0</v>
      </c>
      <c r="GJ16" s="177">
        <v>0</v>
      </c>
      <c r="GK16" s="178"/>
      <c r="GL16" s="103">
        <v>0</v>
      </c>
      <c r="GM16" s="124"/>
      <c r="GN16" s="104">
        <v>0</v>
      </c>
      <c r="GO16" s="104">
        <v>0</v>
      </c>
      <c r="GP16" s="104">
        <v>0</v>
      </c>
      <c r="GQ16" s="104">
        <v>0</v>
      </c>
      <c r="GR16" s="104">
        <v>0</v>
      </c>
      <c r="GS16" s="104">
        <v>0</v>
      </c>
      <c r="GT16" s="104">
        <v>0</v>
      </c>
      <c r="GU16" s="104">
        <v>0</v>
      </c>
      <c r="GV16" s="104">
        <v>0</v>
      </c>
      <c r="GW16" s="104">
        <v>0</v>
      </c>
      <c r="GX16" s="104">
        <v>0</v>
      </c>
      <c r="GY16" s="104">
        <v>0</v>
      </c>
      <c r="GZ16" s="104">
        <v>0</v>
      </c>
      <c r="HA16" s="104">
        <v>0</v>
      </c>
      <c r="HB16" s="104">
        <v>0</v>
      </c>
      <c r="HC16" s="104">
        <v>0</v>
      </c>
      <c r="HD16" s="104">
        <v>0</v>
      </c>
      <c r="HE16" s="104">
        <v>0</v>
      </c>
      <c r="HF16" s="104">
        <v>0</v>
      </c>
      <c r="HG16" s="104">
        <v>0</v>
      </c>
      <c r="HH16" s="104">
        <v>0</v>
      </c>
      <c r="HI16" s="104">
        <v>0</v>
      </c>
      <c r="HJ16" s="104">
        <v>0</v>
      </c>
      <c r="HK16" s="104">
        <v>0</v>
      </c>
      <c r="HL16" s="104">
        <v>0</v>
      </c>
      <c r="HM16" s="104">
        <v>0</v>
      </c>
      <c r="HN16" s="104">
        <v>0</v>
      </c>
      <c r="HO16" s="104">
        <v>0</v>
      </c>
      <c r="HP16" s="104"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v>0</v>
      </c>
      <c r="HZ16" s="280">
        <v>0</v>
      </c>
      <c r="IA16" s="280">
        <v>0</v>
      </c>
      <c r="IB16" s="64" t="b">
        <v>0</v>
      </c>
      <c r="IC16" s="64"/>
    </row>
    <row r="17" spans="1:237" s="106" customFormat="1" ht="22.5" customHeight="1" x14ac:dyDescent="0.25">
      <c r="A17" s="368" t="s">
        <v>3202</v>
      </c>
      <c r="B17" s="369" t="s">
        <v>3203</v>
      </c>
      <c r="C17" s="370" t="s">
        <v>3191</v>
      </c>
      <c r="D17" s="371" t="s">
        <v>3204</v>
      </c>
      <c r="E17" s="371" t="s">
        <v>3205</v>
      </c>
      <c r="F17" s="372" t="s">
        <v>3181</v>
      </c>
      <c r="G17" s="372" t="s">
        <v>3182</v>
      </c>
      <c r="H17" s="373" t="s">
        <v>1288</v>
      </c>
      <c r="I17" s="374" t="s">
        <v>1288</v>
      </c>
      <c r="J17" s="421" t="s">
        <v>3183</v>
      </c>
      <c r="K17" s="421" t="s">
        <v>3185</v>
      </c>
      <c r="L17" s="329">
        <v>9</v>
      </c>
      <c r="M17" s="329">
        <v>0</v>
      </c>
      <c r="N17" s="657"/>
      <c r="O17" s="658" t="s">
        <v>3328</v>
      </c>
      <c r="P17" s="659">
        <v>0</v>
      </c>
      <c r="Q17" s="400">
        <v>36</v>
      </c>
      <c r="R17" s="401"/>
      <c r="S17" s="400">
        <v>5</v>
      </c>
      <c r="T17" s="401"/>
      <c r="U17" s="400">
        <f>Q17+'APONTAMENTO CREDENCIAMENTO'!U17</f>
        <v>36</v>
      </c>
      <c r="V17" s="400">
        <f>R17+'APONTAMENTO CREDENCIAMENTO'!V17</f>
        <v>0</v>
      </c>
      <c r="W17" s="400">
        <f>S17+'APONTAMENTO CREDENCIAMENTO'!W17</f>
        <v>5</v>
      </c>
      <c r="X17" s="400">
        <f>T17+'APONTAMENTO CREDENCIAMENTO'!X17</f>
        <v>0</v>
      </c>
      <c r="Y17" s="400">
        <f>U17+'APONTAMENTO CREDENCIAMENTO'!Y17</f>
        <v>36</v>
      </c>
      <c r="Z17" s="400">
        <f>V17+'APONTAMENTO CREDENCIAMENTO'!Z17</f>
        <v>0</v>
      </c>
      <c r="AA17" s="400">
        <f>W17+'APONTAMENTO CREDENCIAMENTO'!AA17</f>
        <v>5</v>
      </c>
      <c r="AB17" s="400">
        <f>X17+'APONTAMENTO CREDENCIAMENTO'!AB17</f>
        <v>0</v>
      </c>
      <c r="AC17" s="400">
        <f>Y17+'APONTAMENTO CREDENCIAMENTO'!AC17</f>
        <v>36</v>
      </c>
      <c r="AD17" s="400">
        <f>Z17+'APONTAMENTO CREDENCIAMENTO'!AD17</f>
        <v>0</v>
      </c>
      <c r="AE17" s="400">
        <f>AA17+'APONTAMENTO CREDENCIAMENTO'!AE17</f>
        <v>5</v>
      </c>
      <c r="AF17" s="400">
        <f>AB17+'APONTAMENTO CREDENCIAMENTO'!AF17</f>
        <v>0</v>
      </c>
      <c r="AG17" s="400">
        <f>AC17+'APONTAMENTO CREDENCIAMENTO'!AG17</f>
        <v>36</v>
      </c>
      <c r="AH17" s="400">
        <f>AD17+'APONTAMENTO CREDENCIAMENTO'!AH17</f>
        <v>0</v>
      </c>
      <c r="AI17" s="400">
        <f>AE17+'APONTAMENTO CREDENCIAMENTO'!AI17</f>
        <v>5</v>
      </c>
      <c r="AJ17" s="400">
        <f>AF17+'APONTAMENTO CREDENCIAMENTO'!AJ17</f>
        <v>0</v>
      </c>
      <c r="AK17" s="400">
        <f>AG17+'APONTAMENTO CREDENCIAMENTO'!AK17</f>
        <v>36</v>
      </c>
      <c r="AL17" s="400">
        <f>AH17+'APONTAMENTO CREDENCIAMENTO'!AL17</f>
        <v>0</v>
      </c>
      <c r="AM17" s="400">
        <f>AI17+'APONTAMENTO CREDENCIAMENTO'!AM17</f>
        <v>5</v>
      </c>
      <c r="AN17" s="400">
        <f>AJ17+'APONTAMENTO CREDENCIAMENTO'!AN17</f>
        <v>0</v>
      </c>
      <c r="AO17" s="400">
        <f>AK17+'APONTAMENTO CREDENCIAMENTO'!AO17</f>
        <v>37</v>
      </c>
      <c r="AP17" s="400">
        <f>AL17+'APONTAMENTO CREDENCIAMENTO'!AP17</f>
        <v>0</v>
      </c>
      <c r="AQ17" s="400">
        <f>AM17+'APONTAMENTO CREDENCIAMENTO'!AQ17</f>
        <v>5</v>
      </c>
      <c r="AR17" s="400">
        <f>AN17+'APONTAMENTO CREDENCIAMENTO'!AR17</f>
        <v>0</v>
      </c>
      <c r="AS17" s="400">
        <f>AO17+'APONTAMENTO CREDENCIAMENTO'!AS17</f>
        <v>37</v>
      </c>
      <c r="AT17" s="400">
        <f>AP17+'APONTAMENTO CREDENCIAMENTO'!AT17</f>
        <v>0</v>
      </c>
      <c r="AU17" s="400">
        <f>AQ17+'APONTAMENTO CREDENCIAMENTO'!AU17</f>
        <v>5</v>
      </c>
      <c r="AV17" s="400">
        <f>AR17+'APONTAMENTO CREDENCIAMENTO'!AV17</f>
        <v>0</v>
      </c>
      <c r="AW17" s="400">
        <f>AS17+'APONTAMENTO CREDENCIAMENTO'!AW17</f>
        <v>37</v>
      </c>
      <c r="AX17" s="400">
        <f>AT17+'APONTAMENTO CREDENCIAMENTO'!AX17</f>
        <v>0</v>
      </c>
      <c r="AY17" s="400">
        <f>AU17+'APONTAMENTO CREDENCIAMENTO'!AY17</f>
        <v>5</v>
      </c>
      <c r="AZ17" s="400">
        <f>AV17+'APONTAMENTO CREDENCIAMENTO'!AZ17</f>
        <v>0</v>
      </c>
      <c r="BA17" s="400">
        <f>AW17+'APONTAMENTO CREDENCIAMENTO'!BA17</f>
        <v>37</v>
      </c>
      <c r="BB17" s="400">
        <f>AX17+'APONTAMENTO CREDENCIAMENTO'!BB17</f>
        <v>0</v>
      </c>
      <c r="BC17" s="400">
        <f>AY17+'APONTAMENTO CREDENCIAMENTO'!BC17</f>
        <v>5</v>
      </c>
      <c r="BD17" s="400">
        <f>AZ17+'APONTAMENTO CREDENCIAMENTO'!BD17</f>
        <v>0</v>
      </c>
      <c r="BE17" s="400">
        <f>BA17+'APONTAMENTO CREDENCIAMENTO'!BE17</f>
        <v>37</v>
      </c>
      <c r="BF17" s="400">
        <f>BB17+'APONTAMENTO CREDENCIAMENTO'!BF17</f>
        <v>0</v>
      </c>
      <c r="BG17" s="400">
        <f>BC17+'APONTAMENTO CREDENCIAMENTO'!BG17</f>
        <v>5</v>
      </c>
      <c r="BH17" s="400">
        <f>BD17+'APONTAMENTO CREDENCIAMENTO'!BH17</f>
        <v>0</v>
      </c>
      <c r="BI17" s="400">
        <f>BE17+'APONTAMENTO CREDENCIAMENTO'!BI17</f>
        <v>37</v>
      </c>
      <c r="BJ17" s="400">
        <f>BF17+'APONTAMENTO CREDENCIAMENTO'!BJ17</f>
        <v>0</v>
      </c>
      <c r="BK17" s="400">
        <f>BG17+'APONTAMENTO CREDENCIAMENTO'!BK17</f>
        <v>5</v>
      </c>
      <c r="BL17" s="400">
        <f>BH17+'APONTAMENTO CREDENCIAMENTO'!BL17</f>
        <v>0</v>
      </c>
      <c r="BM17" s="400">
        <f>BI17+'APONTAMENTO CREDENCIAMENTO'!BM17</f>
        <v>37</v>
      </c>
      <c r="BN17" s="400">
        <f>BJ17+'APONTAMENTO CREDENCIAMENTO'!BN17</f>
        <v>0</v>
      </c>
      <c r="BO17" s="400">
        <f>BK17+'APONTAMENTO CREDENCIAMENTO'!BO17</f>
        <v>5</v>
      </c>
      <c r="BP17" s="400">
        <f>BL17+'APONTAMENTO CREDENCIAMENTO'!BP17</f>
        <v>0</v>
      </c>
      <c r="BQ17" s="400">
        <f>BM17+'APONTAMENTO CREDENCIAMENTO'!BQ17</f>
        <v>37</v>
      </c>
      <c r="BR17" s="400">
        <f>BN17+'APONTAMENTO CREDENCIAMENTO'!BR17</f>
        <v>0</v>
      </c>
      <c r="BS17" s="400">
        <f>BO17+'APONTAMENTO CREDENCIAMENTO'!BS17</f>
        <v>5</v>
      </c>
      <c r="BT17" s="400">
        <f>BP17+'APONTAMENTO CREDENCIAMENTO'!BT17</f>
        <v>0</v>
      </c>
      <c r="BU17" s="400">
        <f>BQ17+'APONTAMENTO CREDENCIAMENTO'!BU17</f>
        <v>37</v>
      </c>
      <c r="BV17" s="400">
        <f>BR17+'APONTAMENTO CREDENCIAMENTO'!BV17</f>
        <v>0</v>
      </c>
      <c r="BW17" s="400">
        <f>BS17+'APONTAMENTO CREDENCIAMENTO'!BW17</f>
        <v>5</v>
      </c>
      <c r="BX17" s="400">
        <f>BT17+'APONTAMENTO CREDENCIAMENTO'!BX17</f>
        <v>0</v>
      </c>
      <c r="BY17" s="400">
        <f>BU17+'APONTAMENTO CREDENCIAMENTO'!BY17</f>
        <v>37</v>
      </c>
      <c r="BZ17" s="400">
        <f>BV17+'APONTAMENTO CREDENCIAMENTO'!BZ17</f>
        <v>0</v>
      </c>
      <c r="CA17" s="400">
        <f>BW17+'APONTAMENTO CREDENCIAMENTO'!CA17</f>
        <v>5</v>
      </c>
      <c r="CB17" s="400">
        <f>BX17+'APONTAMENTO CREDENCIAMENTO'!CB17</f>
        <v>0</v>
      </c>
      <c r="CC17" s="400">
        <f>BY17+'APONTAMENTO CREDENCIAMENTO'!CC17</f>
        <v>37</v>
      </c>
      <c r="CD17" s="400">
        <f>BZ17+'APONTAMENTO CREDENCIAMENTO'!CD17</f>
        <v>0</v>
      </c>
      <c r="CE17" s="400">
        <f>CA17+'APONTAMENTO CREDENCIAMENTO'!CE17</f>
        <v>5</v>
      </c>
      <c r="CF17" s="400">
        <f>CB17+'APONTAMENTO CREDENCIAMENTO'!CF17</f>
        <v>0</v>
      </c>
      <c r="CG17" s="400">
        <f>CC17+'APONTAMENTO CREDENCIAMENTO'!CG17</f>
        <v>37</v>
      </c>
      <c r="CH17" s="400">
        <f>CD17+'APONTAMENTO CREDENCIAMENTO'!CH17</f>
        <v>0</v>
      </c>
      <c r="CI17" s="400">
        <f>CE17+'APONTAMENTO CREDENCIAMENTO'!CI17</f>
        <v>5</v>
      </c>
      <c r="CJ17" s="400">
        <f>CF17+'APONTAMENTO CREDENCIAMENTO'!CJ17</f>
        <v>0</v>
      </c>
      <c r="CK17" s="400">
        <f>CG17+'APONTAMENTO CREDENCIAMENTO'!CK17</f>
        <v>37</v>
      </c>
      <c r="CL17" s="400">
        <f>CH17+'APONTAMENTO CREDENCIAMENTO'!CL17</f>
        <v>0</v>
      </c>
      <c r="CM17" s="400">
        <f>CI17+'APONTAMENTO CREDENCIAMENTO'!CM17</f>
        <v>5</v>
      </c>
      <c r="CN17" s="400">
        <f>CJ17+'APONTAMENTO CREDENCIAMENTO'!CN17</f>
        <v>0</v>
      </c>
      <c r="CO17" s="400">
        <f>CK17+'APONTAMENTO CREDENCIAMENTO'!CO17</f>
        <v>37</v>
      </c>
      <c r="CP17" s="400">
        <f>CL17+'APONTAMENTO CREDENCIAMENTO'!CP17</f>
        <v>0</v>
      </c>
      <c r="CQ17" s="400">
        <f>CM17+'APONTAMENTO CREDENCIAMENTO'!CQ17</f>
        <v>5</v>
      </c>
      <c r="CR17" s="400">
        <f>CN17+'APONTAMENTO CREDENCIAMENTO'!CR17</f>
        <v>0</v>
      </c>
      <c r="CS17" s="400">
        <f>CO17+'APONTAMENTO CREDENCIAMENTO'!CS17</f>
        <v>37</v>
      </c>
      <c r="CT17" s="400">
        <f>CP17+'APONTAMENTO CREDENCIAMENTO'!CT17</f>
        <v>0</v>
      </c>
      <c r="CU17" s="400">
        <f>CQ17+'APONTAMENTO CREDENCIAMENTO'!CU17</f>
        <v>5</v>
      </c>
      <c r="CV17" s="400">
        <f>CR17+'APONTAMENTO CREDENCIAMENTO'!CV17</f>
        <v>0</v>
      </c>
      <c r="CW17" s="400">
        <f>CS17+'APONTAMENTO CREDENCIAMENTO'!CW17</f>
        <v>37</v>
      </c>
      <c r="CX17" s="400">
        <f>CT17+'APONTAMENTO CREDENCIAMENTO'!CX17</f>
        <v>0</v>
      </c>
      <c r="CY17" s="400">
        <f>CU17+'APONTAMENTO CREDENCIAMENTO'!CY17</f>
        <v>5</v>
      </c>
      <c r="CZ17" s="400">
        <f>CV17+'APONTAMENTO CREDENCIAMENTO'!CZ17</f>
        <v>0</v>
      </c>
      <c r="DA17" s="400">
        <f>CW17+'APONTAMENTO CREDENCIAMENTO'!DA17</f>
        <v>37</v>
      </c>
      <c r="DB17" s="400">
        <f>CX17+'APONTAMENTO CREDENCIAMENTO'!DB17</f>
        <v>0</v>
      </c>
      <c r="DC17" s="400">
        <f>CY17+'APONTAMENTO CREDENCIAMENTO'!DC17</f>
        <v>5</v>
      </c>
      <c r="DD17" s="400">
        <f>CZ17+'APONTAMENTO CREDENCIAMENTO'!DD17</f>
        <v>0</v>
      </c>
      <c r="DE17" s="400">
        <f>DA17+'APONTAMENTO CREDENCIAMENTO'!DE17</f>
        <v>37</v>
      </c>
      <c r="DF17" s="400">
        <f>DB17+'APONTAMENTO CREDENCIAMENTO'!DF17</f>
        <v>0</v>
      </c>
      <c r="DG17" s="400">
        <f>DC17+'APONTAMENTO CREDENCIAMENTO'!DG17</f>
        <v>5</v>
      </c>
      <c r="DH17" s="400">
        <f>DD17+'APONTAMENTO CREDENCIAMENTO'!DH17</f>
        <v>0</v>
      </c>
      <c r="DI17" s="400">
        <f>DE17+'APONTAMENTO CREDENCIAMENTO'!DI17</f>
        <v>37</v>
      </c>
      <c r="DJ17" s="400">
        <f>DF17+'APONTAMENTO CREDENCIAMENTO'!DJ17</f>
        <v>0</v>
      </c>
      <c r="DK17" s="400">
        <f>DG17+'APONTAMENTO CREDENCIAMENTO'!DK17</f>
        <v>5</v>
      </c>
      <c r="DL17" s="400">
        <f>DH17+'APONTAMENTO CREDENCIAMENTO'!DL17</f>
        <v>0</v>
      </c>
      <c r="DM17" s="400">
        <f>DI17+'APONTAMENTO CREDENCIAMENTO'!DM17</f>
        <v>37</v>
      </c>
      <c r="DN17" s="400">
        <f>DJ17+'APONTAMENTO CREDENCIAMENTO'!DN17</f>
        <v>0</v>
      </c>
      <c r="DO17" s="400">
        <f>DK17+'APONTAMENTO CREDENCIAMENTO'!DO17</f>
        <v>5</v>
      </c>
      <c r="DP17" s="400">
        <f>DL17+'APONTAMENTO CREDENCIAMENTO'!DP17</f>
        <v>0</v>
      </c>
      <c r="DQ17" s="400">
        <f>DM17+'APONTAMENTO CREDENCIAMENTO'!DQ17</f>
        <v>37</v>
      </c>
      <c r="DR17" s="400">
        <f>DN17+'APONTAMENTO CREDENCIAMENTO'!DR17</f>
        <v>0</v>
      </c>
      <c r="DS17" s="400">
        <f>DO17+'APONTAMENTO CREDENCIAMENTO'!DS17</f>
        <v>5</v>
      </c>
      <c r="DT17" s="400">
        <f>DP17+'APONTAMENTO CREDENCIAMENTO'!DT17</f>
        <v>0</v>
      </c>
      <c r="DU17" s="400">
        <f>DQ17+'APONTAMENTO CREDENCIAMENTO'!DU17</f>
        <v>37</v>
      </c>
      <c r="DV17" s="400">
        <f>DR17+'APONTAMENTO CREDENCIAMENTO'!DV17</f>
        <v>0</v>
      </c>
      <c r="DW17" s="400">
        <f>DS17+'APONTAMENTO CREDENCIAMENTO'!DW17</f>
        <v>5</v>
      </c>
      <c r="DX17" s="400">
        <f>DT17+'APONTAMENTO CREDENCIAMENTO'!DX17</f>
        <v>0</v>
      </c>
      <c r="DY17" s="400">
        <f>DU17+'APONTAMENTO CREDENCIAMENTO'!DY17</f>
        <v>37</v>
      </c>
      <c r="DZ17" s="400">
        <f>DV17+'APONTAMENTO CREDENCIAMENTO'!DZ17</f>
        <v>0</v>
      </c>
      <c r="EA17" s="400">
        <f>DW17+'APONTAMENTO CREDENCIAMENTO'!EA17</f>
        <v>5</v>
      </c>
      <c r="EB17" s="400">
        <f>DX17+'APONTAMENTO CREDENCIAMENTO'!EB17</f>
        <v>0</v>
      </c>
      <c r="EC17" s="400">
        <f>DY17+'APONTAMENTO CREDENCIAMENTO'!EC17</f>
        <v>37</v>
      </c>
      <c r="ED17" s="400">
        <f>DZ17+'APONTAMENTO CREDENCIAMENTO'!ED17</f>
        <v>0</v>
      </c>
      <c r="EE17" s="400">
        <f>EA17+'APONTAMENTO CREDENCIAMENTO'!EE17</f>
        <v>5</v>
      </c>
      <c r="EF17" s="400">
        <f>EB17+'APONTAMENTO CREDENCIAMENTO'!EF17</f>
        <v>0</v>
      </c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v>36</v>
      </c>
      <c r="EQ17" s="171">
        <v>1</v>
      </c>
      <c r="ER17" s="171">
        <v>5</v>
      </c>
      <c r="ES17" s="171">
        <v>0</v>
      </c>
      <c r="ET17" s="171">
        <v>0</v>
      </c>
      <c r="EU17" s="171">
        <v>0</v>
      </c>
      <c r="EV17" s="172">
        <v>42</v>
      </c>
      <c r="EW17" s="173"/>
      <c r="EX17" s="248">
        <v>0</v>
      </c>
      <c r="EY17" s="174">
        <v>86.76</v>
      </c>
      <c r="EZ17" s="249">
        <v>0</v>
      </c>
      <c r="FA17" s="249">
        <v>0</v>
      </c>
      <c r="FB17" s="174">
        <v>0</v>
      </c>
      <c r="FC17" s="126">
        <v>0</v>
      </c>
      <c r="FD17" s="250"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v>0</v>
      </c>
      <c r="HZ17" s="280">
        <v>0</v>
      </c>
      <c r="IA17" s="280">
        <v>0</v>
      </c>
      <c r="IB17" s="64"/>
      <c r="IC17" s="64"/>
    </row>
    <row r="18" spans="1:237" s="106" customFormat="1" ht="22.5" customHeight="1" x14ac:dyDescent="0.25">
      <c r="A18" s="368" t="s">
        <v>3202</v>
      </c>
      <c r="B18" s="369" t="s">
        <v>3203</v>
      </c>
      <c r="C18" s="375" t="s">
        <v>3191</v>
      </c>
      <c r="D18" s="371" t="s">
        <v>3204</v>
      </c>
      <c r="E18" s="371" t="s">
        <v>3205</v>
      </c>
      <c r="F18" s="376" t="s">
        <v>3181</v>
      </c>
      <c r="G18" s="376" t="s">
        <v>3182</v>
      </c>
      <c r="H18" s="373" t="s">
        <v>1288</v>
      </c>
      <c r="I18" s="374" t="s">
        <v>1288</v>
      </c>
      <c r="J18" s="421" t="s">
        <v>3183</v>
      </c>
      <c r="K18" s="422" t="s">
        <v>3186</v>
      </c>
      <c r="L18" s="329">
        <v>0</v>
      </c>
      <c r="M18" s="329">
        <v>0</v>
      </c>
      <c r="N18" s="657"/>
      <c r="O18" s="658" t="s">
        <v>3328</v>
      </c>
      <c r="P18" s="659">
        <v>0</v>
      </c>
      <c r="Q18" s="400"/>
      <c r="R18" s="401"/>
      <c r="S18" s="400"/>
      <c r="T18" s="401"/>
      <c r="U18" s="400">
        <f>Q18+'APONTAMENTO CREDENCIAMENTO'!U18</f>
        <v>0</v>
      </c>
      <c r="V18" s="400">
        <f>R18+'APONTAMENTO CREDENCIAMENTO'!V18</f>
        <v>0</v>
      </c>
      <c r="W18" s="400">
        <f>S18+'APONTAMENTO CREDENCIAMENTO'!W18</f>
        <v>0</v>
      </c>
      <c r="X18" s="400">
        <f>T18+'APONTAMENTO CREDENCIAMENTO'!X18</f>
        <v>0</v>
      </c>
      <c r="Y18" s="400">
        <f>U18+'APONTAMENTO CREDENCIAMENTO'!Y18</f>
        <v>0</v>
      </c>
      <c r="Z18" s="400">
        <f>V18+'APONTAMENTO CREDENCIAMENTO'!Z18</f>
        <v>0</v>
      </c>
      <c r="AA18" s="400">
        <f>W18+'APONTAMENTO CREDENCIAMENTO'!AA18</f>
        <v>0</v>
      </c>
      <c r="AB18" s="400">
        <f>X18+'APONTAMENTO CREDENCIAMENTO'!AB18</f>
        <v>0</v>
      </c>
      <c r="AC18" s="400">
        <f>Y18+'APONTAMENTO CREDENCIAMENTO'!AC18</f>
        <v>0</v>
      </c>
      <c r="AD18" s="400">
        <f>Z18+'APONTAMENTO CREDENCIAMENTO'!AD18</f>
        <v>0</v>
      </c>
      <c r="AE18" s="400">
        <f>AA18+'APONTAMENTO CREDENCIAMENTO'!AE18</f>
        <v>0</v>
      </c>
      <c r="AF18" s="400">
        <f>AB18+'APONTAMENTO CREDENCIAMENTO'!AF18</f>
        <v>0</v>
      </c>
      <c r="AG18" s="400">
        <f>AC18+'APONTAMENTO CREDENCIAMENTO'!AG18</f>
        <v>0</v>
      </c>
      <c r="AH18" s="400">
        <f>AD18+'APONTAMENTO CREDENCIAMENTO'!AH18</f>
        <v>0</v>
      </c>
      <c r="AI18" s="400">
        <f>AE18+'APONTAMENTO CREDENCIAMENTO'!AI18</f>
        <v>0</v>
      </c>
      <c r="AJ18" s="400">
        <f>AF18+'APONTAMENTO CREDENCIAMENTO'!AJ18</f>
        <v>0</v>
      </c>
      <c r="AK18" s="400">
        <f>AG18+'APONTAMENTO CREDENCIAMENTO'!AK18</f>
        <v>0</v>
      </c>
      <c r="AL18" s="400">
        <f>AH18+'APONTAMENTO CREDENCIAMENTO'!AL18</f>
        <v>0</v>
      </c>
      <c r="AM18" s="400">
        <f>AI18+'APONTAMENTO CREDENCIAMENTO'!AM18</f>
        <v>0</v>
      </c>
      <c r="AN18" s="400">
        <f>AJ18+'APONTAMENTO CREDENCIAMENTO'!AN18</f>
        <v>0</v>
      </c>
      <c r="AO18" s="400">
        <f>AK18+'APONTAMENTO CREDENCIAMENTO'!AO18</f>
        <v>0</v>
      </c>
      <c r="AP18" s="400">
        <f>AL18+'APONTAMENTO CREDENCIAMENTO'!AP18</f>
        <v>0</v>
      </c>
      <c r="AQ18" s="400">
        <f>AM18+'APONTAMENTO CREDENCIAMENTO'!AQ18</f>
        <v>0</v>
      </c>
      <c r="AR18" s="400">
        <f>AN18+'APONTAMENTO CREDENCIAMENTO'!AR18</f>
        <v>0</v>
      </c>
      <c r="AS18" s="400">
        <f>AO18+'APONTAMENTO CREDENCIAMENTO'!AS18</f>
        <v>0</v>
      </c>
      <c r="AT18" s="400">
        <f>AP18+'APONTAMENTO CREDENCIAMENTO'!AT18</f>
        <v>0</v>
      </c>
      <c r="AU18" s="400">
        <f>AQ18+'APONTAMENTO CREDENCIAMENTO'!AU18</f>
        <v>0</v>
      </c>
      <c r="AV18" s="400">
        <f>AR18+'APONTAMENTO CREDENCIAMENTO'!AV18</f>
        <v>0</v>
      </c>
      <c r="AW18" s="400">
        <f>AS18+'APONTAMENTO CREDENCIAMENTO'!AW18</f>
        <v>0</v>
      </c>
      <c r="AX18" s="400">
        <f>AT18+'APONTAMENTO CREDENCIAMENTO'!AX18</f>
        <v>0</v>
      </c>
      <c r="AY18" s="400">
        <f>AU18+'APONTAMENTO CREDENCIAMENTO'!AY18</f>
        <v>0</v>
      </c>
      <c r="AZ18" s="400">
        <f>AV18+'APONTAMENTO CREDENCIAMENTO'!AZ18</f>
        <v>0</v>
      </c>
      <c r="BA18" s="400">
        <f>AW18+'APONTAMENTO CREDENCIAMENTO'!BA18</f>
        <v>0</v>
      </c>
      <c r="BB18" s="400">
        <f>AX18+'APONTAMENTO CREDENCIAMENTO'!BB18</f>
        <v>0</v>
      </c>
      <c r="BC18" s="400">
        <f>AY18+'APONTAMENTO CREDENCIAMENTO'!BC18</f>
        <v>0</v>
      </c>
      <c r="BD18" s="400">
        <f>AZ18+'APONTAMENTO CREDENCIAMENTO'!BD18</f>
        <v>0</v>
      </c>
      <c r="BE18" s="400">
        <f>BA18+'APONTAMENTO CREDENCIAMENTO'!BE18</f>
        <v>0</v>
      </c>
      <c r="BF18" s="400">
        <f>BB18+'APONTAMENTO CREDENCIAMENTO'!BF18</f>
        <v>0</v>
      </c>
      <c r="BG18" s="400">
        <f>BC18+'APONTAMENTO CREDENCIAMENTO'!BG18</f>
        <v>0</v>
      </c>
      <c r="BH18" s="400">
        <f>BD18+'APONTAMENTO CREDENCIAMENTO'!BH18</f>
        <v>0</v>
      </c>
      <c r="BI18" s="400">
        <f>BE18+'APONTAMENTO CREDENCIAMENTO'!BI18</f>
        <v>0</v>
      </c>
      <c r="BJ18" s="400">
        <f>BF18+'APONTAMENTO CREDENCIAMENTO'!BJ18</f>
        <v>0</v>
      </c>
      <c r="BK18" s="400">
        <f>BG18+'APONTAMENTO CREDENCIAMENTO'!BK18</f>
        <v>0</v>
      </c>
      <c r="BL18" s="400">
        <f>BH18+'APONTAMENTO CREDENCIAMENTO'!BL18</f>
        <v>0</v>
      </c>
      <c r="BM18" s="400">
        <f>BI18+'APONTAMENTO CREDENCIAMENTO'!BM18</f>
        <v>0</v>
      </c>
      <c r="BN18" s="400">
        <f>BJ18+'APONTAMENTO CREDENCIAMENTO'!BN18</f>
        <v>0</v>
      </c>
      <c r="BO18" s="400">
        <f>BK18+'APONTAMENTO CREDENCIAMENTO'!BO18</f>
        <v>0</v>
      </c>
      <c r="BP18" s="400">
        <f>BL18+'APONTAMENTO CREDENCIAMENTO'!BP18</f>
        <v>0</v>
      </c>
      <c r="BQ18" s="400">
        <f>BM18+'APONTAMENTO CREDENCIAMENTO'!BQ18</f>
        <v>0</v>
      </c>
      <c r="BR18" s="400">
        <f>BN18+'APONTAMENTO CREDENCIAMENTO'!BR18</f>
        <v>0</v>
      </c>
      <c r="BS18" s="400">
        <f>BO18+'APONTAMENTO CREDENCIAMENTO'!BS18</f>
        <v>0</v>
      </c>
      <c r="BT18" s="400">
        <f>BP18+'APONTAMENTO CREDENCIAMENTO'!BT18</f>
        <v>0</v>
      </c>
      <c r="BU18" s="400">
        <f>BQ18+'APONTAMENTO CREDENCIAMENTO'!BU18</f>
        <v>0</v>
      </c>
      <c r="BV18" s="400">
        <f>BR18+'APONTAMENTO CREDENCIAMENTO'!BV18</f>
        <v>0</v>
      </c>
      <c r="BW18" s="400">
        <f>BS18+'APONTAMENTO CREDENCIAMENTO'!BW18</f>
        <v>0</v>
      </c>
      <c r="BX18" s="400">
        <f>BT18+'APONTAMENTO CREDENCIAMENTO'!BX18</f>
        <v>0</v>
      </c>
      <c r="BY18" s="400">
        <f>BU18+'APONTAMENTO CREDENCIAMENTO'!BY18</f>
        <v>0</v>
      </c>
      <c r="BZ18" s="400">
        <f>BV18+'APONTAMENTO CREDENCIAMENTO'!BZ18</f>
        <v>0</v>
      </c>
      <c r="CA18" s="400">
        <f>BW18+'APONTAMENTO CREDENCIAMENTO'!CA18</f>
        <v>0</v>
      </c>
      <c r="CB18" s="400">
        <f>BX18+'APONTAMENTO CREDENCIAMENTO'!CB18</f>
        <v>0</v>
      </c>
      <c r="CC18" s="400">
        <f>BY18+'APONTAMENTO CREDENCIAMENTO'!CC18</f>
        <v>0</v>
      </c>
      <c r="CD18" s="400">
        <f>BZ18+'APONTAMENTO CREDENCIAMENTO'!CD18</f>
        <v>0</v>
      </c>
      <c r="CE18" s="400">
        <f>CA18+'APONTAMENTO CREDENCIAMENTO'!CE18</f>
        <v>0</v>
      </c>
      <c r="CF18" s="400">
        <f>CB18+'APONTAMENTO CREDENCIAMENTO'!CF18</f>
        <v>0</v>
      </c>
      <c r="CG18" s="400">
        <f>CC18+'APONTAMENTO CREDENCIAMENTO'!CG18</f>
        <v>0</v>
      </c>
      <c r="CH18" s="400">
        <f>CD18+'APONTAMENTO CREDENCIAMENTO'!CH18</f>
        <v>0</v>
      </c>
      <c r="CI18" s="400">
        <f>CE18+'APONTAMENTO CREDENCIAMENTO'!CI18</f>
        <v>0</v>
      </c>
      <c r="CJ18" s="400">
        <f>CF18+'APONTAMENTO CREDENCIAMENTO'!CJ18</f>
        <v>0</v>
      </c>
      <c r="CK18" s="400">
        <f>CG18+'APONTAMENTO CREDENCIAMENTO'!CK18</f>
        <v>0</v>
      </c>
      <c r="CL18" s="400">
        <f>CH18+'APONTAMENTO CREDENCIAMENTO'!CL18</f>
        <v>0</v>
      </c>
      <c r="CM18" s="400">
        <f>CI18+'APONTAMENTO CREDENCIAMENTO'!CM18</f>
        <v>0</v>
      </c>
      <c r="CN18" s="400">
        <f>CJ18+'APONTAMENTO CREDENCIAMENTO'!CN18</f>
        <v>0</v>
      </c>
      <c r="CO18" s="400">
        <f>CK18+'APONTAMENTO CREDENCIAMENTO'!CO18</f>
        <v>0</v>
      </c>
      <c r="CP18" s="400">
        <f>CL18+'APONTAMENTO CREDENCIAMENTO'!CP18</f>
        <v>0</v>
      </c>
      <c r="CQ18" s="400">
        <f>CM18+'APONTAMENTO CREDENCIAMENTO'!CQ18</f>
        <v>0</v>
      </c>
      <c r="CR18" s="400">
        <f>CN18+'APONTAMENTO CREDENCIAMENTO'!CR18</f>
        <v>0</v>
      </c>
      <c r="CS18" s="400">
        <f>CO18+'APONTAMENTO CREDENCIAMENTO'!CS18</f>
        <v>0</v>
      </c>
      <c r="CT18" s="400">
        <f>CP18+'APONTAMENTO CREDENCIAMENTO'!CT18</f>
        <v>0</v>
      </c>
      <c r="CU18" s="400">
        <f>CQ18+'APONTAMENTO CREDENCIAMENTO'!CU18</f>
        <v>0</v>
      </c>
      <c r="CV18" s="400">
        <f>CR18+'APONTAMENTO CREDENCIAMENTO'!CV18</f>
        <v>0</v>
      </c>
      <c r="CW18" s="400">
        <f>CS18+'APONTAMENTO CREDENCIAMENTO'!CW18</f>
        <v>0</v>
      </c>
      <c r="CX18" s="400">
        <f>CT18+'APONTAMENTO CREDENCIAMENTO'!CX18</f>
        <v>0</v>
      </c>
      <c r="CY18" s="400">
        <f>CU18+'APONTAMENTO CREDENCIAMENTO'!CY18</f>
        <v>0</v>
      </c>
      <c r="CZ18" s="400">
        <f>CV18+'APONTAMENTO CREDENCIAMENTO'!CZ18</f>
        <v>0</v>
      </c>
      <c r="DA18" s="400">
        <f>CW18+'APONTAMENTO CREDENCIAMENTO'!DA18</f>
        <v>0</v>
      </c>
      <c r="DB18" s="400">
        <f>CX18+'APONTAMENTO CREDENCIAMENTO'!DB18</f>
        <v>0</v>
      </c>
      <c r="DC18" s="400">
        <f>CY18+'APONTAMENTO CREDENCIAMENTO'!DC18</f>
        <v>0</v>
      </c>
      <c r="DD18" s="400">
        <f>CZ18+'APONTAMENTO CREDENCIAMENTO'!DD18</f>
        <v>0</v>
      </c>
      <c r="DE18" s="400">
        <f>DA18+'APONTAMENTO CREDENCIAMENTO'!DE18</f>
        <v>0</v>
      </c>
      <c r="DF18" s="400">
        <f>DB18+'APONTAMENTO CREDENCIAMENTO'!DF18</f>
        <v>0</v>
      </c>
      <c r="DG18" s="400">
        <f>DC18+'APONTAMENTO CREDENCIAMENTO'!DG18</f>
        <v>0</v>
      </c>
      <c r="DH18" s="400">
        <f>DD18+'APONTAMENTO CREDENCIAMENTO'!DH18</f>
        <v>0</v>
      </c>
      <c r="DI18" s="400">
        <f>DE18+'APONTAMENTO CREDENCIAMENTO'!DI18</f>
        <v>0</v>
      </c>
      <c r="DJ18" s="400">
        <f>DF18+'APONTAMENTO CREDENCIAMENTO'!DJ18</f>
        <v>0</v>
      </c>
      <c r="DK18" s="400">
        <f>DG18+'APONTAMENTO CREDENCIAMENTO'!DK18</f>
        <v>0</v>
      </c>
      <c r="DL18" s="400">
        <f>DH18+'APONTAMENTO CREDENCIAMENTO'!DL18</f>
        <v>0</v>
      </c>
      <c r="DM18" s="400">
        <f>DI18+'APONTAMENTO CREDENCIAMENTO'!DM18</f>
        <v>0</v>
      </c>
      <c r="DN18" s="400">
        <f>DJ18+'APONTAMENTO CREDENCIAMENTO'!DN18</f>
        <v>0</v>
      </c>
      <c r="DO18" s="400">
        <f>DK18+'APONTAMENTO CREDENCIAMENTO'!DO18</f>
        <v>0</v>
      </c>
      <c r="DP18" s="400">
        <f>DL18+'APONTAMENTO CREDENCIAMENTO'!DP18</f>
        <v>0</v>
      </c>
      <c r="DQ18" s="400">
        <f>DM18+'APONTAMENTO CREDENCIAMENTO'!DQ18</f>
        <v>0</v>
      </c>
      <c r="DR18" s="400">
        <f>DN18+'APONTAMENTO CREDENCIAMENTO'!DR18</f>
        <v>0</v>
      </c>
      <c r="DS18" s="400">
        <f>DO18+'APONTAMENTO CREDENCIAMENTO'!DS18</f>
        <v>0</v>
      </c>
      <c r="DT18" s="400">
        <f>DP18+'APONTAMENTO CREDENCIAMENTO'!DT18</f>
        <v>0</v>
      </c>
      <c r="DU18" s="400">
        <f>DQ18+'APONTAMENTO CREDENCIAMENTO'!DU18</f>
        <v>0</v>
      </c>
      <c r="DV18" s="400">
        <f>DR18+'APONTAMENTO CREDENCIAMENTO'!DV18</f>
        <v>0</v>
      </c>
      <c r="DW18" s="400">
        <f>DS18+'APONTAMENTO CREDENCIAMENTO'!DW18</f>
        <v>0</v>
      </c>
      <c r="DX18" s="400">
        <f>DT18+'APONTAMENTO CREDENCIAMENTO'!DX18</f>
        <v>0</v>
      </c>
      <c r="DY18" s="400">
        <f>DU18+'APONTAMENTO CREDENCIAMENTO'!DY18</f>
        <v>0</v>
      </c>
      <c r="DZ18" s="400">
        <f>DV18+'APONTAMENTO CREDENCIAMENTO'!DZ18</f>
        <v>0</v>
      </c>
      <c r="EA18" s="400">
        <f>DW18+'APONTAMENTO CREDENCIAMENTO'!EA18</f>
        <v>0</v>
      </c>
      <c r="EB18" s="400">
        <f>DX18+'APONTAMENTO CREDENCIAMENTO'!EB18</f>
        <v>0</v>
      </c>
      <c r="EC18" s="400">
        <f>DY18+'APONTAMENTO CREDENCIAMENTO'!EC18</f>
        <v>0</v>
      </c>
      <c r="ED18" s="400">
        <f>DZ18+'APONTAMENTO CREDENCIAMENTO'!ED18</f>
        <v>0</v>
      </c>
      <c r="EE18" s="400">
        <f>EA18+'APONTAMENTO CREDENCIAMENTO'!EE18</f>
        <v>0</v>
      </c>
      <c r="EF18" s="400">
        <f>EB18+'APONTAMENTO CREDENCIAMENTO'!EF18</f>
        <v>0</v>
      </c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v>0</v>
      </c>
      <c r="EQ18" s="171">
        <v>0</v>
      </c>
      <c r="ER18" s="171">
        <v>0</v>
      </c>
      <c r="ES18" s="171">
        <v>0</v>
      </c>
      <c r="ET18" s="171">
        <v>0</v>
      </c>
      <c r="EU18" s="171">
        <v>0</v>
      </c>
      <c r="EV18" s="172">
        <v>0</v>
      </c>
      <c r="EW18" s="125"/>
      <c r="EX18" s="248">
        <v>0</v>
      </c>
      <c r="EY18" s="174">
        <v>0</v>
      </c>
      <c r="EZ18" s="249">
        <v>0</v>
      </c>
      <c r="FA18" s="249">
        <v>0</v>
      </c>
      <c r="FB18" s="174">
        <v>0</v>
      </c>
      <c r="FC18" s="126">
        <v>0</v>
      </c>
      <c r="FD18" s="250"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v>0</v>
      </c>
      <c r="HZ18" s="280">
        <v>0</v>
      </c>
      <c r="IA18" s="280">
        <v>0</v>
      </c>
      <c r="IB18" s="64"/>
      <c r="IC18" s="64"/>
    </row>
    <row r="19" spans="1:237" s="106" customFormat="1" ht="22.5" customHeight="1" x14ac:dyDescent="0.25">
      <c r="A19" s="368" t="s">
        <v>3202</v>
      </c>
      <c r="B19" s="369" t="s">
        <v>3203</v>
      </c>
      <c r="C19" s="375" t="s">
        <v>3191</v>
      </c>
      <c r="D19" s="371" t="s">
        <v>3204</v>
      </c>
      <c r="E19" s="371" t="s">
        <v>3205</v>
      </c>
      <c r="F19" s="376" t="s">
        <v>3181</v>
      </c>
      <c r="G19" s="376" t="s">
        <v>3182</v>
      </c>
      <c r="H19" s="373" t="s">
        <v>1288</v>
      </c>
      <c r="I19" s="374" t="s">
        <v>1288</v>
      </c>
      <c r="J19" s="421" t="s">
        <v>3183</v>
      </c>
      <c r="K19" s="423" t="s">
        <v>3187</v>
      </c>
      <c r="L19" s="329">
        <v>0</v>
      </c>
      <c r="M19" s="329">
        <v>0</v>
      </c>
      <c r="N19" s="657"/>
      <c r="O19" s="658" t="s">
        <v>3328</v>
      </c>
      <c r="P19" s="659">
        <v>0</v>
      </c>
      <c r="Q19" s="400"/>
      <c r="R19" s="401"/>
      <c r="S19" s="400"/>
      <c r="T19" s="401"/>
      <c r="U19" s="400">
        <f>Q19+'APONTAMENTO CREDENCIAMENTO'!U19</f>
        <v>0</v>
      </c>
      <c r="V19" s="400">
        <f>R19+'APONTAMENTO CREDENCIAMENTO'!V19</f>
        <v>0</v>
      </c>
      <c r="W19" s="400">
        <f>S19+'APONTAMENTO CREDENCIAMENTO'!W19</f>
        <v>0</v>
      </c>
      <c r="X19" s="400">
        <f>T19+'APONTAMENTO CREDENCIAMENTO'!X19</f>
        <v>0</v>
      </c>
      <c r="Y19" s="400">
        <f>U19+'APONTAMENTO CREDENCIAMENTO'!Y19</f>
        <v>0</v>
      </c>
      <c r="Z19" s="400">
        <f>V19+'APONTAMENTO CREDENCIAMENTO'!Z19</f>
        <v>0</v>
      </c>
      <c r="AA19" s="400">
        <f>W19+'APONTAMENTO CREDENCIAMENTO'!AA19</f>
        <v>0</v>
      </c>
      <c r="AB19" s="400">
        <f>X19+'APONTAMENTO CREDENCIAMENTO'!AB19</f>
        <v>0</v>
      </c>
      <c r="AC19" s="400">
        <f>Y19+'APONTAMENTO CREDENCIAMENTO'!AC19</f>
        <v>0</v>
      </c>
      <c r="AD19" s="400">
        <f>Z19+'APONTAMENTO CREDENCIAMENTO'!AD19</f>
        <v>0</v>
      </c>
      <c r="AE19" s="400">
        <f>AA19+'APONTAMENTO CREDENCIAMENTO'!AE19</f>
        <v>0</v>
      </c>
      <c r="AF19" s="400">
        <f>AB19+'APONTAMENTO CREDENCIAMENTO'!AF19</f>
        <v>0</v>
      </c>
      <c r="AG19" s="400">
        <f>AC19+'APONTAMENTO CREDENCIAMENTO'!AG19</f>
        <v>0</v>
      </c>
      <c r="AH19" s="400">
        <f>AD19+'APONTAMENTO CREDENCIAMENTO'!AH19</f>
        <v>0</v>
      </c>
      <c r="AI19" s="400">
        <f>AE19+'APONTAMENTO CREDENCIAMENTO'!AI19</f>
        <v>0</v>
      </c>
      <c r="AJ19" s="400">
        <f>AF19+'APONTAMENTO CREDENCIAMENTO'!AJ19</f>
        <v>0</v>
      </c>
      <c r="AK19" s="400">
        <f>AG19+'APONTAMENTO CREDENCIAMENTO'!AK19</f>
        <v>0</v>
      </c>
      <c r="AL19" s="400">
        <f>AH19+'APONTAMENTO CREDENCIAMENTO'!AL19</f>
        <v>0</v>
      </c>
      <c r="AM19" s="400">
        <f>AI19+'APONTAMENTO CREDENCIAMENTO'!AM19</f>
        <v>0</v>
      </c>
      <c r="AN19" s="400">
        <f>AJ19+'APONTAMENTO CREDENCIAMENTO'!AN19</f>
        <v>0</v>
      </c>
      <c r="AO19" s="400">
        <f>AK19+'APONTAMENTO CREDENCIAMENTO'!AO19</f>
        <v>0</v>
      </c>
      <c r="AP19" s="400">
        <f>AL19+'APONTAMENTO CREDENCIAMENTO'!AP19</f>
        <v>0</v>
      </c>
      <c r="AQ19" s="400">
        <f>AM19+'APONTAMENTO CREDENCIAMENTO'!AQ19</f>
        <v>0</v>
      </c>
      <c r="AR19" s="400">
        <f>AN19+'APONTAMENTO CREDENCIAMENTO'!AR19</f>
        <v>0</v>
      </c>
      <c r="AS19" s="400">
        <f>AO19+'APONTAMENTO CREDENCIAMENTO'!AS19</f>
        <v>0</v>
      </c>
      <c r="AT19" s="400">
        <f>AP19+'APONTAMENTO CREDENCIAMENTO'!AT19</f>
        <v>0</v>
      </c>
      <c r="AU19" s="400">
        <f>AQ19+'APONTAMENTO CREDENCIAMENTO'!AU19</f>
        <v>0</v>
      </c>
      <c r="AV19" s="400">
        <f>AR19+'APONTAMENTO CREDENCIAMENTO'!AV19</f>
        <v>0</v>
      </c>
      <c r="AW19" s="400">
        <f>AS19+'APONTAMENTO CREDENCIAMENTO'!AW19</f>
        <v>0</v>
      </c>
      <c r="AX19" s="400">
        <f>AT19+'APONTAMENTO CREDENCIAMENTO'!AX19</f>
        <v>0</v>
      </c>
      <c r="AY19" s="400">
        <f>AU19+'APONTAMENTO CREDENCIAMENTO'!AY19</f>
        <v>0</v>
      </c>
      <c r="AZ19" s="400">
        <f>AV19+'APONTAMENTO CREDENCIAMENTO'!AZ19</f>
        <v>0</v>
      </c>
      <c r="BA19" s="400">
        <f>AW19+'APONTAMENTO CREDENCIAMENTO'!BA19</f>
        <v>0</v>
      </c>
      <c r="BB19" s="400">
        <f>AX19+'APONTAMENTO CREDENCIAMENTO'!BB19</f>
        <v>0</v>
      </c>
      <c r="BC19" s="400">
        <f>AY19+'APONTAMENTO CREDENCIAMENTO'!BC19</f>
        <v>0</v>
      </c>
      <c r="BD19" s="400">
        <f>AZ19+'APONTAMENTO CREDENCIAMENTO'!BD19</f>
        <v>0</v>
      </c>
      <c r="BE19" s="400">
        <f>BA19+'APONTAMENTO CREDENCIAMENTO'!BE19</f>
        <v>0</v>
      </c>
      <c r="BF19" s="400">
        <f>BB19+'APONTAMENTO CREDENCIAMENTO'!BF19</f>
        <v>0</v>
      </c>
      <c r="BG19" s="400">
        <f>BC19+'APONTAMENTO CREDENCIAMENTO'!BG19</f>
        <v>0</v>
      </c>
      <c r="BH19" s="400">
        <f>BD19+'APONTAMENTO CREDENCIAMENTO'!BH19</f>
        <v>0</v>
      </c>
      <c r="BI19" s="400">
        <f>BE19+'APONTAMENTO CREDENCIAMENTO'!BI19</f>
        <v>0</v>
      </c>
      <c r="BJ19" s="400">
        <f>BF19+'APONTAMENTO CREDENCIAMENTO'!BJ19</f>
        <v>0</v>
      </c>
      <c r="BK19" s="400">
        <f>BG19+'APONTAMENTO CREDENCIAMENTO'!BK19</f>
        <v>0</v>
      </c>
      <c r="BL19" s="400">
        <f>BH19+'APONTAMENTO CREDENCIAMENTO'!BL19</f>
        <v>0</v>
      </c>
      <c r="BM19" s="400">
        <f>BI19+'APONTAMENTO CREDENCIAMENTO'!BM19</f>
        <v>0</v>
      </c>
      <c r="BN19" s="400">
        <f>BJ19+'APONTAMENTO CREDENCIAMENTO'!BN19</f>
        <v>0</v>
      </c>
      <c r="BO19" s="400">
        <f>BK19+'APONTAMENTO CREDENCIAMENTO'!BO19</f>
        <v>0</v>
      </c>
      <c r="BP19" s="400">
        <f>BL19+'APONTAMENTO CREDENCIAMENTO'!BP19</f>
        <v>0</v>
      </c>
      <c r="BQ19" s="400">
        <f>BM19+'APONTAMENTO CREDENCIAMENTO'!BQ19</f>
        <v>0</v>
      </c>
      <c r="BR19" s="400">
        <f>BN19+'APONTAMENTO CREDENCIAMENTO'!BR19</f>
        <v>0</v>
      </c>
      <c r="BS19" s="400">
        <f>BO19+'APONTAMENTO CREDENCIAMENTO'!BS19</f>
        <v>0</v>
      </c>
      <c r="BT19" s="400">
        <f>BP19+'APONTAMENTO CREDENCIAMENTO'!BT19</f>
        <v>0</v>
      </c>
      <c r="BU19" s="400">
        <f>BQ19+'APONTAMENTO CREDENCIAMENTO'!BU19</f>
        <v>0</v>
      </c>
      <c r="BV19" s="400">
        <f>BR19+'APONTAMENTO CREDENCIAMENTO'!BV19</f>
        <v>0</v>
      </c>
      <c r="BW19" s="400">
        <f>BS19+'APONTAMENTO CREDENCIAMENTO'!BW19</f>
        <v>0</v>
      </c>
      <c r="BX19" s="400">
        <f>BT19+'APONTAMENTO CREDENCIAMENTO'!BX19</f>
        <v>0</v>
      </c>
      <c r="BY19" s="400">
        <f>BU19+'APONTAMENTO CREDENCIAMENTO'!BY19</f>
        <v>0</v>
      </c>
      <c r="BZ19" s="400">
        <f>BV19+'APONTAMENTO CREDENCIAMENTO'!BZ19</f>
        <v>0</v>
      </c>
      <c r="CA19" s="400">
        <f>BW19+'APONTAMENTO CREDENCIAMENTO'!CA19</f>
        <v>0</v>
      </c>
      <c r="CB19" s="400">
        <f>BX19+'APONTAMENTO CREDENCIAMENTO'!CB19</f>
        <v>0</v>
      </c>
      <c r="CC19" s="400">
        <f>BY19+'APONTAMENTO CREDENCIAMENTO'!CC19</f>
        <v>0</v>
      </c>
      <c r="CD19" s="400">
        <f>BZ19+'APONTAMENTO CREDENCIAMENTO'!CD19</f>
        <v>0</v>
      </c>
      <c r="CE19" s="400">
        <f>CA19+'APONTAMENTO CREDENCIAMENTO'!CE19</f>
        <v>0</v>
      </c>
      <c r="CF19" s="400">
        <f>CB19+'APONTAMENTO CREDENCIAMENTO'!CF19</f>
        <v>0</v>
      </c>
      <c r="CG19" s="400">
        <f>CC19+'APONTAMENTO CREDENCIAMENTO'!CG19</f>
        <v>0</v>
      </c>
      <c r="CH19" s="400">
        <f>CD19+'APONTAMENTO CREDENCIAMENTO'!CH19</f>
        <v>0</v>
      </c>
      <c r="CI19" s="400">
        <f>CE19+'APONTAMENTO CREDENCIAMENTO'!CI19</f>
        <v>0</v>
      </c>
      <c r="CJ19" s="400">
        <f>CF19+'APONTAMENTO CREDENCIAMENTO'!CJ19</f>
        <v>0</v>
      </c>
      <c r="CK19" s="400">
        <f>CG19+'APONTAMENTO CREDENCIAMENTO'!CK19</f>
        <v>0</v>
      </c>
      <c r="CL19" s="400">
        <f>CH19+'APONTAMENTO CREDENCIAMENTO'!CL19</f>
        <v>0</v>
      </c>
      <c r="CM19" s="400">
        <f>CI19+'APONTAMENTO CREDENCIAMENTO'!CM19</f>
        <v>0</v>
      </c>
      <c r="CN19" s="400">
        <f>CJ19+'APONTAMENTO CREDENCIAMENTO'!CN19</f>
        <v>0</v>
      </c>
      <c r="CO19" s="400">
        <f>CK19+'APONTAMENTO CREDENCIAMENTO'!CO19</f>
        <v>0</v>
      </c>
      <c r="CP19" s="400">
        <f>CL19+'APONTAMENTO CREDENCIAMENTO'!CP19</f>
        <v>0</v>
      </c>
      <c r="CQ19" s="400">
        <f>CM19+'APONTAMENTO CREDENCIAMENTO'!CQ19</f>
        <v>0</v>
      </c>
      <c r="CR19" s="400">
        <f>CN19+'APONTAMENTO CREDENCIAMENTO'!CR19</f>
        <v>0</v>
      </c>
      <c r="CS19" s="400">
        <f>CO19+'APONTAMENTO CREDENCIAMENTO'!CS19</f>
        <v>0</v>
      </c>
      <c r="CT19" s="400">
        <f>CP19+'APONTAMENTO CREDENCIAMENTO'!CT19</f>
        <v>0</v>
      </c>
      <c r="CU19" s="400">
        <f>CQ19+'APONTAMENTO CREDENCIAMENTO'!CU19</f>
        <v>0</v>
      </c>
      <c r="CV19" s="400">
        <f>CR19+'APONTAMENTO CREDENCIAMENTO'!CV19</f>
        <v>0</v>
      </c>
      <c r="CW19" s="400">
        <f>CS19+'APONTAMENTO CREDENCIAMENTO'!CW19</f>
        <v>0</v>
      </c>
      <c r="CX19" s="400">
        <f>CT19+'APONTAMENTO CREDENCIAMENTO'!CX19</f>
        <v>0</v>
      </c>
      <c r="CY19" s="400">
        <f>CU19+'APONTAMENTO CREDENCIAMENTO'!CY19</f>
        <v>0</v>
      </c>
      <c r="CZ19" s="400">
        <f>CV19+'APONTAMENTO CREDENCIAMENTO'!CZ19</f>
        <v>0</v>
      </c>
      <c r="DA19" s="400">
        <f>CW19+'APONTAMENTO CREDENCIAMENTO'!DA19</f>
        <v>0</v>
      </c>
      <c r="DB19" s="400">
        <f>CX19+'APONTAMENTO CREDENCIAMENTO'!DB19</f>
        <v>0</v>
      </c>
      <c r="DC19" s="400">
        <f>CY19+'APONTAMENTO CREDENCIAMENTO'!DC19</f>
        <v>0</v>
      </c>
      <c r="DD19" s="400">
        <f>CZ19+'APONTAMENTO CREDENCIAMENTO'!DD19</f>
        <v>0</v>
      </c>
      <c r="DE19" s="400">
        <f>DA19+'APONTAMENTO CREDENCIAMENTO'!DE19</f>
        <v>0</v>
      </c>
      <c r="DF19" s="400">
        <f>DB19+'APONTAMENTO CREDENCIAMENTO'!DF19</f>
        <v>0</v>
      </c>
      <c r="DG19" s="400">
        <f>DC19+'APONTAMENTO CREDENCIAMENTO'!DG19</f>
        <v>0</v>
      </c>
      <c r="DH19" s="400">
        <f>DD19+'APONTAMENTO CREDENCIAMENTO'!DH19</f>
        <v>0</v>
      </c>
      <c r="DI19" s="400">
        <f>DE19+'APONTAMENTO CREDENCIAMENTO'!DI19</f>
        <v>0</v>
      </c>
      <c r="DJ19" s="400">
        <f>DF19+'APONTAMENTO CREDENCIAMENTO'!DJ19</f>
        <v>0</v>
      </c>
      <c r="DK19" s="400">
        <f>DG19+'APONTAMENTO CREDENCIAMENTO'!DK19</f>
        <v>0</v>
      </c>
      <c r="DL19" s="400">
        <f>DH19+'APONTAMENTO CREDENCIAMENTO'!DL19</f>
        <v>0</v>
      </c>
      <c r="DM19" s="400">
        <f>DI19+'APONTAMENTO CREDENCIAMENTO'!DM19</f>
        <v>0</v>
      </c>
      <c r="DN19" s="400">
        <f>DJ19+'APONTAMENTO CREDENCIAMENTO'!DN19</f>
        <v>0</v>
      </c>
      <c r="DO19" s="400">
        <f>DK19+'APONTAMENTO CREDENCIAMENTO'!DO19</f>
        <v>0</v>
      </c>
      <c r="DP19" s="400">
        <f>DL19+'APONTAMENTO CREDENCIAMENTO'!DP19</f>
        <v>0</v>
      </c>
      <c r="DQ19" s="400">
        <f>DM19+'APONTAMENTO CREDENCIAMENTO'!DQ19</f>
        <v>0</v>
      </c>
      <c r="DR19" s="400">
        <f>DN19+'APONTAMENTO CREDENCIAMENTO'!DR19</f>
        <v>0</v>
      </c>
      <c r="DS19" s="400">
        <f>DO19+'APONTAMENTO CREDENCIAMENTO'!DS19</f>
        <v>0</v>
      </c>
      <c r="DT19" s="400">
        <f>DP19+'APONTAMENTO CREDENCIAMENTO'!DT19</f>
        <v>0</v>
      </c>
      <c r="DU19" s="400">
        <f>DQ19+'APONTAMENTO CREDENCIAMENTO'!DU19</f>
        <v>0</v>
      </c>
      <c r="DV19" s="400">
        <f>DR19+'APONTAMENTO CREDENCIAMENTO'!DV19</f>
        <v>0</v>
      </c>
      <c r="DW19" s="400">
        <f>DS19+'APONTAMENTO CREDENCIAMENTO'!DW19</f>
        <v>0</v>
      </c>
      <c r="DX19" s="400">
        <f>DT19+'APONTAMENTO CREDENCIAMENTO'!DX19</f>
        <v>0</v>
      </c>
      <c r="DY19" s="400">
        <f>DU19+'APONTAMENTO CREDENCIAMENTO'!DY19</f>
        <v>0</v>
      </c>
      <c r="DZ19" s="400">
        <f>DV19+'APONTAMENTO CREDENCIAMENTO'!DZ19</f>
        <v>0</v>
      </c>
      <c r="EA19" s="400">
        <f>DW19+'APONTAMENTO CREDENCIAMENTO'!EA19</f>
        <v>0</v>
      </c>
      <c r="EB19" s="400">
        <f>DX19+'APONTAMENTO CREDENCIAMENTO'!EB19</f>
        <v>0</v>
      </c>
      <c r="EC19" s="400">
        <f>DY19+'APONTAMENTO CREDENCIAMENTO'!EC19</f>
        <v>0</v>
      </c>
      <c r="ED19" s="400">
        <f>DZ19+'APONTAMENTO CREDENCIAMENTO'!ED19</f>
        <v>0</v>
      </c>
      <c r="EE19" s="400">
        <f>EA19+'APONTAMENTO CREDENCIAMENTO'!EE19</f>
        <v>0</v>
      </c>
      <c r="EF19" s="400">
        <f>EB19+'APONTAMENTO CREDENCIAMENTO'!EF19</f>
        <v>0</v>
      </c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v>0</v>
      </c>
      <c r="EQ19" s="171">
        <v>0</v>
      </c>
      <c r="ER19" s="171">
        <v>0</v>
      </c>
      <c r="ES19" s="171">
        <v>0</v>
      </c>
      <c r="ET19" s="171">
        <v>0</v>
      </c>
      <c r="EU19" s="171">
        <v>0</v>
      </c>
      <c r="EV19" s="172">
        <v>0</v>
      </c>
      <c r="EW19" s="127"/>
      <c r="EX19" s="248">
        <v>0</v>
      </c>
      <c r="EY19" s="174">
        <v>0</v>
      </c>
      <c r="EZ19" s="249">
        <v>0</v>
      </c>
      <c r="FA19" s="249">
        <v>0</v>
      </c>
      <c r="FB19" s="174">
        <v>0</v>
      </c>
      <c r="FC19" s="126">
        <v>0</v>
      </c>
      <c r="FD19" s="250"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v>0</v>
      </c>
      <c r="HZ19" s="280">
        <v>0</v>
      </c>
      <c r="IA19" s="280">
        <v>0</v>
      </c>
      <c r="IB19" s="65"/>
      <c r="IC19" s="65"/>
    </row>
    <row r="20" spans="1:237" s="106" customFormat="1" ht="22.5" customHeight="1" thickBot="1" x14ac:dyDescent="0.3">
      <c r="A20" s="377" t="s">
        <v>3202</v>
      </c>
      <c r="B20" s="378" t="s">
        <v>3203</v>
      </c>
      <c r="C20" s="379" t="s">
        <v>3191</v>
      </c>
      <c r="D20" s="380" t="s">
        <v>3204</v>
      </c>
      <c r="E20" s="380" t="s">
        <v>3205</v>
      </c>
      <c r="F20" s="381" t="s">
        <v>3181</v>
      </c>
      <c r="G20" s="381" t="s">
        <v>3182</v>
      </c>
      <c r="H20" s="382" t="s">
        <v>1288</v>
      </c>
      <c r="I20" s="383" t="s">
        <v>1288</v>
      </c>
      <c r="J20" s="421" t="s">
        <v>3183</v>
      </c>
      <c r="K20" s="424" t="s">
        <v>60</v>
      </c>
      <c r="L20" s="329">
        <v>0</v>
      </c>
      <c r="M20" s="329">
        <v>0</v>
      </c>
      <c r="N20" s="657"/>
      <c r="O20" s="658" t="s">
        <v>3328</v>
      </c>
      <c r="P20" s="659">
        <v>0</v>
      </c>
      <c r="Q20" s="400"/>
      <c r="R20" s="401"/>
      <c r="S20" s="400"/>
      <c r="T20" s="401"/>
      <c r="U20" s="400">
        <f>Q20+'APONTAMENTO CREDENCIAMENTO'!U20</f>
        <v>0</v>
      </c>
      <c r="V20" s="400">
        <f>R20+'APONTAMENTO CREDENCIAMENTO'!V20</f>
        <v>0</v>
      </c>
      <c r="W20" s="400">
        <f>S20+'APONTAMENTO CREDENCIAMENTO'!W20</f>
        <v>0</v>
      </c>
      <c r="X20" s="400">
        <f>T20+'APONTAMENTO CREDENCIAMENTO'!X20</f>
        <v>0</v>
      </c>
      <c r="Y20" s="400">
        <f>U20+'APONTAMENTO CREDENCIAMENTO'!Y20</f>
        <v>0</v>
      </c>
      <c r="Z20" s="400">
        <f>V20+'APONTAMENTO CREDENCIAMENTO'!Z20</f>
        <v>0</v>
      </c>
      <c r="AA20" s="400">
        <f>W20+'APONTAMENTO CREDENCIAMENTO'!AA20</f>
        <v>0</v>
      </c>
      <c r="AB20" s="400">
        <f>X20+'APONTAMENTO CREDENCIAMENTO'!AB20</f>
        <v>0</v>
      </c>
      <c r="AC20" s="400">
        <f>Y20+'APONTAMENTO CREDENCIAMENTO'!AC20</f>
        <v>0</v>
      </c>
      <c r="AD20" s="400">
        <f>Z20+'APONTAMENTO CREDENCIAMENTO'!AD20</f>
        <v>0</v>
      </c>
      <c r="AE20" s="400">
        <f>AA20+'APONTAMENTO CREDENCIAMENTO'!AE20</f>
        <v>0</v>
      </c>
      <c r="AF20" s="400">
        <f>AB20+'APONTAMENTO CREDENCIAMENTO'!AF20</f>
        <v>0</v>
      </c>
      <c r="AG20" s="400">
        <f>AC20+'APONTAMENTO CREDENCIAMENTO'!AG20</f>
        <v>0</v>
      </c>
      <c r="AH20" s="400">
        <f>AD20+'APONTAMENTO CREDENCIAMENTO'!AH20</f>
        <v>0</v>
      </c>
      <c r="AI20" s="400">
        <f>AE20+'APONTAMENTO CREDENCIAMENTO'!AI20</f>
        <v>0</v>
      </c>
      <c r="AJ20" s="400">
        <f>AF20+'APONTAMENTO CREDENCIAMENTO'!AJ20</f>
        <v>0</v>
      </c>
      <c r="AK20" s="400">
        <f>AG20+'APONTAMENTO CREDENCIAMENTO'!AK20</f>
        <v>0</v>
      </c>
      <c r="AL20" s="400">
        <f>AH20+'APONTAMENTO CREDENCIAMENTO'!AL20</f>
        <v>0</v>
      </c>
      <c r="AM20" s="400">
        <f>AI20+'APONTAMENTO CREDENCIAMENTO'!AM20</f>
        <v>0</v>
      </c>
      <c r="AN20" s="400">
        <f>AJ20+'APONTAMENTO CREDENCIAMENTO'!AN20</f>
        <v>0</v>
      </c>
      <c r="AO20" s="400">
        <f>AK20+'APONTAMENTO CREDENCIAMENTO'!AO20</f>
        <v>0</v>
      </c>
      <c r="AP20" s="400">
        <f>AL20+'APONTAMENTO CREDENCIAMENTO'!AP20</f>
        <v>0</v>
      </c>
      <c r="AQ20" s="400">
        <f>AM20+'APONTAMENTO CREDENCIAMENTO'!AQ20</f>
        <v>0</v>
      </c>
      <c r="AR20" s="400">
        <f>AN20+'APONTAMENTO CREDENCIAMENTO'!AR20</f>
        <v>0</v>
      </c>
      <c r="AS20" s="400">
        <f>AO20+'APONTAMENTO CREDENCIAMENTO'!AS20</f>
        <v>0</v>
      </c>
      <c r="AT20" s="400">
        <f>AP20+'APONTAMENTO CREDENCIAMENTO'!AT20</f>
        <v>0</v>
      </c>
      <c r="AU20" s="400">
        <f>AQ20+'APONTAMENTO CREDENCIAMENTO'!AU20</f>
        <v>0</v>
      </c>
      <c r="AV20" s="400">
        <f>AR20+'APONTAMENTO CREDENCIAMENTO'!AV20</f>
        <v>0</v>
      </c>
      <c r="AW20" s="400">
        <f>AS20+'APONTAMENTO CREDENCIAMENTO'!AW20</f>
        <v>0</v>
      </c>
      <c r="AX20" s="400">
        <f>AT20+'APONTAMENTO CREDENCIAMENTO'!AX20</f>
        <v>0</v>
      </c>
      <c r="AY20" s="400">
        <f>AU20+'APONTAMENTO CREDENCIAMENTO'!AY20</f>
        <v>0</v>
      </c>
      <c r="AZ20" s="400">
        <f>AV20+'APONTAMENTO CREDENCIAMENTO'!AZ20</f>
        <v>0</v>
      </c>
      <c r="BA20" s="400">
        <f>AW20+'APONTAMENTO CREDENCIAMENTO'!BA20</f>
        <v>0</v>
      </c>
      <c r="BB20" s="400">
        <f>AX20+'APONTAMENTO CREDENCIAMENTO'!BB20</f>
        <v>0</v>
      </c>
      <c r="BC20" s="400">
        <f>AY20+'APONTAMENTO CREDENCIAMENTO'!BC20</f>
        <v>0</v>
      </c>
      <c r="BD20" s="400">
        <f>AZ20+'APONTAMENTO CREDENCIAMENTO'!BD20</f>
        <v>0</v>
      </c>
      <c r="BE20" s="400">
        <f>BA20+'APONTAMENTO CREDENCIAMENTO'!BE20</f>
        <v>0</v>
      </c>
      <c r="BF20" s="400">
        <f>BB20+'APONTAMENTO CREDENCIAMENTO'!BF20</f>
        <v>0</v>
      </c>
      <c r="BG20" s="400">
        <f>BC20+'APONTAMENTO CREDENCIAMENTO'!BG20</f>
        <v>0</v>
      </c>
      <c r="BH20" s="400">
        <f>BD20+'APONTAMENTO CREDENCIAMENTO'!BH20</f>
        <v>0</v>
      </c>
      <c r="BI20" s="400">
        <f>BE20+'APONTAMENTO CREDENCIAMENTO'!BI20</f>
        <v>0</v>
      </c>
      <c r="BJ20" s="400">
        <f>BF20+'APONTAMENTO CREDENCIAMENTO'!BJ20</f>
        <v>0</v>
      </c>
      <c r="BK20" s="400">
        <f>BG20+'APONTAMENTO CREDENCIAMENTO'!BK20</f>
        <v>0</v>
      </c>
      <c r="BL20" s="400">
        <f>BH20+'APONTAMENTO CREDENCIAMENTO'!BL20</f>
        <v>0</v>
      </c>
      <c r="BM20" s="400">
        <f>BI20+'APONTAMENTO CREDENCIAMENTO'!BM20</f>
        <v>0</v>
      </c>
      <c r="BN20" s="400">
        <f>BJ20+'APONTAMENTO CREDENCIAMENTO'!BN20</f>
        <v>0</v>
      </c>
      <c r="BO20" s="400">
        <f>BK20+'APONTAMENTO CREDENCIAMENTO'!BO20</f>
        <v>0</v>
      </c>
      <c r="BP20" s="400">
        <f>BL20+'APONTAMENTO CREDENCIAMENTO'!BP20</f>
        <v>0</v>
      </c>
      <c r="BQ20" s="400">
        <f>BM20+'APONTAMENTO CREDENCIAMENTO'!BQ20</f>
        <v>0</v>
      </c>
      <c r="BR20" s="400">
        <f>BN20+'APONTAMENTO CREDENCIAMENTO'!BR20</f>
        <v>0</v>
      </c>
      <c r="BS20" s="400">
        <f>BO20+'APONTAMENTO CREDENCIAMENTO'!BS20</f>
        <v>0</v>
      </c>
      <c r="BT20" s="400">
        <f>BP20+'APONTAMENTO CREDENCIAMENTO'!BT20</f>
        <v>0</v>
      </c>
      <c r="BU20" s="400">
        <f>BQ20+'APONTAMENTO CREDENCIAMENTO'!BU20</f>
        <v>0</v>
      </c>
      <c r="BV20" s="400">
        <f>BR20+'APONTAMENTO CREDENCIAMENTO'!BV20</f>
        <v>0</v>
      </c>
      <c r="BW20" s="400">
        <f>BS20+'APONTAMENTO CREDENCIAMENTO'!BW20</f>
        <v>0</v>
      </c>
      <c r="BX20" s="400">
        <f>BT20+'APONTAMENTO CREDENCIAMENTO'!BX20</f>
        <v>0</v>
      </c>
      <c r="BY20" s="400">
        <f>BU20+'APONTAMENTO CREDENCIAMENTO'!BY20</f>
        <v>0</v>
      </c>
      <c r="BZ20" s="400">
        <f>BV20+'APONTAMENTO CREDENCIAMENTO'!BZ20</f>
        <v>0</v>
      </c>
      <c r="CA20" s="400">
        <f>BW20+'APONTAMENTO CREDENCIAMENTO'!CA20</f>
        <v>0</v>
      </c>
      <c r="CB20" s="400">
        <f>BX20+'APONTAMENTO CREDENCIAMENTO'!CB20</f>
        <v>0</v>
      </c>
      <c r="CC20" s="400">
        <f>BY20+'APONTAMENTO CREDENCIAMENTO'!CC20</f>
        <v>0</v>
      </c>
      <c r="CD20" s="400">
        <f>BZ20+'APONTAMENTO CREDENCIAMENTO'!CD20</f>
        <v>0</v>
      </c>
      <c r="CE20" s="400">
        <f>CA20+'APONTAMENTO CREDENCIAMENTO'!CE20</f>
        <v>0</v>
      </c>
      <c r="CF20" s="400">
        <f>CB20+'APONTAMENTO CREDENCIAMENTO'!CF20</f>
        <v>0</v>
      </c>
      <c r="CG20" s="400">
        <f>CC20+'APONTAMENTO CREDENCIAMENTO'!CG20</f>
        <v>0</v>
      </c>
      <c r="CH20" s="400">
        <f>CD20+'APONTAMENTO CREDENCIAMENTO'!CH20</f>
        <v>0</v>
      </c>
      <c r="CI20" s="400">
        <f>CE20+'APONTAMENTO CREDENCIAMENTO'!CI20</f>
        <v>0</v>
      </c>
      <c r="CJ20" s="400">
        <f>CF20+'APONTAMENTO CREDENCIAMENTO'!CJ20</f>
        <v>0</v>
      </c>
      <c r="CK20" s="400">
        <f>CG20+'APONTAMENTO CREDENCIAMENTO'!CK20</f>
        <v>0</v>
      </c>
      <c r="CL20" s="400">
        <f>CH20+'APONTAMENTO CREDENCIAMENTO'!CL20</f>
        <v>0</v>
      </c>
      <c r="CM20" s="400">
        <f>CI20+'APONTAMENTO CREDENCIAMENTO'!CM20</f>
        <v>0</v>
      </c>
      <c r="CN20" s="400">
        <f>CJ20+'APONTAMENTO CREDENCIAMENTO'!CN20</f>
        <v>0</v>
      </c>
      <c r="CO20" s="400">
        <f>CK20+'APONTAMENTO CREDENCIAMENTO'!CO20</f>
        <v>0</v>
      </c>
      <c r="CP20" s="400">
        <f>CL20+'APONTAMENTO CREDENCIAMENTO'!CP20</f>
        <v>0</v>
      </c>
      <c r="CQ20" s="400">
        <f>CM20+'APONTAMENTO CREDENCIAMENTO'!CQ20</f>
        <v>0</v>
      </c>
      <c r="CR20" s="400">
        <f>CN20+'APONTAMENTO CREDENCIAMENTO'!CR20</f>
        <v>0</v>
      </c>
      <c r="CS20" s="400">
        <f>CO20+'APONTAMENTO CREDENCIAMENTO'!CS20</f>
        <v>0</v>
      </c>
      <c r="CT20" s="400">
        <f>CP20+'APONTAMENTO CREDENCIAMENTO'!CT20</f>
        <v>0</v>
      </c>
      <c r="CU20" s="400">
        <f>CQ20+'APONTAMENTO CREDENCIAMENTO'!CU20</f>
        <v>0</v>
      </c>
      <c r="CV20" s="400">
        <f>CR20+'APONTAMENTO CREDENCIAMENTO'!CV20</f>
        <v>0</v>
      </c>
      <c r="CW20" s="400">
        <f>CS20+'APONTAMENTO CREDENCIAMENTO'!CW20</f>
        <v>0</v>
      </c>
      <c r="CX20" s="400">
        <f>CT20+'APONTAMENTO CREDENCIAMENTO'!CX20</f>
        <v>0</v>
      </c>
      <c r="CY20" s="400">
        <f>CU20+'APONTAMENTO CREDENCIAMENTO'!CY20</f>
        <v>0</v>
      </c>
      <c r="CZ20" s="400">
        <f>CV20+'APONTAMENTO CREDENCIAMENTO'!CZ20</f>
        <v>0</v>
      </c>
      <c r="DA20" s="400">
        <f>CW20+'APONTAMENTO CREDENCIAMENTO'!DA20</f>
        <v>0</v>
      </c>
      <c r="DB20" s="400">
        <f>CX20+'APONTAMENTO CREDENCIAMENTO'!DB20</f>
        <v>0</v>
      </c>
      <c r="DC20" s="400">
        <f>CY20+'APONTAMENTO CREDENCIAMENTO'!DC20</f>
        <v>0</v>
      </c>
      <c r="DD20" s="400">
        <f>CZ20+'APONTAMENTO CREDENCIAMENTO'!DD20</f>
        <v>0</v>
      </c>
      <c r="DE20" s="400">
        <f>DA20+'APONTAMENTO CREDENCIAMENTO'!DE20</f>
        <v>0</v>
      </c>
      <c r="DF20" s="400">
        <f>DB20+'APONTAMENTO CREDENCIAMENTO'!DF20</f>
        <v>0</v>
      </c>
      <c r="DG20" s="400">
        <f>DC20+'APONTAMENTO CREDENCIAMENTO'!DG20</f>
        <v>0</v>
      </c>
      <c r="DH20" s="400">
        <f>DD20+'APONTAMENTO CREDENCIAMENTO'!DH20</f>
        <v>0</v>
      </c>
      <c r="DI20" s="400">
        <f>DE20+'APONTAMENTO CREDENCIAMENTO'!DI20</f>
        <v>0</v>
      </c>
      <c r="DJ20" s="400">
        <f>DF20+'APONTAMENTO CREDENCIAMENTO'!DJ20</f>
        <v>0</v>
      </c>
      <c r="DK20" s="400">
        <f>DG20+'APONTAMENTO CREDENCIAMENTO'!DK20</f>
        <v>0</v>
      </c>
      <c r="DL20" s="400">
        <f>DH20+'APONTAMENTO CREDENCIAMENTO'!DL20</f>
        <v>0</v>
      </c>
      <c r="DM20" s="400">
        <f>DI20+'APONTAMENTO CREDENCIAMENTO'!DM20</f>
        <v>0</v>
      </c>
      <c r="DN20" s="400">
        <f>DJ20+'APONTAMENTO CREDENCIAMENTO'!DN20</f>
        <v>0</v>
      </c>
      <c r="DO20" s="400">
        <f>DK20+'APONTAMENTO CREDENCIAMENTO'!DO20</f>
        <v>0</v>
      </c>
      <c r="DP20" s="400">
        <f>DL20+'APONTAMENTO CREDENCIAMENTO'!DP20</f>
        <v>0</v>
      </c>
      <c r="DQ20" s="400">
        <f>DM20+'APONTAMENTO CREDENCIAMENTO'!DQ20</f>
        <v>0</v>
      </c>
      <c r="DR20" s="400">
        <f>DN20+'APONTAMENTO CREDENCIAMENTO'!DR20</f>
        <v>0</v>
      </c>
      <c r="DS20" s="400">
        <f>DO20+'APONTAMENTO CREDENCIAMENTO'!DS20</f>
        <v>0</v>
      </c>
      <c r="DT20" s="400">
        <f>DP20+'APONTAMENTO CREDENCIAMENTO'!DT20</f>
        <v>0</v>
      </c>
      <c r="DU20" s="400">
        <f>DQ20+'APONTAMENTO CREDENCIAMENTO'!DU20</f>
        <v>0</v>
      </c>
      <c r="DV20" s="400">
        <f>DR20+'APONTAMENTO CREDENCIAMENTO'!DV20</f>
        <v>0</v>
      </c>
      <c r="DW20" s="400">
        <f>DS20+'APONTAMENTO CREDENCIAMENTO'!DW20</f>
        <v>0</v>
      </c>
      <c r="DX20" s="400">
        <f>DT20+'APONTAMENTO CREDENCIAMENTO'!DX20</f>
        <v>0</v>
      </c>
      <c r="DY20" s="400">
        <f>DU20+'APONTAMENTO CREDENCIAMENTO'!DY20</f>
        <v>0</v>
      </c>
      <c r="DZ20" s="400">
        <f>DV20+'APONTAMENTO CREDENCIAMENTO'!DZ20</f>
        <v>0</v>
      </c>
      <c r="EA20" s="400">
        <f>DW20+'APONTAMENTO CREDENCIAMENTO'!EA20</f>
        <v>0</v>
      </c>
      <c r="EB20" s="400">
        <f>DX20+'APONTAMENTO CREDENCIAMENTO'!EB20</f>
        <v>0</v>
      </c>
      <c r="EC20" s="400">
        <f>DY20+'APONTAMENTO CREDENCIAMENTO'!EC20</f>
        <v>0</v>
      </c>
      <c r="ED20" s="400">
        <f>DZ20+'APONTAMENTO CREDENCIAMENTO'!ED20</f>
        <v>0</v>
      </c>
      <c r="EE20" s="400">
        <f>EA20+'APONTAMENTO CREDENCIAMENTO'!EE20</f>
        <v>0</v>
      </c>
      <c r="EF20" s="400">
        <f>EB20+'APONTAMENTO CREDENCIAMENTO'!EF20</f>
        <v>0</v>
      </c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v>0</v>
      </c>
      <c r="EQ20" s="179">
        <v>0</v>
      </c>
      <c r="ER20" s="179">
        <v>0</v>
      </c>
      <c r="ES20" s="179">
        <v>0</v>
      </c>
      <c r="ET20" s="179">
        <v>0</v>
      </c>
      <c r="EU20" s="179">
        <v>0</v>
      </c>
      <c r="EV20" s="172"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v>0</v>
      </c>
      <c r="FC20" s="256">
        <v>0</v>
      </c>
      <c r="FD20" s="250">
        <v>0</v>
      </c>
      <c r="FE20" s="257"/>
      <c r="FF20" s="181">
        <v>0</v>
      </c>
      <c r="FG20" s="181">
        <v>0</v>
      </c>
      <c r="FH20" s="181">
        <v>0</v>
      </c>
      <c r="FI20" s="181">
        <v>0</v>
      </c>
      <c r="FJ20" s="181">
        <v>0</v>
      </c>
      <c r="FK20" s="181">
        <v>0</v>
      </c>
      <c r="FL20" s="181">
        <v>0</v>
      </c>
      <c r="FM20" s="181">
        <v>0</v>
      </c>
      <c r="FN20" s="181">
        <v>0</v>
      </c>
      <c r="FO20" s="181">
        <v>0</v>
      </c>
      <c r="FP20" s="181">
        <v>0</v>
      </c>
      <c r="FQ20" s="181">
        <v>0</v>
      </c>
      <c r="FR20" s="181">
        <v>0</v>
      </c>
      <c r="FS20" s="181">
        <v>0</v>
      </c>
      <c r="FT20" s="181">
        <v>0</v>
      </c>
      <c r="FU20" s="181">
        <v>0</v>
      </c>
      <c r="FV20" s="181">
        <v>0</v>
      </c>
      <c r="FW20" s="181">
        <v>0</v>
      </c>
      <c r="FX20" s="181">
        <v>0</v>
      </c>
      <c r="FY20" s="181">
        <v>0</v>
      </c>
      <c r="FZ20" s="181">
        <v>0</v>
      </c>
      <c r="GA20" s="181">
        <v>0</v>
      </c>
      <c r="GB20" s="181">
        <v>0</v>
      </c>
      <c r="GC20" s="181">
        <v>0</v>
      </c>
      <c r="GD20" s="181">
        <v>0</v>
      </c>
      <c r="GE20" s="181">
        <v>0</v>
      </c>
      <c r="GF20" s="181">
        <v>0</v>
      </c>
      <c r="GG20" s="181">
        <v>0</v>
      </c>
      <c r="GH20" s="181">
        <v>0</v>
      </c>
      <c r="GI20" s="181">
        <v>0</v>
      </c>
      <c r="GJ20" s="181">
        <v>0</v>
      </c>
      <c r="GK20" s="258"/>
      <c r="GL20" s="103"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v>0</v>
      </c>
      <c r="HZ20" s="280">
        <v>0</v>
      </c>
      <c r="IA20" s="280">
        <v>0</v>
      </c>
    </row>
    <row r="21" spans="1:237" s="106" customFormat="1" ht="22.5" customHeight="1" x14ac:dyDescent="0.25">
      <c r="A21" t="s">
        <v>3206</v>
      </c>
      <c r="B21" s="522" t="s">
        <v>3207</v>
      </c>
      <c r="C21" s="523">
        <v>4</v>
      </c>
      <c r="D21" s="524" t="s">
        <v>3208</v>
      </c>
      <c r="E21" s="524" t="s">
        <v>3209</v>
      </c>
      <c r="F21" s="525" t="s">
        <v>3181</v>
      </c>
      <c r="G21" s="525" t="s">
        <v>3182</v>
      </c>
      <c r="H21" s="350" t="s">
        <v>1289</v>
      </c>
      <c r="I21" s="351" t="s">
        <v>1289</v>
      </c>
      <c r="J21" s="409" t="s">
        <v>3183</v>
      </c>
      <c r="K21" s="410" t="s">
        <v>3184</v>
      </c>
      <c r="L21" s="329">
        <v>0</v>
      </c>
      <c r="M21" s="329">
        <v>0</v>
      </c>
      <c r="N21" s="657"/>
      <c r="O21" s="658" t="s">
        <v>3329</v>
      </c>
      <c r="P21" s="659">
        <v>0</v>
      </c>
      <c r="Q21" s="400"/>
      <c r="R21" s="401"/>
      <c r="S21" s="400"/>
      <c r="T21" s="401"/>
      <c r="U21" s="400">
        <f>Q21+'APONTAMENTO CREDENCIAMENTO'!U21</f>
        <v>0</v>
      </c>
      <c r="V21" s="400">
        <f>R21+'APONTAMENTO CREDENCIAMENTO'!V21</f>
        <v>0</v>
      </c>
      <c r="W21" s="400">
        <f>S21+'APONTAMENTO CREDENCIAMENTO'!W21</f>
        <v>0</v>
      </c>
      <c r="X21" s="400">
        <f>T21+'APONTAMENTO CREDENCIAMENTO'!X21</f>
        <v>0</v>
      </c>
      <c r="Y21" s="400">
        <f>U21+'APONTAMENTO CREDENCIAMENTO'!Y21</f>
        <v>0</v>
      </c>
      <c r="Z21" s="400">
        <f>V21+'APONTAMENTO CREDENCIAMENTO'!Z21</f>
        <v>0</v>
      </c>
      <c r="AA21" s="400">
        <f>W21+'APONTAMENTO CREDENCIAMENTO'!AA21</f>
        <v>0</v>
      </c>
      <c r="AB21" s="400">
        <f>X21+'APONTAMENTO CREDENCIAMENTO'!AB21</f>
        <v>0</v>
      </c>
      <c r="AC21" s="400">
        <f>Y21+'APONTAMENTO CREDENCIAMENTO'!AC21</f>
        <v>0</v>
      </c>
      <c r="AD21" s="400">
        <f>Z21+'APONTAMENTO CREDENCIAMENTO'!AD21</f>
        <v>0</v>
      </c>
      <c r="AE21" s="400">
        <f>AA21+'APONTAMENTO CREDENCIAMENTO'!AE21</f>
        <v>0</v>
      </c>
      <c r="AF21" s="400">
        <f>AB21+'APONTAMENTO CREDENCIAMENTO'!AF21</f>
        <v>0</v>
      </c>
      <c r="AG21" s="400">
        <f>AC21+'APONTAMENTO CREDENCIAMENTO'!AG21</f>
        <v>0</v>
      </c>
      <c r="AH21" s="400">
        <f>AD21+'APONTAMENTO CREDENCIAMENTO'!AH21</f>
        <v>0</v>
      </c>
      <c r="AI21" s="400">
        <f>AE21+'APONTAMENTO CREDENCIAMENTO'!AI21</f>
        <v>0</v>
      </c>
      <c r="AJ21" s="400">
        <f>AF21+'APONTAMENTO CREDENCIAMENTO'!AJ21</f>
        <v>0</v>
      </c>
      <c r="AK21" s="400">
        <f>AG21+'APONTAMENTO CREDENCIAMENTO'!AK21</f>
        <v>0</v>
      </c>
      <c r="AL21" s="400">
        <f>AH21+'APONTAMENTO CREDENCIAMENTO'!AL21</f>
        <v>0</v>
      </c>
      <c r="AM21" s="400">
        <f>AI21+'APONTAMENTO CREDENCIAMENTO'!AM21</f>
        <v>0</v>
      </c>
      <c r="AN21" s="400">
        <f>AJ21+'APONTAMENTO CREDENCIAMENTO'!AN21</f>
        <v>0</v>
      </c>
      <c r="AO21" s="400">
        <f>AK21+'APONTAMENTO CREDENCIAMENTO'!AO21</f>
        <v>0</v>
      </c>
      <c r="AP21" s="400">
        <f>AL21+'APONTAMENTO CREDENCIAMENTO'!AP21</f>
        <v>0</v>
      </c>
      <c r="AQ21" s="400">
        <f>AM21+'APONTAMENTO CREDENCIAMENTO'!AQ21</f>
        <v>0</v>
      </c>
      <c r="AR21" s="400">
        <f>AN21+'APONTAMENTO CREDENCIAMENTO'!AR21</f>
        <v>0</v>
      </c>
      <c r="AS21" s="400">
        <f>AO21+'APONTAMENTO CREDENCIAMENTO'!AS21</f>
        <v>0</v>
      </c>
      <c r="AT21" s="400">
        <f>AP21+'APONTAMENTO CREDENCIAMENTO'!AT21</f>
        <v>0</v>
      </c>
      <c r="AU21" s="400">
        <f>AQ21+'APONTAMENTO CREDENCIAMENTO'!AU21</f>
        <v>0</v>
      </c>
      <c r="AV21" s="400">
        <f>AR21+'APONTAMENTO CREDENCIAMENTO'!AV21</f>
        <v>0</v>
      </c>
      <c r="AW21" s="400">
        <f>AS21+'APONTAMENTO CREDENCIAMENTO'!AW21</f>
        <v>0</v>
      </c>
      <c r="AX21" s="400">
        <f>AT21+'APONTAMENTO CREDENCIAMENTO'!AX21</f>
        <v>0</v>
      </c>
      <c r="AY21" s="400">
        <f>AU21+'APONTAMENTO CREDENCIAMENTO'!AY21</f>
        <v>0</v>
      </c>
      <c r="AZ21" s="400">
        <f>AV21+'APONTAMENTO CREDENCIAMENTO'!AZ21</f>
        <v>0</v>
      </c>
      <c r="BA21" s="400">
        <f>AW21+'APONTAMENTO CREDENCIAMENTO'!BA21</f>
        <v>0</v>
      </c>
      <c r="BB21" s="400">
        <f>AX21+'APONTAMENTO CREDENCIAMENTO'!BB21</f>
        <v>0</v>
      </c>
      <c r="BC21" s="400">
        <f>AY21+'APONTAMENTO CREDENCIAMENTO'!BC21</f>
        <v>0</v>
      </c>
      <c r="BD21" s="400">
        <f>AZ21+'APONTAMENTO CREDENCIAMENTO'!BD21</f>
        <v>0</v>
      </c>
      <c r="BE21" s="400">
        <f>BA21+'APONTAMENTO CREDENCIAMENTO'!BE21</f>
        <v>0</v>
      </c>
      <c r="BF21" s="400">
        <f>BB21+'APONTAMENTO CREDENCIAMENTO'!BF21</f>
        <v>0</v>
      </c>
      <c r="BG21" s="400">
        <f>BC21+'APONTAMENTO CREDENCIAMENTO'!BG21</f>
        <v>0</v>
      </c>
      <c r="BH21" s="400">
        <f>BD21+'APONTAMENTO CREDENCIAMENTO'!BH21</f>
        <v>0</v>
      </c>
      <c r="BI21" s="400">
        <f>BE21+'APONTAMENTO CREDENCIAMENTO'!BI21</f>
        <v>0</v>
      </c>
      <c r="BJ21" s="400">
        <f>BF21+'APONTAMENTO CREDENCIAMENTO'!BJ21</f>
        <v>0</v>
      </c>
      <c r="BK21" s="400">
        <f>BG21+'APONTAMENTO CREDENCIAMENTO'!BK21</f>
        <v>0</v>
      </c>
      <c r="BL21" s="400">
        <f>BH21+'APONTAMENTO CREDENCIAMENTO'!BL21</f>
        <v>0</v>
      </c>
      <c r="BM21" s="400">
        <f>BI21+'APONTAMENTO CREDENCIAMENTO'!BM21</f>
        <v>0</v>
      </c>
      <c r="BN21" s="400">
        <f>BJ21+'APONTAMENTO CREDENCIAMENTO'!BN21</f>
        <v>0</v>
      </c>
      <c r="BO21" s="400">
        <f>BK21+'APONTAMENTO CREDENCIAMENTO'!BO21</f>
        <v>0</v>
      </c>
      <c r="BP21" s="400">
        <f>BL21+'APONTAMENTO CREDENCIAMENTO'!BP21</f>
        <v>0</v>
      </c>
      <c r="BQ21" s="400">
        <f>BM21+'APONTAMENTO CREDENCIAMENTO'!BQ21</f>
        <v>0</v>
      </c>
      <c r="BR21" s="400">
        <f>BN21+'APONTAMENTO CREDENCIAMENTO'!BR21</f>
        <v>0</v>
      </c>
      <c r="BS21" s="400">
        <f>BO21+'APONTAMENTO CREDENCIAMENTO'!BS21</f>
        <v>0</v>
      </c>
      <c r="BT21" s="400">
        <f>BP21+'APONTAMENTO CREDENCIAMENTO'!BT21</f>
        <v>0</v>
      </c>
      <c r="BU21" s="400">
        <f>BQ21+'APONTAMENTO CREDENCIAMENTO'!BU21</f>
        <v>0</v>
      </c>
      <c r="BV21" s="400">
        <f>BR21+'APONTAMENTO CREDENCIAMENTO'!BV21</f>
        <v>0</v>
      </c>
      <c r="BW21" s="400">
        <f>BS21+'APONTAMENTO CREDENCIAMENTO'!BW21</f>
        <v>0</v>
      </c>
      <c r="BX21" s="400">
        <f>BT21+'APONTAMENTO CREDENCIAMENTO'!BX21</f>
        <v>0</v>
      </c>
      <c r="BY21" s="400">
        <f>BU21+'APONTAMENTO CREDENCIAMENTO'!BY21</f>
        <v>0</v>
      </c>
      <c r="BZ21" s="400">
        <f>BV21+'APONTAMENTO CREDENCIAMENTO'!BZ21</f>
        <v>0</v>
      </c>
      <c r="CA21" s="400">
        <f>BW21+'APONTAMENTO CREDENCIAMENTO'!CA21</f>
        <v>0</v>
      </c>
      <c r="CB21" s="400">
        <f>BX21+'APONTAMENTO CREDENCIAMENTO'!CB21</f>
        <v>0</v>
      </c>
      <c r="CC21" s="400">
        <f>BY21+'APONTAMENTO CREDENCIAMENTO'!CC21</f>
        <v>0</v>
      </c>
      <c r="CD21" s="400">
        <f>BZ21+'APONTAMENTO CREDENCIAMENTO'!CD21</f>
        <v>0</v>
      </c>
      <c r="CE21" s="400">
        <f>CA21+'APONTAMENTO CREDENCIAMENTO'!CE21</f>
        <v>0</v>
      </c>
      <c r="CF21" s="400">
        <f>CB21+'APONTAMENTO CREDENCIAMENTO'!CF21</f>
        <v>0</v>
      </c>
      <c r="CG21" s="400">
        <f>CC21+'APONTAMENTO CREDENCIAMENTO'!CG21</f>
        <v>0</v>
      </c>
      <c r="CH21" s="400">
        <f>CD21+'APONTAMENTO CREDENCIAMENTO'!CH21</f>
        <v>0</v>
      </c>
      <c r="CI21" s="400">
        <f>CE21+'APONTAMENTO CREDENCIAMENTO'!CI21</f>
        <v>0</v>
      </c>
      <c r="CJ21" s="400">
        <f>CF21+'APONTAMENTO CREDENCIAMENTO'!CJ21</f>
        <v>0</v>
      </c>
      <c r="CK21" s="400">
        <f>CG21+'APONTAMENTO CREDENCIAMENTO'!CK21</f>
        <v>0</v>
      </c>
      <c r="CL21" s="400">
        <f>CH21+'APONTAMENTO CREDENCIAMENTO'!CL21</f>
        <v>0</v>
      </c>
      <c r="CM21" s="400">
        <f>CI21+'APONTAMENTO CREDENCIAMENTO'!CM21</f>
        <v>0</v>
      </c>
      <c r="CN21" s="400">
        <f>CJ21+'APONTAMENTO CREDENCIAMENTO'!CN21</f>
        <v>0</v>
      </c>
      <c r="CO21" s="400">
        <f>CK21+'APONTAMENTO CREDENCIAMENTO'!CO21</f>
        <v>0</v>
      </c>
      <c r="CP21" s="400">
        <f>CL21+'APONTAMENTO CREDENCIAMENTO'!CP21</f>
        <v>0</v>
      </c>
      <c r="CQ21" s="400">
        <f>CM21+'APONTAMENTO CREDENCIAMENTO'!CQ21</f>
        <v>0</v>
      </c>
      <c r="CR21" s="400">
        <f>CN21+'APONTAMENTO CREDENCIAMENTO'!CR21</f>
        <v>0</v>
      </c>
      <c r="CS21" s="400">
        <f>CO21+'APONTAMENTO CREDENCIAMENTO'!CS21</f>
        <v>0</v>
      </c>
      <c r="CT21" s="400">
        <f>CP21+'APONTAMENTO CREDENCIAMENTO'!CT21</f>
        <v>0</v>
      </c>
      <c r="CU21" s="400">
        <f>CQ21+'APONTAMENTO CREDENCIAMENTO'!CU21</f>
        <v>0</v>
      </c>
      <c r="CV21" s="400">
        <f>CR21+'APONTAMENTO CREDENCIAMENTO'!CV21</f>
        <v>0</v>
      </c>
      <c r="CW21" s="400">
        <f>CS21+'APONTAMENTO CREDENCIAMENTO'!CW21</f>
        <v>0</v>
      </c>
      <c r="CX21" s="400">
        <f>CT21+'APONTAMENTO CREDENCIAMENTO'!CX21</f>
        <v>0</v>
      </c>
      <c r="CY21" s="400">
        <f>CU21+'APONTAMENTO CREDENCIAMENTO'!CY21</f>
        <v>0</v>
      </c>
      <c r="CZ21" s="400">
        <f>CV21+'APONTAMENTO CREDENCIAMENTO'!CZ21</f>
        <v>0</v>
      </c>
      <c r="DA21" s="400">
        <f>CW21+'APONTAMENTO CREDENCIAMENTO'!DA21</f>
        <v>0</v>
      </c>
      <c r="DB21" s="400">
        <f>CX21+'APONTAMENTO CREDENCIAMENTO'!DB21</f>
        <v>0</v>
      </c>
      <c r="DC21" s="400">
        <f>CY21+'APONTAMENTO CREDENCIAMENTO'!DC21</f>
        <v>0</v>
      </c>
      <c r="DD21" s="400">
        <f>CZ21+'APONTAMENTO CREDENCIAMENTO'!DD21</f>
        <v>0</v>
      </c>
      <c r="DE21" s="400">
        <f>DA21+'APONTAMENTO CREDENCIAMENTO'!DE21</f>
        <v>0</v>
      </c>
      <c r="DF21" s="400">
        <f>DB21+'APONTAMENTO CREDENCIAMENTO'!DF21</f>
        <v>0</v>
      </c>
      <c r="DG21" s="400">
        <f>DC21+'APONTAMENTO CREDENCIAMENTO'!DG21</f>
        <v>0</v>
      </c>
      <c r="DH21" s="400">
        <f>DD21+'APONTAMENTO CREDENCIAMENTO'!DH21</f>
        <v>0</v>
      </c>
      <c r="DI21" s="400">
        <f>DE21+'APONTAMENTO CREDENCIAMENTO'!DI21</f>
        <v>0</v>
      </c>
      <c r="DJ21" s="400">
        <f>DF21+'APONTAMENTO CREDENCIAMENTO'!DJ21</f>
        <v>0</v>
      </c>
      <c r="DK21" s="400">
        <f>DG21+'APONTAMENTO CREDENCIAMENTO'!DK21</f>
        <v>0</v>
      </c>
      <c r="DL21" s="400">
        <f>DH21+'APONTAMENTO CREDENCIAMENTO'!DL21</f>
        <v>0</v>
      </c>
      <c r="DM21" s="400">
        <f>DI21+'APONTAMENTO CREDENCIAMENTO'!DM21</f>
        <v>0</v>
      </c>
      <c r="DN21" s="400">
        <f>DJ21+'APONTAMENTO CREDENCIAMENTO'!DN21</f>
        <v>0</v>
      </c>
      <c r="DO21" s="400">
        <f>DK21+'APONTAMENTO CREDENCIAMENTO'!DO21</f>
        <v>0</v>
      </c>
      <c r="DP21" s="400">
        <f>DL21+'APONTAMENTO CREDENCIAMENTO'!DP21</f>
        <v>0</v>
      </c>
      <c r="DQ21" s="400">
        <f>DM21+'APONTAMENTO CREDENCIAMENTO'!DQ21</f>
        <v>0</v>
      </c>
      <c r="DR21" s="400">
        <f>DN21+'APONTAMENTO CREDENCIAMENTO'!DR21</f>
        <v>0</v>
      </c>
      <c r="DS21" s="400">
        <f>DO21+'APONTAMENTO CREDENCIAMENTO'!DS21</f>
        <v>0</v>
      </c>
      <c r="DT21" s="400">
        <f>DP21+'APONTAMENTO CREDENCIAMENTO'!DT21</f>
        <v>0</v>
      </c>
      <c r="DU21" s="400">
        <f>DQ21+'APONTAMENTO CREDENCIAMENTO'!DU21</f>
        <v>0</v>
      </c>
      <c r="DV21" s="400">
        <f>DR21+'APONTAMENTO CREDENCIAMENTO'!DV21</f>
        <v>0</v>
      </c>
      <c r="DW21" s="400">
        <f>DS21+'APONTAMENTO CREDENCIAMENTO'!DW21</f>
        <v>0</v>
      </c>
      <c r="DX21" s="400">
        <f>DT21+'APONTAMENTO CREDENCIAMENTO'!DX21</f>
        <v>0</v>
      </c>
      <c r="DY21" s="400">
        <f>DU21+'APONTAMENTO CREDENCIAMENTO'!DY21</f>
        <v>0</v>
      </c>
      <c r="DZ21" s="400">
        <f>DV21+'APONTAMENTO CREDENCIAMENTO'!DZ21</f>
        <v>0</v>
      </c>
      <c r="EA21" s="400">
        <f>DW21+'APONTAMENTO CREDENCIAMENTO'!EA21</f>
        <v>0</v>
      </c>
      <c r="EB21" s="400">
        <f>DX21+'APONTAMENTO CREDENCIAMENTO'!EB21</f>
        <v>0</v>
      </c>
      <c r="EC21" s="400">
        <f>DY21+'APONTAMENTO CREDENCIAMENTO'!EC21</f>
        <v>0</v>
      </c>
      <c r="ED21" s="400">
        <f>DZ21+'APONTAMENTO CREDENCIAMENTO'!ED21</f>
        <v>0</v>
      </c>
      <c r="EE21" s="400">
        <f>EA21+'APONTAMENTO CREDENCIAMENTO'!EE21</f>
        <v>0</v>
      </c>
      <c r="EF21" s="400">
        <f>EB21+'APONTAMENTO CREDENCIAMENTO'!EF21</f>
        <v>0</v>
      </c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v>0</v>
      </c>
      <c r="EQ21" s="171">
        <v>0</v>
      </c>
      <c r="ER21" s="171">
        <v>0</v>
      </c>
      <c r="ES21" s="171">
        <v>0</v>
      </c>
      <c r="ET21" s="171">
        <v>0</v>
      </c>
      <c r="EU21" s="171">
        <v>0</v>
      </c>
      <c r="EV21" s="172">
        <v>0</v>
      </c>
      <c r="EW21" s="367">
        <v>11465.63</v>
      </c>
      <c r="EX21" s="248">
        <v>385.23</v>
      </c>
      <c r="EY21" s="174">
        <v>0</v>
      </c>
      <c r="EZ21" s="249">
        <v>0</v>
      </c>
      <c r="FA21" s="249">
        <v>0</v>
      </c>
      <c r="FB21" s="174">
        <v>0</v>
      </c>
      <c r="FC21" s="175">
        <v>0</v>
      </c>
      <c r="FD21" s="250">
        <v>0</v>
      </c>
      <c r="FE21" s="176">
        <v>11850.859999999999</v>
      </c>
      <c r="FF21" s="177">
        <v>385.23</v>
      </c>
      <c r="FG21" s="177">
        <v>0</v>
      </c>
      <c r="FH21" s="177">
        <v>0</v>
      </c>
      <c r="FI21" s="177">
        <v>0</v>
      </c>
      <c r="FJ21" s="177">
        <v>0</v>
      </c>
      <c r="FK21" s="177">
        <v>0</v>
      </c>
      <c r="FL21" s="177">
        <v>0</v>
      </c>
      <c r="FM21" s="177">
        <v>0</v>
      </c>
      <c r="FN21" s="177">
        <v>0</v>
      </c>
      <c r="FO21" s="177">
        <v>0</v>
      </c>
      <c r="FP21" s="177">
        <v>0</v>
      </c>
      <c r="FQ21" s="177">
        <v>0</v>
      </c>
      <c r="FR21" s="177">
        <v>0</v>
      </c>
      <c r="FS21" s="177">
        <v>0</v>
      </c>
      <c r="FT21" s="177">
        <v>0</v>
      </c>
      <c r="FU21" s="177">
        <v>0</v>
      </c>
      <c r="FV21" s="177">
        <v>0</v>
      </c>
      <c r="FW21" s="177">
        <v>0</v>
      </c>
      <c r="FX21" s="177">
        <v>0</v>
      </c>
      <c r="FY21" s="177">
        <v>0</v>
      </c>
      <c r="FZ21" s="177">
        <v>0</v>
      </c>
      <c r="GA21" s="177">
        <v>0</v>
      </c>
      <c r="GB21" s="177">
        <v>0</v>
      </c>
      <c r="GC21" s="177">
        <v>0</v>
      </c>
      <c r="GD21" s="177">
        <v>0</v>
      </c>
      <c r="GE21" s="177">
        <v>0</v>
      </c>
      <c r="GF21" s="177">
        <v>0</v>
      </c>
      <c r="GG21" s="177">
        <v>0</v>
      </c>
      <c r="GH21" s="177">
        <v>0</v>
      </c>
      <c r="GI21" s="177">
        <v>0</v>
      </c>
      <c r="GJ21" s="177">
        <v>0</v>
      </c>
      <c r="GK21" s="178"/>
      <c r="GL21" s="103">
        <v>0</v>
      </c>
      <c r="GM21" s="124"/>
      <c r="GN21" s="104">
        <v>0</v>
      </c>
      <c r="GO21" s="104">
        <v>0</v>
      </c>
      <c r="GP21" s="104">
        <v>0</v>
      </c>
      <c r="GQ21" s="104">
        <v>0</v>
      </c>
      <c r="GR21" s="104">
        <v>0</v>
      </c>
      <c r="GS21" s="104">
        <v>0</v>
      </c>
      <c r="GT21" s="104">
        <v>0</v>
      </c>
      <c r="GU21" s="104">
        <v>0</v>
      </c>
      <c r="GV21" s="104">
        <v>0</v>
      </c>
      <c r="GW21" s="104">
        <v>0</v>
      </c>
      <c r="GX21" s="104">
        <v>0</v>
      </c>
      <c r="GY21" s="104">
        <v>0</v>
      </c>
      <c r="GZ21" s="104">
        <v>0</v>
      </c>
      <c r="HA21" s="104">
        <v>0</v>
      </c>
      <c r="HB21" s="104">
        <v>0</v>
      </c>
      <c r="HC21" s="104">
        <v>0</v>
      </c>
      <c r="HD21" s="104">
        <v>0</v>
      </c>
      <c r="HE21" s="104">
        <v>0</v>
      </c>
      <c r="HF21" s="104">
        <v>0</v>
      </c>
      <c r="HG21" s="104">
        <v>0</v>
      </c>
      <c r="HH21" s="104">
        <v>0</v>
      </c>
      <c r="HI21" s="104">
        <v>0</v>
      </c>
      <c r="HJ21" s="104">
        <v>0</v>
      </c>
      <c r="HK21" s="104">
        <v>0</v>
      </c>
      <c r="HL21" s="104">
        <v>0</v>
      </c>
      <c r="HM21" s="104">
        <v>0</v>
      </c>
      <c r="HN21" s="104">
        <v>0</v>
      </c>
      <c r="HO21" s="104">
        <v>0</v>
      </c>
      <c r="HP21" s="104"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v>0</v>
      </c>
      <c r="HZ21" s="280">
        <v>0</v>
      </c>
      <c r="IA21" s="280">
        <v>0</v>
      </c>
      <c r="IB21" s="64" t="b">
        <v>0</v>
      </c>
      <c r="IC21" s="64"/>
    </row>
    <row r="22" spans="1:237" s="106" customFormat="1" ht="22.5" customHeight="1" x14ac:dyDescent="0.25">
      <c r="A22" s="368" t="s">
        <v>3206</v>
      </c>
      <c r="B22" s="369" t="s">
        <v>3207</v>
      </c>
      <c r="C22" s="370" t="s">
        <v>3192</v>
      </c>
      <c r="D22" s="371" t="s">
        <v>3208</v>
      </c>
      <c r="E22" s="371" t="s">
        <v>3209</v>
      </c>
      <c r="F22" s="372" t="s">
        <v>3181</v>
      </c>
      <c r="G22" s="372" t="s">
        <v>3182</v>
      </c>
      <c r="H22" s="373" t="s">
        <v>1289</v>
      </c>
      <c r="I22" s="374" t="s">
        <v>1289</v>
      </c>
      <c r="J22" s="421" t="s">
        <v>3183</v>
      </c>
      <c r="K22" s="421" t="s">
        <v>3185</v>
      </c>
      <c r="L22" s="329">
        <v>0</v>
      </c>
      <c r="M22" s="329">
        <v>0</v>
      </c>
      <c r="N22" s="657"/>
      <c r="O22" s="658" t="s">
        <v>3329</v>
      </c>
      <c r="P22" s="659">
        <v>0</v>
      </c>
      <c r="Q22" s="400"/>
      <c r="R22" s="401"/>
      <c r="S22" s="400"/>
      <c r="T22" s="401"/>
      <c r="U22" s="400">
        <f>Q22+'APONTAMENTO CREDENCIAMENTO'!U22</f>
        <v>0</v>
      </c>
      <c r="V22" s="400">
        <f>R22+'APONTAMENTO CREDENCIAMENTO'!V22</f>
        <v>0</v>
      </c>
      <c r="W22" s="400">
        <f>S22+'APONTAMENTO CREDENCIAMENTO'!W22</f>
        <v>0</v>
      </c>
      <c r="X22" s="400">
        <f>T22+'APONTAMENTO CREDENCIAMENTO'!X22</f>
        <v>0</v>
      </c>
      <c r="Y22" s="400">
        <f>U22+'APONTAMENTO CREDENCIAMENTO'!Y22</f>
        <v>0</v>
      </c>
      <c r="Z22" s="400">
        <f>V22+'APONTAMENTO CREDENCIAMENTO'!Z22</f>
        <v>0</v>
      </c>
      <c r="AA22" s="400">
        <f>W22+'APONTAMENTO CREDENCIAMENTO'!AA22</f>
        <v>0</v>
      </c>
      <c r="AB22" s="400">
        <f>X22+'APONTAMENTO CREDENCIAMENTO'!AB22</f>
        <v>0</v>
      </c>
      <c r="AC22" s="400">
        <f>Y22+'APONTAMENTO CREDENCIAMENTO'!AC22</f>
        <v>0</v>
      </c>
      <c r="AD22" s="400">
        <f>Z22+'APONTAMENTO CREDENCIAMENTO'!AD22</f>
        <v>0</v>
      </c>
      <c r="AE22" s="400">
        <f>AA22+'APONTAMENTO CREDENCIAMENTO'!AE22</f>
        <v>0</v>
      </c>
      <c r="AF22" s="400">
        <f>AB22+'APONTAMENTO CREDENCIAMENTO'!AF22</f>
        <v>0</v>
      </c>
      <c r="AG22" s="400">
        <f>AC22+'APONTAMENTO CREDENCIAMENTO'!AG22</f>
        <v>0</v>
      </c>
      <c r="AH22" s="400">
        <f>AD22+'APONTAMENTO CREDENCIAMENTO'!AH22</f>
        <v>0</v>
      </c>
      <c r="AI22" s="400">
        <f>AE22+'APONTAMENTO CREDENCIAMENTO'!AI22</f>
        <v>0</v>
      </c>
      <c r="AJ22" s="400">
        <f>AF22+'APONTAMENTO CREDENCIAMENTO'!AJ22</f>
        <v>0</v>
      </c>
      <c r="AK22" s="400">
        <f>AG22+'APONTAMENTO CREDENCIAMENTO'!AK22</f>
        <v>0</v>
      </c>
      <c r="AL22" s="400">
        <f>AH22+'APONTAMENTO CREDENCIAMENTO'!AL22</f>
        <v>0</v>
      </c>
      <c r="AM22" s="400">
        <f>AI22+'APONTAMENTO CREDENCIAMENTO'!AM22</f>
        <v>0</v>
      </c>
      <c r="AN22" s="400">
        <f>AJ22+'APONTAMENTO CREDENCIAMENTO'!AN22</f>
        <v>0</v>
      </c>
      <c r="AO22" s="400">
        <f>AK22+'APONTAMENTO CREDENCIAMENTO'!AO22</f>
        <v>0</v>
      </c>
      <c r="AP22" s="400">
        <f>AL22+'APONTAMENTO CREDENCIAMENTO'!AP22</f>
        <v>0</v>
      </c>
      <c r="AQ22" s="400">
        <f>AM22+'APONTAMENTO CREDENCIAMENTO'!AQ22</f>
        <v>0</v>
      </c>
      <c r="AR22" s="400">
        <f>AN22+'APONTAMENTO CREDENCIAMENTO'!AR22</f>
        <v>0</v>
      </c>
      <c r="AS22" s="400">
        <f>AO22+'APONTAMENTO CREDENCIAMENTO'!AS22</f>
        <v>0</v>
      </c>
      <c r="AT22" s="400">
        <f>AP22+'APONTAMENTO CREDENCIAMENTO'!AT22</f>
        <v>0</v>
      </c>
      <c r="AU22" s="400">
        <f>AQ22+'APONTAMENTO CREDENCIAMENTO'!AU22</f>
        <v>0</v>
      </c>
      <c r="AV22" s="400">
        <f>AR22+'APONTAMENTO CREDENCIAMENTO'!AV22</f>
        <v>0</v>
      </c>
      <c r="AW22" s="400">
        <f>AS22+'APONTAMENTO CREDENCIAMENTO'!AW22</f>
        <v>0</v>
      </c>
      <c r="AX22" s="400">
        <f>AT22+'APONTAMENTO CREDENCIAMENTO'!AX22</f>
        <v>0</v>
      </c>
      <c r="AY22" s="400">
        <f>AU22+'APONTAMENTO CREDENCIAMENTO'!AY22</f>
        <v>0</v>
      </c>
      <c r="AZ22" s="400">
        <f>AV22+'APONTAMENTO CREDENCIAMENTO'!AZ22</f>
        <v>0</v>
      </c>
      <c r="BA22" s="400">
        <f>AW22+'APONTAMENTO CREDENCIAMENTO'!BA22</f>
        <v>0</v>
      </c>
      <c r="BB22" s="400">
        <f>AX22+'APONTAMENTO CREDENCIAMENTO'!BB22</f>
        <v>0</v>
      </c>
      <c r="BC22" s="400">
        <f>AY22+'APONTAMENTO CREDENCIAMENTO'!BC22</f>
        <v>0</v>
      </c>
      <c r="BD22" s="400">
        <f>AZ22+'APONTAMENTO CREDENCIAMENTO'!BD22</f>
        <v>0</v>
      </c>
      <c r="BE22" s="400">
        <f>BA22+'APONTAMENTO CREDENCIAMENTO'!BE22</f>
        <v>0</v>
      </c>
      <c r="BF22" s="400">
        <f>BB22+'APONTAMENTO CREDENCIAMENTO'!BF22</f>
        <v>0</v>
      </c>
      <c r="BG22" s="400">
        <f>BC22+'APONTAMENTO CREDENCIAMENTO'!BG22</f>
        <v>0</v>
      </c>
      <c r="BH22" s="400">
        <f>BD22+'APONTAMENTO CREDENCIAMENTO'!BH22</f>
        <v>0</v>
      </c>
      <c r="BI22" s="400">
        <f>BE22+'APONTAMENTO CREDENCIAMENTO'!BI22</f>
        <v>0</v>
      </c>
      <c r="BJ22" s="400">
        <f>BF22+'APONTAMENTO CREDENCIAMENTO'!BJ22</f>
        <v>0</v>
      </c>
      <c r="BK22" s="400">
        <f>BG22+'APONTAMENTO CREDENCIAMENTO'!BK22</f>
        <v>0</v>
      </c>
      <c r="BL22" s="400">
        <f>BH22+'APONTAMENTO CREDENCIAMENTO'!BL22</f>
        <v>0</v>
      </c>
      <c r="BM22" s="400">
        <f>BI22+'APONTAMENTO CREDENCIAMENTO'!BM22</f>
        <v>0</v>
      </c>
      <c r="BN22" s="400">
        <f>BJ22+'APONTAMENTO CREDENCIAMENTO'!BN22</f>
        <v>0</v>
      </c>
      <c r="BO22" s="400">
        <f>BK22+'APONTAMENTO CREDENCIAMENTO'!BO22</f>
        <v>0</v>
      </c>
      <c r="BP22" s="400">
        <f>BL22+'APONTAMENTO CREDENCIAMENTO'!BP22</f>
        <v>0</v>
      </c>
      <c r="BQ22" s="400">
        <f>BM22+'APONTAMENTO CREDENCIAMENTO'!BQ22</f>
        <v>0</v>
      </c>
      <c r="BR22" s="400">
        <f>BN22+'APONTAMENTO CREDENCIAMENTO'!BR22</f>
        <v>0</v>
      </c>
      <c r="BS22" s="400">
        <f>BO22+'APONTAMENTO CREDENCIAMENTO'!BS22</f>
        <v>0</v>
      </c>
      <c r="BT22" s="400">
        <f>BP22+'APONTAMENTO CREDENCIAMENTO'!BT22</f>
        <v>0</v>
      </c>
      <c r="BU22" s="400">
        <f>BQ22+'APONTAMENTO CREDENCIAMENTO'!BU22</f>
        <v>0</v>
      </c>
      <c r="BV22" s="400">
        <f>BR22+'APONTAMENTO CREDENCIAMENTO'!BV22</f>
        <v>0</v>
      </c>
      <c r="BW22" s="400">
        <f>BS22+'APONTAMENTO CREDENCIAMENTO'!BW22</f>
        <v>0</v>
      </c>
      <c r="BX22" s="400">
        <f>BT22+'APONTAMENTO CREDENCIAMENTO'!BX22</f>
        <v>0</v>
      </c>
      <c r="BY22" s="400">
        <f>BU22+'APONTAMENTO CREDENCIAMENTO'!BY22</f>
        <v>0</v>
      </c>
      <c r="BZ22" s="400">
        <f>BV22+'APONTAMENTO CREDENCIAMENTO'!BZ22</f>
        <v>0</v>
      </c>
      <c r="CA22" s="400">
        <f>BW22+'APONTAMENTO CREDENCIAMENTO'!CA22</f>
        <v>0</v>
      </c>
      <c r="CB22" s="400">
        <f>BX22+'APONTAMENTO CREDENCIAMENTO'!CB22</f>
        <v>0</v>
      </c>
      <c r="CC22" s="400">
        <f>BY22+'APONTAMENTO CREDENCIAMENTO'!CC22</f>
        <v>0</v>
      </c>
      <c r="CD22" s="400">
        <f>BZ22+'APONTAMENTO CREDENCIAMENTO'!CD22</f>
        <v>0</v>
      </c>
      <c r="CE22" s="400">
        <f>CA22+'APONTAMENTO CREDENCIAMENTO'!CE22</f>
        <v>0</v>
      </c>
      <c r="CF22" s="400">
        <f>CB22+'APONTAMENTO CREDENCIAMENTO'!CF22</f>
        <v>0</v>
      </c>
      <c r="CG22" s="400">
        <f>CC22+'APONTAMENTO CREDENCIAMENTO'!CG22</f>
        <v>0</v>
      </c>
      <c r="CH22" s="400">
        <f>CD22+'APONTAMENTO CREDENCIAMENTO'!CH22</f>
        <v>0</v>
      </c>
      <c r="CI22" s="400">
        <f>CE22+'APONTAMENTO CREDENCIAMENTO'!CI22</f>
        <v>0</v>
      </c>
      <c r="CJ22" s="400">
        <f>CF22+'APONTAMENTO CREDENCIAMENTO'!CJ22</f>
        <v>0</v>
      </c>
      <c r="CK22" s="400">
        <f>CG22+'APONTAMENTO CREDENCIAMENTO'!CK22</f>
        <v>0</v>
      </c>
      <c r="CL22" s="400">
        <f>CH22+'APONTAMENTO CREDENCIAMENTO'!CL22</f>
        <v>0</v>
      </c>
      <c r="CM22" s="400">
        <f>CI22+'APONTAMENTO CREDENCIAMENTO'!CM22</f>
        <v>0</v>
      </c>
      <c r="CN22" s="400">
        <f>CJ22+'APONTAMENTO CREDENCIAMENTO'!CN22</f>
        <v>0</v>
      </c>
      <c r="CO22" s="400">
        <f>CK22+'APONTAMENTO CREDENCIAMENTO'!CO22</f>
        <v>0</v>
      </c>
      <c r="CP22" s="400">
        <f>CL22+'APONTAMENTO CREDENCIAMENTO'!CP22</f>
        <v>0</v>
      </c>
      <c r="CQ22" s="400">
        <f>CM22+'APONTAMENTO CREDENCIAMENTO'!CQ22</f>
        <v>0</v>
      </c>
      <c r="CR22" s="400">
        <f>CN22+'APONTAMENTO CREDENCIAMENTO'!CR22</f>
        <v>0</v>
      </c>
      <c r="CS22" s="400">
        <f>CO22+'APONTAMENTO CREDENCIAMENTO'!CS22</f>
        <v>0</v>
      </c>
      <c r="CT22" s="400">
        <f>CP22+'APONTAMENTO CREDENCIAMENTO'!CT22</f>
        <v>0</v>
      </c>
      <c r="CU22" s="400">
        <f>CQ22+'APONTAMENTO CREDENCIAMENTO'!CU22</f>
        <v>0</v>
      </c>
      <c r="CV22" s="400">
        <f>CR22+'APONTAMENTO CREDENCIAMENTO'!CV22</f>
        <v>0</v>
      </c>
      <c r="CW22" s="400">
        <f>CS22+'APONTAMENTO CREDENCIAMENTO'!CW22</f>
        <v>0</v>
      </c>
      <c r="CX22" s="400">
        <f>CT22+'APONTAMENTO CREDENCIAMENTO'!CX22</f>
        <v>0</v>
      </c>
      <c r="CY22" s="400">
        <f>CU22+'APONTAMENTO CREDENCIAMENTO'!CY22</f>
        <v>0</v>
      </c>
      <c r="CZ22" s="400">
        <f>CV22+'APONTAMENTO CREDENCIAMENTO'!CZ22</f>
        <v>0</v>
      </c>
      <c r="DA22" s="400">
        <f>CW22+'APONTAMENTO CREDENCIAMENTO'!DA22</f>
        <v>0</v>
      </c>
      <c r="DB22" s="400">
        <f>CX22+'APONTAMENTO CREDENCIAMENTO'!DB22</f>
        <v>0</v>
      </c>
      <c r="DC22" s="400">
        <f>CY22+'APONTAMENTO CREDENCIAMENTO'!DC22</f>
        <v>0</v>
      </c>
      <c r="DD22" s="400">
        <f>CZ22+'APONTAMENTO CREDENCIAMENTO'!DD22</f>
        <v>0</v>
      </c>
      <c r="DE22" s="400">
        <f>DA22+'APONTAMENTO CREDENCIAMENTO'!DE22</f>
        <v>0</v>
      </c>
      <c r="DF22" s="400">
        <f>DB22+'APONTAMENTO CREDENCIAMENTO'!DF22</f>
        <v>0</v>
      </c>
      <c r="DG22" s="400">
        <f>DC22+'APONTAMENTO CREDENCIAMENTO'!DG22</f>
        <v>0</v>
      </c>
      <c r="DH22" s="400">
        <f>DD22+'APONTAMENTO CREDENCIAMENTO'!DH22</f>
        <v>0</v>
      </c>
      <c r="DI22" s="400">
        <f>DE22+'APONTAMENTO CREDENCIAMENTO'!DI22</f>
        <v>0</v>
      </c>
      <c r="DJ22" s="400">
        <f>DF22+'APONTAMENTO CREDENCIAMENTO'!DJ22</f>
        <v>0</v>
      </c>
      <c r="DK22" s="400">
        <f>DG22+'APONTAMENTO CREDENCIAMENTO'!DK22</f>
        <v>0</v>
      </c>
      <c r="DL22" s="400">
        <f>DH22+'APONTAMENTO CREDENCIAMENTO'!DL22</f>
        <v>0</v>
      </c>
      <c r="DM22" s="400">
        <f>DI22+'APONTAMENTO CREDENCIAMENTO'!DM22</f>
        <v>0</v>
      </c>
      <c r="DN22" s="400">
        <f>DJ22+'APONTAMENTO CREDENCIAMENTO'!DN22</f>
        <v>0</v>
      </c>
      <c r="DO22" s="400">
        <f>DK22+'APONTAMENTO CREDENCIAMENTO'!DO22</f>
        <v>0</v>
      </c>
      <c r="DP22" s="400">
        <f>DL22+'APONTAMENTO CREDENCIAMENTO'!DP22</f>
        <v>0</v>
      </c>
      <c r="DQ22" s="400">
        <f>DM22+'APONTAMENTO CREDENCIAMENTO'!DQ22</f>
        <v>0</v>
      </c>
      <c r="DR22" s="400">
        <f>DN22+'APONTAMENTO CREDENCIAMENTO'!DR22</f>
        <v>0</v>
      </c>
      <c r="DS22" s="400">
        <f>DO22+'APONTAMENTO CREDENCIAMENTO'!DS22</f>
        <v>0</v>
      </c>
      <c r="DT22" s="400">
        <f>DP22+'APONTAMENTO CREDENCIAMENTO'!DT22</f>
        <v>0</v>
      </c>
      <c r="DU22" s="400">
        <f>DQ22+'APONTAMENTO CREDENCIAMENTO'!DU22</f>
        <v>0</v>
      </c>
      <c r="DV22" s="400">
        <f>DR22+'APONTAMENTO CREDENCIAMENTO'!DV22</f>
        <v>0</v>
      </c>
      <c r="DW22" s="400">
        <f>DS22+'APONTAMENTO CREDENCIAMENTO'!DW22</f>
        <v>0</v>
      </c>
      <c r="DX22" s="400">
        <f>DT22+'APONTAMENTO CREDENCIAMENTO'!DX22</f>
        <v>0</v>
      </c>
      <c r="DY22" s="400">
        <f>DU22+'APONTAMENTO CREDENCIAMENTO'!DY22</f>
        <v>0</v>
      </c>
      <c r="DZ22" s="400">
        <f>DV22+'APONTAMENTO CREDENCIAMENTO'!DZ22</f>
        <v>0</v>
      </c>
      <c r="EA22" s="400">
        <f>DW22+'APONTAMENTO CREDENCIAMENTO'!EA22</f>
        <v>0</v>
      </c>
      <c r="EB22" s="400">
        <f>DX22+'APONTAMENTO CREDENCIAMENTO'!EB22</f>
        <v>0</v>
      </c>
      <c r="EC22" s="400">
        <f>DY22+'APONTAMENTO CREDENCIAMENTO'!EC22</f>
        <v>0</v>
      </c>
      <c r="ED22" s="400">
        <f>DZ22+'APONTAMENTO CREDENCIAMENTO'!ED22</f>
        <v>0</v>
      </c>
      <c r="EE22" s="400">
        <f>EA22+'APONTAMENTO CREDENCIAMENTO'!EE22</f>
        <v>0</v>
      </c>
      <c r="EF22" s="400">
        <f>EB22+'APONTAMENTO CREDENCIAMENTO'!EF22</f>
        <v>0</v>
      </c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v>0</v>
      </c>
      <c r="EQ22" s="171">
        <v>0</v>
      </c>
      <c r="ER22" s="171">
        <v>0</v>
      </c>
      <c r="ES22" s="171">
        <v>0</v>
      </c>
      <c r="ET22" s="171">
        <v>0</v>
      </c>
      <c r="EU22" s="171">
        <v>0</v>
      </c>
      <c r="EV22" s="172">
        <v>0</v>
      </c>
      <c r="EW22" s="173"/>
      <c r="EX22" s="248">
        <v>0</v>
      </c>
      <c r="EY22" s="174">
        <v>0</v>
      </c>
      <c r="EZ22" s="249">
        <v>0</v>
      </c>
      <c r="FA22" s="249">
        <v>0</v>
      </c>
      <c r="FB22" s="174">
        <v>0</v>
      </c>
      <c r="FC22" s="126">
        <v>0</v>
      </c>
      <c r="FD22" s="250"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v>0</v>
      </c>
      <c r="HZ22" s="280">
        <v>0</v>
      </c>
      <c r="IA22" s="280">
        <v>0</v>
      </c>
      <c r="IB22" s="64"/>
      <c r="IC22" s="64"/>
    </row>
    <row r="23" spans="1:237" s="106" customFormat="1" ht="22.5" customHeight="1" x14ac:dyDescent="0.25">
      <c r="A23" s="368" t="s">
        <v>3206</v>
      </c>
      <c r="B23" s="369" t="s">
        <v>3207</v>
      </c>
      <c r="C23" s="375" t="s">
        <v>3192</v>
      </c>
      <c r="D23" s="371" t="s">
        <v>3208</v>
      </c>
      <c r="E23" s="371" t="s">
        <v>3209</v>
      </c>
      <c r="F23" s="376" t="s">
        <v>3181</v>
      </c>
      <c r="G23" s="376" t="s">
        <v>3182</v>
      </c>
      <c r="H23" s="373" t="s">
        <v>1289</v>
      </c>
      <c r="I23" s="374" t="s">
        <v>1289</v>
      </c>
      <c r="J23" s="421" t="s">
        <v>3183</v>
      </c>
      <c r="K23" s="422" t="s">
        <v>3186</v>
      </c>
      <c r="L23" s="329">
        <v>0</v>
      </c>
      <c r="M23" s="329">
        <v>0</v>
      </c>
      <c r="N23" s="657"/>
      <c r="O23" s="658" t="s">
        <v>3329</v>
      </c>
      <c r="P23" s="659">
        <v>0</v>
      </c>
      <c r="Q23" s="400">
        <v>1</v>
      </c>
      <c r="R23" s="401"/>
      <c r="S23" s="400"/>
      <c r="T23" s="401"/>
      <c r="U23" s="400">
        <f>Q23+'APONTAMENTO CREDENCIAMENTO'!U23</f>
        <v>1</v>
      </c>
      <c r="V23" s="400">
        <f>R23+'APONTAMENTO CREDENCIAMENTO'!V23</f>
        <v>0</v>
      </c>
      <c r="W23" s="400">
        <f>S23+'APONTAMENTO CREDENCIAMENTO'!W23</f>
        <v>0</v>
      </c>
      <c r="X23" s="400">
        <f>T23+'APONTAMENTO CREDENCIAMENTO'!X23</f>
        <v>0</v>
      </c>
      <c r="Y23" s="400">
        <f>U23+'APONTAMENTO CREDENCIAMENTO'!Y23</f>
        <v>1</v>
      </c>
      <c r="Z23" s="400">
        <f>V23+'APONTAMENTO CREDENCIAMENTO'!Z23</f>
        <v>0</v>
      </c>
      <c r="AA23" s="400">
        <f>W23+'APONTAMENTO CREDENCIAMENTO'!AA23</f>
        <v>0</v>
      </c>
      <c r="AB23" s="400">
        <f>X23+'APONTAMENTO CREDENCIAMENTO'!AB23</f>
        <v>0</v>
      </c>
      <c r="AC23" s="400">
        <f>Y23+'APONTAMENTO CREDENCIAMENTO'!AC23</f>
        <v>1</v>
      </c>
      <c r="AD23" s="400">
        <f>Z23+'APONTAMENTO CREDENCIAMENTO'!AD23</f>
        <v>0</v>
      </c>
      <c r="AE23" s="400">
        <f>AA23+'APONTAMENTO CREDENCIAMENTO'!AE23</f>
        <v>0</v>
      </c>
      <c r="AF23" s="400">
        <f>AB23+'APONTAMENTO CREDENCIAMENTO'!AF23</f>
        <v>0</v>
      </c>
      <c r="AG23" s="400">
        <f>AC23+'APONTAMENTO CREDENCIAMENTO'!AG23</f>
        <v>1</v>
      </c>
      <c r="AH23" s="400">
        <f>AD23+'APONTAMENTO CREDENCIAMENTO'!AH23</f>
        <v>0</v>
      </c>
      <c r="AI23" s="400">
        <f>AE23+'APONTAMENTO CREDENCIAMENTO'!AI23</f>
        <v>0</v>
      </c>
      <c r="AJ23" s="400">
        <f>AF23+'APONTAMENTO CREDENCIAMENTO'!AJ23</f>
        <v>0</v>
      </c>
      <c r="AK23" s="400">
        <f>AG23+'APONTAMENTO CREDENCIAMENTO'!AK23</f>
        <v>1</v>
      </c>
      <c r="AL23" s="400">
        <f>AH23+'APONTAMENTO CREDENCIAMENTO'!AL23</f>
        <v>0</v>
      </c>
      <c r="AM23" s="400">
        <f>AI23+'APONTAMENTO CREDENCIAMENTO'!AM23</f>
        <v>0</v>
      </c>
      <c r="AN23" s="400">
        <f>AJ23+'APONTAMENTO CREDENCIAMENTO'!AN23</f>
        <v>0</v>
      </c>
      <c r="AO23" s="400">
        <f>AK23+'APONTAMENTO CREDENCIAMENTO'!AO23</f>
        <v>1</v>
      </c>
      <c r="AP23" s="400">
        <f>AL23+'APONTAMENTO CREDENCIAMENTO'!AP23</f>
        <v>0</v>
      </c>
      <c r="AQ23" s="400">
        <f>AM23+'APONTAMENTO CREDENCIAMENTO'!AQ23</f>
        <v>0</v>
      </c>
      <c r="AR23" s="400">
        <f>AN23+'APONTAMENTO CREDENCIAMENTO'!AR23</f>
        <v>0</v>
      </c>
      <c r="AS23" s="400">
        <f>AO23+'APONTAMENTO CREDENCIAMENTO'!AS23</f>
        <v>1</v>
      </c>
      <c r="AT23" s="400">
        <f>AP23+'APONTAMENTO CREDENCIAMENTO'!AT23</f>
        <v>0</v>
      </c>
      <c r="AU23" s="400">
        <f>AQ23+'APONTAMENTO CREDENCIAMENTO'!AU23</f>
        <v>0</v>
      </c>
      <c r="AV23" s="400">
        <f>AR23+'APONTAMENTO CREDENCIAMENTO'!AV23</f>
        <v>0</v>
      </c>
      <c r="AW23" s="400">
        <f>AS23+'APONTAMENTO CREDENCIAMENTO'!AW23</f>
        <v>1</v>
      </c>
      <c r="AX23" s="400">
        <f>AT23+'APONTAMENTO CREDENCIAMENTO'!AX23</f>
        <v>0</v>
      </c>
      <c r="AY23" s="400">
        <f>AU23+'APONTAMENTO CREDENCIAMENTO'!AY23</f>
        <v>0</v>
      </c>
      <c r="AZ23" s="400">
        <f>AV23+'APONTAMENTO CREDENCIAMENTO'!AZ23</f>
        <v>0</v>
      </c>
      <c r="BA23" s="400">
        <f>AW23+'APONTAMENTO CREDENCIAMENTO'!BA23</f>
        <v>1</v>
      </c>
      <c r="BB23" s="400">
        <f>AX23+'APONTAMENTO CREDENCIAMENTO'!BB23</f>
        <v>0</v>
      </c>
      <c r="BC23" s="400">
        <f>AY23+'APONTAMENTO CREDENCIAMENTO'!BC23</f>
        <v>0</v>
      </c>
      <c r="BD23" s="400">
        <f>AZ23+'APONTAMENTO CREDENCIAMENTO'!BD23</f>
        <v>0</v>
      </c>
      <c r="BE23" s="400">
        <f>BA23+'APONTAMENTO CREDENCIAMENTO'!BE23</f>
        <v>1</v>
      </c>
      <c r="BF23" s="400">
        <f>BB23+'APONTAMENTO CREDENCIAMENTO'!BF23</f>
        <v>0</v>
      </c>
      <c r="BG23" s="400">
        <f>BC23+'APONTAMENTO CREDENCIAMENTO'!BG23</f>
        <v>0</v>
      </c>
      <c r="BH23" s="400">
        <f>BD23+'APONTAMENTO CREDENCIAMENTO'!BH23</f>
        <v>0</v>
      </c>
      <c r="BI23" s="400">
        <f>BE23+'APONTAMENTO CREDENCIAMENTO'!BI23</f>
        <v>1</v>
      </c>
      <c r="BJ23" s="400">
        <f>BF23+'APONTAMENTO CREDENCIAMENTO'!BJ23</f>
        <v>0</v>
      </c>
      <c r="BK23" s="400">
        <f>BG23+'APONTAMENTO CREDENCIAMENTO'!BK23</f>
        <v>0</v>
      </c>
      <c r="BL23" s="400">
        <f>BH23+'APONTAMENTO CREDENCIAMENTO'!BL23</f>
        <v>0</v>
      </c>
      <c r="BM23" s="400">
        <f>BI23+'APONTAMENTO CREDENCIAMENTO'!BM23</f>
        <v>1</v>
      </c>
      <c r="BN23" s="400">
        <f>BJ23+'APONTAMENTO CREDENCIAMENTO'!BN23</f>
        <v>0</v>
      </c>
      <c r="BO23" s="400">
        <f>BK23+'APONTAMENTO CREDENCIAMENTO'!BO23</f>
        <v>0</v>
      </c>
      <c r="BP23" s="400">
        <f>BL23+'APONTAMENTO CREDENCIAMENTO'!BP23</f>
        <v>0</v>
      </c>
      <c r="BQ23" s="400">
        <f>BM23+'APONTAMENTO CREDENCIAMENTO'!BQ23</f>
        <v>1</v>
      </c>
      <c r="BR23" s="400">
        <f>BN23+'APONTAMENTO CREDENCIAMENTO'!BR23</f>
        <v>0</v>
      </c>
      <c r="BS23" s="400">
        <f>BO23+'APONTAMENTO CREDENCIAMENTO'!BS23</f>
        <v>0</v>
      </c>
      <c r="BT23" s="400">
        <f>BP23+'APONTAMENTO CREDENCIAMENTO'!BT23</f>
        <v>0</v>
      </c>
      <c r="BU23" s="400">
        <f>BQ23+'APONTAMENTO CREDENCIAMENTO'!BU23</f>
        <v>1</v>
      </c>
      <c r="BV23" s="400">
        <f>BR23+'APONTAMENTO CREDENCIAMENTO'!BV23</f>
        <v>0</v>
      </c>
      <c r="BW23" s="400">
        <f>BS23+'APONTAMENTO CREDENCIAMENTO'!BW23</f>
        <v>0</v>
      </c>
      <c r="BX23" s="400">
        <f>BT23+'APONTAMENTO CREDENCIAMENTO'!BX23</f>
        <v>0</v>
      </c>
      <c r="BY23" s="400">
        <f>BU23+'APONTAMENTO CREDENCIAMENTO'!BY23</f>
        <v>1</v>
      </c>
      <c r="BZ23" s="400">
        <f>BV23+'APONTAMENTO CREDENCIAMENTO'!BZ23</f>
        <v>0</v>
      </c>
      <c r="CA23" s="400">
        <f>BW23+'APONTAMENTO CREDENCIAMENTO'!CA23</f>
        <v>0</v>
      </c>
      <c r="CB23" s="400">
        <f>BX23+'APONTAMENTO CREDENCIAMENTO'!CB23</f>
        <v>0</v>
      </c>
      <c r="CC23" s="400">
        <f>BY23+'APONTAMENTO CREDENCIAMENTO'!CC23</f>
        <v>1</v>
      </c>
      <c r="CD23" s="400">
        <f>BZ23+'APONTAMENTO CREDENCIAMENTO'!CD23</f>
        <v>0</v>
      </c>
      <c r="CE23" s="400">
        <f>CA23+'APONTAMENTO CREDENCIAMENTO'!CE23</f>
        <v>0</v>
      </c>
      <c r="CF23" s="400">
        <f>CB23+'APONTAMENTO CREDENCIAMENTO'!CF23</f>
        <v>0</v>
      </c>
      <c r="CG23" s="400">
        <f>CC23+'APONTAMENTO CREDENCIAMENTO'!CG23</f>
        <v>1</v>
      </c>
      <c r="CH23" s="400">
        <f>CD23+'APONTAMENTO CREDENCIAMENTO'!CH23</f>
        <v>0</v>
      </c>
      <c r="CI23" s="400">
        <f>CE23+'APONTAMENTO CREDENCIAMENTO'!CI23</f>
        <v>0</v>
      </c>
      <c r="CJ23" s="400">
        <f>CF23+'APONTAMENTO CREDENCIAMENTO'!CJ23</f>
        <v>0</v>
      </c>
      <c r="CK23" s="400">
        <f>CG23+'APONTAMENTO CREDENCIAMENTO'!CK23</f>
        <v>1</v>
      </c>
      <c r="CL23" s="400">
        <f>CH23+'APONTAMENTO CREDENCIAMENTO'!CL23</f>
        <v>0</v>
      </c>
      <c r="CM23" s="400">
        <f>CI23+'APONTAMENTO CREDENCIAMENTO'!CM23</f>
        <v>0</v>
      </c>
      <c r="CN23" s="400">
        <f>CJ23+'APONTAMENTO CREDENCIAMENTO'!CN23</f>
        <v>0</v>
      </c>
      <c r="CO23" s="400">
        <f>CK23+'APONTAMENTO CREDENCIAMENTO'!CO23</f>
        <v>1</v>
      </c>
      <c r="CP23" s="400">
        <f>CL23+'APONTAMENTO CREDENCIAMENTO'!CP23</f>
        <v>0</v>
      </c>
      <c r="CQ23" s="400">
        <f>CM23+'APONTAMENTO CREDENCIAMENTO'!CQ23</f>
        <v>0</v>
      </c>
      <c r="CR23" s="400">
        <f>CN23+'APONTAMENTO CREDENCIAMENTO'!CR23</f>
        <v>0</v>
      </c>
      <c r="CS23" s="400">
        <f>CO23+'APONTAMENTO CREDENCIAMENTO'!CS23</f>
        <v>1</v>
      </c>
      <c r="CT23" s="400">
        <f>CP23+'APONTAMENTO CREDENCIAMENTO'!CT23</f>
        <v>0</v>
      </c>
      <c r="CU23" s="400">
        <f>CQ23+'APONTAMENTO CREDENCIAMENTO'!CU23</f>
        <v>0</v>
      </c>
      <c r="CV23" s="400">
        <f>CR23+'APONTAMENTO CREDENCIAMENTO'!CV23</f>
        <v>0</v>
      </c>
      <c r="CW23" s="400">
        <f>CS23+'APONTAMENTO CREDENCIAMENTO'!CW23</f>
        <v>1</v>
      </c>
      <c r="CX23" s="400">
        <f>CT23+'APONTAMENTO CREDENCIAMENTO'!CX23</f>
        <v>0</v>
      </c>
      <c r="CY23" s="400">
        <f>CU23+'APONTAMENTO CREDENCIAMENTO'!CY23</f>
        <v>0</v>
      </c>
      <c r="CZ23" s="400">
        <f>CV23+'APONTAMENTO CREDENCIAMENTO'!CZ23</f>
        <v>0</v>
      </c>
      <c r="DA23" s="400">
        <f>CW23+'APONTAMENTO CREDENCIAMENTO'!DA23</f>
        <v>1</v>
      </c>
      <c r="DB23" s="400">
        <f>CX23+'APONTAMENTO CREDENCIAMENTO'!DB23</f>
        <v>0</v>
      </c>
      <c r="DC23" s="400">
        <f>CY23+'APONTAMENTO CREDENCIAMENTO'!DC23</f>
        <v>0</v>
      </c>
      <c r="DD23" s="400">
        <f>CZ23+'APONTAMENTO CREDENCIAMENTO'!DD23</f>
        <v>0</v>
      </c>
      <c r="DE23" s="400">
        <f>DA23+'APONTAMENTO CREDENCIAMENTO'!DE23</f>
        <v>1</v>
      </c>
      <c r="DF23" s="400">
        <f>DB23+'APONTAMENTO CREDENCIAMENTO'!DF23</f>
        <v>0</v>
      </c>
      <c r="DG23" s="400">
        <f>DC23+'APONTAMENTO CREDENCIAMENTO'!DG23</f>
        <v>0</v>
      </c>
      <c r="DH23" s="400">
        <f>DD23+'APONTAMENTO CREDENCIAMENTO'!DH23</f>
        <v>0</v>
      </c>
      <c r="DI23" s="400">
        <f>DE23+'APONTAMENTO CREDENCIAMENTO'!DI23</f>
        <v>1</v>
      </c>
      <c r="DJ23" s="400">
        <f>DF23+'APONTAMENTO CREDENCIAMENTO'!DJ23</f>
        <v>0</v>
      </c>
      <c r="DK23" s="400">
        <f>DG23+'APONTAMENTO CREDENCIAMENTO'!DK23</f>
        <v>0</v>
      </c>
      <c r="DL23" s="400">
        <f>DH23+'APONTAMENTO CREDENCIAMENTO'!DL23</f>
        <v>0</v>
      </c>
      <c r="DM23" s="400">
        <f>DI23+'APONTAMENTO CREDENCIAMENTO'!DM23</f>
        <v>1</v>
      </c>
      <c r="DN23" s="400">
        <f>DJ23+'APONTAMENTO CREDENCIAMENTO'!DN23</f>
        <v>0</v>
      </c>
      <c r="DO23" s="400">
        <f>DK23+'APONTAMENTO CREDENCIAMENTO'!DO23</f>
        <v>0</v>
      </c>
      <c r="DP23" s="400">
        <f>DL23+'APONTAMENTO CREDENCIAMENTO'!DP23</f>
        <v>0</v>
      </c>
      <c r="DQ23" s="400">
        <f>DM23+'APONTAMENTO CREDENCIAMENTO'!DQ23</f>
        <v>1</v>
      </c>
      <c r="DR23" s="400">
        <f>DN23+'APONTAMENTO CREDENCIAMENTO'!DR23</f>
        <v>0</v>
      </c>
      <c r="DS23" s="400">
        <f>DO23+'APONTAMENTO CREDENCIAMENTO'!DS23</f>
        <v>0</v>
      </c>
      <c r="DT23" s="400">
        <f>DP23+'APONTAMENTO CREDENCIAMENTO'!DT23</f>
        <v>0</v>
      </c>
      <c r="DU23" s="400">
        <f>DQ23+'APONTAMENTO CREDENCIAMENTO'!DU23</f>
        <v>1</v>
      </c>
      <c r="DV23" s="400">
        <f>DR23+'APONTAMENTO CREDENCIAMENTO'!DV23</f>
        <v>0</v>
      </c>
      <c r="DW23" s="400">
        <f>DS23+'APONTAMENTO CREDENCIAMENTO'!DW23</f>
        <v>0</v>
      </c>
      <c r="DX23" s="400">
        <f>DT23+'APONTAMENTO CREDENCIAMENTO'!DX23</f>
        <v>0</v>
      </c>
      <c r="DY23" s="400">
        <f>DU23+'APONTAMENTO CREDENCIAMENTO'!DY23</f>
        <v>1</v>
      </c>
      <c r="DZ23" s="400">
        <f>DV23+'APONTAMENTO CREDENCIAMENTO'!DZ23</f>
        <v>0</v>
      </c>
      <c r="EA23" s="400">
        <f>DW23+'APONTAMENTO CREDENCIAMENTO'!EA23</f>
        <v>0</v>
      </c>
      <c r="EB23" s="400">
        <f>DX23+'APONTAMENTO CREDENCIAMENTO'!EB23</f>
        <v>0</v>
      </c>
      <c r="EC23" s="400">
        <f>DY23+'APONTAMENTO CREDENCIAMENTO'!EC23</f>
        <v>1</v>
      </c>
      <c r="ED23" s="400">
        <f>DZ23+'APONTAMENTO CREDENCIAMENTO'!ED23</f>
        <v>0</v>
      </c>
      <c r="EE23" s="400">
        <f>EA23+'APONTAMENTO CREDENCIAMENTO'!EE23</f>
        <v>0</v>
      </c>
      <c r="EF23" s="400">
        <f>EB23+'APONTAMENTO CREDENCIAMENTO'!EF23</f>
        <v>0</v>
      </c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v>1</v>
      </c>
      <c r="EQ23" s="171">
        <v>0</v>
      </c>
      <c r="ER23" s="171">
        <v>0</v>
      </c>
      <c r="ES23" s="171">
        <v>0</v>
      </c>
      <c r="ET23" s="171">
        <v>0</v>
      </c>
      <c r="EU23" s="171">
        <v>0</v>
      </c>
      <c r="EV23" s="172">
        <v>1</v>
      </c>
      <c r="EW23" s="125"/>
      <c r="EX23" s="248">
        <v>0</v>
      </c>
      <c r="EY23" s="174">
        <v>0</v>
      </c>
      <c r="EZ23" s="249">
        <v>0</v>
      </c>
      <c r="FA23" s="249">
        <v>0</v>
      </c>
      <c r="FB23" s="174">
        <v>0</v>
      </c>
      <c r="FC23" s="126">
        <v>0</v>
      </c>
      <c r="FD23" s="250"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v>0</v>
      </c>
      <c r="HZ23" s="280">
        <v>0</v>
      </c>
      <c r="IA23" s="280">
        <v>0</v>
      </c>
      <c r="IB23" s="64"/>
      <c r="IC23" s="64"/>
    </row>
    <row r="24" spans="1:237" s="106" customFormat="1" ht="22.5" customHeight="1" x14ac:dyDescent="0.25">
      <c r="A24" s="368" t="s">
        <v>3206</v>
      </c>
      <c r="B24" s="369" t="s">
        <v>3207</v>
      </c>
      <c r="C24" s="375" t="s">
        <v>3192</v>
      </c>
      <c r="D24" s="371" t="s">
        <v>3208</v>
      </c>
      <c r="E24" s="371" t="s">
        <v>3209</v>
      </c>
      <c r="F24" s="376" t="s">
        <v>3181</v>
      </c>
      <c r="G24" s="376" t="s">
        <v>3182</v>
      </c>
      <c r="H24" s="373" t="s">
        <v>1289</v>
      </c>
      <c r="I24" s="374" t="s">
        <v>1289</v>
      </c>
      <c r="J24" s="421" t="s">
        <v>3183</v>
      </c>
      <c r="K24" s="423" t="s">
        <v>3187</v>
      </c>
      <c r="L24" s="329">
        <v>0</v>
      </c>
      <c r="M24" s="329">
        <v>0</v>
      </c>
      <c r="N24" s="657"/>
      <c r="O24" s="658" t="s">
        <v>3329</v>
      </c>
      <c r="P24" s="659">
        <v>0</v>
      </c>
      <c r="Q24" s="400"/>
      <c r="R24" s="401"/>
      <c r="S24" s="400"/>
      <c r="T24" s="401"/>
      <c r="U24" s="400">
        <f>Q24+'APONTAMENTO CREDENCIAMENTO'!U24</f>
        <v>0</v>
      </c>
      <c r="V24" s="400">
        <f>R24+'APONTAMENTO CREDENCIAMENTO'!V24</f>
        <v>0</v>
      </c>
      <c r="W24" s="400">
        <f>S24+'APONTAMENTO CREDENCIAMENTO'!W24</f>
        <v>0</v>
      </c>
      <c r="X24" s="400">
        <f>T24+'APONTAMENTO CREDENCIAMENTO'!X24</f>
        <v>0</v>
      </c>
      <c r="Y24" s="400">
        <f>U24+'APONTAMENTO CREDENCIAMENTO'!Y24</f>
        <v>0</v>
      </c>
      <c r="Z24" s="400">
        <f>V24+'APONTAMENTO CREDENCIAMENTO'!Z24</f>
        <v>0</v>
      </c>
      <c r="AA24" s="400">
        <f>W24+'APONTAMENTO CREDENCIAMENTO'!AA24</f>
        <v>0</v>
      </c>
      <c r="AB24" s="400">
        <f>X24+'APONTAMENTO CREDENCIAMENTO'!AB24</f>
        <v>0</v>
      </c>
      <c r="AC24" s="400">
        <f>Y24+'APONTAMENTO CREDENCIAMENTO'!AC24</f>
        <v>0</v>
      </c>
      <c r="AD24" s="400">
        <f>Z24+'APONTAMENTO CREDENCIAMENTO'!AD24</f>
        <v>0</v>
      </c>
      <c r="AE24" s="400">
        <f>AA24+'APONTAMENTO CREDENCIAMENTO'!AE24</f>
        <v>0</v>
      </c>
      <c r="AF24" s="400">
        <f>AB24+'APONTAMENTO CREDENCIAMENTO'!AF24</f>
        <v>0</v>
      </c>
      <c r="AG24" s="400">
        <f>AC24+'APONTAMENTO CREDENCIAMENTO'!AG24</f>
        <v>0</v>
      </c>
      <c r="AH24" s="400">
        <f>AD24+'APONTAMENTO CREDENCIAMENTO'!AH24</f>
        <v>0</v>
      </c>
      <c r="AI24" s="400">
        <f>AE24+'APONTAMENTO CREDENCIAMENTO'!AI24</f>
        <v>0</v>
      </c>
      <c r="AJ24" s="400">
        <f>AF24+'APONTAMENTO CREDENCIAMENTO'!AJ24</f>
        <v>0</v>
      </c>
      <c r="AK24" s="400">
        <f>AG24+'APONTAMENTO CREDENCIAMENTO'!AK24</f>
        <v>0</v>
      </c>
      <c r="AL24" s="400">
        <f>AH24+'APONTAMENTO CREDENCIAMENTO'!AL24</f>
        <v>0</v>
      </c>
      <c r="AM24" s="400">
        <f>AI24+'APONTAMENTO CREDENCIAMENTO'!AM24</f>
        <v>0</v>
      </c>
      <c r="AN24" s="400">
        <f>AJ24+'APONTAMENTO CREDENCIAMENTO'!AN24</f>
        <v>0</v>
      </c>
      <c r="AO24" s="400">
        <f>AK24+'APONTAMENTO CREDENCIAMENTO'!AO24</f>
        <v>0</v>
      </c>
      <c r="AP24" s="400">
        <f>AL24+'APONTAMENTO CREDENCIAMENTO'!AP24</f>
        <v>0</v>
      </c>
      <c r="AQ24" s="400">
        <f>AM24+'APONTAMENTO CREDENCIAMENTO'!AQ24</f>
        <v>0</v>
      </c>
      <c r="AR24" s="400">
        <f>AN24+'APONTAMENTO CREDENCIAMENTO'!AR24</f>
        <v>0</v>
      </c>
      <c r="AS24" s="400">
        <f>AO24+'APONTAMENTO CREDENCIAMENTO'!AS24</f>
        <v>0</v>
      </c>
      <c r="AT24" s="400">
        <f>AP24+'APONTAMENTO CREDENCIAMENTO'!AT24</f>
        <v>0</v>
      </c>
      <c r="AU24" s="400">
        <f>AQ24+'APONTAMENTO CREDENCIAMENTO'!AU24</f>
        <v>0</v>
      </c>
      <c r="AV24" s="400">
        <f>AR24+'APONTAMENTO CREDENCIAMENTO'!AV24</f>
        <v>0</v>
      </c>
      <c r="AW24" s="400">
        <f>AS24+'APONTAMENTO CREDENCIAMENTO'!AW24</f>
        <v>0</v>
      </c>
      <c r="AX24" s="400">
        <f>AT24+'APONTAMENTO CREDENCIAMENTO'!AX24</f>
        <v>0</v>
      </c>
      <c r="AY24" s="400">
        <f>AU24+'APONTAMENTO CREDENCIAMENTO'!AY24</f>
        <v>0</v>
      </c>
      <c r="AZ24" s="400">
        <f>AV24+'APONTAMENTO CREDENCIAMENTO'!AZ24</f>
        <v>0</v>
      </c>
      <c r="BA24" s="400">
        <f>AW24+'APONTAMENTO CREDENCIAMENTO'!BA24</f>
        <v>0</v>
      </c>
      <c r="BB24" s="400">
        <f>AX24+'APONTAMENTO CREDENCIAMENTO'!BB24</f>
        <v>0</v>
      </c>
      <c r="BC24" s="400">
        <f>AY24+'APONTAMENTO CREDENCIAMENTO'!BC24</f>
        <v>0</v>
      </c>
      <c r="BD24" s="400">
        <f>AZ24+'APONTAMENTO CREDENCIAMENTO'!BD24</f>
        <v>0</v>
      </c>
      <c r="BE24" s="400">
        <f>BA24+'APONTAMENTO CREDENCIAMENTO'!BE24</f>
        <v>0</v>
      </c>
      <c r="BF24" s="400">
        <f>BB24+'APONTAMENTO CREDENCIAMENTO'!BF24</f>
        <v>0</v>
      </c>
      <c r="BG24" s="400">
        <f>BC24+'APONTAMENTO CREDENCIAMENTO'!BG24</f>
        <v>0</v>
      </c>
      <c r="BH24" s="400">
        <f>BD24+'APONTAMENTO CREDENCIAMENTO'!BH24</f>
        <v>0</v>
      </c>
      <c r="BI24" s="400">
        <f>BE24+'APONTAMENTO CREDENCIAMENTO'!BI24</f>
        <v>0</v>
      </c>
      <c r="BJ24" s="400">
        <f>BF24+'APONTAMENTO CREDENCIAMENTO'!BJ24</f>
        <v>0</v>
      </c>
      <c r="BK24" s="400">
        <f>BG24+'APONTAMENTO CREDENCIAMENTO'!BK24</f>
        <v>0</v>
      </c>
      <c r="BL24" s="400">
        <f>BH24+'APONTAMENTO CREDENCIAMENTO'!BL24</f>
        <v>0</v>
      </c>
      <c r="BM24" s="400">
        <f>BI24+'APONTAMENTO CREDENCIAMENTO'!BM24</f>
        <v>0</v>
      </c>
      <c r="BN24" s="400">
        <f>BJ24+'APONTAMENTO CREDENCIAMENTO'!BN24</f>
        <v>0</v>
      </c>
      <c r="BO24" s="400">
        <f>BK24+'APONTAMENTO CREDENCIAMENTO'!BO24</f>
        <v>0</v>
      </c>
      <c r="BP24" s="400">
        <f>BL24+'APONTAMENTO CREDENCIAMENTO'!BP24</f>
        <v>0</v>
      </c>
      <c r="BQ24" s="400">
        <f>BM24+'APONTAMENTO CREDENCIAMENTO'!BQ24</f>
        <v>0</v>
      </c>
      <c r="BR24" s="400">
        <f>BN24+'APONTAMENTO CREDENCIAMENTO'!BR24</f>
        <v>0</v>
      </c>
      <c r="BS24" s="400">
        <f>BO24+'APONTAMENTO CREDENCIAMENTO'!BS24</f>
        <v>0</v>
      </c>
      <c r="BT24" s="400">
        <f>BP24+'APONTAMENTO CREDENCIAMENTO'!BT24</f>
        <v>0</v>
      </c>
      <c r="BU24" s="400">
        <f>BQ24+'APONTAMENTO CREDENCIAMENTO'!BU24</f>
        <v>0</v>
      </c>
      <c r="BV24" s="400">
        <f>BR24+'APONTAMENTO CREDENCIAMENTO'!BV24</f>
        <v>0</v>
      </c>
      <c r="BW24" s="400">
        <f>BS24+'APONTAMENTO CREDENCIAMENTO'!BW24</f>
        <v>0</v>
      </c>
      <c r="BX24" s="400">
        <f>BT24+'APONTAMENTO CREDENCIAMENTO'!BX24</f>
        <v>0</v>
      </c>
      <c r="BY24" s="400">
        <f>BU24+'APONTAMENTO CREDENCIAMENTO'!BY24</f>
        <v>0</v>
      </c>
      <c r="BZ24" s="400">
        <f>BV24+'APONTAMENTO CREDENCIAMENTO'!BZ24</f>
        <v>0</v>
      </c>
      <c r="CA24" s="400">
        <f>BW24+'APONTAMENTO CREDENCIAMENTO'!CA24</f>
        <v>0</v>
      </c>
      <c r="CB24" s="400">
        <f>BX24+'APONTAMENTO CREDENCIAMENTO'!CB24</f>
        <v>0</v>
      </c>
      <c r="CC24" s="400">
        <f>BY24+'APONTAMENTO CREDENCIAMENTO'!CC24</f>
        <v>0</v>
      </c>
      <c r="CD24" s="400">
        <f>BZ24+'APONTAMENTO CREDENCIAMENTO'!CD24</f>
        <v>0</v>
      </c>
      <c r="CE24" s="400">
        <f>CA24+'APONTAMENTO CREDENCIAMENTO'!CE24</f>
        <v>0</v>
      </c>
      <c r="CF24" s="400">
        <f>CB24+'APONTAMENTO CREDENCIAMENTO'!CF24</f>
        <v>0</v>
      </c>
      <c r="CG24" s="400">
        <f>CC24+'APONTAMENTO CREDENCIAMENTO'!CG24</f>
        <v>0</v>
      </c>
      <c r="CH24" s="400">
        <f>CD24+'APONTAMENTO CREDENCIAMENTO'!CH24</f>
        <v>0</v>
      </c>
      <c r="CI24" s="400">
        <f>CE24+'APONTAMENTO CREDENCIAMENTO'!CI24</f>
        <v>0</v>
      </c>
      <c r="CJ24" s="400">
        <f>CF24+'APONTAMENTO CREDENCIAMENTO'!CJ24</f>
        <v>0</v>
      </c>
      <c r="CK24" s="400">
        <f>CG24+'APONTAMENTO CREDENCIAMENTO'!CK24</f>
        <v>0</v>
      </c>
      <c r="CL24" s="400">
        <f>CH24+'APONTAMENTO CREDENCIAMENTO'!CL24</f>
        <v>0</v>
      </c>
      <c r="CM24" s="400">
        <f>CI24+'APONTAMENTO CREDENCIAMENTO'!CM24</f>
        <v>0</v>
      </c>
      <c r="CN24" s="400">
        <f>CJ24+'APONTAMENTO CREDENCIAMENTO'!CN24</f>
        <v>0</v>
      </c>
      <c r="CO24" s="400">
        <f>CK24+'APONTAMENTO CREDENCIAMENTO'!CO24</f>
        <v>0</v>
      </c>
      <c r="CP24" s="400">
        <f>CL24+'APONTAMENTO CREDENCIAMENTO'!CP24</f>
        <v>0</v>
      </c>
      <c r="CQ24" s="400">
        <f>CM24+'APONTAMENTO CREDENCIAMENTO'!CQ24</f>
        <v>0</v>
      </c>
      <c r="CR24" s="400">
        <f>CN24+'APONTAMENTO CREDENCIAMENTO'!CR24</f>
        <v>0</v>
      </c>
      <c r="CS24" s="400">
        <f>CO24+'APONTAMENTO CREDENCIAMENTO'!CS24</f>
        <v>0</v>
      </c>
      <c r="CT24" s="400">
        <f>CP24+'APONTAMENTO CREDENCIAMENTO'!CT24</f>
        <v>0</v>
      </c>
      <c r="CU24" s="400">
        <f>CQ24+'APONTAMENTO CREDENCIAMENTO'!CU24</f>
        <v>0</v>
      </c>
      <c r="CV24" s="400">
        <f>CR24+'APONTAMENTO CREDENCIAMENTO'!CV24</f>
        <v>0</v>
      </c>
      <c r="CW24" s="400">
        <f>CS24+'APONTAMENTO CREDENCIAMENTO'!CW24</f>
        <v>0</v>
      </c>
      <c r="CX24" s="400">
        <f>CT24+'APONTAMENTO CREDENCIAMENTO'!CX24</f>
        <v>0</v>
      </c>
      <c r="CY24" s="400">
        <f>CU24+'APONTAMENTO CREDENCIAMENTO'!CY24</f>
        <v>0</v>
      </c>
      <c r="CZ24" s="400">
        <f>CV24+'APONTAMENTO CREDENCIAMENTO'!CZ24</f>
        <v>0</v>
      </c>
      <c r="DA24" s="400">
        <f>CW24+'APONTAMENTO CREDENCIAMENTO'!DA24</f>
        <v>0</v>
      </c>
      <c r="DB24" s="400">
        <f>CX24+'APONTAMENTO CREDENCIAMENTO'!DB24</f>
        <v>0</v>
      </c>
      <c r="DC24" s="400">
        <f>CY24+'APONTAMENTO CREDENCIAMENTO'!DC24</f>
        <v>0</v>
      </c>
      <c r="DD24" s="400">
        <f>CZ24+'APONTAMENTO CREDENCIAMENTO'!DD24</f>
        <v>0</v>
      </c>
      <c r="DE24" s="400">
        <f>DA24+'APONTAMENTO CREDENCIAMENTO'!DE24</f>
        <v>0</v>
      </c>
      <c r="DF24" s="400">
        <f>DB24+'APONTAMENTO CREDENCIAMENTO'!DF24</f>
        <v>0</v>
      </c>
      <c r="DG24" s="400">
        <f>DC24+'APONTAMENTO CREDENCIAMENTO'!DG24</f>
        <v>0</v>
      </c>
      <c r="DH24" s="400">
        <f>DD24+'APONTAMENTO CREDENCIAMENTO'!DH24</f>
        <v>0</v>
      </c>
      <c r="DI24" s="400">
        <f>DE24+'APONTAMENTO CREDENCIAMENTO'!DI24</f>
        <v>0</v>
      </c>
      <c r="DJ24" s="400">
        <f>DF24+'APONTAMENTO CREDENCIAMENTO'!DJ24</f>
        <v>0</v>
      </c>
      <c r="DK24" s="400">
        <f>DG24+'APONTAMENTO CREDENCIAMENTO'!DK24</f>
        <v>0</v>
      </c>
      <c r="DL24" s="400">
        <f>DH24+'APONTAMENTO CREDENCIAMENTO'!DL24</f>
        <v>0</v>
      </c>
      <c r="DM24" s="400">
        <f>DI24+'APONTAMENTO CREDENCIAMENTO'!DM24</f>
        <v>0</v>
      </c>
      <c r="DN24" s="400">
        <f>DJ24+'APONTAMENTO CREDENCIAMENTO'!DN24</f>
        <v>0</v>
      </c>
      <c r="DO24" s="400">
        <f>DK24+'APONTAMENTO CREDENCIAMENTO'!DO24</f>
        <v>0</v>
      </c>
      <c r="DP24" s="400">
        <f>DL24+'APONTAMENTO CREDENCIAMENTO'!DP24</f>
        <v>0</v>
      </c>
      <c r="DQ24" s="400">
        <f>DM24+'APONTAMENTO CREDENCIAMENTO'!DQ24</f>
        <v>0</v>
      </c>
      <c r="DR24" s="400">
        <f>DN24+'APONTAMENTO CREDENCIAMENTO'!DR24</f>
        <v>0</v>
      </c>
      <c r="DS24" s="400">
        <f>DO24+'APONTAMENTO CREDENCIAMENTO'!DS24</f>
        <v>0</v>
      </c>
      <c r="DT24" s="400">
        <f>DP24+'APONTAMENTO CREDENCIAMENTO'!DT24</f>
        <v>0</v>
      </c>
      <c r="DU24" s="400">
        <f>DQ24+'APONTAMENTO CREDENCIAMENTO'!DU24</f>
        <v>0</v>
      </c>
      <c r="DV24" s="400">
        <f>DR24+'APONTAMENTO CREDENCIAMENTO'!DV24</f>
        <v>0</v>
      </c>
      <c r="DW24" s="400">
        <f>DS24+'APONTAMENTO CREDENCIAMENTO'!DW24</f>
        <v>0</v>
      </c>
      <c r="DX24" s="400">
        <f>DT24+'APONTAMENTO CREDENCIAMENTO'!DX24</f>
        <v>0</v>
      </c>
      <c r="DY24" s="400">
        <f>DU24+'APONTAMENTO CREDENCIAMENTO'!DY24</f>
        <v>0</v>
      </c>
      <c r="DZ24" s="400">
        <f>DV24+'APONTAMENTO CREDENCIAMENTO'!DZ24</f>
        <v>0</v>
      </c>
      <c r="EA24" s="400">
        <f>DW24+'APONTAMENTO CREDENCIAMENTO'!EA24</f>
        <v>0</v>
      </c>
      <c r="EB24" s="400">
        <f>DX24+'APONTAMENTO CREDENCIAMENTO'!EB24</f>
        <v>0</v>
      </c>
      <c r="EC24" s="400">
        <f>DY24+'APONTAMENTO CREDENCIAMENTO'!EC24</f>
        <v>0</v>
      </c>
      <c r="ED24" s="400">
        <f>DZ24+'APONTAMENTO CREDENCIAMENTO'!ED24</f>
        <v>0</v>
      </c>
      <c r="EE24" s="400">
        <f>EA24+'APONTAMENTO CREDENCIAMENTO'!EE24</f>
        <v>0</v>
      </c>
      <c r="EF24" s="400">
        <f>EB24+'APONTAMENTO CREDENCIAMENTO'!EF24</f>
        <v>0</v>
      </c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v>0</v>
      </c>
      <c r="EQ24" s="171">
        <v>0</v>
      </c>
      <c r="ER24" s="171">
        <v>0</v>
      </c>
      <c r="ES24" s="171">
        <v>0</v>
      </c>
      <c r="ET24" s="171">
        <v>0</v>
      </c>
      <c r="EU24" s="171">
        <v>0</v>
      </c>
      <c r="EV24" s="172">
        <v>0</v>
      </c>
      <c r="EW24" s="127"/>
      <c r="EX24" s="248">
        <v>0</v>
      </c>
      <c r="EY24" s="174">
        <v>0</v>
      </c>
      <c r="EZ24" s="249">
        <v>0</v>
      </c>
      <c r="FA24" s="249">
        <v>0</v>
      </c>
      <c r="FB24" s="174">
        <v>0</v>
      </c>
      <c r="FC24" s="126">
        <v>0</v>
      </c>
      <c r="FD24" s="250"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v>0</v>
      </c>
      <c r="HZ24" s="280">
        <v>0</v>
      </c>
      <c r="IA24" s="280">
        <v>0</v>
      </c>
      <c r="IB24" s="65"/>
      <c r="IC24" s="65"/>
    </row>
    <row r="25" spans="1:237" s="106" customFormat="1" ht="22.5" customHeight="1" thickBot="1" x14ac:dyDescent="0.3">
      <c r="A25" s="377" t="s">
        <v>3206</v>
      </c>
      <c r="B25" s="378" t="s">
        <v>3207</v>
      </c>
      <c r="C25" s="379" t="s">
        <v>3192</v>
      </c>
      <c r="D25" s="380" t="s">
        <v>3208</v>
      </c>
      <c r="E25" s="380" t="s">
        <v>3209</v>
      </c>
      <c r="F25" s="381" t="s">
        <v>3181</v>
      </c>
      <c r="G25" s="381" t="s">
        <v>3182</v>
      </c>
      <c r="H25" s="382" t="s">
        <v>1289</v>
      </c>
      <c r="I25" s="383" t="s">
        <v>1289</v>
      </c>
      <c r="J25" s="421" t="s">
        <v>3183</v>
      </c>
      <c r="K25" s="424" t="s">
        <v>60</v>
      </c>
      <c r="L25" s="329">
        <v>0</v>
      </c>
      <c r="M25" s="329">
        <v>0</v>
      </c>
      <c r="N25" s="657"/>
      <c r="O25" s="658" t="s">
        <v>3329</v>
      </c>
      <c r="P25" s="659">
        <v>0</v>
      </c>
      <c r="Q25" s="400"/>
      <c r="R25" s="401"/>
      <c r="S25" s="400"/>
      <c r="T25" s="401"/>
      <c r="U25" s="400">
        <f>Q25+'APONTAMENTO CREDENCIAMENTO'!U25</f>
        <v>0</v>
      </c>
      <c r="V25" s="400">
        <f>R25+'APONTAMENTO CREDENCIAMENTO'!V25</f>
        <v>0</v>
      </c>
      <c r="W25" s="400">
        <f>S25+'APONTAMENTO CREDENCIAMENTO'!W25</f>
        <v>0</v>
      </c>
      <c r="X25" s="400">
        <f>T25+'APONTAMENTO CREDENCIAMENTO'!X25</f>
        <v>0</v>
      </c>
      <c r="Y25" s="400">
        <f>U25+'APONTAMENTO CREDENCIAMENTO'!Y25</f>
        <v>0</v>
      </c>
      <c r="Z25" s="400">
        <f>V25+'APONTAMENTO CREDENCIAMENTO'!Z25</f>
        <v>0</v>
      </c>
      <c r="AA25" s="400">
        <f>W25+'APONTAMENTO CREDENCIAMENTO'!AA25</f>
        <v>0</v>
      </c>
      <c r="AB25" s="400">
        <f>X25+'APONTAMENTO CREDENCIAMENTO'!AB25</f>
        <v>0</v>
      </c>
      <c r="AC25" s="400">
        <f>Y25+'APONTAMENTO CREDENCIAMENTO'!AC25</f>
        <v>0</v>
      </c>
      <c r="AD25" s="400">
        <f>Z25+'APONTAMENTO CREDENCIAMENTO'!AD25</f>
        <v>0</v>
      </c>
      <c r="AE25" s="400">
        <f>AA25+'APONTAMENTO CREDENCIAMENTO'!AE25</f>
        <v>0</v>
      </c>
      <c r="AF25" s="400">
        <f>AB25+'APONTAMENTO CREDENCIAMENTO'!AF25</f>
        <v>0</v>
      </c>
      <c r="AG25" s="400">
        <f>AC25+'APONTAMENTO CREDENCIAMENTO'!AG25</f>
        <v>0</v>
      </c>
      <c r="AH25" s="400">
        <f>AD25+'APONTAMENTO CREDENCIAMENTO'!AH25</f>
        <v>0</v>
      </c>
      <c r="AI25" s="400">
        <f>AE25+'APONTAMENTO CREDENCIAMENTO'!AI25</f>
        <v>0</v>
      </c>
      <c r="AJ25" s="400">
        <f>AF25+'APONTAMENTO CREDENCIAMENTO'!AJ25</f>
        <v>0</v>
      </c>
      <c r="AK25" s="400">
        <f>AG25+'APONTAMENTO CREDENCIAMENTO'!AK25</f>
        <v>0</v>
      </c>
      <c r="AL25" s="400">
        <f>AH25+'APONTAMENTO CREDENCIAMENTO'!AL25</f>
        <v>0</v>
      </c>
      <c r="AM25" s="400">
        <f>AI25+'APONTAMENTO CREDENCIAMENTO'!AM25</f>
        <v>0</v>
      </c>
      <c r="AN25" s="400">
        <f>AJ25+'APONTAMENTO CREDENCIAMENTO'!AN25</f>
        <v>0</v>
      </c>
      <c r="AO25" s="400">
        <f>AK25+'APONTAMENTO CREDENCIAMENTO'!AO25</f>
        <v>0</v>
      </c>
      <c r="AP25" s="400">
        <f>AL25+'APONTAMENTO CREDENCIAMENTO'!AP25</f>
        <v>0</v>
      </c>
      <c r="AQ25" s="400">
        <f>AM25+'APONTAMENTO CREDENCIAMENTO'!AQ25</f>
        <v>0</v>
      </c>
      <c r="AR25" s="400">
        <f>AN25+'APONTAMENTO CREDENCIAMENTO'!AR25</f>
        <v>0</v>
      </c>
      <c r="AS25" s="400">
        <f>AO25+'APONTAMENTO CREDENCIAMENTO'!AS25</f>
        <v>0</v>
      </c>
      <c r="AT25" s="400">
        <f>AP25+'APONTAMENTO CREDENCIAMENTO'!AT25</f>
        <v>0</v>
      </c>
      <c r="AU25" s="400">
        <f>AQ25+'APONTAMENTO CREDENCIAMENTO'!AU25</f>
        <v>0</v>
      </c>
      <c r="AV25" s="400">
        <f>AR25+'APONTAMENTO CREDENCIAMENTO'!AV25</f>
        <v>0</v>
      </c>
      <c r="AW25" s="400">
        <f>AS25+'APONTAMENTO CREDENCIAMENTO'!AW25</f>
        <v>0</v>
      </c>
      <c r="AX25" s="400">
        <f>AT25+'APONTAMENTO CREDENCIAMENTO'!AX25</f>
        <v>0</v>
      </c>
      <c r="AY25" s="400">
        <f>AU25+'APONTAMENTO CREDENCIAMENTO'!AY25</f>
        <v>0</v>
      </c>
      <c r="AZ25" s="400">
        <f>AV25+'APONTAMENTO CREDENCIAMENTO'!AZ25</f>
        <v>0</v>
      </c>
      <c r="BA25" s="400">
        <f>AW25+'APONTAMENTO CREDENCIAMENTO'!BA25</f>
        <v>0</v>
      </c>
      <c r="BB25" s="400">
        <f>AX25+'APONTAMENTO CREDENCIAMENTO'!BB25</f>
        <v>0</v>
      </c>
      <c r="BC25" s="400">
        <f>AY25+'APONTAMENTO CREDENCIAMENTO'!BC25</f>
        <v>0</v>
      </c>
      <c r="BD25" s="400">
        <f>AZ25+'APONTAMENTO CREDENCIAMENTO'!BD25</f>
        <v>0</v>
      </c>
      <c r="BE25" s="400">
        <f>BA25+'APONTAMENTO CREDENCIAMENTO'!BE25</f>
        <v>0</v>
      </c>
      <c r="BF25" s="400">
        <f>BB25+'APONTAMENTO CREDENCIAMENTO'!BF25</f>
        <v>0</v>
      </c>
      <c r="BG25" s="400">
        <f>BC25+'APONTAMENTO CREDENCIAMENTO'!BG25</f>
        <v>0</v>
      </c>
      <c r="BH25" s="400">
        <f>BD25+'APONTAMENTO CREDENCIAMENTO'!BH25</f>
        <v>0</v>
      </c>
      <c r="BI25" s="400">
        <f>BE25+'APONTAMENTO CREDENCIAMENTO'!BI25</f>
        <v>0</v>
      </c>
      <c r="BJ25" s="400">
        <f>BF25+'APONTAMENTO CREDENCIAMENTO'!BJ25</f>
        <v>0</v>
      </c>
      <c r="BK25" s="400">
        <f>BG25+'APONTAMENTO CREDENCIAMENTO'!BK25</f>
        <v>0</v>
      </c>
      <c r="BL25" s="400">
        <f>BH25+'APONTAMENTO CREDENCIAMENTO'!BL25</f>
        <v>0</v>
      </c>
      <c r="BM25" s="400">
        <f>BI25+'APONTAMENTO CREDENCIAMENTO'!BM25</f>
        <v>0</v>
      </c>
      <c r="BN25" s="400">
        <f>BJ25+'APONTAMENTO CREDENCIAMENTO'!BN25</f>
        <v>0</v>
      </c>
      <c r="BO25" s="400">
        <f>BK25+'APONTAMENTO CREDENCIAMENTO'!BO25</f>
        <v>0</v>
      </c>
      <c r="BP25" s="400">
        <f>BL25+'APONTAMENTO CREDENCIAMENTO'!BP25</f>
        <v>0</v>
      </c>
      <c r="BQ25" s="400">
        <f>BM25+'APONTAMENTO CREDENCIAMENTO'!BQ25</f>
        <v>0</v>
      </c>
      <c r="BR25" s="400">
        <f>BN25+'APONTAMENTO CREDENCIAMENTO'!BR25</f>
        <v>0</v>
      </c>
      <c r="BS25" s="400">
        <f>BO25+'APONTAMENTO CREDENCIAMENTO'!BS25</f>
        <v>0</v>
      </c>
      <c r="BT25" s="400">
        <f>BP25+'APONTAMENTO CREDENCIAMENTO'!BT25</f>
        <v>0</v>
      </c>
      <c r="BU25" s="400">
        <f>BQ25+'APONTAMENTO CREDENCIAMENTO'!BU25</f>
        <v>0</v>
      </c>
      <c r="BV25" s="400">
        <f>BR25+'APONTAMENTO CREDENCIAMENTO'!BV25</f>
        <v>0</v>
      </c>
      <c r="BW25" s="400">
        <f>BS25+'APONTAMENTO CREDENCIAMENTO'!BW25</f>
        <v>0</v>
      </c>
      <c r="BX25" s="400">
        <f>BT25+'APONTAMENTO CREDENCIAMENTO'!BX25</f>
        <v>0</v>
      </c>
      <c r="BY25" s="400">
        <f>BU25+'APONTAMENTO CREDENCIAMENTO'!BY25</f>
        <v>0</v>
      </c>
      <c r="BZ25" s="400">
        <f>BV25+'APONTAMENTO CREDENCIAMENTO'!BZ25</f>
        <v>0</v>
      </c>
      <c r="CA25" s="400">
        <f>BW25+'APONTAMENTO CREDENCIAMENTO'!CA25</f>
        <v>0</v>
      </c>
      <c r="CB25" s="400">
        <f>BX25+'APONTAMENTO CREDENCIAMENTO'!CB25</f>
        <v>0</v>
      </c>
      <c r="CC25" s="400">
        <f>BY25+'APONTAMENTO CREDENCIAMENTO'!CC25</f>
        <v>0</v>
      </c>
      <c r="CD25" s="400">
        <f>BZ25+'APONTAMENTO CREDENCIAMENTO'!CD25</f>
        <v>0</v>
      </c>
      <c r="CE25" s="400">
        <f>CA25+'APONTAMENTO CREDENCIAMENTO'!CE25</f>
        <v>0</v>
      </c>
      <c r="CF25" s="400">
        <f>CB25+'APONTAMENTO CREDENCIAMENTO'!CF25</f>
        <v>0</v>
      </c>
      <c r="CG25" s="400">
        <f>CC25+'APONTAMENTO CREDENCIAMENTO'!CG25</f>
        <v>0</v>
      </c>
      <c r="CH25" s="400">
        <f>CD25+'APONTAMENTO CREDENCIAMENTO'!CH25</f>
        <v>0</v>
      </c>
      <c r="CI25" s="400">
        <f>CE25+'APONTAMENTO CREDENCIAMENTO'!CI25</f>
        <v>0</v>
      </c>
      <c r="CJ25" s="400">
        <f>CF25+'APONTAMENTO CREDENCIAMENTO'!CJ25</f>
        <v>0</v>
      </c>
      <c r="CK25" s="400">
        <f>CG25+'APONTAMENTO CREDENCIAMENTO'!CK25</f>
        <v>0</v>
      </c>
      <c r="CL25" s="400">
        <f>CH25+'APONTAMENTO CREDENCIAMENTO'!CL25</f>
        <v>0</v>
      </c>
      <c r="CM25" s="400">
        <f>CI25+'APONTAMENTO CREDENCIAMENTO'!CM25</f>
        <v>0</v>
      </c>
      <c r="CN25" s="400">
        <f>CJ25+'APONTAMENTO CREDENCIAMENTO'!CN25</f>
        <v>0</v>
      </c>
      <c r="CO25" s="400">
        <f>CK25+'APONTAMENTO CREDENCIAMENTO'!CO25</f>
        <v>0</v>
      </c>
      <c r="CP25" s="400">
        <f>CL25+'APONTAMENTO CREDENCIAMENTO'!CP25</f>
        <v>0</v>
      </c>
      <c r="CQ25" s="400">
        <f>CM25+'APONTAMENTO CREDENCIAMENTO'!CQ25</f>
        <v>0</v>
      </c>
      <c r="CR25" s="400">
        <f>CN25+'APONTAMENTO CREDENCIAMENTO'!CR25</f>
        <v>0</v>
      </c>
      <c r="CS25" s="400">
        <f>CO25+'APONTAMENTO CREDENCIAMENTO'!CS25</f>
        <v>0</v>
      </c>
      <c r="CT25" s="400">
        <f>CP25+'APONTAMENTO CREDENCIAMENTO'!CT25</f>
        <v>0</v>
      </c>
      <c r="CU25" s="400">
        <f>CQ25+'APONTAMENTO CREDENCIAMENTO'!CU25</f>
        <v>0</v>
      </c>
      <c r="CV25" s="400">
        <f>CR25+'APONTAMENTO CREDENCIAMENTO'!CV25</f>
        <v>0</v>
      </c>
      <c r="CW25" s="400">
        <f>CS25+'APONTAMENTO CREDENCIAMENTO'!CW25</f>
        <v>0</v>
      </c>
      <c r="CX25" s="400">
        <f>CT25+'APONTAMENTO CREDENCIAMENTO'!CX25</f>
        <v>0</v>
      </c>
      <c r="CY25" s="400">
        <f>CU25+'APONTAMENTO CREDENCIAMENTO'!CY25</f>
        <v>0</v>
      </c>
      <c r="CZ25" s="400">
        <f>CV25+'APONTAMENTO CREDENCIAMENTO'!CZ25</f>
        <v>0</v>
      </c>
      <c r="DA25" s="400">
        <f>CW25+'APONTAMENTO CREDENCIAMENTO'!DA25</f>
        <v>0</v>
      </c>
      <c r="DB25" s="400">
        <f>CX25+'APONTAMENTO CREDENCIAMENTO'!DB25</f>
        <v>0</v>
      </c>
      <c r="DC25" s="400">
        <f>CY25+'APONTAMENTO CREDENCIAMENTO'!DC25</f>
        <v>0</v>
      </c>
      <c r="DD25" s="400">
        <f>CZ25+'APONTAMENTO CREDENCIAMENTO'!DD25</f>
        <v>0</v>
      </c>
      <c r="DE25" s="400">
        <f>DA25+'APONTAMENTO CREDENCIAMENTO'!DE25</f>
        <v>0</v>
      </c>
      <c r="DF25" s="400">
        <f>DB25+'APONTAMENTO CREDENCIAMENTO'!DF25</f>
        <v>0</v>
      </c>
      <c r="DG25" s="400">
        <f>DC25+'APONTAMENTO CREDENCIAMENTO'!DG25</f>
        <v>0</v>
      </c>
      <c r="DH25" s="400">
        <f>DD25+'APONTAMENTO CREDENCIAMENTO'!DH25</f>
        <v>0</v>
      </c>
      <c r="DI25" s="400">
        <f>DE25+'APONTAMENTO CREDENCIAMENTO'!DI25</f>
        <v>0</v>
      </c>
      <c r="DJ25" s="400">
        <f>DF25+'APONTAMENTO CREDENCIAMENTO'!DJ25</f>
        <v>0</v>
      </c>
      <c r="DK25" s="400">
        <f>DG25+'APONTAMENTO CREDENCIAMENTO'!DK25</f>
        <v>0</v>
      </c>
      <c r="DL25" s="400">
        <f>DH25+'APONTAMENTO CREDENCIAMENTO'!DL25</f>
        <v>0</v>
      </c>
      <c r="DM25" s="400">
        <f>DI25+'APONTAMENTO CREDENCIAMENTO'!DM25</f>
        <v>0</v>
      </c>
      <c r="DN25" s="400">
        <f>DJ25+'APONTAMENTO CREDENCIAMENTO'!DN25</f>
        <v>0</v>
      </c>
      <c r="DO25" s="400">
        <f>DK25+'APONTAMENTO CREDENCIAMENTO'!DO25</f>
        <v>0</v>
      </c>
      <c r="DP25" s="400">
        <f>DL25+'APONTAMENTO CREDENCIAMENTO'!DP25</f>
        <v>0</v>
      </c>
      <c r="DQ25" s="400">
        <f>DM25+'APONTAMENTO CREDENCIAMENTO'!DQ25</f>
        <v>0</v>
      </c>
      <c r="DR25" s="400">
        <f>DN25+'APONTAMENTO CREDENCIAMENTO'!DR25</f>
        <v>0</v>
      </c>
      <c r="DS25" s="400">
        <f>DO25+'APONTAMENTO CREDENCIAMENTO'!DS25</f>
        <v>0</v>
      </c>
      <c r="DT25" s="400">
        <f>DP25+'APONTAMENTO CREDENCIAMENTO'!DT25</f>
        <v>0</v>
      </c>
      <c r="DU25" s="400">
        <f>DQ25+'APONTAMENTO CREDENCIAMENTO'!DU25</f>
        <v>0</v>
      </c>
      <c r="DV25" s="400">
        <f>DR25+'APONTAMENTO CREDENCIAMENTO'!DV25</f>
        <v>0</v>
      </c>
      <c r="DW25" s="400">
        <f>DS25+'APONTAMENTO CREDENCIAMENTO'!DW25</f>
        <v>0</v>
      </c>
      <c r="DX25" s="400">
        <f>DT25+'APONTAMENTO CREDENCIAMENTO'!DX25</f>
        <v>0</v>
      </c>
      <c r="DY25" s="400">
        <f>DU25+'APONTAMENTO CREDENCIAMENTO'!DY25</f>
        <v>0</v>
      </c>
      <c r="DZ25" s="400">
        <f>DV25+'APONTAMENTO CREDENCIAMENTO'!DZ25</f>
        <v>0</v>
      </c>
      <c r="EA25" s="400">
        <f>DW25+'APONTAMENTO CREDENCIAMENTO'!EA25</f>
        <v>0</v>
      </c>
      <c r="EB25" s="400">
        <f>DX25+'APONTAMENTO CREDENCIAMENTO'!EB25</f>
        <v>0</v>
      </c>
      <c r="EC25" s="400">
        <f>DY25+'APONTAMENTO CREDENCIAMENTO'!EC25</f>
        <v>0</v>
      </c>
      <c r="ED25" s="400">
        <f>DZ25+'APONTAMENTO CREDENCIAMENTO'!ED25</f>
        <v>0</v>
      </c>
      <c r="EE25" s="400">
        <f>EA25+'APONTAMENTO CREDENCIAMENTO'!EE25</f>
        <v>0</v>
      </c>
      <c r="EF25" s="400">
        <f>EB25+'APONTAMENTO CREDENCIAMENTO'!EF25</f>
        <v>0</v>
      </c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v>0</v>
      </c>
      <c r="EQ25" s="179">
        <v>0</v>
      </c>
      <c r="ER25" s="179">
        <v>0</v>
      </c>
      <c r="ES25" s="179">
        <v>0</v>
      </c>
      <c r="ET25" s="179">
        <v>0</v>
      </c>
      <c r="EU25" s="179">
        <v>0</v>
      </c>
      <c r="EV25" s="172"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v>0</v>
      </c>
      <c r="FC25" s="256">
        <v>0</v>
      </c>
      <c r="FD25" s="250">
        <v>0</v>
      </c>
      <c r="FE25" s="257"/>
      <c r="FF25" s="181">
        <v>0</v>
      </c>
      <c r="FG25" s="181">
        <v>0</v>
      </c>
      <c r="FH25" s="181">
        <v>0</v>
      </c>
      <c r="FI25" s="181">
        <v>0</v>
      </c>
      <c r="FJ25" s="181">
        <v>0</v>
      </c>
      <c r="FK25" s="181">
        <v>0</v>
      </c>
      <c r="FL25" s="181">
        <v>0</v>
      </c>
      <c r="FM25" s="181">
        <v>0</v>
      </c>
      <c r="FN25" s="181">
        <v>0</v>
      </c>
      <c r="FO25" s="181">
        <v>0</v>
      </c>
      <c r="FP25" s="181">
        <v>0</v>
      </c>
      <c r="FQ25" s="181">
        <v>0</v>
      </c>
      <c r="FR25" s="181">
        <v>0</v>
      </c>
      <c r="FS25" s="181">
        <v>0</v>
      </c>
      <c r="FT25" s="181">
        <v>0</v>
      </c>
      <c r="FU25" s="181">
        <v>0</v>
      </c>
      <c r="FV25" s="181">
        <v>0</v>
      </c>
      <c r="FW25" s="181">
        <v>0</v>
      </c>
      <c r="FX25" s="181">
        <v>0</v>
      </c>
      <c r="FY25" s="181">
        <v>0</v>
      </c>
      <c r="FZ25" s="181">
        <v>0</v>
      </c>
      <c r="GA25" s="181">
        <v>0</v>
      </c>
      <c r="GB25" s="181">
        <v>0</v>
      </c>
      <c r="GC25" s="181">
        <v>0</v>
      </c>
      <c r="GD25" s="181">
        <v>0</v>
      </c>
      <c r="GE25" s="181">
        <v>0</v>
      </c>
      <c r="GF25" s="181">
        <v>0</v>
      </c>
      <c r="GG25" s="181">
        <v>0</v>
      </c>
      <c r="GH25" s="181">
        <v>0</v>
      </c>
      <c r="GI25" s="181">
        <v>0</v>
      </c>
      <c r="GJ25" s="181">
        <v>0</v>
      </c>
      <c r="GK25" s="258"/>
      <c r="GL25" s="103"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v>0</v>
      </c>
      <c r="HZ25" s="280">
        <v>0</v>
      </c>
      <c r="IA25" s="280">
        <v>0</v>
      </c>
    </row>
    <row r="26" spans="1:237" s="106" customFormat="1" ht="22.5" customHeight="1" x14ac:dyDescent="0.25">
      <c r="A26" t="s">
        <v>3210</v>
      </c>
      <c r="B26" s="522" t="s">
        <v>3211</v>
      </c>
      <c r="C26" s="523">
        <v>1</v>
      </c>
      <c r="D26" s="524" t="s">
        <v>3212</v>
      </c>
      <c r="E26" s="524" t="s">
        <v>3213</v>
      </c>
      <c r="F26" s="525" t="s">
        <v>3181</v>
      </c>
      <c r="G26" s="525" t="s">
        <v>3182</v>
      </c>
      <c r="H26" s="350" t="s">
        <v>1290</v>
      </c>
      <c r="I26" s="351" t="s">
        <v>1290</v>
      </c>
      <c r="J26" s="409" t="s">
        <v>3183</v>
      </c>
      <c r="K26" s="410" t="s">
        <v>3184</v>
      </c>
      <c r="L26" s="329">
        <v>0</v>
      </c>
      <c r="M26" s="329">
        <v>0</v>
      </c>
      <c r="N26" s="657"/>
      <c r="O26" s="658" t="s">
        <v>3330</v>
      </c>
      <c r="P26" s="659">
        <v>0</v>
      </c>
      <c r="Q26" s="400"/>
      <c r="R26" s="401"/>
      <c r="S26" s="400"/>
      <c r="T26" s="401"/>
      <c r="U26" s="400">
        <f>Q26+'APONTAMENTO CREDENCIAMENTO'!U26</f>
        <v>0</v>
      </c>
      <c r="V26" s="400">
        <f>R26+'APONTAMENTO CREDENCIAMENTO'!V26</f>
        <v>0</v>
      </c>
      <c r="W26" s="400">
        <f>S26+'APONTAMENTO CREDENCIAMENTO'!W26</f>
        <v>0</v>
      </c>
      <c r="X26" s="400">
        <f>T26+'APONTAMENTO CREDENCIAMENTO'!X26</f>
        <v>0</v>
      </c>
      <c r="Y26" s="400">
        <f>U26+'APONTAMENTO CREDENCIAMENTO'!Y26</f>
        <v>0</v>
      </c>
      <c r="Z26" s="400">
        <f>V26+'APONTAMENTO CREDENCIAMENTO'!Z26</f>
        <v>0</v>
      </c>
      <c r="AA26" s="400">
        <f>W26+'APONTAMENTO CREDENCIAMENTO'!AA26</f>
        <v>0</v>
      </c>
      <c r="AB26" s="400">
        <f>X26+'APONTAMENTO CREDENCIAMENTO'!AB26</f>
        <v>0</v>
      </c>
      <c r="AC26" s="400">
        <f>Y26+'APONTAMENTO CREDENCIAMENTO'!AC26</f>
        <v>0</v>
      </c>
      <c r="AD26" s="400">
        <f>Z26+'APONTAMENTO CREDENCIAMENTO'!AD26</f>
        <v>0</v>
      </c>
      <c r="AE26" s="400">
        <f>AA26+'APONTAMENTO CREDENCIAMENTO'!AE26</f>
        <v>0</v>
      </c>
      <c r="AF26" s="400">
        <f>AB26+'APONTAMENTO CREDENCIAMENTO'!AF26</f>
        <v>0</v>
      </c>
      <c r="AG26" s="400">
        <f>AC26+'APONTAMENTO CREDENCIAMENTO'!AG26</f>
        <v>0</v>
      </c>
      <c r="AH26" s="400">
        <f>AD26+'APONTAMENTO CREDENCIAMENTO'!AH26</f>
        <v>0</v>
      </c>
      <c r="AI26" s="400">
        <f>AE26+'APONTAMENTO CREDENCIAMENTO'!AI26</f>
        <v>0</v>
      </c>
      <c r="AJ26" s="400">
        <f>AF26+'APONTAMENTO CREDENCIAMENTO'!AJ26</f>
        <v>0</v>
      </c>
      <c r="AK26" s="400">
        <f>AG26+'APONTAMENTO CREDENCIAMENTO'!AK26</f>
        <v>0</v>
      </c>
      <c r="AL26" s="400">
        <f>AH26+'APONTAMENTO CREDENCIAMENTO'!AL26</f>
        <v>0</v>
      </c>
      <c r="AM26" s="400">
        <f>AI26+'APONTAMENTO CREDENCIAMENTO'!AM26</f>
        <v>0</v>
      </c>
      <c r="AN26" s="400">
        <f>AJ26+'APONTAMENTO CREDENCIAMENTO'!AN26</f>
        <v>0</v>
      </c>
      <c r="AO26" s="400">
        <f>AK26+'APONTAMENTO CREDENCIAMENTO'!AO26</f>
        <v>0</v>
      </c>
      <c r="AP26" s="400">
        <f>AL26+'APONTAMENTO CREDENCIAMENTO'!AP26</f>
        <v>0</v>
      </c>
      <c r="AQ26" s="400">
        <f>AM26+'APONTAMENTO CREDENCIAMENTO'!AQ26</f>
        <v>0</v>
      </c>
      <c r="AR26" s="400">
        <f>AN26+'APONTAMENTO CREDENCIAMENTO'!AR26</f>
        <v>0</v>
      </c>
      <c r="AS26" s="400">
        <f>AO26+'APONTAMENTO CREDENCIAMENTO'!AS26</f>
        <v>0</v>
      </c>
      <c r="AT26" s="400">
        <f>AP26+'APONTAMENTO CREDENCIAMENTO'!AT26</f>
        <v>0</v>
      </c>
      <c r="AU26" s="400">
        <f>AQ26+'APONTAMENTO CREDENCIAMENTO'!AU26</f>
        <v>0</v>
      </c>
      <c r="AV26" s="400">
        <f>AR26+'APONTAMENTO CREDENCIAMENTO'!AV26</f>
        <v>0</v>
      </c>
      <c r="AW26" s="400">
        <f>AS26+'APONTAMENTO CREDENCIAMENTO'!AW26</f>
        <v>0</v>
      </c>
      <c r="AX26" s="400">
        <f>AT26+'APONTAMENTO CREDENCIAMENTO'!AX26</f>
        <v>0</v>
      </c>
      <c r="AY26" s="400">
        <f>AU26+'APONTAMENTO CREDENCIAMENTO'!AY26</f>
        <v>0</v>
      </c>
      <c r="AZ26" s="400">
        <f>AV26+'APONTAMENTO CREDENCIAMENTO'!AZ26</f>
        <v>0</v>
      </c>
      <c r="BA26" s="400">
        <f>AW26+'APONTAMENTO CREDENCIAMENTO'!BA26</f>
        <v>0</v>
      </c>
      <c r="BB26" s="400">
        <f>AX26+'APONTAMENTO CREDENCIAMENTO'!BB26</f>
        <v>0</v>
      </c>
      <c r="BC26" s="400">
        <f>AY26+'APONTAMENTO CREDENCIAMENTO'!BC26</f>
        <v>0</v>
      </c>
      <c r="BD26" s="400">
        <f>AZ26+'APONTAMENTO CREDENCIAMENTO'!BD26</f>
        <v>0</v>
      </c>
      <c r="BE26" s="400">
        <f>BA26+'APONTAMENTO CREDENCIAMENTO'!BE26</f>
        <v>0</v>
      </c>
      <c r="BF26" s="400">
        <f>BB26+'APONTAMENTO CREDENCIAMENTO'!BF26</f>
        <v>0</v>
      </c>
      <c r="BG26" s="400">
        <f>BC26+'APONTAMENTO CREDENCIAMENTO'!BG26</f>
        <v>0</v>
      </c>
      <c r="BH26" s="400">
        <f>BD26+'APONTAMENTO CREDENCIAMENTO'!BH26</f>
        <v>0</v>
      </c>
      <c r="BI26" s="400">
        <f>BE26+'APONTAMENTO CREDENCIAMENTO'!BI26</f>
        <v>0</v>
      </c>
      <c r="BJ26" s="400">
        <f>BF26+'APONTAMENTO CREDENCIAMENTO'!BJ26</f>
        <v>0</v>
      </c>
      <c r="BK26" s="400">
        <f>BG26+'APONTAMENTO CREDENCIAMENTO'!BK26</f>
        <v>0</v>
      </c>
      <c r="BL26" s="400">
        <f>BH26+'APONTAMENTO CREDENCIAMENTO'!BL26</f>
        <v>0</v>
      </c>
      <c r="BM26" s="400">
        <f>BI26+'APONTAMENTO CREDENCIAMENTO'!BM26</f>
        <v>0</v>
      </c>
      <c r="BN26" s="400">
        <f>BJ26+'APONTAMENTO CREDENCIAMENTO'!BN26</f>
        <v>0</v>
      </c>
      <c r="BO26" s="400">
        <f>BK26+'APONTAMENTO CREDENCIAMENTO'!BO26</f>
        <v>0</v>
      </c>
      <c r="BP26" s="400">
        <f>BL26+'APONTAMENTO CREDENCIAMENTO'!BP26</f>
        <v>0</v>
      </c>
      <c r="BQ26" s="400">
        <f>BM26+'APONTAMENTO CREDENCIAMENTO'!BQ26</f>
        <v>0</v>
      </c>
      <c r="BR26" s="400">
        <f>BN26+'APONTAMENTO CREDENCIAMENTO'!BR26</f>
        <v>0</v>
      </c>
      <c r="BS26" s="400">
        <f>BO26+'APONTAMENTO CREDENCIAMENTO'!BS26</f>
        <v>0</v>
      </c>
      <c r="BT26" s="400">
        <f>BP26+'APONTAMENTO CREDENCIAMENTO'!BT26</f>
        <v>0</v>
      </c>
      <c r="BU26" s="400">
        <f>BQ26+'APONTAMENTO CREDENCIAMENTO'!BU26</f>
        <v>0</v>
      </c>
      <c r="BV26" s="400">
        <f>BR26+'APONTAMENTO CREDENCIAMENTO'!BV26</f>
        <v>0</v>
      </c>
      <c r="BW26" s="400">
        <f>BS26+'APONTAMENTO CREDENCIAMENTO'!BW26</f>
        <v>0</v>
      </c>
      <c r="BX26" s="400">
        <f>BT26+'APONTAMENTO CREDENCIAMENTO'!BX26</f>
        <v>0</v>
      </c>
      <c r="BY26" s="400">
        <f>BU26+'APONTAMENTO CREDENCIAMENTO'!BY26</f>
        <v>0</v>
      </c>
      <c r="BZ26" s="400">
        <f>BV26+'APONTAMENTO CREDENCIAMENTO'!BZ26</f>
        <v>0</v>
      </c>
      <c r="CA26" s="400">
        <f>BW26+'APONTAMENTO CREDENCIAMENTO'!CA26</f>
        <v>0</v>
      </c>
      <c r="CB26" s="400">
        <f>BX26+'APONTAMENTO CREDENCIAMENTO'!CB26</f>
        <v>0</v>
      </c>
      <c r="CC26" s="400">
        <f>BY26+'APONTAMENTO CREDENCIAMENTO'!CC26</f>
        <v>0</v>
      </c>
      <c r="CD26" s="400">
        <f>BZ26+'APONTAMENTO CREDENCIAMENTO'!CD26</f>
        <v>0</v>
      </c>
      <c r="CE26" s="400">
        <f>CA26+'APONTAMENTO CREDENCIAMENTO'!CE26</f>
        <v>0</v>
      </c>
      <c r="CF26" s="400">
        <f>CB26+'APONTAMENTO CREDENCIAMENTO'!CF26</f>
        <v>0</v>
      </c>
      <c r="CG26" s="400">
        <f>CC26+'APONTAMENTO CREDENCIAMENTO'!CG26</f>
        <v>0</v>
      </c>
      <c r="CH26" s="400">
        <f>CD26+'APONTAMENTO CREDENCIAMENTO'!CH26</f>
        <v>0</v>
      </c>
      <c r="CI26" s="400">
        <f>CE26+'APONTAMENTO CREDENCIAMENTO'!CI26</f>
        <v>0</v>
      </c>
      <c r="CJ26" s="400">
        <f>CF26+'APONTAMENTO CREDENCIAMENTO'!CJ26</f>
        <v>0</v>
      </c>
      <c r="CK26" s="400">
        <f>CG26+'APONTAMENTO CREDENCIAMENTO'!CK26</f>
        <v>0</v>
      </c>
      <c r="CL26" s="400">
        <f>CH26+'APONTAMENTO CREDENCIAMENTO'!CL26</f>
        <v>0</v>
      </c>
      <c r="CM26" s="400">
        <f>CI26+'APONTAMENTO CREDENCIAMENTO'!CM26</f>
        <v>0</v>
      </c>
      <c r="CN26" s="400">
        <f>CJ26+'APONTAMENTO CREDENCIAMENTO'!CN26</f>
        <v>0</v>
      </c>
      <c r="CO26" s="400">
        <f>CK26+'APONTAMENTO CREDENCIAMENTO'!CO26</f>
        <v>0</v>
      </c>
      <c r="CP26" s="400">
        <f>CL26+'APONTAMENTO CREDENCIAMENTO'!CP26</f>
        <v>0</v>
      </c>
      <c r="CQ26" s="400">
        <f>CM26+'APONTAMENTO CREDENCIAMENTO'!CQ26</f>
        <v>0</v>
      </c>
      <c r="CR26" s="400">
        <f>CN26+'APONTAMENTO CREDENCIAMENTO'!CR26</f>
        <v>0</v>
      </c>
      <c r="CS26" s="400">
        <f>CO26+'APONTAMENTO CREDENCIAMENTO'!CS26</f>
        <v>0</v>
      </c>
      <c r="CT26" s="400">
        <f>CP26+'APONTAMENTO CREDENCIAMENTO'!CT26</f>
        <v>0</v>
      </c>
      <c r="CU26" s="400">
        <f>CQ26+'APONTAMENTO CREDENCIAMENTO'!CU26</f>
        <v>0</v>
      </c>
      <c r="CV26" s="400">
        <f>CR26+'APONTAMENTO CREDENCIAMENTO'!CV26</f>
        <v>0</v>
      </c>
      <c r="CW26" s="400">
        <f>CS26+'APONTAMENTO CREDENCIAMENTO'!CW26</f>
        <v>0</v>
      </c>
      <c r="CX26" s="400">
        <f>CT26+'APONTAMENTO CREDENCIAMENTO'!CX26</f>
        <v>0</v>
      </c>
      <c r="CY26" s="400">
        <f>CU26+'APONTAMENTO CREDENCIAMENTO'!CY26</f>
        <v>0</v>
      </c>
      <c r="CZ26" s="400">
        <f>CV26+'APONTAMENTO CREDENCIAMENTO'!CZ26</f>
        <v>0</v>
      </c>
      <c r="DA26" s="400">
        <f>CW26+'APONTAMENTO CREDENCIAMENTO'!DA26</f>
        <v>0</v>
      </c>
      <c r="DB26" s="400">
        <f>CX26+'APONTAMENTO CREDENCIAMENTO'!DB26</f>
        <v>0</v>
      </c>
      <c r="DC26" s="400">
        <f>CY26+'APONTAMENTO CREDENCIAMENTO'!DC26</f>
        <v>0</v>
      </c>
      <c r="DD26" s="400">
        <f>CZ26+'APONTAMENTO CREDENCIAMENTO'!DD26</f>
        <v>0</v>
      </c>
      <c r="DE26" s="400">
        <f>DA26+'APONTAMENTO CREDENCIAMENTO'!DE26</f>
        <v>0</v>
      </c>
      <c r="DF26" s="400">
        <f>DB26+'APONTAMENTO CREDENCIAMENTO'!DF26</f>
        <v>0</v>
      </c>
      <c r="DG26" s="400">
        <f>DC26+'APONTAMENTO CREDENCIAMENTO'!DG26</f>
        <v>0</v>
      </c>
      <c r="DH26" s="400">
        <f>DD26+'APONTAMENTO CREDENCIAMENTO'!DH26</f>
        <v>0</v>
      </c>
      <c r="DI26" s="400">
        <f>DE26+'APONTAMENTO CREDENCIAMENTO'!DI26</f>
        <v>0</v>
      </c>
      <c r="DJ26" s="400">
        <f>DF26+'APONTAMENTO CREDENCIAMENTO'!DJ26</f>
        <v>0</v>
      </c>
      <c r="DK26" s="400">
        <f>DG26+'APONTAMENTO CREDENCIAMENTO'!DK26</f>
        <v>0</v>
      </c>
      <c r="DL26" s="400">
        <f>DH26+'APONTAMENTO CREDENCIAMENTO'!DL26</f>
        <v>0</v>
      </c>
      <c r="DM26" s="400">
        <f>DI26+'APONTAMENTO CREDENCIAMENTO'!DM26</f>
        <v>0</v>
      </c>
      <c r="DN26" s="400">
        <f>DJ26+'APONTAMENTO CREDENCIAMENTO'!DN26</f>
        <v>0</v>
      </c>
      <c r="DO26" s="400">
        <f>DK26+'APONTAMENTO CREDENCIAMENTO'!DO26</f>
        <v>0</v>
      </c>
      <c r="DP26" s="400">
        <f>DL26+'APONTAMENTO CREDENCIAMENTO'!DP26</f>
        <v>0</v>
      </c>
      <c r="DQ26" s="400">
        <f>DM26+'APONTAMENTO CREDENCIAMENTO'!DQ26</f>
        <v>0</v>
      </c>
      <c r="DR26" s="400">
        <f>DN26+'APONTAMENTO CREDENCIAMENTO'!DR26</f>
        <v>0</v>
      </c>
      <c r="DS26" s="400">
        <f>DO26+'APONTAMENTO CREDENCIAMENTO'!DS26</f>
        <v>0</v>
      </c>
      <c r="DT26" s="400">
        <f>DP26+'APONTAMENTO CREDENCIAMENTO'!DT26</f>
        <v>0</v>
      </c>
      <c r="DU26" s="400">
        <f>DQ26+'APONTAMENTO CREDENCIAMENTO'!DU26</f>
        <v>0</v>
      </c>
      <c r="DV26" s="400">
        <f>DR26+'APONTAMENTO CREDENCIAMENTO'!DV26</f>
        <v>0</v>
      </c>
      <c r="DW26" s="400">
        <f>DS26+'APONTAMENTO CREDENCIAMENTO'!DW26</f>
        <v>0</v>
      </c>
      <c r="DX26" s="400">
        <f>DT26+'APONTAMENTO CREDENCIAMENTO'!DX26</f>
        <v>0</v>
      </c>
      <c r="DY26" s="400">
        <f>DU26+'APONTAMENTO CREDENCIAMENTO'!DY26</f>
        <v>0</v>
      </c>
      <c r="DZ26" s="400">
        <f>DV26+'APONTAMENTO CREDENCIAMENTO'!DZ26</f>
        <v>0</v>
      </c>
      <c r="EA26" s="400">
        <f>DW26+'APONTAMENTO CREDENCIAMENTO'!EA26</f>
        <v>0</v>
      </c>
      <c r="EB26" s="400">
        <f>DX26+'APONTAMENTO CREDENCIAMENTO'!EB26</f>
        <v>0</v>
      </c>
      <c r="EC26" s="400">
        <f>DY26+'APONTAMENTO CREDENCIAMENTO'!EC26</f>
        <v>0</v>
      </c>
      <c r="ED26" s="400">
        <f>DZ26+'APONTAMENTO CREDENCIAMENTO'!ED26</f>
        <v>0</v>
      </c>
      <c r="EE26" s="400">
        <f>EA26+'APONTAMENTO CREDENCIAMENTO'!EE26</f>
        <v>0</v>
      </c>
      <c r="EF26" s="400">
        <f>EB26+'APONTAMENTO CREDENCIAMENTO'!EF26</f>
        <v>0</v>
      </c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v>0</v>
      </c>
      <c r="EQ26" s="171">
        <v>0</v>
      </c>
      <c r="ER26" s="171">
        <v>0</v>
      </c>
      <c r="ES26" s="171">
        <v>0</v>
      </c>
      <c r="ET26" s="171">
        <v>0</v>
      </c>
      <c r="EU26" s="171">
        <v>0</v>
      </c>
      <c r="EV26" s="172">
        <v>0</v>
      </c>
      <c r="EW26" s="367">
        <v>0</v>
      </c>
      <c r="EX26" s="248">
        <v>14811.890000000001</v>
      </c>
      <c r="EY26" s="174">
        <v>0</v>
      </c>
      <c r="EZ26" s="249">
        <v>1181.3720000000001</v>
      </c>
      <c r="FA26" s="249">
        <v>-295.34300000000002</v>
      </c>
      <c r="FB26" s="174">
        <v>0</v>
      </c>
      <c r="FC26" s="175">
        <v>0</v>
      </c>
      <c r="FD26" s="250">
        <v>0</v>
      </c>
      <c r="FE26" s="176">
        <v>16257.039000000001</v>
      </c>
      <c r="FF26" s="177">
        <v>14811.890000000001</v>
      </c>
      <c r="FG26" s="177">
        <v>0</v>
      </c>
      <c r="FH26" s="177">
        <v>0</v>
      </c>
      <c r="FI26" s="177">
        <v>0</v>
      </c>
      <c r="FJ26" s="177">
        <v>0</v>
      </c>
      <c r="FK26" s="177">
        <v>0</v>
      </c>
      <c r="FL26" s="177">
        <v>0</v>
      </c>
      <c r="FM26" s="177">
        <v>1181.3720000000001</v>
      </c>
      <c r="FN26" s="177">
        <v>0</v>
      </c>
      <c r="FO26" s="177">
        <v>0</v>
      </c>
      <c r="FP26" s="177">
        <v>0</v>
      </c>
      <c r="FQ26" s="177">
        <v>0</v>
      </c>
      <c r="FR26" s="177">
        <v>0</v>
      </c>
      <c r="FS26" s="177">
        <v>0</v>
      </c>
      <c r="FT26" s="177">
        <v>0</v>
      </c>
      <c r="FU26" s="177">
        <v>0</v>
      </c>
      <c r="FV26" s="177">
        <v>-179.774</v>
      </c>
      <c r="FW26" s="177">
        <v>0</v>
      </c>
      <c r="FX26" s="177">
        <v>0</v>
      </c>
      <c r="FY26" s="177">
        <v>0</v>
      </c>
      <c r="FZ26" s="177">
        <v>0</v>
      </c>
      <c r="GA26" s="177">
        <v>-115.56900000000002</v>
      </c>
      <c r="GB26" s="177">
        <v>0</v>
      </c>
      <c r="GC26" s="177">
        <v>0</v>
      </c>
      <c r="GD26" s="177">
        <v>0</v>
      </c>
      <c r="GE26" s="177">
        <v>0</v>
      </c>
      <c r="GF26" s="177">
        <v>0</v>
      </c>
      <c r="GG26" s="177">
        <v>0</v>
      </c>
      <c r="GH26" s="177">
        <v>0</v>
      </c>
      <c r="GI26" s="177">
        <v>0</v>
      </c>
      <c r="GJ26" s="177">
        <v>0</v>
      </c>
      <c r="GK26" s="178"/>
      <c r="GL26" s="103">
        <v>0</v>
      </c>
      <c r="GM26" s="124"/>
      <c r="GN26" s="104">
        <v>0</v>
      </c>
      <c r="GO26" s="104">
        <v>0</v>
      </c>
      <c r="GP26" s="104">
        <v>0</v>
      </c>
      <c r="GQ26" s="104">
        <v>0</v>
      </c>
      <c r="GR26" s="104">
        <v>0</v>
      </c>
      <c r="GS26" s="104">
        <v>0</v>
      </c>
      <c r="GT26" s="104">
        <v>0</v>
      </c>
      <c r="GU26" s="104">
        <v>0</v>
      </c>
      <c r="GV26" s="104">
        <v>0</v>
      </c>
      <c r="GW26" s="104">
        <v>0</v>
      </c>
      <c r="GX26" s="104">
        <v>0</v>
      </c>
      <c r="GY26" s="104">
        <v>0</v>
      </c>
      <c r="GZ26" s="104">
        <v>0</v>
      </c>
      <c r="HA26" s="104">
        <v>0</v>
      </c>
      <c r="HB26" s="104">
        <v>0</v>
      </c>
      <c r="HC26" s="104">
        <v>0</v>
      </c>
      <c r="HD26" s="104">
        <v>0</v>
      </c>
      <c r="HE26" s="104">
        <v>0</v>
      </c>
      <c r="HF26" s="104">
        <v>0</v>
      </c>
      <c r="HG26" s="104">
        <v>0</v>
      </c>
      <c r="HH26" s="104">
        <v>0</v>
      </c>
      <c r="HI26" s="104">
        <v>0</v>
      </c>
      <c r="HJ26" s="104">
        <v>0</v>
      </c>
      <c r="HK26" s="104">
        <v>0</v>
      </c>
      <c r="HL26" s="104">
        <v>0</v>
      </c>
      <c r="HM26" s="104">
        <v>0</v>
      </c>
      <c r="HN26" s="104">
        <v>0</v>
      </c>
      <c r="HO26" s="104">
        <v>0</v>
      </c>
      <c r="HP26" s="104"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v>0</v>
      </c>
      <c r="HZ26" s="280">
        <v>0</v>
      </c>
      <c r="IA26" s="280">
        <v>0</v>
      </c>
      <c r="IB26" s="64" t="b">
        <v>0</v>
      </c>
      <c r="IC26" s="64"/>
    </row>
    <row r="27" spans="1:237" s="106" customFormat="1" ht="22.5" customHeight="1" x14ac:dyDescent="0.25">
      <c r="A27" s="368" t="s">
        <v>3210</v>
      </c>
      <c r="B27" s="369" t="s">
        <v>3211</v>
      </c>
      <c r="C27" s="370" t="s">
        <v>3191</v>
      </c>
      <c r="D27" s="371" t="s">
        <v>3212</v>
      </c>
      <c r="E27" s="371" t="s">
        <v>3213</v>
      </c>
      <c r="F27" s="372" t="s">
        <v>3181</v>
      </c>
      <c r="G27" s="372" t="s">
        <v>3182</v>
      </c>
      <c r="H27" s="373" t="s">
        <v>1290</v>
      </c>
      <c r="I27" s="374" t="s">
        <v>1290</v>
      </c>
      <c r="J27" s="421" t="s">
        <v>3183</v>
      </c>
      <c r="K27" s="421" t="s">
        <v>3185</v>
      </c>
      <c r="L27" s="329">
        <v>58</v>
      </c>
      <c r="M27" s="329">
        <v>0</v>
      </c>
      <c r="N27" s="657"/>
      <c r="O27" s="658" t="s">
        <v>3330</v>
      </c>
      <c r="P27" s="659">
        <v>0</v>
      </c>
      <c r="Q27" s="400">
        <v>35</v>
      </c>
      <c r="R27" s="401"/>
      <c r="S27" s="400"/>
      <c r="T27" s="401"/>
      <c r="U27" s="400">
        <f>Q27+'APONTAMENTO CREDENCIAMENTO'!U27</f>
        <v>35</v>
      </c>
      <c r="V27" s="400">
        <f>R27+'APONTAMENTO CREDENCIAMENTO'!V27</f>
        <v>0</v>
      </c>
      <c r="W27" s="400">
        <f>S27+'APONTAMENTO CREDENCIAMENTO'!W27</f>
        <v>0</v>
      </c>
      <c r="X27" s="400">
        <f>T27+'APONTAMENTO CREDENCIAMENTO'!X27</f>
        <v>0</v>
      </c>
      <c r="Y27" s="400">
        <f>U27+'APONTAMENTO CREDENCIAMENTO'!Y27</f>
        <v>35</v>
      </c>
      <c r="Z27" s="400">
        <f>V27+'APONTAMENTO CREDENCIAMENTO'!Z27</f>
        <v>0</v>
      </c>
      <c r="AA27" s="400">
        <f>W27+'APONTAMENTO CREDENCIAMENTO'!AA27</f>
        <v>0</v>
      </c>
      <c r="AB27" s="400">
        <f>X27+'APONTAMENTO CREDENCIAMENTO'!AB27</f>
        <v>0</v>
      </c>
      <c r="AC27" s="400">
        <f>Y27+'APONTAMENTO CREDENCIAMENTO'!AC27</f>
        <v>35</v>
      </c>
      <c r="AD27" s="400">
        <f>Z27+'APONTAMENTO CREDENCIAMENTO'!AD27</f>
        <v>0</v>
      </c>
      <c r="AE27" s="400">
        <f>AA27+'APONTAMENTO CREDENCIAMENTO'!AE27</f>
        <v>0</v>
      </c>
      <c r="AF27" s="400">
        <f>AB27+'APONTAMENTO CREDENCIAMENTO'!AF27</f>
        <v>0</v>
      </c>
      <c r="AG27" s="400">
        <f>AC27+'APONTAMENTO CREDENCIAMENTO'!AG27</f>
        <v>35</v>
      </c>
      <c r="AH27" s="400">
        <f>AD27+'APONTAMENTO CREDENCIAMENTO'!AH27</f>
        <v>0</v>
      </c>
      <c r="AI27" s="400">
        <f>AE27+'APONTAMENTO CREDENCIAMENTO'!AI27</f>
        <v>0</v>
      </c>
      <c r="AJ27" s="400">
        <f>AF27+'APONTAMENTO CREDENCIAMENTO'!AJ27</f>
        <v>0</v>
      </c>
      <c r="AK27" s="400">
        <f>AG27+'APONTAMENTO CREDENCIAMENTO'!AK27</f>
        <v>35</v>
      </c>
      <c r="AL27" s="400">
        <f>AH27+'APONTAMENTO CREDENCIAMENTO'!AL27</f>
        <v>0</v>
      </c>
      <c r="AM27" s="400">
        <f>AI27+'APONTAMENTO CREDENCIAMENTO'!AM27</f>
        <v>0</v>
      </c>
      <c r="AN27" s="400">
        <f>AJ27+'APONTAMENTO CREDENCIAMENTO'!AN27</f>
        <v>0</v>
      </c>
      <c r="AO27" s="400">
        <f>AK27+'APONTAMENTO CREDENCIAMENTO'!AO27</f>
        <v>35</v>
      </c>
      <c r="AP27" s="400">
        <f>AL27+'APONTAMENTO CREDENCIAMENTO'!AP27</f>
        <v>0</v>
      </c>
      <c r="AQ27" s="400">
        <f>AM27+'APONTAMENTO CREDENCIAMENTO'!AQ27</f>
        <v>0</v>
      </c>
      <c r="AR27" s="400">
        <f>AN27+'APONTAMENTO CREDENCIAMENTO'!AR27</f>
        <v>0</v>
      </c>
      <c r="AS27" s="400">
        <f>AO27+'APONTAMENTO CREDENCIAMENTO'!AS27</f>
        <v>36</v>
      </c>
      <c r="AT27" s="400">
        <f>AP27+'APONTAMENTO CREDENCIAMENTO'!AT27</f>
        <v>0</v>
      </c>
      <c r="AU27" s="400">
        <f>AQ27+'APONTAMENTO CREDENCIAMENTO'!AU27</f>
        <v>3</v>
      </c>
      <c r="AV27" s="400">
        <f>AR27+'APONTAMENTO CREDENCIAMENTO'!AV27</f>
        <v>0</v>
      </c>
      <c r="AW27" s="400">
        <f>AS27+'APONTAMENTO CREDENCIAMENTO'!AW27</f>
        <v>36</v>
      </c>
      <c r="AX27" s="400">
        <f>AT27+'APONTAMENTO CREDENCIAMENTO'!AX27</f>
        <v>0</v>
      </c>
      <c r="AY27" s="400">
        <f>AU27+'APONTAMENTO CREDENCIAMENTO'!AY27</f>
        <v>3</v>
      </c>
      <c r="AZ27" s="400">
        <f>AV27+'APONTAMENTO CREDENCIAMENTO'!AZ27</f>
        <v>0</v>
      </c>
      <c r="BA27" s="400">
        <f>AW27+'APONTAMENTO CREDENCIAMENTO'!BA27</f>
        <v>36</v>
      </c>
      <c r="BB27" s="400">
        <f>AX27+'APONTAMENTO CREDENCIAMENTO'!BB27</f>
        <v>0</v>
      </c>
      <c r="BC27" s="400">
        <f>AY27+'APONTAMENTO CREDENCIAMENTO'!BC27</f>
        <v>3</v>
      </c>
      <c r="BD27" s="400">
        <f>AZ27+'APONTAMENTO CREDENCIAMENTO'!BD27</f>
        <v>0</v>
      </c>
      <c r="BE27" s="400">
        <f>BA27+'APONTAMENTO CREDENCIAMENTO'!BE27</f>
        <v>36</v>
      </c>
      <c r="BF27" s="400">
        <f>BB27+'APONTAMENTO CREDENCIAMENTO'!BF27</f>
        <v>0</v>
      </c>
      <c r="BG27" s="400">
        <f>BC27+'APONTAMENTO CREDENCIAMENTO'!BG27</f>
        <v>3</v>
      </c>
      <c r="BH27" s="400">
        <f>BD27+'APONTAMENTO CREDENCIAMENTO'!BH27</f>
        <v>0</v>
      </c>
      <c r="BI27" s="400">
        <f>BE27+'APONTAMENTO CREDENCIAMENTO'!BI27</f>
        <v>36</v>
      </c>
      <c r="BJ27" s="400">
        <f>BF27+'APONTAMENTO CREDENCIAMENTO'!BJ27</f>
        <v>0</v>
      </c>
      <c r="BK27" s="400">
        <f>BG27+'APONTAMENTO CREDENCIAMENTO'!BK27</f>
        <v>3</v>
      </c>
      <c r="BL27" s="400">
        <f>BH27+'APONTAMENTO CREDENCIAMENTO'!BL27</f>
        <v>0</v>
      </c>
      <c r="BM27" s="400">
        <f>BI27+'APONTAMENTO CREDENCIAMENTO'!BM27</f>
        <v>36</v>
      </c>
      <c r="BN27" s="400">
        <f>BJ27+'APONTAMENTO CREDENCIAMENTO'!BN27</f>
        <v>0</v>
      </c>
      <c r="BO27" s="400">
        <f>BK27+'APONTAMENTO CREDENCIAMENTO'!BO27</f>
        <v>3</v>
      </c>
      <c r="BP27" s="400">
        <f>BL27+'APONTAMENTO CREDENCIAMENTO'!BP27</f>
        <v>0</v>
      </c>
      <c r="BQ27" s="400">
        <f>BM27+'APONTAMENTO CREDENCIAMENTO'!BQ27</f>
        <v>36</v>
      </c>
      <c r="BR27" s="400">
        <f>BN27+'APONTAMENTO CREDENCIAMENTO'!BR27</f>
        <v>0</v>
      </c>
      <c r="BS27" s="400">
        <f>BO27+'APONTAMENTO CREDENCIAMENTO'!BS27</f>
        <v>3</v>
      </c>
      <c r="BT27" s="400">
        <f>BP27+'APONTAMENTO CREDENCIAMENTO'!BT27</f>
        <v>0</v>
      </c>
      <c r="BU27" s="400">
        <f>BQ27+'APONTAMENTO CREDENCIAMENTO'!BU27</f>
        <v>36</v>
      </c>
      <c r="BV27" s="400">
        <f>BR27+'APONTAMENTO CREDENCIAMENTO'!BV27</f>
        <v>0</v>
      </c>
      <c r="BW27" s="400">
        <f>BS27+'APONTAMENTO CREDENCIAMENTO'!BW27</f>
        <v>3</v>
      </c>
      <c r="BX27" s="400">
        <f>BT27+'APONTAMENTO CREDENCIAMENTO'!BX27</f>
        <v>0</v>
      </c>
      <c r="BY27" s="400">
        <f>BU27+'APONTAMENTO CREDENCIAMENTO'!BY27</f>
        <v>36</v>
      </c>
      <c r="BZ27" s="400">
        <f>BV27+'APONTAMENTO CREDENCIAMENTO'!BZ27</f>
        <v>0</v>
      </c>
      <c r="CA27" s="400">
        <f>BW27+'APONTAMENTO CREDENCIAMENTO'!CA27</f>
        <v>3</v>
      </c>
      <c r="CB27" s="400">
        <f>BX27+'APONTAMENTO CREDENCIAMENTO'!CB27</f>
        <v>0</v>
      </c>
      <c r="CC27" s="400">
        <f>BY27+'APONTAMENTO CREDENCIAMENTO'!CC27</f>
        <v>35</v>
      </c>
      <c r="CD27" s="400">
        <f>BZ27+'APONTAMENTO CREDENCIAMENTO'!CD27</f>
        <v>0</v>
      </c>
      <c r="CE27" s="400">
        <f>CA27+'APONTAMENTO CREDENCIAMENTO'!CE27</f>
        <v>3</v>
      </c>
      <c r="CF27" s="400">
        <f>CB27+'APONTAMENTO CREDENCIAMENTO'!CF27</f>
        <v>0</v>
      </c>
      <c r="CG27" s="400">
        <f>CC27+'APONTAMENTO CREDENCIAMENTO'!CG27</f>
        <v>35</v>
      </c>
      <c r="CH27" s="400">
        <f>CD27+'APONTAMENTO CREDENCIAMENTO'!CH27</f>
        <v>0</v>
      </c>
      <c r="CI27" s="400">
        <f>CE27+'APONTAMENTO CREDENCIAMENTO'!CI27</f>
        <v>3</v>
      </c>
      <c r="CJ27" s="400">
        <f>CF27+'APONTAMENTO CREDENCIAMENTO'!CJ27</f>
        <v>0</v>
      </c>
      <c r="CK27" s="400">
        <f>CG27+'APONTAMENTO CREDENCIAMENTO'!CK27</f>
        <v>35</v>
      </c>
      <c r="CL27" s="400">
        <f>CH27+'APONTAMENTO CREDENCIAMENTO'!CL27</f>
        <v>0</v>
      </c>
      <c r="CM27" s="400">
        <f>CI27+'APONTAMENTO CREDENCIAMENTO'!CM27</f>
        <v>3</v>
      </c>
      <c r="CN27" s="400">
        <f>CJ27+'APONTAMENTO CREDENCIAMENTO'!CN27</f>
        <v>0</v>
      </c>
      <c r="CO27" s="400">
        <f>CK27+'APONTAMENTO CREDENCIAMENTO'!CO27</f>
        <v>35</v>
      </c>
      <c r="CP27" s="400">
        <f>CL27+'APONTAMENTO CREDENCIAMENTO'!CP27</f>
        <v>0</v>
      </c>
      <c r="CQ27" s="400">
        <f>CM27+'APONTAMENTO CREDENCIAMENTO'!CQ27</f>
        <v>3</v>
      </c>
      <c r="CR27" s="400">
        <f>CN27+'APONTAMENTO CREDENCIAMENTO'!CR27</f>
        <v>0</v>
      </c>
      <c r="CS27" s="400">
        <f>CO27+'APONTAMENTO CREDENCIAMENTO'!CS27</f>
        <v>35</v>
      </c>
      <c r="CT27" s="400">
        <f>CP27+'APONTAMENTO CREDENCIAMENTO'!CT27</f>
        <v>0</v>
      </c>
      <c r="CU27" s="400">
        <f>CQ27+'APONTAMENTO CREDENCIAMENTO'!CU27</f>
        <v>3</v>
      </c>
      <c r="CV27" s="400">
        <f>CR27+'APONTAMENTO CREDENCIAMENTO'!CV27</f>
        <v>0</v>
      </c>
      <c r="CW27" s="400">
        <f>CS27+'APONTAMENTO CREDENCIAMENTO'!CW27</f>
        <v>34</v>
      </c>
      <c r="CX27" s="400">
        <f>CT27+'APONTAMENTO CREDENCIAMENTO'!CX27</f>
        <v>0</v>
      </c>
      <c r="CY27" s="400">
        <f>CU27+'APONTAMENTO CREDENCIAMENTO'!CY27</f>
        <v>3</v>
      </c>
      <c r="CZ27" s="400">
        <f>CV27+'APONTAMENTO CREDENCIAMENTO'!CZ27</f>
        <v>0</v>
      </c>
      <c r="DA27" s="400">
        <f>CW27+'APONTAMENTO CREDENCIAMENTO'!DA27</f>
        <v>34</v>
      </c>
      <c r="DB27" s="400">
        <f>CX27+'APONTAMENTO CREDENCIAMENTO'!DB27</f>
        <v>0</v>
      </c>
      <c r="DC27" s="400">
        <f>CY27+'APONTAMENTO CREDENCIAMENTO'!DC27</f>
        <v>3</v>
      </c>
      <c r="DD27" s="400">
        <f>CZ27+'APONTAMENTO CREDENCIAMENTO'!DD27</f>
        <v>0</v>
      </c>
      <c r="DE27" s="400">
        <f>DA27+'APONTAMENTO CREDENCIAMENTO'!DE27</f>
        <v>34</v>
      </c>
      <c r="DF27" s="400">
        <f>DB27+'APONTAMENTO CREDENCIAMENTO'!DF27</f>
        <v>0</v>
      </c>
      <c r="DG27" s="400">
        <f>DC27+'APONTAMENTO CREDENCIAMENTO'!DG27</f>
        <v>3</v>
      </c>
      <c r="DH27" s="400">
        <f>DD27+'APONTAMENTO CREDENCIAMENTO'!DH27</f>
        <v>0</v>
      </c>
      <c r="DI27" s="400">
        <f>DE27+'APONTAMENTO CREDENCIAMENTO'!DI27</f>
        <v>34</v>
      </c>
      <c r="DJ27" s="400">
        <f>DF27+'APONTAMENTO CREDENCIAMENTO'!DJ27</f>
        <v>0</v>
      </c>
      <c r="DK27" s="400">
        <f>DG27+'APONTAMENTO CREDENCIAMENTO'!DK27</f>
        <v>3</v>
      </c>
      <c r="DL27" s="400">
        <f>DH27+'APONTAMENTO CREDENCIAMENTO'!DL27</f>
        <v>0</v>
      </c>
      <c r="DM27" s="400">
        <f>DI27+'APONTAMENTO CREDENCIAMENTO'!DM27</f>
        <v>34</v>
      </c>
      <c r="DN27" s="400">
        <f>DJ27+'APONTAMENTO CREDENCIAMENTO'!DN27</f>
        <v>0</v>
      </c>
      <c r="DO27" s="400">
        <f>DK27+'APONTAMENTO CREDENCIAMENTO'!DO27</f>
        <v>3</v>
      </c>
      <c r="DP27" s="400">
        <f>DL27+'APONTAMENTO CREDENCIAMENTO'!DP27</f>
        <v>0</v>
      </c>
      <c r="DQ27" s="400">
        <f>DM27+'APONTAMENTO CREDENCIAMENTO'!DQ27</f>
        <v>34</v>
      </c>
      <c r="DR27" s="400">
        <f>DN27+'APONTAMENTO CREDENCIAMENTO'!DR27</f>
        <v>0</v>
      </c>
      <c r="DS27" s="400">
        <f>DO27+'APONTAMENTO CREDENCIAMENTO'!DS27</f>
        <v>3</v>
      </c>
      <c r="DT27" s="400">
        <f>DP27+'APONTAMENTO CREDENCIAMENTO'!DT27</f>
        <v>0</v>
      </c>
      <c r="DU27" s="400">
        <f>DQ27+'APONTAMENTO CREDENCIAMENTO'!DU27</f>
        <v>34</v>
      </c>
      <c r="DV27" s="400">
        <f>DR27+'APONTAMENTO CREDENCIAMENTO'!DV27</f>
        <v>0</v>
      </c>
      <c r="DW27" s="400">
        <f>DS27+'APONTAMENTO CREDENCIAMENTO'!DW27</f>
        <v>3</v>
      </c>
      <c r="DX27" s="400">
        <f>DT27+'APONTAMENTO CREDENCIAMENTO'!DX27</f>
        <v>0</v>
      </c>
      <c r="DY27" s="400">
        <f>DU27+'APONTAMENTO CREDENCIAMENTO'!DY27</f>
        <v>34</v>
      </c>
      <c r="DZ27" s="400">
        <f>DV27+'APONTAMENTO CREDENCIAMENTO'!DZ27</f>
        <v>0</v>
      </c>
      <c r="EA27" s="400">
        <f>DW27+'APONTAMENTO CREDENCIAMENTO'!EA27</f>
        <v>3</v>
      </c>
      <c r="EB27" s="400">
        <f>DX27+'APONTAMENTO CREDENCIAMENTO'!EB27</f>
        <v>0</v>
      </c>
      <c r="EC27" s="400">
        <f>DY27+'APONTAMENTO CREDENCIAMENTO'!EC27</f>
        <v>34</v>
      </c>
      <c r="ED27" s="400">
        <f>DZ27+'APONTAMENTO CREDENCIAMENTO'!ED27</f>
        <v>0</v>
      </c>
      <c r="EE27" s="400">
        <f>EA27+'APONTAMENTO CREDENCIAMENTO'!EE27</f>
        <v>3</v>
      </c>
      <c r="EF27" s="400">
        <f>EB27+'APONTAMENTO CREDENCIAMENTO'!EF27</f>
        <v>0</v>
      </c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v>35</v>
      </c>
      <c r="EQ27" s="171">
        <v>-1</v>
      </c>
      <c r="ER27" s="171">
        <v>3</v>
      </c>
      <c r="ES27" s="171">
        <v>0</v>
      </c>
      <c r="ET27" s="171">
        <v>0</v>
      </c>
      <c r="EU27" s="171">
        <v>0</v>
      </c>
      <c r="EV27" s="172">
        <v>37</v>
      </c>
      <c r="EW27" s="173"/>
      <c r="EX27" s="248">
        <v>0</v>
      </c>
      <c r="EY27" s="174">
        <v>559.12</v>
      </c>
      <c r="EZ27" s="249">
        <v>0</v>
      </c>
      <c r="FA27" s="249">
        <v>0</v>
      </c>
      <c r="FB27" s="174">
        <v>0</v>
      </c>
      <c r="FC27" s="126">
        <v>0</v>
      </c>
      <c r="FD27" s="250"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v>0</v>
      </c>
      <c r="HZ27" s="280">
        <v>0</v>
      </c>
      <c r="IA27" s="280">
        <v>0</v>
      </c>
      <c r="IB27" s="64"/>
      <c r="IC27" s="64"/>
    </row>
    <row r="28" spans="1:237" s="106" customFormat="1" ht="22.5" customHeight="1" x14ac:dyDescent="0.25">
      <c r="A28" s="368" t="s">
        <v>3210</v>
      </c>
      <c r="B28" s="369" t="s">
        <v>3211</v>
      </c>
      <c r="C28" s="375" t="s">
        <v>3191</v>
      </c>
      <c r="D28" s="371" t="s">
        <v>3212</v>
      </c>
      <c r="E28" s="371" t="s">
        <v>3213</v>
      </c>
      <c r="F28" s="376" t="s">
        <v>3181</v>
      </c>
      <c r="G28" s="376" t="s">
        <v>3182</v>
      </c>
      <c r="H28" s="373" t="s">
        <v>1290</v>
      </c>
      <c r="I28" s="374" t="s">
        <v>1290</v>
      </c>
      <c r="J28" s="421" t="s">
        <v>3183</v>
      </c>
      <c r="K28" s="422" t="s">
        <v>3186</v>
      </c>
      <c r="L28" s="329">
        <v>0</v>
      </c>
      <c r="M28" s="329">
        <v>0</v>
      </c>
      <c r="N28" s="657"/>
      <c r="O28" s="658" t="s">
        <v>3330</v>
      </c>
      <c r="P28" s="659">
        <v>0</v>
      </c>
      <c r="Q28" s="400"/>
      <c r="R28" s="401"/>
      <c r="S28" s="400"/>
      <c r="T28" s="401"/>
      <c r="U28" s="400">
        <f>Q28+'APONTAMENTO CREDENCIAMENTO'!U28</f>
        <v>0</v>
      </c>
      <c r="V28" s="400">
        <f>R28+'APONTAMENTO CREDENCIAMENTO'!V28</f>
        <v>0</v>
      </c>
      <c r="W28" s="400">
        <f>S28+'APONTAMENTO CREDENCIAMENTO'!W28</f>
        <v>0</v>
      </c>
      <c r="X28" s="400">
        <f>T28+'APONTAMENTO CREDENCIAMENTO'!X28</f>
        <v>0</v>
      </c>
      <c r="Y28" s="400">
        <f>U28+'APONTAMENTO CREDENCIAMENTO'!Y28</f>
        <v>0</v>
      </c>
      <c r="Z28" s="400">
        <f>V28+'APONTAMENTO CREDENCIAMENTO'!Z28</f>
        <v>0</v>
      </c>
      <c r="AA28" s="400">
        <f>W28+'APONTAMENTO CREDENCIAMENTO'!AA28</f>
        <v>0</v>
      </c>
      <c r="AB28" s="400">
        <f>X28+'APONTAMENTO CREDENCIAMENTO'!AB28</f>
        <v>0</v>
      </c>
      <c r="AC28" s="400">
        <f>Y28+'APONTAMENTO CREDENCIAMENTO'!AC28</f>
        <v>0</v>
      </c>
      <c r="AD28" s="400">
        <f>Z28+'APONTAMENTO CREDENCIAMENTO'!AD28</f>
        <v>0</v>
      </c>
      <c r="AE28" s="400">
        <f>AA28+'APONTAMENTO CREDENCIAMENTO'!AE28</f>
        <v>0</v>
      </c>
      <c r="AF28" s="400">
        <f>AB28+'APONTAMENTO CREDENCIAMENTO'!AF28</f>
        <v>0</v>
      </c>
      <c r="AG28" s="400">
        <f>AC28+'APONTAMENTO CREDENCIAMENTO'!AG28</f>
        <v>0</v>
      </c>
      <c r="AH28" s="400">
        <f>AD28+'APONTAMENTO CREDENCIAMENTO'!AH28</f>
        <v>0</v>
      </c>
      <c r="AI28" s="400">
        <f>AE28+'APONTAMENTO CREDENCIAMENTO'!AI28</f>
        <v>0</v>
      </c>
      <c r="AJ28" s="400">
        <f>AF28+'APONTAMENTO CREDENCIAMENTO'!AJ28</f>
        <v>0</v>
      </c>
      <c r="AK28" s="400">
        <f>AG28+'APONTAMENTO CREDENCIAMENTO'!AK28</f>
        <v>0</v>
      </c>
      <c r="AL28" s="400">
        <f>AH28+'APONTAMENTO CREDENCIAMENTO'!AL28</f>
        <v>0</v>
      </c>
      <c r="AM28" s="400">
        <f>AI28+'APONTAMENTO CREDENCIAMENTO'!AM28</f>
        <v>0</v>
      </c>
      <c r="AN28" s="400">
        <f>AJ28+'APONTAMENTO CREDENCIAMENTO'!AN28</f>
        <v>0</v>
      </c>
      <c r="AO28" s="400">
        <f>AK28+'APONTAMENTO CREDENCIAMENTO'!AO28</f>
        <v>0</v>
      </c>
      <c r="AP28" s="400">
        <f>AL28+'APONTAMENTO CREDENCIAMENTO'!AP28</f>
        <v>0</v>
      </c>
      <c r="AQ28" s="400">
        <f>AM28+'APONTAMENTO CREDENCIAMENTO'!AQ28</f>
        <v>0</v>
      </c>
      <c r="AR28" s="400">
        <f>AN28+'APONTAMENTO CREDENCIAMENTO'!AR28</f>
        <v>0</v>
      </c>
      <c r="AS28" s="400">
        <f>AO28+'APONTAMENTO CREDENCIAMENTO'!AS28</f>
        <v>0</v>
      </c>
      <c r="AT28" s="400">
        <f>AP28+'APONTAMENTO CREDENCIAMENTO'!AT28</f>
        <v>0</v>
      </c>
      <c r="AU28" s="400">
        <f>AQ28+'APONTAMENTO CREDENCIAMENTO'!AU28</f>
        <v>0</v>
      </c>
      <c r="AV28" s="400">
        <f>AR28+'APONTAMENTO CREDENCIAMENTO'!AV28</f>
        <v>0</v>
      </c>
      <c r="AW28" s="400">
        <f>AS28+'APONTAMENTO CREDENCIAMENTO'!AW28</f>
        <v>0</v>
      </c>
      <c r="AX28" s="400">
        <f>AT28+'APONTAMENTO CREDENCIAMENTO'!AX28</f>
        <v>0</v>
      </c>
      <c r="AY28" s="400">
        <f>AU28+'APONTAMENTO CREDENCIAMENTO'!AY28</f>
        <v>0</v>
      </c>
      <c r="AZ28" s="400">
        <f>AV28+'APONTAMENTO CREDENCIAMENTO'!AZ28</f>
        <v>0</v>
      </c>
      <c r="BA28" s="400">
        <f>AW28+'APONTAMENTO CREDENCIAMENTO'!BA28</f>
        <v>0</v>
      </c>
      <c r="BB28" s="400">
        <f>AX28+'APONTAMENTO CREDENCIAMENTO'!BB28</f>
        <v>0</v>
      </c>
      <c r="BC28" s="400">
        <f>AY28+'APONTAMENTO CREDENCIAMENTO'!BC28</f>
        <v>0</v>
      </c>
      <c r="BD28" s="400">
        <f>AZ28+'APONTAMENTO CREDENCIAMENTO'!BD28</f>
        <v>0</v>
      </c>
      <c r="BE28" s="400">
        <f>BA28+'APONTAMENTO CREDENCIAMENTO'!BE28</f>
        <v>0</v>
      </c>
      <c r="BF28" s="400">
        <f>BB28+'APONTAMENTO CREDENCIAMENTO'!BF28</f>
        <v>0</v>
      </c>
      <c r="BG28" s="400">
        <f>BC28+'APONTAMENTO CREDENCIAMENTO'!BG28</f>
        <v>0</v>
      </c>
      <c r="BH28" s="400">
        <f>BD28+'APONTAMENTO CREDENCIAMENTO'!BH28</f>
        <v>0</v>
      </c>
      <c r="BI28" s="400">
        <f>BE28+'APONTAMENTO CREDENCIAMENTO'!BI28</f>
        <v>0</v>
      </c>
      <c r="BJ28" s="400">
        <f>BF28+'APONTAMENTO CREDENCIAMENTO'!BJ28</f>
        <v>0</v>
      </c>
      <c r="BK28" s="400">
        <f>BG28+'APONTAMENTO CREDENCIAMENTO'!BK28</f>
        <v>0</v>
      </c>
      <c r="BL28" s="400">
        <f>BH28+'APONTAMENTO CREDENCIAMENTO'!BL28</f>
        <v>0</v>
      </c>
      <c r="BM28" s="400">
        <f>BI28+'APONTAMENTO CREDENCIAMENTO'!BM28</f>
        <v>0</v>
      </c>
      <c r="BN28" s="400">
        <f>BJ28+'APONTAMENTO CREDENCIAMENTO'!BN28</f>
        <v>0</v>
      </c>
      <c r="BO28" s="400">
        <f>BK28+'APONTAMENTO CREDENCIAMENTO'!BO28</f>
        <v>0</v>
      </c>
      <c r="BP28" s="400">
        <f>BL28+'APONTAMENTO CREDENCIAMENTO'!BP28</f>
        <v>0</v>
      </c>
      <c r="BQ28" s="400">
        <f>BM28+'APONTAMENTO CREDENCIAMENTO'!BQ28</f>
        <v>0</v>
      </c>
      <c r="BR28" s="400">
        <f>BN28+'APONTAMENTO CREDENCIAMENTO'!BR28</f>
        <v>0</v>
      </c>
      <c r="BS28" s="400">
        <f>BO28+'APONTAMENTO CREDENCIAMENTO'!BS28</f>
        <v>0</v>
      </c>
      <c r="BT28" s="400">
        <f>BP28+'APONTAMENTO CREDENCIAMENTO'!BT28</f>
        <v>0</v>
      </c>
      <c r="BU28" s="400">
        <f>BQ28+'APONTAMENTO CREDENCIAMENTO'!BU28</f>
        <v>0</v>
      </c>
      <c r="BV28" s="400">
        <f>BR28+'APONTAMENTO CREDENCIAMENTO'!BV28</f>
        <v>0</v>
      </c>
      <c r="BW28" s="400">
        <f>BS28+'APONTAMENTO CREDENCIAMENTO'!BW28</f>
        <v>0</v>
      </c>
      <c r="BX28" s="400">
        <f>BT28+'APONTAMENTO CREDENCIAMENTO'!BX28</f>
        <v>0</v>
      </c>
      <c r="BY28" s="400">
        <f>BU28+'APONTAMENTO CREDENCIAMENTO'!BY28</f>
        <v>0</v>
      </c>
      <c r="BZ28" s="400">
        <f>BV28+'APONTAMENTO CREDENCIAMENTO'!BZ28</f>
        <v>0</v>
      </c>
      <c r="CA28" s="400">
        <f>BW28+'APONTAMENTO CREDENCIAMENTO'!CA28</f>
        <v>0</v>
      </c>
      <c r="CB28" s="400">
        <f>BX28+'APONTAMENTO CREDENCIAMENTO'!CB28</f>
        <v>0</v>
      </c>
      <c r="CC28" s="400">
        <f>BY28+'APONTAMENTO CREDENCIAMENTO'!CC28</f>
        <v>0</v>
      </c>
      <c r="CD28" s="400">
        <f>BZ28+'APONTAMENTO CREDENCIAMENTO'!CD28</f>
        <v>0</v>
      </c>
      <c r="CE28" s="400">
        <f>CA28+'APONTAMENTO CREDENCIAMENTO'!CE28</f>
        <v>0</v>
      </c>
      <c r="CF28" s="400">
        <f>CB28+'APONTAMENTO CREDENCIAMENTO'!CF28</f>
        <v>0</v>
      </c>
      <c r="CG28" s="400">
        <f>CC28+'APONTAMENTO CREDENCIAMENTO'!CG28</f>
        <v>0</v>
      </c>
      <c r="CH28" s="400">
        <f>CD28+'APONTAMENTO CREDENCIAMENTO'!CH28</f>
        <v>0</v>
      </c>
      <c r="CI28" s="400">
        <f>CE28+'APONTAMENTO CREDENCIAMENTO'!CI28</f>
        <v>0</v>
      </c>
      <c r="CJ28" s="400">
        <f>CF28+'APONTAMENTO CREDENCIAMENTO'!CJ28</f>
        <v>0</v>
      </c>
      <c r="CK28" s="400">
        <f>CG28+'APONTAMENTO CREDENCIAMENTO'!CK28</f>
        <v>0</v>
      </c>
      <c r="CL28" s="400">
        <f>CH28+'APONTAMENTO CREDENCIAMENTO'!CL28</f>
        <v>0</v>
      </c>
      <c r="CM28" s="400">
        <f>CI28+'APONTAMENTO CREDENCIAMENTO'!CM28</f>
        <v>0</v>
      </c>
      <c r="CN28" s="400">
        <f>CJ28+'APONTAMENTO CREDENCIAMENTO'!CN28</f>
        <v>0</v>
      </c>
      <c r="CO28" s="400">
        <f>CK28+'APONTAMENTO CREDENCIAMENTO'!CO28</f>
        <v>0</v>
      </c>
      <c r="CP28" s="400">
        <f>CL28+'APONTAMENTO CREDENCIAMENTO'!CP28</f>
        <v>0</v>
      </c>
      <c r="CQ28" s="400">
        <f>CM28+'APONTAMENTO CREDENCIAMENTO'!CQ28</f>
        <v>0</v>
      </c>
      <c r="CR28" s="400">
        <f>CN28+'APONTAMENTO CREDENCIAMENTO'!CR28</f>
        <v>0</v>
      </c>
      <c r="CS28" s="400">
        <f>CO28+'APONTAMENTO CREDENCIAMENTO'!CS28</f>
        <v>0</v>
      </c>
      <c r="CT28" s="400">
        <f>CP28+'APONTAMENTO CREDENCIAMENTO'!CT28</f>
        <v>0</v>
      </c>
      <c r="CU28" s="400">
        <f>CQ28+'APONTAMENTO CREDENCIAMENTO'!CU28</f>
        <v>0</v>
      </c>
      <c r="CV28" s="400">
        <f>CR28+'APONTAMENTO CREDENCIAMENTO'!CV28</f>
        <v>0</v>
      </c>
      <c r="CW28" s="400">
        <f>CS28+'APONTAMENTO CREDENCIAMENTO'!CW28</f>
        <v>0</v>
      </c>
      <c r="CX28" s="400">
        <f>CT28+'APONTAMENTO CREDENCIAMENTO'!CX28</f>
        <v>0</v>
      </c>
      <c r="CY28" s="400">
        <f>CU28+'APONTAMENTO CREDENCIAMENTO'!CY28</f>
        <v>0</v>
      </c>
      <c r="CZ28" s="400">
        <f>CV28+'APONTAMENTO CREDENCIAMENTO'!CZ28</f>
        <v>0</v>
      </c>
      <c r="DA28" s="400">
        <f>CW28+'APONTAMENTO CREDENCIAMENTO'!DA28</f>
        <v>0</v>
      </c>
      <c r="DB28" s="400">
        <f>CX28+'APONTAMENTO CREDENCIAMENTO'!DB28</f>
        <v>0</v>
      </c>
      <c r="DC28" s="400">
        <f>CY28+'APONTAMENTO CREDENCIAMENTO'!DC28</f>
        <v>0</v>
      </c>
      <c r="DD28" s="400">
        <f>CZ28+'APONTAMENTO CREDENCIAMENTO'!DD28</f>
        <v>0</v>
      </c>
      <c r="DE28" s="400">
        <f>DA28+'APONTAMENTO CREDENCIAMENTO'!DE28</f>
        <v>0</v>
      </c>
      <c r="DF28" s="400">
        <f>DB28+'APONTAMENTO CREDENCIAMENTO'!DF28</f>
        <v>0</v>
      </c>
      <c r="DG28" s="400">
        <f>DC28+'APONTAMENTO CREDENCIAMENTO'!DG28</f>
        <v>0</v>
      </c>
      <c r="DH28" s="400">
        <f>DD28+'APONTAMENTO CREDENCIAMENTO'!DH28</f>
        <v>0</v>
      </c>
      <c r="DI28" s="400">
        <f>DE28+'APONTAMENTO CREDENCIAMENTO'!DI28</f>
        <v>0</v>
      </c>
      <c r="DJ28" s="400">
        <f>DF28+'APONTAMENTO CREDENCIAMENTO'!DJ28</f>
        <v>0</v>
      </c>
      <c r="DK28" s="400">
        <f>DG28+'APONTAMENTO CREDENCIAMENTO'!DK28</f>
        <v>0</v>
      </c>
      <c r="DL28" s="400">
        <f>DH28+'APONTAMENTO CREDENCIAMENTO'!DL28</f>
        <v>0</v>
      </c>
      <c r="DM28" s="400">
        <f>DI28+'APONTAMENTO CREDENCIAMENTO'!DM28</f>
        <v>0</v>
      </c>
      <c r="DN28" s="400">
        <f>DJ28+'APONTAMENTO CREDENCIAMENTO'!DN28</f>
        <v>0</v>
      </c>
      <c r="DO28" s="400">
        <f>DK28+'APONTAMENTO CREDENCIAMENTO'!DO28</f>
        <v>0</v>
      </c>
      <c r="DP28" s="400">
        <f>DL28+'APONTAMENTO CREDENCIAMENTO'!DP28</f>
        <v>0</v>
      </c>
      <c r="DQ28" s="400">
        <f>DM28+'APONTAMENTO CREDENCIAMENTO'!DQ28</f>
        <v>0</v>
      </c>
      <c r="DR28" s="400">
        <f>DN28+'APONTAMENTO CREDENCIAMENTO'!DR28</f>
        <v>0</v>
      </c>
      <c r="DS28" s="400">
        <f>DO28+'APONTAMENTO CREDENCIAMENTO'!DS28</f>
        <v>0</v>
      </c>
      <c r="DT28" s="400">
        <f>DP28+'APONTAMENTO CREDENCIAMENTO'!DT28</f>
        <v>0</v>
      </c>
      <c r="DU28" s="400">
        <f>DQ28+'APONTAMENTO CREDENCIAMENTO'!DU28</f>
        <v>0</v>
      </c>
      <c r="DV28" s="400">
        <f>DR28+'APONTAMENTO CREDENCIAMENTO'!DV28</f>
        <v>0</v>
      </c>
      <c r="DW28" s="400">
        <f>DS28+'APONTAMENTO CREDENCIAMENTO'!DW28</f>
        <v>0</v>
      </c>
      <c r="DX28" s="400">
        <f>DT28+'APONTAMENTO CREDENCIAMENTO'!DX28</f>
        <v>0</v>
      </c>
      <c r="DY28" s="400">
        <f>DU28+'APONTAMENTO CREDENCIAMENTO'!DY28</f>
        <v>0</v>
      </c>
      <c r="DZ28" s="400">
        <f>DV28+'APONTAMENTO CREDENCIAMENTO'!DZ28</f>
        <v>0</v>
      </c>
      <c r="EA28" s="400">
        <f>DW28+'APONTAMENTO CREDENCIAMENTO'!EA28</f>
        <v>0</v>
      </c>
      <c r="EB28" s="400">
        <f>DX28+'APONTAMENTO CREDENCIAMENTO'!EB28</f>
        <v>0</v>
      </c>
      <c r="EC28" s="400">
        <f>DY28+'APONTAMENTO CREDENCIAMENTO'!EC28</f>
        <v>0</v>
      </c>
      <c r="ED28" s="400">
        <f>DZ28+'APONTAMENTO CREDENCIAMENTO'!ED28</f>
        <v>0</v>
      </c>
      <c r="EE28" s="400">
        <f>EA28+'APONTAMENTO CREDENCIAMENTO'!EE28</f>
        <v>0</v>
      </c>
      <c r="EF28" s="400">
        <f>EB28+'APONTAMENTO CREDENCIAMENTO'!EF28</f>
        <v>0</v>
      </c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v>0</v>
      </c>
      <c r="EQ28" s="171">
        <v>0</v>
      </c>
      <c r="ER28" s="171">
        <v>0</v>
      </c>
      <c r="ES28" s="171">
        <v>0</v>
      </c>
      <c r="ET28" s="171">
        <v>0</v>
      </c>
      <c r="EU28" s="171">
        <v>0</v>
      </c>
      <c r="EV28" s="172">
        <v>0</v>
      </c>
      <c r="EW28" s="125"/>
      <c r="EX28" s="248">
        <v>0</v>
      </c>
      <c r="EY28" s="174">
        <v>0</v>
      </c>
      <c r="EZ28" s="249">
        <v>0</v>
      </c>
      <c r="FA28" s="249">
        <v>0</v>
      </c>
      <c r="FB28" s="174">
        <v>0</v>
      </c>
      <c r="FC28" s="126">
        <v>0</v>
      </c>
      <c r="FD28" s="250"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v>0</v>
      </c>
      <c r="HZ28" s="280">
        <v>0</v>
      </c>
      <c r="IA28" s="280">
        <v>0</v>
      </c>
      <c r="IB28" s="64"/>
      <c r="IC28" s="64"/>
    </row>
    <row r="29" spans="1:237" s="106" customFormat="1" ht="22.5" customHeight="1" x14ac:dyDescent="0.25">
      <c r="A29" s="368" t="s">
        <v>3210</v>
      </c>
      <c r="B29" s="369" t="s">
        <v>3211</v>
      </c>
      <c r="C29" s="375" t="s">
        <v>3191</v>
      </c>
      <c r="D29" s="371" t="s">
        <v>3212</v>
      </c>
      <c r="E29" s="371" t="s">
        <v>3213</v>
      </c>
      <c r="F29" s="376" t="s">
        <v>3181</v>
      </c>
      <c r="G29" s="376" t="s">
        <v>3182</v>
      </c>
      <c r="H29" s="373" t="s">
        <v>1290</v>
      </c>
      <c r="I29" s="374" t="s">
        <v>1290</v>
      </c>
      <c r="J29" s="421" t="s">
        <v>3183</v>
      </c>
      <c r="K29" s="423" t="s">
        <v>3187</v>
      </c>
      <c r="L29" s="329">
        <v>0</v>
      </c>
      <c r="M29" s="329">
        <v>0</v>
      </c>
      <c r="N29" s="657"/>
      <c r="O29" s="658" t="s">
        <v>3330</v>
      </c>
      <c r="P29" s="659">
        <v>0</v>
      </c>
      <c r="Q29" s="400"/>
      <c r="R29" s="401"/>
      <c r="S29" s="400"/>
      <c r="T29" s="401"/>
      <c r="U29" s="400">
        <f>Q29+'APONTAMENTO CREDENCIAMENTO'!U29</f>
        <v>0</v>
      </c>
      <c r="V29" s="400">
        <f>R29+'APONTAMENTO CREDENCIAMENTO'!V29</f>
        <v>0</v>
      </c>
      <c r="W29" s="400">
        <f>S29+'APONTAMENTO CREDENCIAMENTO'!W29</f>
        <v>0</v>
      </c>
      <c r="X29" s="400">
        <f>T29+'APONTAMENTO CREDENCIAMENTO'!X29</f>
        <v>0</v>
      </c>
      <c r="Y29" s="400">
        <f>U29+'APONTAMENTO CREDENCIAMENTO'!Y29</f>
        <v>0</v>
      </c>
      <c r="Z29" s="400">
        <f>V29+'APONTAMENTO CREDENCIAMENTO'!Z29</f>
        <v>0</v>
      </c>
      <c r="AA29" s="400">
        <f>W29+'APONTAMENTO CREDENCIAMENTO'!AA29</f>
        <v>0</v>
      </c>
      <c r="AB29" s="400">
        <f>X29+'APONTAMENTO CREDENCIAMENTO'!AB29</f>
        <v>0</v>
      </c>
      <c r="AC29" s="400">
        <f>Y29+'APONTAMENTO CREDENCIAMENTO'!AC29</f>
        <v>0</v>
      </c>
      <c r="AD29" s="400">
        <f>Z29+'APONTAMENTO CREDENCIAMENTO'!AD29</f>
        <v>0</v>
      </c>
      <c r="AE29" s="400">
        <f>AA29+'APONTAMENTO CREDENCIAMENTO'!AE29</f>
        <v>0</v>
      </c>
      <c r="AF29" s="400">
        <f>AB29+'APONTAMENTO CREDENCIAMENTO'!AF29</f>
        <v>0</v>
      </c>
      <c r="AG29" s="400">
        <f>AC29+'APONTAMENTO CREDENCIAMENTO'!AG29</f>
        <v>0</v>
      </c>
      <c r="AH29" s="400">
        <f>AD29+'APONTAMENTO CREDENCIAMENTO'!AH29</f>
        <v>0</v>
      </c>
      <c r="AI29" s="400">
        <f>AE29+'APONTAMENTO CREDENCIAMENTO'!AI29</f>
        <v>0</v>
      </c>
      <c r="AJ29" s="400">
        <f>AF29+'APONTAMENTO CREDENCIAMENTO'!AJ29</f>
        <v>0</v>
      </c>
      <c r="AK29" s="400">
        <f>AG29+'APONTAMENTO CREDENCIAMENTO'!AK29</f>
        <v>0</v>
      </c>
      <c r="AL29" s="400">
        <f>AH29+'APONTAMENTO CREDENCIAMENTO'!AL29</f>
        <v>0</v>
      </c>
      <c r="AM29" s="400">
        <f>AI29+'APONTAMENTO CREDENCIAMENTO'!AM29</f>
        <v>0</v>
      </c>
      <c r="AN29" s="400">
        <f>AJ29+'APONTAMENTO CREDENCIAMENTO'!AN29</f>
        <v>0</v>
      </c>
      <c r="AO29" s="400">
        <f>AK29+'APONTAMENTO CREDENCIAMENTO'!AO29</f>
        <v>0</v>
      </c>
      <c r="AP29" s="400">
        <f>AL29+'APONTAMENTO CREDENCIAMENTO'!AP29</f>
        <v>0</v>
      </c>
      <c r="AQ29" s="400">
        <f>AM29+'APONTAMENTO CREDENCIAMENTO'!AQ29</f>
        <v>0</v>
      </c>
      <c r="AR29" s="400">
        <f>AN29+'APONTAMENTO CREDENCIAMENTO'!AR29</f>
        <v>0</v>
      </c>
      <c r="AS29" s="400">
        <f>AO29+'APONTAMENTO CREDENCIAMENTO'!AS29</f>
        <v>0</v>
      </c>
      <c r="AT29" s="400">
        <f>AP29+'APONTAMENTO CREDENCIAMENTO'!AT29</f>
        <v>0</v>
      </c>
      <c r="AU29" s="400">
        <f>AQ29+'APONTAMENTO CREDENCIAMENTO'!AU29</f>
        <v>0</v>
      </c>
      <c r="AV29" s="400">
        <f>AR29+'APONTAMENTO CREDENCIAMENTO'!AV29</f>
        <v>0</v>
      </c>
      <c r="AW29" s="400">
        <f>AS29+'APONTAMENTO CREDENCIAMENTO'!AW29</f>
        <v>0</v>
      </c>
      <c r="AX29" s="400">
        <f>AT29+'APONTAMENTO CREDENCIAMENTO'!AX29</f>
        <v>0</v>
      </c>
      <c r="AY29" s="400">
        <f>AU29+'APONTAMENTO CREDENCIAMENTO'!AY29</f>
        <v>0</v>
      </c>
      <c r="AZ29" s="400">
        <f>AV29+'APONTAMENTO CREDENCIAMENTO'!AZ29</f>
        <v>0</v>
      </c>
      <c r="BA29" s="400">
        <f>AW29+'APONTAMENTO CREDENCIAMENTO'!BA29</f>
        <v>0</v>
      </c>
      <c r="BB29" s="400">
        <f>AX29+'APONTAMENTO CREDENCIAMENTO'!BB29</f>
        <v>0</v>
      </c>
      <c r="BC29" s="400">
        <f>AY29+'APONTAMENTO CREDENCIAMENTO'!BC29</f>
        <v>0</v>
      </c>
      <c r="BD29" s="400">
        <f>AZ29+'APONTAMENTO CREDENCIAMENTO'!BD29</f>
        <v>0</v>
      </c>
      <c r="BE29" s="400">
        <f>BA29+'APONTAMENTO CREDENCIAMENTO'!BE29</f>
        <v>0</v>
      </c>
      <c r="BF29" s="400">
        <f>BB29+'APONTAMENTO CREDENCIAMENTO'!BF29</f>
        <v>0</v>
      </c>
      <c r="BG29" s="400">
        <f>BC29+'APONTAMENTO CREDENCIAMENTO'!BG29</f>
        <v>0</v>
      </c>
      <c r="BH29" s="400">
        <f>BD29+'APONTAMENTO CREDENCIAMENTO'!BH29</f>
        <v>0</v>
      </c>
      <c r="BI29" s="400">
        <f>BE29+'APONTAMENTO CREDENCIAMENTO'!BI29</f>
        <v>0</v>
      </c>
      <c r="BJ29" s="400">
        <f>BF29+'APONTAMENTO CREDENCIAMENTO'!BJ29</f>
        <v>0</v>
      </c>
      <c r="BK29" s="400">
        <f>BG29+'APONTAMENTO CREDENCIAMENTO'!BK29</f>
        <v>0</v>
      </c>
      <c r="BL29" s="400">
        <f>BH29+'APONTAMENTO CREDENCIAMENTO'!BL29</f>
        <v>0</v>
      </c>
      <c r="BM29" s="400">
        <f>BI29+'APONTAMENTO CREDENCIAMENTO'!BM29</f>
        <v>0</v>
      </c>
      <c r="BN29" s="400">
        <f>BJ29+'APONTAMENTO CREDENCIAMENTO'!BN29</f>
        <v>0</v>
      </c>
      <c r="BO29" s="400">
        <f>BK29+'APONTAMENTO CREDENCIAMENTO'!BO29</f>
        <v>0</v>
      </c>
      <c r="BP29" s="400">
        <f>BL29+'APONTAMENTO CREDENCIAMENTO'!BP29</f>
        <v>0</v>
      </c>
      <c r="BQ29" s="400">
        <f>BM29+'APONTAMENTO CREDENCIAMENTO'!BQ29</f>
        <v>0</v>
      </c>
      <c r="BR29" s="400">
        <f>BN29+'APONTAMENTO CREDENCIAMENTO'!BR29</f>
        <v>0</v>
      </c>
      <c r="BS29" s="400">
        <f>BO29+'APONTAMENTO CREDENCIAMENTO'!BS29</f>
        <v>0</v>
      </c>
      <c r="BT29" s="400">
        <f>BP29+'APONTAMENTO CREDENCIAMENTO'!BT29</f>
        <v>0</v>
      </c>
      <c r="BU29" s="400">
        <f>BQ29+'APONTAMENTO CREDENCIAMENTO'!BU29</f>
        <v>0</v>
      </c>
      <c r="BV29" s="400">
        <f>BR29+'APONTAMENTO CREDENCIAMENTO'!BV29</f>
        <v>0</v>
      </c>
      <c r="BW29" s="400">
        <f>BS29+'APONTAMENTO CREDENCIAMENTO'!BW29</f>
        <v>0</v>
      </c>
      <c r="BX29" s="400">
        <f>BT29+'APONTAMENTO CREDENCIAMENTO'!BX29</f>
        <v>0</v>
      </c>
      <c r="BY29" s="400">
        <f>BU29+'APONTAMENTO CREDENCIAMENTO'!BY29</f>
        <v>0</v>
      </c>
      <c r="BZ29" s="400">
        <f>BV29+'APONTAMENTO CREDENCIAMENTO'!BZ29</f>
        <v>0</v>
      </c>
      <c r="CA29" s="400">
        <f>BW29+'APONTAMENTO CREDENCIAMENTO'!CA29</f>
        <v>0</v>
      </c>
      <c r="CB29" s="400">
        <f>BX29+'APONTAMENTO CREDENCIAMENTO'!CB29</f>
        <v>0</v>
      </c>
      <c r="CC29" s="400">
        <f>BY29+'APONTAMENTO CREDENCIAMENTO'!CC29</f>
        <v>0</v>
      </c>
      <c r="CD29" s="400">
        <f>BZ29+'APONTAMENTO CREDENCIAMENTO'!CD29</f>
        <v>0</v>
      </c>
      <c r="CE29" s="400">
        <f>CA29+'APONTAMENTO CREDENCIAMENTO'!CE29</f>
        <v>0</v>
      </c>
      <c r="CF29" s="400">
        <f>CB29+'APONTAMENTO CREDENCIAMENTO'!CF29</f>
        <v>0</v>
      </c>
      <c r="CG29" s="400">
        <f>CC29+'APONTAMENTO CREDENCIAMENTO'!CG29</f>
        <v>0</v>
      </c>
      <c r="CH29" s="400">
        <f>CD29+'APONTAMENTO CREDENCIAMENTO'!CH29</f>
        <v>0</v>
      </c>
      <c r="CI29" s="400">
        <f>CE29+'APONTAMENTO CREDENCIAMENTO'!CI29</f>
        <v>0</v>
      </c>
      <c r="CJ29" s="400">
        <f>CF29+'APONTAMENTO CREDENCIAMENTO'!CJ29</f>
        <v>0</v>
      </c>
      <c r="CK29" s="400">
        <f>CG29+'APONTAMENTO CREDENCIAMENTO'!CK29</f>
        <v>0</v>
      </c>
      <c r="CL29" s="400">
        <f>CH29+'APONTAMENTO CREDENCIAMENTO'!CL29</f>
        <v>0</v>
      </c>
      <c r="CM29" s="400">
        <f>CI29+'APONTAMENTO CREDENCIAMENTO'!CM29</f>
        <v>0</v>
      </c>
      <c r="CN29" s="400">
        <f>CJ29+'APONTAMENTO CREDENCIAMENTO'!CN29</f>
        <v>0</v>
      </c>
      <c r="CO29" s="400">
        <f>CK29+'APONTAMENTO CREDENCIAMENTO'!CO29</f>
        <v>0</v>
      </c>
      <c r="CP29" s="400">
        <f>CL29+'APONTAMENTO CREDENCIAMENTO'!CP29</f>
        <v>0</v>
      </c>
      <c r="CQ29" s="400">
        <f>CM29+'APONTAMENTO CREDENCIAMENTO'!CQ29</f>
        <v>0</v>
      </c>
      <c r="CR29" s="400">
        <f>CN29+'APONTAMENTO CREDENCIAMENTO'!CR29</f>
        <v>0</v>
      </c>
      <c r="CS29" s="400">
        <f>CO29+'APONTAMENTO CREDENCIAMENTO'!CS29</f>
        <v>0</v>
      </c>
      <c r="CT29" s="400">
        <f>CP29+'APONTAMENTO CREDENCIAMENTO'!CT29</f>
        <v>0</v>
      </c>
      <c r="CU29" s="400">
        <f>CQ29+'APONTAMENTO CREDENCIAMENTO'!CU29</f>
        <v>0</v>
      </c>
      <c r="CV29" s="400">
        <f>CR29+'APONTAMENTO CREDENCIAMENTO'!CV29</f>
        <v>0</v>
      </c>
      <c r="CW29" s="400">
        <f>CS29+'APONTAMENTO CREDENCIAMENTO'!CW29</f>
        <v>0</v>
      </c>
      <c r="CX29" s="400">
        <f>CT29+'APONTAMENTO CREDENCIAMENTO'!CX29</f>
        <v>0</v>
      </c>
      <c r="CY29" s="400">
        <f>CU29+'APONTAMENTO CREDENCIAMENTO'!CY29</f>
        <v>0</v>
      </c>
      <c r="CZ29" s="400">
        <f>CV29+'APONTAMENTO CREDENCIAMENTO'!CZ29</f>
        <v>0</v>
      </c>
      <c r="DA29" s="400">
        <f>CW29+'APONTAMENTO CREDENCIAMENTO'!DA29</f>
        <v>0</v>
      </c>
      <c r="DB29" s="400">
        <f>CX29+'APONTAMENTO CREDENCIAMENTO'!DB29</f>
        <v>0</v>
      </c>
      <c r="DC29" s="400">
        <f>CY29+'APONTAMENTO CREDENCIAMENTO'!DC29</f>
        <v>0</v>
      </c>
      <c r="DD29" s="400">
        <f>CZ29+'APONTAMENTO CREDENCIAMENTO'!DD29</f>
        <v>0</v>
      </c>
      <c r="DE29" s="400">
        <f>DA29+'APONTAMENTO CREDENCIAMENTO'!DE29</f>
        <v>0</v>
      </c>
      <c r="DF29" s="400">
        <f>DB29+'APONTAMENTO CREDENCIAMENTO'!DF29</f>
        <v>0</v>
      </c>
      <c r="DG29" s="400">
        <f>DC29+'APONTAMENTO CREDENCIAMENTO'!DG29</f>
        <v>0</v>
      </c>
      <c r="DH29" s="400">
        <f>DD29+'APONTAMENTO CREDENCIAMENTO'!DH29</f>
        <v>0</v>
      </c>
      <c r="DI29" s="400">
        <f>DE29+'APONTAMENTO CREDENCIAMENTO'!DI29</f>
        <v>0</v>
      </c>
      <c r="DJ29" s="400">
        <f>DF29+'APONTAMENTO CREDENCIAMENTO'!DJ29</f>
        <v>0</v>
      </c>
      <c r="DK29" s="400">
        <f>DG29+'APONTAMENTO CREDENCIAMENTO'!DK29</f>
        <v>0</v>
      </c>
      <c r="DL29" s="400">
        <f>DH29+'APONTAMENTO CREDENCIAMENTO'!DL29</f>
        <v>0</v>
      </c>
      <c r="DM29" s="400">
        <f>DI29+'APONTAMENTO CREDENCIAMENTO'!DM29</f>
        <v>0</v>
      </c>
      <c r="DN29" s="400">
        <f>DJ29+'APONTAMENTO CREDENCIAMENTO'!DN29</f>
        <v>0</v>
      </c>
      <c r="DO29" s="400">
        <f>DK29+'APONTAMENTO CREDENCIAMENTO'!DO29</f>
        <v>0</v>
      </c>
      <c r="DP29" s="400">
        <f>DL29+'APONTAMENTO CREDENCIAMENTO'!DP29</f>
        <v>0</v>
      </c>
      <c r="DQ29" s="400">
        <f>DM29+'APONTAMENTO CREDENCIAMENTO'!DQ29</f>
        <v>0</v>
      </c>
      <c r="DR29" s="400">
        <f>DN29+'APONTAMENTO CREDENCIAMENTO'!DR29</f>
        <v>0</v>
      </c>
      <c r="DS29" s="400">
        <f>DO29+'APONTAMENTO CREDENCIAMENTO'!DS29</f>
        <v>0</v>
      </c>
      <c r="DT29" s="400">
        <f>DP29+'APONTAMENTO CREDENCIAMENTO'!DT29</f>
        <v>0</v>
      </c>
      <c r="DU29" s="400">
        <f>DQ29+'APONTAMENTO CREDENCIAMENTO'!DU29</f>
        <v>0</v>
      </c>
      <c r="DV29" s="400">
        <f>DR29+'APONTAMENTO CREDENCIAMENTO'!DV29</f>
        <v>0</v>
      </c>
      <c r="DW29" s="400">
        <f>DS29+'APONTAMENTO CREDENCIAMENTO'!DW29</f>
        <v>0</v>
      </c>
      <c r="DX29" s="400">
        <f>DT29+'APONTAMENTO CREDENCIAMENTO'!DX29</f>
        <v>0</v>
      </c>
      <c r="DY29" s="400">
        <f>DU29+'APONTAMENTO CREDENCIAMENTO'!DY29</f>
        <v>0</v>
      </c>
      <c r="DZ29" s="400">
        <f>DV29+'APONTAMENTO CREDENCIAMENTO'!DZ29</f>
        <v>0</v>
      </c>
      <c r="EA29" s="400">
        <f>DW29+'APONTAMENTO CREDENCIAMENTO'!EA29</f>
        <v>0</v>
      </c>
      <c r="EB29" s="400">
        <f>DX29+'APONTAMENTO CREDENCIAMENTO'!EB29</f>
        <v>0</v>
      </c>
      <c r="EC29" s="400">
        <f>DY29+'APONTAMENTO CREDENCIAMENTO'!EC29</f>
        <v>0</v>
      </c>
      <c r="ED29" s="400">
        <f>DZ29+'APONTAMENTO CREDENCIAMENTO'!ED29</f>
        <v>0</v>
      </c>
      <c r="EE29" s="400">
        <f>EA29+'APONTAMENTO CREDENCIAMENTO'!EE29</f>
        <v>0</v>
      </c>
      <c r="EF29" s="400">
        <f>EB29+'APONTAMENTO CREDENCIAMENTO'!EF29</f>
        <v>0</v>
      </c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v>0</v>
      </c>
      <c r="EQ29" s="171">
        <v>0</v>
      </c>
      <c r="ER29" s="171">
        <v>0</v>
      </c>
      <c r="ES29" s="171">
        <v>0</v>
      </c>
      <c r="ET29" s="171">
        <v>0</v>
      </c>
      <c r="EU29" s="171">
        <v>0</v>
      </c>
      <c r="EV29" s="172">
        <v>0</v>
      </c>
      <c r="EW29" s="127"/>
      <c r="EX29" s="248">
        <v>0</v>
      </c>
      <c r="EY29" s="174">
        <v>0</v>
      </c>
      <c r="EZ29" s="249">
        <v>0</v>
      </c>
      <c r="FA29" s="249">
        <v>0</v>
      </c>
      <c r="FB29" s="174">
        <v>0</v>
      </c>
      <c r="FC29" s="126">
        <v>0</v>
      </c>
      <c r="FD29" s="250"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v>0</v>
      </c>
      <c r="HZ29" s="280">
        <v>0</v>
      </c>
      <c r="IA29" s="280">
        <v>0</v>
      </c>
      <c r="IB29" s="65"/>
      <c r="IC29" s="65"/>
    </row>
    <row r="30" spans="1:237" s="106" customFormat="1" ht="22.5" customHeight="1" thickBot="1" x14ac:dyDescent="0.3">
      <c r="A30" s="377" t="s">
        <v>3210</v>
      </c>
      <c r="B30" s="378" t="s">
        <v>3211</v>
      </c>
      <c r="C30" s="379" t="s">
        <v>3191</v>
      </c>
      <c r="D30" s="380" t="s">
        <v>3212</v>
      </c>
      <c r="E30" s="380" t="s">
        <v>3213</v>
      </c>
      <c r="F30" s="381" t="s">
        <v>3181</v>
      </c>
      <c r="G30" s="381" t="s">
        <v>3182</v>
      </c>
      <c r="H30" s="382" t="s">
        <v>1290</v>
      </c>
      <c r="I30" s="383" t="s">
        <v>1290</v>
      </c>
      <c r="J30" s="421" t="s">
        <v>3183</v>
      </c>
      <c r="K30" s="424" t="s">
        <v>60</v>
      </c>
      <c r="L30" s="329">
        <v>0</v>
      </c>
      <c r="M30" s="329">
        <v>0</v>
      </c>
      <c r="N30" s="657"/>
      <c r="O30" s="658" t="s">
        <v>3330</v>
      </c>
      <c r="P30" s="659">
        <v>0</v>
      </c>
      <c r="Q30" s="400"/>
      <c r="R30" s="401"/>
      <c r="S30" s="400"/>
      <c r="T30" s="401"/>
      <c r="U30" s="400">
        <f>Q30+'APONTAMENTO CREDENCIAMENTO'!U30</f>
        <v>0</v>
      </c>
      <c r="V30" s="400">
        <f>R30+'APONTAMENTO CREDENCIAMENTO'!V30</f>
        <v>0</v>
      </c>
      <c r="W30" s="400">
        <f>S30+'APONTAMENTO CREDENCIAMENTO'!W30</f>
        <v>0</v>
      </c>
      <c r="X30" s="400">
        <f>T30+'APONTAMENTO CREDENCIAMENTO'!X30</f>
        <v>0</v>
      </c>
      <c r="Y30" s="400">
        <f>U30+'APONTAMENTO CREDENCIAMENTO'!Y30</f>
        <v>0</v>
      </c>
      <c r="Z30" s="400">
        <f>V30+'APONTAMENTO CREDENCIAMENTO'!Z30</f>
        <v>0</v>
      </c>
      <c r="AA30" s="400">
        <f>W30+'APONTAMENTO CREDENCIAMENTO'!AA30</f>
        <v>0</v>
      </c>
      <c r="AB30" s="400">
        <f>X30+'APONTAMENTO CREDENCIAMENTO'!AB30</f>
        <v>0</v>
      </c>
      <c r="AC30" s="400">
        <f>Y30+'APONTAMENTO CREDENCIAMENTO'!AC30</f>
        <v>0</v>
      </c>
      <c r="AD30" s="400">
        <f>Z30+'APONTAMENTO CREDENCIAMENTO'!AD30</f>
        <v>0</v>
      </c>
      <c r="AE30" s="400">
        <f>AA30+'APONTAMENTO CREDENCIAMENTO'!AE30</f>
        <v>0</v>
      </c>
      <c r="AF30" s="400">
        <f>AB30+'APONTAMENTO CREDENCIAMENTO'!AF30</f>
        <v>0</v>
      </c>
      <c r="AG30" s="400">
        <f>AC30+'APONTAMENTO CREDENCIAMENTO'!AG30</f>
        <v>0</v>
      </c>
      <c r="AH30" s="400">
        <f>AD30+'APONTAMENTO CREDENCIAMENTO'!AH30</f>
        <v>0</v>
      </c>
      <c r="AI30" s="400">
        <f>AE30+'APONTAMENTO CREDENCIAMENTO'!AI30</f>
        <v>0</v>
      </c>
      <c r="AJ30" s="400">
        <f>AF30+'APONTAMENTO CREDENCIAMENTO'!AJ30</f>
        <v>0</v>
      </c>
      <c r="AK30" s="400">
        <f>AG30+'APONTAMENTO CREDENCIAMENTO'!AK30</f>
        <v>0</v>
      </c>
      <c r="AL30" s="400">
        <f>AH30+'APONTAMENTO CREDENCIAMENTO'!AL30</f>
        <v>0</v>
      </c>
      <c r="AM30" s="400">
        <f>AI30+'APONTAMENTO CREDENCIAMENTO'!AM30</f>
        <v>0</v>
      </c>
      <c r="AN30" s="400">
        <f>AJ30+'APONTAMENTO CREDENCIAMENTO'!AN30</f>
        <v>0</v>
      </c>
      <c r="AO30" s="400">
        <f>AK30+'APONTAMENTO CREDENCIAMENTO'!AO30</f>
        <v>0</v>
      </c>
      <c r="AP30" s="400">
        <f>AL30+'APONTAMENTO CREDENCIAMENTO'!AP30</f>
        <v>0</v>
      </c>
      <c r="AQ30" s="400">
        <f>AM30+'APONTAMENTO CREDENCIAMENTO'!AQ30</f>
        <v>0</v>
      </c>
      <c r="AR30" s="400">
        <f>AN30+'APONTAMENTO CREDENCIAMENTO'!AR30</f>
        <v>0</v>
      </c>
      <c r="AS30" s="400">
        <f>AO30+'APONTAMENTO CREDENCIAMENTO'!AS30</f>
        <v>0</v>
      </c>
      <c r="AT30" s="400">
        <f>AP30+'APONTAMENTO CREDENCIAMENTO'!AT30</f>
        <v>0</v>
      </c>
      <c r="AU30" s="400">
        <f>AQ30+'APONTAMENTO CREDENCIAMENTO'!AU30</f>
        <v>0</v>
      </c>
      <c r="AV30" s="400">
        <f>AR30+'APONTAMENTO CREDENCIAMENTO'!AV30</f>
        <v>0</v>
      </c>
      <c r="AW30" s="400">
        <f>AS30+'APONTAMENTO CREDENCIAMENTO'!AW30</f>
        <v>0</v>
      </c>
      <c r="AX30" s="400">
        <f>AT30+'APONTAMENTO CREDENCIAMENTO'!AX30</f>
        <v>0</v>
      </c>
      <c r="AY30" s="400">
        <f>AU30+'APONTAMENTO CREDENCIAMENTO'!AY30</f>
        <v>0</v>
      </c>
      <c r="AZ30" s="400">
        <f>AV30+'APONTAMENTO CREDENCIAMENTO'!AZ30</f>
        <v>0</v>
      </c>
      <c r="BA30" s="400">
        <f>AW30+'APONTAMENTO CREDENCIAMENTO'!BA30</f>
        <v>0</v>
      </c>
      <c r="BB30" s="400">
        <f>AX30+'APONTAMENTO CREDENCIAMENTO'!BB30</f>
        <v>0</v>
      </c>
      <c r="BC30" s="400">
        <f>AY30+'APONTAMENTO CREDENCIAMENTO'!BC30</f>
        <v>0</v>
      </c>
      <c r="BD30" s="400">
        <f>AZ30+'APONTAMENTO CREDENCIAMENTO'!BD30</f>
        <v>0</v>
      </c>
      <c r="BE30" s="400">
        <f>BA30+'APONTAMENTO CREDENCIAMENTO'!BE30</f>
        <v>0</v>
      </c>
      <c r="BF30" s="400">
        <f>BB30+'APONTAMENTO CREDENCIAMENTO'!BF30</f>
        <v>0</v>
      </c>
      <c r="BG30" s="400">
        <f>BC30+'APONTAMENTO CREDENCIAMENTO'!BG30</f>
        <v>0</v>
      </c>
      <c r="BH30" s="400">
        <f>BD30+'APONTAMENTO CREDENCIAMENTO'!BH30</f>
        <v>0</v>
      </c>
      <c r="BI30" s="400">
        <f>BE30+'APONTAMENTO CREDENCIAMENTO'!BI30</f>
        <v>0</v>
      </c>
      <c r="BJ30" s="400">
        <f>BF30+'APONTAMENTO CREDENCIAMENTO'!BJ30</f>
        <v>0</v>
      </c>
      <c r="BK30" s="400">
        <f>BG30+'APONTAMENTO CREDENCIAMENTO'!BK30</f>
        <v>0</v>
      </c>
      <c r="BL30" s="400">
        <f>BH30+'APONTAMENTO CREDENCIAMENTO'!BL30</f>
        <v>0</v>
      </c>
      <c r="BM30" s="400">
        <f>BI30+'APONTAMENTO CREDENCIAMENTO'!BM30</f>
        <v>0</v>
      </c>
      <c r="BN30" s="400">
        <f>BJ30+'APONTAMENTO CREDENCIAMENTO'!BN30</f>
        <v>0</v>
      </c>
      <c r="BO30" s="400">
        <f>BK30+'APONTAMENTO CREDENCIAMENTO'!BO30</f>
        <v>0</v>
      </c>
      <c r="BP30" s="400">
        <f>BL30+'APONTAMENTO CREDENCIAMENTO'!BP30</f>
        <v>0</v>
      </c>
      <c r="BQ30" s="400">
        <f>BM30+'APONTAMENTO CREDENCIAMENTO'!BQ30</f>
        <v>0</v>
      </c>
      <c r="BR30" s="400">
        <f>BN30+'APONTAMENTO CREDENCIAMENTO'!BR30</f>
        <v>0</v>
      </c>
      <c r="BS30" s="400">
        <f>BO30+'APONTAMENTO CREDENCIAMENTO'!BS30</f>
        <v>0</v>
      </c>
      <c r="BT30" s="400">
        <f>BP30+'APONTAMENTO CREDENCIAMENTO'!BT30</f>
        <v>0</v>
      </c>
      <c r="BU30" s="400">
        <f>BQ30+'APONTAMENTO CREDENCIAMENTO'!BU30</f>
        <v>0</v>
      </c>
      <c r="BV30" s="400">
        <f>BR30+'APONTAMENTO CREDENCIAMENTO'!BV30</f>
        <v>0</v>
      </c>
      <c r="BW30" s="400">
        <f>BS30+'APONTAMENTO CREDENCIAMENTO'!BW30</f>
        <v>0</v>
      </c>
      <c r="BX30" s="400">
        <f>BT30+'APONTAMENTO CREDENCIAMENTO'!BX30</f>
        <v>0</v>
      </c>
      <c r="BY30" s="400">
        <f>BU30+'APONTAMENTO CREDENCIAMENTO'!BY30</f>
        <v>0</v>
      </c>
      <c r="BZ30" s="400">
        <f>BV30+'APONTAMENTO CREDENCIAMENTO'!BZ30</f>
        <v>0</v>
      </c>
      <c r="CA30" s="400">
        <f>BW30+'APONTAMENTO CREDENCIAMENTO'!CA30</f>
        <v>0</v>
      </c>
      <c r="CB30" s="400">
        <f>BX30+'APONTAMENTO CREDENCIAMENTO'!CB30</f>
        <v>0</v>
      </c>
      <c r="CC30" s="400">
        <f>BY30+'APONTAMENTO CREDENCIAMENTO'!CC30</f>
        <v>0</v>
      </c>
      <c r="CD30" s="400">
        <f>BZ30+'APONTAMENTO CREDENCIAMENTO'!CD30</f>
        <v>0</v>
      </c>
      <c r="CE30" s="400">
        <f>CA30+'APONTAMENTO CREDENCIAMENTO'!CE30</f>
        <v>0</v>
      </c>
      <c r="CF30" s="400">
        <f>CB30+'APONTAMENTO CREDENCIAMENTO'!CF30</f>
        <v>0</v>
      </c>
      <c r="CG30" s="400">
        <f>CC30+'APONTAMENTO CREDENCIAMENTO'!CG30</f>
        <v>0</v>
      </c>
      <c r="CH30" s="400">
        <f>CD30+'APONTAMENTO CREDENCIAMENTO'!CH30</f>
        <v>0</v>
      </c>
      <c r="CI30" s="400">
        <f>CE30+'APONTAMENTO CREDENCIAMENTO'!CI30</f>
        <v>0</v>
      </c>
      <c r="CJ30" s="400">
        <f>CF30+'APONTAMENTO CREDENCIAMENTO'!CJ30</f>
        <v>0</v>
      </c>
      <c r="CK30" s="400">
        <f>CG30+'APONTAMENTO CREDENCIAMENTO'!CK30</f>
        <v>0</v>
      </c>
      <c r="CL30" s="400">
        <f>CH30+'APONTAMENTO CREDENCIAMENTO'!CL30</f>
        <v>0</v>
      </c>
      <c r="CM30" s="400">
        <f>CI30+'APONTAMENTO CREDENCIAMENTO'!CM30</f>
        <v>0</v>
      </c>
      <c r="CN30" s="400">
        <f>CJ30+'APONTAMENTO CREDENCIAMENTO'!CN30</f>
        <v>0</v>
      </c>
      <c r="CO30" s="400">
        <f>CK30+'APONTAMENTO CREDENCIAMENTO'!CO30</f>
        <v>0</v>
      </c>
      <c r="CP30" s="400">
        <f>CL30+'APONTAMENTO CREDENCIAMENTO'!CP30</f>
        <v>0</v>
      </c>
      <c r="CQ30" s="400">
        <f>CM30+'APONTAMENTO CREDENCIAMENTO'!CQ30</f>
        <v>0</v>
      </c>
      <c r="CR30" s="400">
        <f>CN30+'APONTAMENTO CREDENCIAMENTO'!CR30</f>
        <v>0</v>
      </c>
      <c r="CS30" s="400">
        <f>CO30+'APONTAMENTO CREDENCIAMENTO'!CS30</f>
        <v>0</v>
      </c>
      <c r="CT30" s="400">
        <f>CP30+'APONTAMENTO CREDENCIAMENTO'!CT30</f>
        <v>0</v>
      </c>
      <c r="CU30" s="400">
        <f>CQ30+'APONTAMENTO CREDENCIAMENTO'!CU30</f>
        <v>0</v>
      </c>
      <c r="CV30" s="400">
        <f>CR30+'APONTAMENTO CREDENCIAMENTO'!CV30</f>
        <v>0</v>
      </c>
      <c r="CW30" s="400">
        <f>CS30+'APONTAMENTO CREDENCIAMENTO'!CW30</f>
        <v>0</v>
      </c>
      <c r="CX30" s="400">
        <f>CT30+'APONTAMENTO CREDENCIAMENTO'!CX30</f>
        <v>0</v>
      </c>
      <c r="CY30" s="400">
        <f>CU30+'APONTAMENTO CREDENCIAMENTO'!CY30</f>
        <v>0</v>
      </c>
      <c r="CZ30" s="400">
        <f>CV30+'APONTAMENTO CREDENCIAMENTO'!CZ30</f>
        <v>0</v>
      </c>
      <c r="DA30" s="400">
        <f>CW30+'APONTAMENTO CREDENCIAMENTO'!DA30</f>
        <v>0</v>
      </c>
      <c r="DB30" s="400">
        <f>CX30+'APONTAMENTO CREDENCIAMENTO'!DB30</f>
        <v>0</v>
      </c>
      <c r="DC30" s="400">
        <f>CY30+'APONTAMENTO CREDENCIAMENTO'!DC30</f>
        <v>0</v>
      </c>
      <c r="DD30" s="400">
        <f>CZ30+'APONTAMENTO CREDENCIAMENTO'!DD30</f>
        <v>0</v>
      </c>
      <c r="DE30" s="400">
        <f>DA30+'APONTAMENTO CREDENCIAMENTO'!DE30</f>
        <v>0</v>
      </c>
      <c r="DF30" s="400">
        <f>DB30+'APONTAMENTO CREDENCIAMENTO'!DF30</f>
        <v>0</v>
      </c>
      <c r="DG30" s="400">
        <f>DC30+'APONTAMENTO CREDENCIAMENTO'!DG30</f>
        <v>0</v>
      </c>
      <c r="DH30" s="400">
        <f>DD30+'APONTAMENTO CREDENCIAMENTO'!DH30</f>
        <v>0</v>
      </c>
      <c r="DI30" s="400">
        <f>DE30+'APONTAMENTO CREDENCIAMENTO'!DI30</f>
        <v>0</v>
      </c>
      <c r="DJ30" s="400">
        <f>DF30+'APONTAMENTO CREDENCIAMENTO'!DJ30</f>
        <v>0</v>
      </c>
      <c r="DK30" s="400">
        <f>DG30+'APONTAMENTO CREDENCIAMENTO'!DK30</f>
        <v>0</v>
      </c>
      <c r="DL30" s="400">
        <f>DH30+'APONTAMENTO CREDENCIAMENTO'!DL30</f>
        <v>0</v>
      </c>
      <c r="DM30" s="400">
        <f>DI30+'APONTAMENTO CREDENCIAMENTO'!DM30</f>
        <v>0</v>
      </c>
      <c r="DN30" s="400">
        <f>DJ30+'APONTAMENTO CREDENCIAMENTO'!DN30</f>
        <v>0</v>
      </c>
      <c r="DO30" s="400">
        <f>DK30+'APONTAMENTO CREDENCIAMENTO'!DO30</f>
        <v>0</v>
      </c>
      <c r="DP30" s="400">
        <f>DL30+'APONTAMENTO CREDENCIAMENTO'!DP30</f>
        <v>0</v>
      </c>
      <c r="DQ30" s="400">
        <f>DM30+'APONTAMENTO CREDENCIAMENTO'!DQ30</f>
        <v>0</v>
      </c>
      <c r="DR30" s="400">
        <f>DN30+'APONTAMENTO CREDENCIAMENTO'!DR30</f>
        <v>0</v>
      </c>
      <c r="DS30" s="400">
        <f>DO30+'APONTAMENTO CREDENCIAMENTO'!DS30</f>
        <v>0</v>
      </c>
      <c r="DT30" s="400">
        <f>DP30+'APONTAMENTO CREDENCIAMENTO'!DT30</f>
        <v>0</v>
      </c>
      <c r="DU30" s="400">
        <f>DQ30+'APONTAMENTO CREDENCIAMENTO'!DU30</f>
        <v>0</v>
      </c>
      <c r="DV30" s="400">
        <f>DR30+'APONTAMENTO CREDENCIAMENTO'!DV30</f>
        <v>0</v>
      </c>
      <c r="DW30" s="400">
        <f>DS30+'APONTAMENTO CREDENCIAMENTO'!DW30</f>
        <v>0</v>
      </c>
      <c r="DX30" s="400">
        <f>DT30+'APONTAMENTO CREDENCIAMENTO'!DX30</f>
        <v>0</v>
      </c>
      <c r="DY30" s="400">
        <f>DU30+'APONTAMENTO CREDENCIAMENTO'!DY30</f>
        <v>0</v>
      </c>
      <c r="DZ30" s="400">
        <f>DV30+'APONTAMENTO CREDENCIAMENTO'!DZ30</f>
        <v>0</v>
      </c>
      <c r="EA30" s="400">
        <f>DW30+'APONTAMENTO CREDENCIAMENTO'!EA30</f>
        <v>0</v>
      </c>
      <c r="EB30" s="400">
        <f>DX30+'APONTAMENTO CREDENCIAMENTO'!EB30</f>
        <v>0</v>
      </c>
      <c r="EC30" s="400">
        <f>DY30+'APONTAMENTO CREDENCIAMENTO'!EC30</f>
        <v>0</v>
      </c>
      <c r="ED30" s="400">
        <f>DZ30+'APONTAMENTO CREDENCIAMENTO'!ED30</f>
        <v>0</v>
      </c>
      <c r="EE30" s="400">
        <f>EA30+'APONTAMENTO CREDENCIAMENTO'!EE30</f>
        <v>0</v>
      </c>
      <c r="EF30" s="400">
        <f>EB30+'APONTAMENTO CREDENCIAMENTO'!EF30</f>
        <v>0</v>
      </c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v>0</v>
      </c>
      <c r="EQ30" s="179">
        <v>0</v>
      </c>
      <c r="ER30" s="179">
        <v>0</v>
      </c>
      <c r="ES30" s="179">
        <v>0</v>
      </c>
      <c r="ET30" s="179">
        <v>0</v>
      </c>
      <c r="EU30" s="179">
        <v>0</v>
      </c>
      <c r="EV30" s="172"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v>0</v>
      </c>
      <c r="FC30" s="256">
        <v>0</v>
      </c>
      <c r="FD30" s="250">
        <v>0</v>
      </c>
      <c r="FE30" s="257"/>
      <c r="FF30" s="181">
        <v>0</v>
      </c>
      <c r="FG30" s="181">
        <v>0</v>
      </c>
      <c r="FH30" s="181">
        <v>0</v>
      </c>
      <c r="FI30" s="181">
        <v>0</v>
      </c>
      <c r="FJ30" s="181">
        <v>0</v>
      </c>
      <c r="FK30" s="181">
        <v>0</v>
      </c>
      <c r="FL30" s="181">
        <v>0</v>
      </c>
      <c r="FM30" s="181">
        <v>0</v>
      </c>
      <c r="FN30" s="181">
        <v>0</v>
      </c>
      <c r="FO30" s="181">
        <v>0</v>
      </c>
      <c r="FP30" s="181">
        <v>0</v>
      </c>
      <c r="FQ30" s="181">
        <v>0</v>
      </c>
      <c r="FR30" s="181">
        <v>0</v>
      </c>
      <c r="FS30" s="181">
        <v>0</v>
      </c>
      <c r="FT30" s="181">
        <v>0</v>
      </c>
      <c r="FU30" s="181">
        <v>0</v>
      </c>
      <c r="FV30" s="181">
        <v>0</v>
      </c>
      <c r="FW30" s="181">
        <v>0</v>
      </c>
      <c r="FX30" s="181">
        <v>0</v>
      </c>
      <c r="FY30" s="181">
        <v>0</v>
      </c>
      <c r="FZ30" s="181">
        <v>0</v>
      </c>
      <c r="GA30" s="181">
        <v>0</v>
      </c>
      <c r="GB30" s="181">
        <v>0</v>
      </c>
      <c r="GC30" s="181">
        <v>0</v>
      </c>
      <c r="GD30" s="181">
        <v>0</v>
      </c>
      <c r="GE30" s="181">
        <v>0</v>
      </c>
      <c r="GF30" s="181">
        <v>0</v>
      </c>
      <c r="GG30" s="181">
        <v>0</v>
      </c>
      <c r="GH30" s="181">
        <v>0</v>
      </c>
      <c r="GI30" s="181">
        <v>0</v>
      </c>
      <c r="GJ30" s="181">
        <v>0</v>
      </c>
      <c r="GK30" s="258"/>
      <c r="GL30" s="103"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v>0</v>
      </c>
      <c r="HZ30" s="280">
        <v>0</v>
      </c>
      <c r="IA30" s="280">
        <v>0</v>
      </c>
    </row>
    <row r="31" spans="1:237" s="106" customFormat="1" ht="22.5" customHeight="1" x14ac:dyDescent="0.25">
      <c r="A31" t="s">
        <v>3214</v>
      </c>
      <c r="B31" s="522" t="s">
        <v>3215</v>
      </c>
      <c r="C31" s="523">
        <v>2</v>
      </c>
      <c r="D31" s="524" t="s">
        <v>3216</v>
      </c>
      <c r="E31" s="524" t="s">
        <v>3217</v>
      </c>
      <c r="F31" s="525" t="s">
        <v>3181</v>
      </c>
      <c r="G31" s="525" t="s">
        <v>3182</v>
      </c>
      <c r="H31" s="350" t="s">
        <v>1294</v>
      </c>
      <c r="I31" s="351" t="s">
        <v>1294</v>
      </c>
      <c r="J31" s="409" t="s">
        <v>3189</v>
      </c>
      <c r="K31" s="410" t="s">
        <v>3184</v>
      </c>
      <c r="L31" s="329">
        <v>0</v>
      </c>
      <c r="M31" s="329">
        <v>0</v>
      </c>
      <c r="N31" s="657"/>
      <c r="O31" s="658" t="s">
        <v>3331</v>
      </c>
      <c r="P31" s="659">
        <v>0</v>
      </c>
      <c r="Q31" s="400"/>
      <c r="R31" s="401">
        <v>1</v>
      </c>
      <c r="S31" s="400"/>
      <c r="T31" s="401"/>
      <c r="U31" s="400">
        <f>Q31+'APONTAMENTO CREDENCIAMENTO'!U31</f>
        <v>0</v>
      </c>
      <c r="V31" s="400">
        <f>R31+'APONTAMENTO CREDENCIAMENTO'!V31</f>
        <v>1</v>
      </c>
      <c r="W31" s="400">
        <f>S31+'APONTAMENTO CREDENCIAMENTO'!W31</f>
        <v>0</v>
      </c>
      <c r="X31" s="400">
        <f>T31+'APONTAMENTO CREDENCIAMENTO'!X31</f>
        <v>0</v>
      </c>
      <c r="Y31" s="400">
        <f>U31+'APONTAMENTO CREDENCIAMENTO'!Y31</f>
        <v>0</v>
      </c>
      <c r="Z31" s="400">
        <f>V31+'APONTAMENTO CREDENCIAMENTO'!Z31</f>
        <v>1</v>
      </c>
      <c r="AA31" s="400">
        <f>W31+'APONTAMENTO CREDENCIAMENTO'!AA31</f>
        <v>0</v>
      </c>
      <c r="AB31" s="400">
        <f>X31+'APONTAMENTO CREDENCIAMENTO'!AB31</f>
        <v>0</v>
      </c>
      <c r="AC31" s="400">
        <f>Y31+'APONTAMENTO CREDENCIAMENTO'!AC31</f>
        <v>0</v>
      </c>
      <c r="AD31" s="400">
        <f>Z31+'APONTAMENTO CREDENCIAMENTO'!AD31</f>
        <v>1</v>
      </c>
      <c r="AE31" s="400">
        <f>AA31+'APONTAMENTO CREDENCIAMENTO'!AE31</f>
        <v>0</v>
      </c>
      <c r="AF31" s="400">
        <f>AB31+'APONTAMENTO CREDENCIAMENTO'!AF31</f>
        <v>0</v>
      </c>
      <c r="AG31" s="400">
        <f>AC31+'APONTAMENTO CREDENCIAMENTO'!AG31</f>
        <v>0</v>
      </c>
      <c r="AH31" s="400">
        <f>AD31+'APONTAMENTO CREDENCIAMENTO'!AH31</f>
        <v>1</v>
      </c>
      <c r="AI31" s="400">
        <f>AE31+'APONTAMENTO CREDENCIAMENTO'!AI31</f>
        <v>0</v>
      </c>
      <c r="AJ31" s="400">
        <f>AF31+'APONTAMENTO CREDENCIAMENTO'!AJ31</f>
        <v>0</v>
      </c>
      <c r="AK31" s="400">
        <f>AG31+'APONTAMENTO CREDENCIAMENTO'!AK31</f>
        <v>0</v>
      </c>
      <c r="AL31" s="400">
        <f>AH31+'APONTAMENTO CREDENCIAMENTO'!AL31</f>
        <v>1</v>
      </c>
      <c r="AM31" s="400">
        <f>AI31+'APONTAMENTO CREDENCIAMENTO'!AM31</f>
        <v>0</v>
      </c>
      <c r="AN31" s="400">
        <f>AJ31+'APONTAMENTO CREDENCIAMENTO'!AN31</f>
        <v>0</v>
      </c>
      <c r="AO31" s="400">
        <f>AK31+'APONTAMENTO CREDENCIAMENTO'!AO31</f>
        <v>0</v>
      </c>
      <c r="AP31" s="400">
        <f>AL31+'APONTAMENTO CREDENCIAMENTO'!AP31</f>
        <v>1</v>
      </c>
      <c r="AQ31" s="400">
        <f>AM31+'APONTAMENTO CREDENCIAMENTO'!AQ31</f>
        <v>0</v>
      </c>
      <c r="AR31" s="400">
        <f>AN31+'APONTAMENTO CREDENCIAMENTO'!AR31</f>
        <v>0</v>
      </c>
      <c r="AS31" s="400">
        <f>AO31+'APONTAMENTO CREDENCIAMENTO'!AS31</f>
        <v>0</v>
      </c>
      <c r="AT31" s="400">
        <f>AP31+'APONTAMENTO CREDENCIAMENTO'!AT31</f>
        <v>1</v>
      </c>
      <c r="AU31" s="400">
        <f>AQ31+'APONTAMENTO CREDENCIAMENTO'!AU31</f>
        <v>0</v>
      </c>
      <c r="AV31" s="400">
        <f>AR31+'APONTAMENTO CREDENCIAMENTO'!AV31</f>
        <v>0</v>
      </c>
      <c r="AW31" s="400">
        <f>AS31+'APONTAMENTO CREDENCIAMENTO'!AW31</f>
        <v>0</v>
      </c>
      <c r="AX31" s="400">
        <f>AT31+'APONTAMENTO CREDENCIAMENTO'!AX31</f>
        <v>1</v>
      </c>
      <c r="AY31" s="400">
        <f>AU31+'APONTAMENTO CREDENCIAMENTO'!AY31</f>
        <v>0</v>
      </c>
      <c r="AZ31" s="400">
        <f>AV31+'APONTAMENTO CREDENCIAMENTO'!AZ31</f>
        <v>0</v>
      </c>
      <c r="BA31" s="400">
        <f>AW31+'APONTAMENTO CREDENCIAMENTO'!BA31</f>
        <v>0</v>
      </c>
      <c r="BB31" s="400">
        <f>AX31+'APONTAMENTO CREDENCIAMENTO'!BB31</f>
        <v>1</v>
      </c>
      <c r="BC31" s="400">
        <f>AY31+'APONTAMENTO CREDENCIAMENTO'!BC31</f>
        <v>0</v>
      </c>
      <c r="BD31" s="400">
        <f>AZ31+'APONTAMENTO CREDENCIAMENTO'!BD31</f>
        <v>0</v>
      </c>
      <c r="BE31" s="400">
        <f>BA31+'APONTAMENTO CREDENCIAMENTO'!BE31</f>
        <v>0</v>
      </c>
      <c r="BF31" s="400">
        <f>BB31+'APONTAMENTO CREDENCIAMENTO'!BF31</f>
        <v>1</v>
      </c>
      <c r="BG31" s="400">
        <f>BC31+'APONTAMENTO CREDENCIAMENTO'!BG31</f>
        <v>0</v>
      </c>
      <c r="BH31" s="400">
        <f>BD31+'APONTAMENTO CREDENCIAMENTO'!BH31</f>
        <v>0</v>
      </c>
      <c r="BI31" s="400">
        <f>BE31+'APONTAMENTO CREDENCIAMENTO'!BI31</f>
        <v>0</v>
      </c>
      <c r="BJ31" s="400">
        <f>BF31+'APONTAMENTO CREDENCIAMENTO'!BJ31</f>
        <v>1</v>
      </c>
      <c r="BK31" s="400">
        <f>BG31+'APONTAMENTO CREDENCIAMENTO'!BK31</f>
        <v>0</v>
      </c>
      <c r="BL31" s="400">
        <f>BH31+'APONTAMENTO CREDENCIAMENTO'!BL31</f>
        <v>0</v>
      </c>
      <c r="BM31" s="400">
        <f>BI31+'APONTAMENTO CREDENCIAMENTO'!BM31</f>
        <v>0</v>
      </c>
      <c r="BN31" s="400">
        <f>BJ31+'APONTAMENTO CREDENCIAMENTO'!BN31</f>
        <v>1</v>
      </c>
      <c r="BO31" s="400">
        <f>BK31+'APONTAMENTO CREDENCIAMENTO'!BO31</f>
        <v>0</v>
      </c>
      <c r="BP31" s="400">
        <f>BL31+'APONTAMENTO CREDENCIAMENTO'!BP31</f>
        <v>0</v>
      </c>
      <c r="BQ31" s="400">
        <f>BM31+'APONTAMENTO CREDENCIAMENTO'!BQ31</f>
        <v>0</v>
      </c>
      <c r="BR31" s="400">
        <f>BN31+'APONTAMENTO CREDENCIAMENTO'!BR31</f>
        <v>1</v>
      </c>
      <c r="BS31" s="400">
        <f>BO31+'APONTAMENTO CREDENCIAMENTO'!BS31</f>
        <v>0</v>
      </c>
      <c r="BT31" s="400">
        <f>BP31+'APONTAMENTO CREDENCIAMENTO'!BT31</f>
        <v>0</v>
      </c>
      <c r="BU31" s="400">
        <f>BQ31+'APONTAMENTO CREDENCIAMENTO'!BU31</f>
        <v>0</v>
      </c>
      <c r="BV31" s="400">
        <f>BR31+'APONTAMENTO CREDENCIAMENTO'!BV31</f>
        <v>1</v>
      </c>
      <c r="BW31" s="400">
        <f>BS31+'APONTAMENTO CREDENCIAMENTO'!BW31</f>
        <v>0</v>
      </c>
      <c r="BX31" s="400">
        <f>BT31+'APONTAMENTO CREDENCIAMENTO'!BX31</f>
        <v>0</v>
      </c>
      <c r="BY31" s="400">
        <f>BU31+'APONTAMENTO CREDENCIAMENTO'!BY31</f>
        <v>0</v>
      </c>
      <c r="BZ31" s="400">
        <f>BV31+'APONTAMENTO CREDENCIAMENTO'!BZ31</f>
        <v>1</v>
      </c>
      <c r="CA31" s="400">
        <f>BW31+'APONTAMENTO CREDENCIAMENTO'!CA31</f>
        <v>0</v>
      </c>
      <c r="CB31" s="400">
        <f>BX31+'APONTAMENTO CREDENCIAMENTO'!CB31</f>
        <v>0</v>
      </c>
      <c r="CC31" s="400">
        <f>BY31+'APONTAMENTO CREDENCIAMENTO'!CC31</f>
        <v>0</v>
      </c>
      <c r="CD31" s="400">
        <f>BZ31+'APONTAMENTO CREDENCIAMENTO'!CD31</f>
        <v>1</v>
      </c>
      <c r="CE31" s="400">
        <f>CA31+'APONTAMENTO CREDENCIAMENTO'!CE31</f>
        <v>0</v>
      </c>
      <c r="CF31" s="400">
        <f>CB31+'APONTAMENTO CREDENCIAMENTO'!CF31</f>
        <v>0</v>
      </c>
      <c r="CG31" s="400">
        <f>CC31+'APONTAMENTO CREDENCIAMENTO'!CG31</f>
        <v>0</v>
      </c>
      <c r="CH31" s="400">
        <f>CD31+'APONTAMENTO CREDENCIAMENTO'!CH31</f>
        <v>1</v>
      </c>
      <c r="CI31" s="400">
        <f>CE31+'APONTAMENTO CREDENCIAMENTO'!CI31</f>
        <v>0</v>
      </c>
      <c r="CJ31" s="400">
        <f>CF31+'APONTAMENTO CREDENCIAMENTO'!CJ31</f>
        <v>0</v>
      </c>
      <c r="CK31" s="400">
        <f>CG31+'APONTAMENTO CREDENCIAMENTO'!CK31</f>
        <v>0</v>
      </c>
      <c r="CL31" s="400">
        <f>CH31+'APONTAMENTO CREDENCIAMENTO'!CL31</f>
        <v>1</v>
      </c>
      <c r="CM31" s="400">
        <f>CI31+'APONTAMENTO CREDENCIAMENTO'!CM31</f>
        <v>0</v>
      </c>
      <c r="CN31" s="400">
        <f>CJ31+'APONTAMENTO CREDENCIAMENTO'!CN31</f>
        <v>0</v>
      </c>
      <c r="CO31" s="400">
        <f>CK31+'APONTAMENTO CREDENCIAMENTO'!CO31</f>
        <v>0</v>
      </c>
      <c r="CP31" s="400">
        <f>CL31+'APONTAMENTO CREDENCIAMENTO'!CP31</f>
        <v>1</v>
      </c>
      <c r="CQ31" s="400">
        <f>CM31+'APONTAMENTO CREDENCIAMENTO'!CQ31</f>
        <v>0</v>
      </c>
      <c r="CR31" s="400">
        <f>CN31+'APONTAMENTO CREDENCIAMENTO'!CR31</f>
        <v>0</v>
      </c>
      <c r="CS31" s="400">
        <f>CO31+'APONTAMENTO CREDENCIAMENTO'!CS31</f>
        <v>0</v>
      </c>
      <c r="CT31" s="400">
        <f>CP31+'APONTAMENTO CREDENCIAMENTO'!CT31</f>
        <v>1</v>
      </c>
      <c r="CU31" s="400">
        <f>CQ31+'APONTAMENTO CREDENCIAMENTO'!CU31</f>
        <v>0</v>
      </c>
      <c r="CV31" s="400">
        <f>CR31+'APONTAMENTO CREDENCIAMENTO'!CV31</f>
        <v>0</v>
      </c>
      <c r="CW31" s="400">
        <f>CS31+'APONTAMENTO CREDENCIAMENTO'!CW31</f>
        <v>0</v>
      </c>
      <c r="CX31" s="400">
        <f>CT31+'APONTAMENTO CREDENCIAMENTO'!CX31</f>
        <v>1</v>
      </c>
      <c r="CY31" s="400">
        <f>CU31+'APONTAMENTO CREDENCIAMENTO'!CY31</f>
        <v>0</v>
      </c>
      <c r="CZ31" s="400">
        <f>CV31+'APONTAMENTO CREDENCIAMENTO'!CZ31</f>
        <v>0</v>
      </c>
      <c r="DA31" s="400">
        <f>CW31+'APONTAMENTO CREDENCIAMENTO'!DA31</f>
        <v>0</v>
      </c>
      <c r="DB31" s="400">
        <f>CX31+'APONTAMENTO CREDENCIAMENTO'!DB31</f>
        <v>1</v>
      </c>
      <c r="DC31" s="400">
        <f>CY31+'APONTAMENTO CREDENCIAMENTO'!DC31</f>
        <v>0</v>
      </c>
      <c r="DD31" s="400">
        <f>CZ31+'APONTAMENTO CREDENCIAMENTO'!DD31</f>
        <v>0</v>
      </c>
      <c r="DE31" s="400">
        <f>DA31+'APONTAMENTO CREDENCIAMENTO'!DE31</f>
        <v>0</v>
      </c>
      <c r="DF31" s="400">
        <f>DB31+'APONTAMENTO CREDENCIAMENTO'!DF31</f>
        <v>1</v>
      </c>
      <c r="DG31" s="400">
        <f>DC31+'APONTAMENTO CREDENCIAMENTO'!DG31</f>
        <v>0</v>
      </c>
      <c r="DH31" s="400">
        <f>DD31+'APONTAMENTO CREDENCIAMENTO'!DH31</f>
        <v>0</v>
      </c>
      <c r="DI31" s="400">
        <f>DE31+'APONTAMENTO CREDENCIAMENTO'!DI31</f>
        <v>0</v>
      </c>
      <c r="DJ31" s="400">
        <f>DF31+'APONTAMENTO CREDENCIAMENTO'!DJ31</f>
        <v>1</v>
      </c>
      <c r="DK31" s="400">
        <f>DG31+'APONTAMENTO CREDENCIAMENTO'!DK31</f>
        <v>0</v>
      </c>
      <c r="DL31" s="400">
        <f>DH31+'APONTAMENTO CREDENCIAMENTO'!DL31</f>
        <v>0</v>
      </c>
      <c r="DM31" s="400">
        <f>DI31+'APONTAMENTO CREDENCIAMENTO'!DM31</f>
        <v>0</v>
      </c>
      <c r="DN31" s="400">
        <f>DJ31+'APONTAMENTO CREDENCIAMENTO'!DN31</f>
        <v>1</v>
      </c>
      <c r="DO31" s="400">
        <f>DK31+'APONTAMENTO CREDENCIAMENTO'!DO31</f>
        <v>0</v>
      </c>
      <c r="DP31" s="400">
        <f>DL31+'APONTAMENTO CREDENCIAMENTO'!DP31</f>
        <v>0</v>
      </c>
      <c r="DQ31" s="400">
        <f>DM31+'APONTAMENTO CREDENCIAMENTO'!DQ31</f>
        <v>0</v>
      </c>
      <c r="DR31" s="400">
        <f>DN31+'APONTAMENTO CREDENCIAMENTO'!DR31</f>
        <v>1</v>
      </c>
      <c r="DS31" s="400">
        <f>DO31+'APONTAMENTO CREDENCIAMENTO'!DS31</f>
        <v>0</v>
      </c>
      <c r="DT31" s="400">
        <f>DP31+'APONTAMENTO CREDENCIAMENTO'!DT31</f>
        <v>0</v>
      </c>
      <c r="DU31" s="400">
        <f>DQ31+'APONTAMENTO CREDENCIAMENTO'!DU31</f>
        <v>0</v>
      </c>
      <c r="DV31" s="400">
        <f>DR31+'APONTAMENTO CREDENCIAMENTO'!DV31</f>
        <v>1</v>
      </c>
      <c r="DW31" s="400">
        <f>DS31+'APONTAMENTO CREDENCIAMENTO'!DW31</f>
        <v>0</v>
      </c>
      <c r="DX31" s="400">
        <f>DT31+'APONTAMENTO CREDENCIAMENTO'!DX31</f>
        <v>0</v>
      </c>
      <c r="DY31" s="400">
        <f>DU31+'APONTAMENTO CREDENCIAMENTO'!DY31</f>
        <v>0</v>
      </c>
      <c r="DZ31" s="400">
        <f>DV31+'APONTAMENTO CREDENCIAMENTO'!DZ31</f>
        <v>1</v>
      </c>
      <c r="EA31" s="400">
        <f>DW31+'APONTAMENTO CREDENCIAMENTO'!EA31</f>
        <v>0</v>
      </c>
      <c r="EB31" s="400">
        <f>DX31+'APONTAMENTO CREDENCIAMENTO'!EB31</f>
        <v>0</v>
      </c>
      <c r="EC31" s="400">
        <f>DY31+'APONTAMENTO CREDENCIAMENTO'!EC31</f>
        <v>0</v>
      </c>
      <c r="ED31" s="400">
        <f>DZ31+'APONTAMENTO CREDENCIAMENTO'!ED31</f>
        <v>1</v>
      </c>
      <c r="EE31" s="400">
        <f>EA31+'APONTAMENTO CREDENCIAMENTO'!EE31</f>
        <v>0</v>
      </c>
      <c r="EF31" s="400">
        <f>EB31+'APONTAMENTO CREDENCIAMENTO'!EF31</f>
        <v>0</v>
      </c>
      <c r="EG31" s="400"/>
      <c r="EH31" s="401"/>
      <c r="EI31" s="400"/>
      <c r="EJ31" s="447"/>
      <c r="EK31" s="510"/>
      <c r="EL31" s="513"/>
      <c r="EM31" s="520"/>
      <c r="EN31" s="520"/>
      <c r="EO31" s="520"/>
      <c r="EP31" s="171">
        <v>0</v>
      </c>
      <c r="EQ31" s="171">
        <v>0</v>
      </c>
      <c r="ER31" s="171">
        <v>0</v>
      </c>
      <c r="ES31" s="171">
        <v>1</v>
      </c>
      <c r="ET31" s="171">
        <v>0</v>
      </c>
      <c r="EU31" s="171">
        <v>0</v>
      </c>
      <c r="EV31" s="172">
        <v>1</v>
      </c>
      <c r="EW31" s="367">
        <v>0</v>
      </c>
      <c r="EX31" s="248">
        <v>14393.93</v>
      </c>
      <c r="EY31" s="174">
        <v>0</v>
      </c>
      <c r="EZ31" s="249">
        <v>0</v>
      </c>
      <c r="FA31" s="249">
        <v>0</v>
      </c>
      <c r="FB31" s="174">
        <v>0</v>
      </c>
      <c r="FC31" s="175">
        <v>0</v>
      </c>
      <c r="FD31" s="250">
        <v>0</v>
      </c>
      <c r="FE31" s="176">
        <v>14393.93</v>
      </c>
      <c r="FF31" s="177">
        <v>14393.93</v>
      </c>
      <c r="FG31" s="177">
        <v>0</v>
      </c>
      <c r="FH31" s="177">
        <v>0</v>
      </c>
      <c r="FI31" s="177">
        <v>0</v>
      </c>
      <c r="FJ31" s="177">
        <v>0</v>
      </c>
      <c r="FK31" s="177">
        <v>0</v>
      </c>
      <c r="FL31" s="177">
        <v>0</v>
      </c>
      <c r="FM31" s="177">
        <v>0</v>
      </c>
      <c r="FN31" s="177">
        <v>0</v>
      </c>
      <c r="FO31" s="177">
        <v>0</v>
      </c>
      <c r="FP31" s="177">
        <v>0</v>
      </c>
      <c r="FQ31" s="177">
        <v>0</v>
      </c>
      <c r="FR31" s="177">
        <v>0</v>
      </c>
      <c r="FS31" s="177">
        <v>0</v>
      </c>
      <c r="FT31" s="177">
        <v>0</v>
      </c>
      <c r="FU31" s="177">
        <v>0</v>
      </c>
      <c r="FV31" s="177">
        <v>0</v>
      </c>
      <c r="FW31" s="177">
        <v>0</v>
      </c>
      <c r="FX31" s="177">
        <v>0</v>
      </c>
      <c r="FY31" s="177">
        <v>0</v>
      </c>
      <c r="FZ31" s="177">
        <v>0</v>
      </c>
      <c r="GA31" s="177">
        <v>0</v>
      </c>
      <c r="GB31" s="177">
        <v>0</v>
      </c>
      <c r="GC31" s="177">
        <v>0</v>
      </c>
      <c r="GD31" s="177">
        <v>0</v>
      </c>
      <c r="GE31" s="177">
        <v>0</v>
      </c>
      <c r="GF31" s="177">
        <v>0</v>
      </c>
      <c r="GG31" s="177">
        <v>0</v>
      </c>
      <c r="GH31" s="177">
        <v>0</v>
      </c>
      <c r="GI31" s="177">
        <v>0</v>
      </c>
      <c r="GJ31" s="177">
        <v>0</v>
      </c>
      <c r="GK31" s="178"/>
      <c r="GL31" s="103">
        <v>0</v>
      </c>
      <c r="GM31" s="124"/>
      <c r="GN31" s="104">
        <v>0</v>
      </c>
      <c r="GO31" s="104">
        <v>0</v>
      </c>
      <c r="GP31" s="104">
        <v>0</v>
      </c>
      <c r="GQ31" s="104">
        <v>0</v>
      </c>
      <c r="GR31" s="104">
        <v>0</v>
      </c>
      <c r="GS31" s="104">
        <v>0</v>
      </c>
      <c r="GT31" s="104">
        <v>0</v>
      </c>
      <c r="GU31" s="104">
        <v>0</v>
      </c>
      <c r="GV31" s="104">
        <v>0</v>
      </c>
      <c r="GW31" s="104">
        <v>0</v>
      </c>
      <c r="GX31" s="104">
        <v>0</v>
      </c>
      <c r="GY31" s="104">
        <v>0</v>
      </c>
      <c r="GZ31" s="104">
        <v>0</v>
      </c>
      <c r="HA31" s="104">
        <v>0</v>
      </c>
      <c r="HB31" s="104">
        <v>0</v>
      </c>
      <c r="HC31" s="104">
        <v>0</v>
      </c>
      <c r="HD31" s="104">
        <v>0</v>
      </c>
      <c r="HE31" s="104">
        <v>0</v>
      </c>
      <c r="HF31" s="104">
        <v>0</v>
      </c>
      <c r="HG31" s="104">
        <v>0</v>
      </c>
      <c r="HH31" s="104">
        <v>0</v>
      </c>
      <c r="HI31" s="104">
        <v>0</v>
      </c>
      <c r="HJ31" s="104">
        <v>0</v>
      </c>
      <c r="HK31" s="104">
        <v>0</v>
      </c>
      <c r="HL31" s="104">
        <v>0</v>
      </c>
      <c r="HM31" s="104">
        <v>0</v>
      </c>
      <c r="HN31" s="104">
        <v>0</v>
      </c>
      <c r="HO31" s="104">
        <v>0</v>
      </c>
      <c r="HP31" s="104">
        <v>0</v>
      </c>
      <c r="HQ31" s="64"/>
      <c r="HR31" s="64"/>
      <c r="HS31" s="64"/>
      <c r="HT31" s="64"/>
      <c r="HU31" s="64"/>
      <c r="HV31" s="64"/>
      <c r="HW31" s="176">
        <v>17629.309999999998</v>
      </c>
      <c r="HX31" s="64"/>
      <c r="HY31" s="280">
        <v>0</v>
      </c>
      <c r="HZ31" s="280">
        <v>0</v>
      </c>
      <c r="IA31" s="280">
        <v>0</v>
      </c>
      <c r="IB31" s="64" t="b">
        <v>0</v>
      </c>
      <c r="IC31" s="64"/>
    </row>
    <row r="32" spans="1:237" s="106" customFormat="1" ht="22.5" customHeight="1" x14ac:dyDescent="0.25">
      <c r="A32" s="368" t="s">
        <v>3214</v>
      </c>
      <c r="B32" s="369" t="s">
        <v>3215</v>
      </c>
      <c r="C32" s="370" t="s">
        <v>3191</v>
      </c>
      <c r="D32" s="371" t="s">
        <v>3216</v>
      </c>
      <c r="E32" s="371" t="s">
        <v>3217</v>
      </c>
      <c r="F32" s="372" t="s">
        <v>3181</v>
      </c>
      <c r="G32" s="372" t="s">
        <v>3182</v>
      </c>
      <c r="H32" s="373" t="s">
        <v>1294</v>
      </c>
      <c r="I32" s="374" t="s">
        <v>1294</v>
      </c>
      <c r="J32" s="421" t="s">
        <v>3189</v>
      </c>
      <c r="K32" s="421" t="s">
        <v>3185</v>
      </c>
      <c r="L32" s="329">
        <v>0</v>
      </c>
      <c r="M32" s="329">
        <v>0</v>
      </c>
      <c r="N32" s="657"/>
      <c r="O32" s="658" t="s">
        <v>3331</v>
      </c>
      <c r="P32" s="659">
        <v>0</v>
      </c>
      <c r="Q32" s="400">
        <v>1</v>
      </c>
      <c r="R32" s="401">
        <v>4</v>
      </c>
      <c r="S32" s="400">
        <v>1</v>
      </c>
      <c r="T32" s="401"/>
      <c r="U32" s="400">
        <f>Q32+'APONTAMENTO CREDENCIAMENTO'!U32</f>
        <v>1</v>
      </c>
      <c r="V32" s="400">
        <f>R32+'APONTAMENTO CREDENCIAMENTO'!V32</f>
        <v>4</v>
      </c>
      <c r="W32" s="400">
        <f>S32+'APONTAMENTO CREDENCIAMENTO'!W32</f>
        <v>1</v>
      </c>
      <c r="X32" s="400">
        <f>T32+'APONTAMENTO CREDENCIAMENTO'!X32</f>
        <v>0</v>
      </c>
      <c r="Y32" s="400">
        <f>U32+'APONTAMENTO CREDENCIAMENTO'!Y32</f>
        <v>1</v>
      </c>
      <c r="Z32" s="400">
        <f>V32+'APONTAMENTO CREDENCIAMENTO'!Z32</f>
        <v>4</v>
      </c>
      <c r="AA32" s="400">
        <f>W32+'APONTAMENTO CREDENCIAMENTO'!AA32</f>
        <v>1</v>
      </c>
      <c r="AB32" s="400">
        <f>X32+'APONTAMENTO CREDENCIAMENTO'!AB32</f>
        <v>0</v>
      </c>
      <c r="AC32" s="400">
        <f>Y32+'APONTAMENTO CREDENCIAMENTO'!AC32</f>
        <v>1</v>
      </c>
      <c r="AD32" s="400">
        <f>Z32+'APONTAMENTO CREDENCIAMENTO'!AD32</f>
        <v>4</v>
      </c>
      <c r="AE32" s="400">
        <f>AA32+'APONTAMENTO CREDENCIAMENTO'!AE32</f>
        <v>1</v>
      </c>
      <c r="AF32" s="400">
        <f>AB32+'APONTAMENTO CREDENCIAMENTO'!AF32</f>
        <v>0</v>
      </c>
      <c r="AG32" s="400">
        <f>AC32+'APONTAMENTO CREDENCIAMENTO'!AG32</f>
        <v>1</v>
      </c>
      <c r="AH32" s="400">
        <f>AD32+'APONTAMENTO CREDENCIAMENTO'!AH32</f>
        <v>4</v>
      </c>
      <c r="AI32" s="400">
        <f>AE32+'APONTAMENTO CREDENCIAMENTO'!AI32</f>
        <v>1</v>
      </c>
      <c r="AJ32" s="400">
        <f>AF32+'APONTAMENTO CREDENCIAMENTO'!AJ32</f>
        <v>0</v>
      </c>
      <c r="AK32" s="400">
        <f>AG32+'APONTAMENTO CREDENCIAMENTO'!AK32</f>
        <v>1</v>
      </c>
      <c r="AL32" s="400">
        <f>AH32+'APONTAMENTO CREDENCIAMENTO'!AL32</f>
        <v>4</v>
      </c>
      <c r="AM32" s="400">
        <f>AI32+'APONTAMENTO CREDENCIAMENTO'!AM32</f>
        <v>1</v>
      </c>
      <c r="AN32" s="400">
        <f>AJ32+'APONTAMENTO CREDENCIAMENTO'!AN32</f>
        <v>0</v>
      </c>
      <c r="AO32" s="400">
        <f>AK32+'APONTAMENTO CREDENCIAMENTO'!AO32</f>
        <v>1</v>
      </c>
      <c r="AP32" s="400">
        <f>AL32+'APONTAMENTO CREDENCIAMENTO'!AP32</f>
        <v>4</v>
      </c>
      <c r="AQ32" s="400">
        <f>AM32+'APONTAMENTO CREDENCIAMENTO'!AQ32</f>
        <v>1</v>
      </c>
      <c r="AR32" s="400">
        <f>AN32+'APONTAMENTO CREDENCIAMENTO'!AR32</f>
        <v>0</v>
      </c>
      <c r="AS32" s="400">
        <f>AO32+'APONTAMENTO CREDENCIAMENTO'!AS32</f>
        <v>1</v>
      </c>
      <c r="AT32" s="400">
        <f>AP32+'APONTAMENTO CREDENCIAMENTO'!AT32</f>
        <v>4</v>
      </c>
      <c r="AU32" s="400">
        <f>AQ32+'APONTAMENTO CREDENCIAMENTO'!AU32</f>
        <v>1</v>
      </c>
      <c r="AV32" s="400">
        <f>AR32+'APONTAMENTO CREDENCIAMENTO'!AV32</f>
        <v>0</v>
      </c>
      <c r="AW32" s="400">
        <f>AS32+'APONTAMENTO CREDENCIAMENTO'!AW32</f>
        <v>1</v>
      </c>
      <c r="AX32" s="400">
        <f>AT32+'APONTAMENTO CREDENCIAMENTO'!AX32</f>
        <v>4</v>
      </c>
      <c r="AY32" s="400">
        <f>AU32+'APONTAMENTO CREDENCIAMENTO'!AY32</f>
        <v>1</v>
      </c>
      <c r="AZ32" s="400">
        <f>AV32+'APONTAMENTO CREDENCIAMENTO'!AZ32</f>
        <v>0</v>
      </c>
      <c r="BA32" s="400">
        <f>AW32+'APONTAMENTO CREDENCIAMENTO'!BA32</f>
        <v>1</v>
      </c>
      <c r="BB32" s="400">
        <f>AX32+'APONTAMENTO CREDENCIAMENTO'!BB32</f>
        <v>4</v>
      </c>
      <c r="BC32" s="400">
        <f>AY32+'APONTAMENTO CREDENCIAMENTO'!BC32</f>
        <v>1</v>
      </c>
      <c r="BD32" s="400">
        <f>AZ32+'APONTAMENTO CREDENCIAMENTO'!BD32</f>
        <v>0</v>
      </c>
      <c r="BE32" s="400">
        <f>BA32+'APONTAMENTO CREDENCIAMENTO'!BE32</f>
        <v>1</v>
      </c>
      <c r="BF32" s="400">
        <f>BB32+'APONTAMENTO CREDENCIAMENTO'!BF32</f>
        <v>4</v>
      </c>
      <c r="BG32" s="400">
        <f>BC32+'APONTAMENTO CREDENCIAMENTO'!BG32</f>
        <v>1</v>
      </c>
      <c r="BH32" s="400">
        <f>BD32+'APONTAMENTO CREDENCIAMENTO'!BH32</f>
        <v>0</v>
      </c>
      <c r="BI32" s="400">
        <f>BE32+'APONTAMENTO CREDENCIAMENTO'!BI32</f>
        <v>1</v>
      </c>
      <c r="BJ32" s="400">
        <f>BF32+'APONTAMENTO CREDENCIAMENTO'!BJ32</f>
        <v>4</v>
      </c>
      <c r="BK32" s="400">
        <f>BG32+'APONTAMENTO CREDENCIAMENTO'!BK32</f>
        <v>1</v>
      </c>
      <c r="BL32" s="400">
        <f>BH32+'APONTAMENTO CREDENCIAMENTO'!BL32</f>
        <v>0</v>
      </c>
      <c r="BM32" s="400">
        <f>BI32+'APONTAMENTO CREDENCIAMENTO'!BM32</f>
        <v>1</v>
      </c>
      <c r="BN32" s="400">
        <f>BJ32+'APONTAMENTO CREDENCIAMENTO'!BN32</f>
        <v>4</v>
      </c>
      <c r="BO32" s="400">
        <f>BK32+'APONTAMENTO CREDENCIAMENTO'!BO32</f>
        <v>1</v>
      </c>
      <c r="BP32" s="400">
        <f>BL32+'APONTAMENTO CREDENCIAMENTO'!BP32</f>
        <v>0</v>
      </c>
      <c r="BQ32" s="400">
        <f>BM32+'APONTAMENTO CREDENCIAMENTO'!BQ32</f>
        <v>1</v>
      </c>
      <c r="BR32" s="400">
        <f>BN32+'APONTAMENTO CREDENCIAMENTO'!BR32</f>
        <v>4</v>
      </c>
      <c r="BS32" s="400">
        <f>BO32+'APONTAMENTO CREDENCIAMENTO'!BS32</f>
        <v>1</v>
      </c>
      <c r="BT32" s="400">
        <f>BP32+'APONTAMENTO CREDENCIAMENTO'!BT32</f>
        <v>0</v>
      </c>
      <c r="BU32" s="400">
        <f>BQ32+'APONTAMENTO CREDENCIAMENTO'!BU32</f>
        <v>1</v>
      </c>
      <c r="BV32" s="400">
        <f>BR32+'APONTAMENTO CREDENCIAMENTO'!BV32</f>
        <v>4</v>
      </c>
      <c r="BW32" s="400">
        <f>BS32+'APONTAMENTO CREDENCIAMENTO'!BW32</f>
        <v>1</v>
      </c>
      <c r="BX32" s="400">
        <f>BT32+'APONTAMENTO CREDENCIAMENTO'!BX32</f>
        <v>0</v>
      </c>
      <c r="BY32" s="400">
        <f>BU32+'APONTAMENTO CREDENCIAMENTO'!BY32</f>
        <v>1</v>
      </c>
      <c r="BZ32" s="400">
        <f>BV32+'APONTAMENTO CREDENCIAMENTO'!BZ32</f>
        <v>4</v>
      </c>
      <c r="CA32" s="400">
        <f>BW32+'APONTAMENTO CREDENCIAMENTO'!CA32</f>
        <v>1</v>
      </c>
      <c r="CB32" s="400">
        <f>BX32+'APONTAMENTO CREDENCIAMENTO'!CB32</f>
        <v>0</v>
      </c>
      <c r="CC32" s="400">
        <f>BY32+'APONTAMENTO CREDENCIAMENTO'!CC32</f>
        <v>1</v>
      </c>
      <c r="CD32" s="400">
        <f>BZ32+'APONTAMENTO CREDENCIAMENTO'!CD32</f>
        <v>4</v>
      </c>
      <c r="CE32" s="400">
        <f>CA32+'APONTAMENTO CREDENCIAMENTO'!CE32</f>
        <v>1</v>
      </c>
      <c r="CF32" s="400">
        <f>CB32+'APONTAMENTO CREDENCIAMENTO'!CF32</f>
        <v>0</v>
      </c>
      <c r="CG32" s="400">
        <f>CC32+'APONTAMENTO CREDENCIAMENTO'!CG32</f>
        <v>1</v>
      </c>
      <c r="CH32" s="400">
        <f>CD32+'APONTAMENTO CREDENCIAMENTO'!CH32</f>
        <v>4</v>
      </c>
      <c r="CI32" s="400">
        <f>CE32+'APONTAMENTO CREDENCIAMENTO'!CI32</f>
        <v>1</v>
      </c>
      <c r="CJ32" s="400">
        <f>CF32+'APONTAMENTO CREDENCIAMENTO'!CJ32</f>
        <v>0</v>
      </c>
      <c r="CK32" s="400">
        <f>CG32+'APONTAMENTO CREDENCIAMENTO'!CK32</f>
        <v>1</v>
      </c>
      <c r="CL32" s="400">
        <f>CH32+'APONTAMENTO CREDENCIAMENTO'!CL32</f>
        <v>4</v>
      </c>
      <c r="CM32" s="400">
        <f>CI32+'APONTAMENTO CREDENCIAMENTO'!CM32</f>
        <v>1</v>
      </c>
      <c r="CN32" s="400">
        <f>CJ32+'APONTAMENTO CREDENCIAMENTO'!CN32</f>
        <v>0</v>
      </c>
      <c r="CO32" s="400">
        <f>CK32+'APONTAMENTO CREDENCIAMENTO'!CO32</f>
        <v>1</v>
      </c>
      <c r="CP32" s="400">
        <f>CL32+'APONTAMENTO CREDENCIAMENTO'!CP32</f>
        <v>4</v>
      </c>
      <c r="CQ32" s="400">
        <f>CM32+'APONTAMENTO CREDENCIAMENTO'!CQ32</f>
        <v>1</v>
      </c>
      <c r="CR32" s="400">
        <f>CN32+'APONTAMENTO CREDENCIAMENTO'!CR32</f>
        <v>0</v>
      </c>
      <c r="CS32" s="400">
        <f>CO32+'APONTAMENTO CREDENCIAMENTO'!CS32</f>
        <v>1</v>
      </c>
      <c r="CT32" s="400">
        <f>CP32+'APONTAMENTO CREDENCIAMENTO'!CT32</f>
        <v>4</v>
      </c>
      <c r="CU32" s="400">
        <f>CQ32+'APONTAMENTO CREDENCIAMENTO'!CU32</f>
        <v>1</v>
      </c>
      <c r="CV32" s="400">
        <f>CR32+'APONTAMENTO CREDENCIAMENTO'!CV32</f>
        <v>0</v>
      </c>
      <c r="CW32" s="400">
        <f>CS32+'APONTAMENTO CREDENCIAMENTO'!CW32</f>
        <v>1</v>
      </c>
      <c r="CX32" s="400">
        <f>CT32+'APONTAMENTO CREDENCIAMENTO'!CX32</f>
        <v>4</v>
      </c>
      <c r="CY32" s="400">
        <f>CU32+'APONTAMENTO CREDENCIAMENTO'!CY32</f>
        <v>1</v>
      </c>
      <c r="CZ32" s="400">
        <f>CV32+'APONTAMENTO CREDENCIAMENTO'!CZ32</f>
        <v>0</v>
      </c>
      <c r="DA32" s="400">
        <f>CW32+'APONTAMENTO CREDENCIAMENTO'!DA32</f>
        <v>1</v>
      </c>
      <c r="DB32" s="400">
        <f>CX32+'APONTAMENTO CREDENCIAMENTO'!DB32</f>
        <v>4</v>
      </c>
      <c r="DC32" s="400">
        <f>CY32+'APONTAMENTO CREDENCIAMENTO'!DC32</f>
        <v>1</v>
      </c>
      <c r="DD32" s="400">
        <f>CZ32+'APONTAMENTO CREDENCIAMENTO'!DD32</f>
        <v>0</v>
      </c>
      <c r="DE32" s="400">
        <f>DA32+'APONTAMENTO CREDENCIAMENTO'!DE32</f>
        <v>1</v>
      </c>
      <c r="DF32" s="400">
        <f>DB32+'APONTAMENTO CREDENCIAMENTO'!DF32</f>
        <v>4</v>
      </c>
      <c r="DG32" s="400">
        <f>DC32+'APONTAMENTO CREDENCIAMENTO'!DG32</f>
        <v>1</v>
      </c>
      <c r="DH32" s="400">
        <f>DD32+'APONTAMENTO CREDENCIAMENTO'!DH32</f>
        <v>0</v>
      </c>
      <c r="DI32" s="400">
        <f>DE32+'APONTAMENTO CREDENCIAMENTO'!DI32</f>
        <v>1</v>
      </c>
      <c r="DJ32" s="400">
        <f>DF32+'APONTAMENTO CREDENCIAMENTO'!DJ32</f>
        <v>4</v>
      </c>
      <c r="DK32" s="400">
        <f>DG32+'APONTAMENTO CREDENCIAMENTO'!DK32</f>
        <v>1</v>
      </c>
      <c r="DL32" s="400">
        <f>DH32+'APONTAMENTO CREDENCIAMENTO'!DL32</f>
        <v>0</v>
      </c>
      <c r="DM32" s="400">
        <f>DI32+'APONTAMENTO CREDENCIAMENTO'!DM32</f>
        <v>1</v>
      </c>
      <c r="DN32" s="400">
        <f>DJ32+'APONTAMENTO CREDENCIAMENTO'!DN32</f>
        <v>4</v>
      </c>
      <c r="DO32" s="400">
        <f>DK32+'APONTAMENTO CREDENCIAMENTO'!DO32</f>
        <v>1</v>
      </c>
      <c r="DP32" s="400">
        <f>DL32+'APONTAMENTO CREDENCIAMENTO'!DP32</f>
        <v>0</v>
      </c>
      <c r="DQ32" s="400">
        <f>DM32+'APONTAMENTO CREDENCIAMENTO'!DQ32</f>
        <v>1</v>
      </c>
      <c r="DR32" s="400">
        <f>DN32+'APONTAMENTO CREDENCIAMENTO'!DR32</f>
        <v>4</v>
      </c>
      <c r="DS32" s="400">
        <f>DO32+'APONTAMENTO CREDENCIAMENTO'!DS32</f>
        <v>1</v>
      </c>
      <c r="DT32" s="400">
        <f>DP32+'APONTAMENTO CREDENCIAMENTO'!DT32</f>
        <v>0</v>
      </c>
      <c r="DU32" s="400">
        <f>DQ32+'APONTAMENTO CREDENCIAMENTO'!DU32</f>
        <v>1</v>
      </c>
      <c r="DV32" s="400">
        <f>DR32+'APONTAMENTO CREDENCIAMENTO'!DV32</f>
        <v>4</v>
      </c>
      <c r="DW32" s="400">
        <f>DS32+'APONTAMENTO CREDENCIAMENTO'!DW32</f>
        <v>1</v>
      </c>
      <c r="DX32" s="400">
        <f>DT32+'APONTAMENTO CREDENCIAMENTO'!DX32</f>
        <v>0</v>
      </c>
      <c r="DY32" s="400">
        <f>DU32+'APONTAMENTO CREDENCIAMENTO'!DY32</f>
        <v>1</v>
      </c>
      <c r="DZ32" s="400">
        <f>DV32+'APONTAMENTO CREDENCIAMENTO'!DZ32</f>
        <v>4</v>
      </c>
      <c r="EA32" s="400">
        <f>DW32+'APONTAMENTO CREDENCIAMENTO'!EA32</f>
        <v>1</v>
      </c>
      <c r="EB32" s="400">
        <f>DX32+'APONTAMENTO CREDENCIAMENTO'!EB32</f>
        <v>0</v>
      </c>
      <c r="EC32" s="400">
        <f>DY32+'APONTAMENTO CREDENCIAMENTO'!EC32</f>
        <v>1</v>
      </c>
      <c r="ED32" s="400">
        <f>DZ32+'APONTAMENTO CREDENCIAMENTO'!ED32</f>
        <v>4</v>
      </c>
      <c r="EE32" s="400">
        <f>EA32+'APONTAMENTO CREDENCIAMENTO'!EE32</f>
        <v>1</v>
      </c>
      <c r="EF32" s="400">
        <f>EB32+'APONTAMENTO CREDENCIAMENTO'!EF32</f>
        <v>0</v>
      </c>
      <c r="EG32" s="400"/>
      <c r="EH32" s="401"/>
      <c r="EI32" s="400"/>
      <c r="EJ32" s="447"/>
      <c r="EK32" s="511"/>
      <c r="EL32" s="514"/>
      <c r="EM32" s="448"/>
      <c r="EN32" s="344"/>
      <c r="EO32" s="345"/>
      <c r="EP32" s="171">
        <v>1</v>
      </c>
      <c r="EQ32" s="171">
        <v>0</v>
      </c>
      <c r="ER32" s="171">
        <v>1</v>
      </c>
      <c r="ES32" s="171">
        <v>4</v>
      </c>
      <c r="ET32" s="171">
        <v>0</v>
      </c>
      <c r="EU32" s="171">
        <v>0</v>
      </c>
      <c r="EV32" s="172">
        <v>6</v>
      </c>
      <c r="EW32" s="173"/>
      <c r="EX32" s="248">
        <v>0</v>
      </c>
      <c r="EY32" s="174">
        <v>0</v>
      </c>
      <c r="EZ32" s="249">
        <v>0</v>
      </c>
      <c r="FA32" s="249">
        <v>0</v>
      </c>
      <c r="FB32" s="174">
        <v>0</v>
      </c>
      <c r="FC32" s="126">
        <v>0</v>
      </c>
      <c r="FD32" s="250">
        <v>0</v>
      </c>
      <c r="FE32" s="105"/>
      <c r="FF32" s="119"/>
      <c r="FG32" s="119"/>
      <c r="FH32" s="119"/>
      <c r="FI32" s="119"/>
      <c r="FJ32" s="119"/>
      <c r="FK32" s="119"/>
      <c r="FL32" s="119"/>
      <c r="FM32" s="119"/>
      <c r="FN32" s="119"/>
      <c r="FO32" s="119"/>
      <c r="FP32" s="119"/>
      <c r="FQ32" s="119"/>
      <c r="FR32" s="119"/>
      <c r="FS32" s="119"/>
      <c r="FT32" s="119"/>
      <c r="FU32" s="119"/>
      <c r="FV32" s="119"/>
      <c r="FW32" s="119"/>
      <c r="FX32" s="119"/>
      <c r="FY32" s="119"/>
      <c r="FZ32" s="119"/>
      <c r="GA32" s="119"/>
      <c r="GB32" s="119"/>
      <c r="GC32" s="119"/>
      <c r="GD32" s="119"/>
      <c r="GE32" s="119"/>
      <c r="GF32" s="119"/>
      <c r="GG32" s="119"/>
      <c r="GH32" s="119"/>
      <c r="GI32" s="119"/>
      <c r="GJ32" s="119"/>
      <c r="GK32" s="251"/>
      <c r="GL32" s="103">
        <v>0</v>
      </c>
      <c r="GM32" s="12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64"/>
      <c r="HR32" s="64"/>
      <c r="HS32" s="64"/>
      <c r="HT32" s="64"/>
      <c r="HU32" s="64"/>
      <c r="HV32" s="64"/>
      <c r="HW32" s="105"/>
      <c r="HX32" s="64"/>
      <c r="HY32" s="280">
        <v>0</v>
      </c>
      <c r="HZ32" s="280">
        <v>0</v>
      </c>
      <c r="IA32" s="280">
        <v>0</v>
      </c>
      <c r="IB32" s="64"/>
      <c r="IC32" s="64"/>
    </row>
    <row r="33" spans="1:237" s="106" customFormat="1" ht="22.5" customHeight="1" x14ac:dyDescent="0.25">
      <c r="A33" s="368" t="s">
        <v>3214</v>
      </c>
      <c r="B33" s="369" t="s">
        <v>3215</v>
      </c>
      <c r="C33" s="375" t="s">
        <v>3191</v>
      </c>
      <c r="D33" s="371" t="s">
        <v>3216</v>
      </c>
      <c r="E33" s="371" t="s">
        <v>3217</v>
      </c>
      <c r="F33" s="376" t="s">
        <v>3181</v>
      </c>
      <c r="G33" s="376" t="s">
        <v>3182</v>
      </c>
      <c r="H33" s="373" t="s">
        <v>1294</v>
      </c>
      <c r="I33" s="374" t="s">
        <v>1294</v>
      </c>
      <c r="J33" s="421" t="s">
        <v>3189</v>
      </c>
      <c r="K33" s="422" t="s">
        <v>3186</v>
      </c>
      <c r="L33" s="329">
        <v>0</v>
      </c>
      <c r="M33" s="329">
        <v>0</v>
      </c>
      <c r="N33" s="657"/>
      <c r="O33" s="658" t="s">
        <v>3331</v>
      </c>
      <c r="P33" s="659">
        <v>0</v>
      </c>
      <c r="Q33" s="400"/>
      <c r="R33" s="401"/>
      <c r="S33" s="400"/>
      <c r="T33" s="401"/>
      <c r="U33" s="400">
        <f>Q33+'APONTAMENTO CREDENCIAMENTO'!U33</f>
        <v>0</v>
      </c>
      <c r="V33" s="400">
        <f>R33+'APONTAMENTO CREDENCIAMENTO'!V33</f>
        <v>0</v>
      </c>
      <c r="W33" s="400">
        <f>S33+'APONTAMENTO CREDENCIAMENTO'!W33</f>
        <v>0</v>
      </c>
      <c r="X33" s="400">
        <f>T33+'APONTAMENTO CREDENCIAMENTO'!X33</f>
        <v>0</v>
      </c>
      <c r="Y33" s="400">
        <f>U33+'APONTAMENTO CREDENCIAMENTO'!Y33</f>
        <v>0</v>
      </c>
      <c r="Z33" s="400">
        <f>V33+'APONTAMENTO CREDENCIAMENTO'!Z33</f>
        <v>0</v>
      </c>
      <c r="AA33" s="400">
        <f>W33+'APONTAMENTO CREDENCIAMENTO'!AA33</f>
        <v>0</v>
      </c>
      <c r="AB33" s="400">
        <f>X33+'APONTAMENTO CREDENCIAMENTO'!AB33</f>
        <v>0</v>
      </c>
      <c r="AC33" s="400">
        <f>Y33+'APONTAMENTO CREDENCIAMENTO'!AC33</f>
        <v>0</v>
      </c>
      <c r="AD33" s="400">
        <f>Z33+'APONTAMENTO CREDENCIAMENTO'!AD33</f>
        <v>0</v>
      </c>
      <c r="AE33" s="400">
        <f>AA33+'APONTAMENTO CREDENCIAMENTO'!AE33</f>
        <v>0</v>
      </c>
      <c r="AF33" s="400">
        <f>AB33+'APONTAMENTO CREDENCIAMENTO'!AF33</f>
        <v>0</v>
      </c>
      <c r="AG33" s="400">
        <f>AC33+'APONTAMENTO CREDENCIAMENTO'!AG33</f>
        <v>0</v>
      </c>
      <c r="AH33" s="400">
        <f>AD33+'APONTAMENTO CREDENCIAMENTO'!AH33</f>
        <v>0</v>
      </c>
      <c r="AI33" s="400">
        <f>AE33+'APONTAMENTO CREDENCIAMENTO'!AI33</f>
        <v>0</v>
      </c>
      <c r="AJ33" s="400">
        <f>AF33+'APONTAMENTO CREDENCIAMENTO'!AJ33</f>
        <v>0</v>
      </c>
      <c r="AK33" s="400">
        <f>AG33+'APONTAMENTO CREDENCIAMENTO'!AK33</f>
        <v>0</v>
      </c>
      <c r="AL33" s="400">
        <f>AH33+'APONTAMENTO CREDENCIAMENTO'!AL33</f>
        <v>0</v>
      </c>
      <c r="AM33" s="400">
        <f>AI33+'APONTAMENTO CREDENCIAMENTO'!AM33</f>
        <v>0</v>
      </c>
      <c r="AN33" s="400">
        <f>AJ33+'APONTAMENTO CREDENCIAMENTO'!AN33</f>
        <v>0</v>
      </c>
      <c r="AO33" s="400">
        <f>AK33+'APONTAMENTO CREDENCIAMENTO'!AO33</f>
        <v>0</v>
      </c>
      <c r="AP33" s="400">
        <f>AL33+'APONTAMENTO CREDENCIAMENTO'!AP33</f>
        <v>0</v>
      </c>
      <c r="AQ33" s="400">
        <f>AM33+'APONTAMENTO CREDENCIAMENTO'!AQ33</f>
        <v>0</v>
      </c>
      <c r="AR33" s="400">
        <f>AN33+'APONTAMENTO CREDENCIAMENTO'!AR33</f>
        <v>0</v>
      </c>
      <c r="AS33" s="400">
        <f>AO33+'APONTAMENTO CREDENCIAMENTO'!AS33</f>
        <v>0</v>
      </c>
      <c r="AT33" s="400">
        <f>AP33+'APONTAMENTO CREDENCIAMENTO'!AT33</f>
        <v>0</v>
      </c>
      <c r="AU33" s="400">
        <f>AQ33+'APONTAMENTO CREDENCIAMENTO'!AU33</f>
        <v>0</v>
      </c>
      <c r="AV33" s="400">
        <f>AR33+'APONTAMENTO CREDENCIAMENTO'!AV33</f>
        <v>0</v>
      </c>
      <c r="AW33" s="400">
        <f>AS33+'APONTAMENTO CREDENCIAMENTO'!AW33</f>
        <v>0</v>
      </c>
      <c r="AX33" s="400">
        <f>AT33+'APONTAMENTO CREDENCIAMENTO'!AX33</f>
        <v>0</v>
      </c>
      <c r="AY33" s="400">
        <f>AU33+'APONTAMENTO CREDENCIAMENTO'!AY33</f>
        <v>0</v>
      </c>
      <c r="AZ33" s="400">
        <f>AV33+'APONTAMENTO CREDENCIAMENTO'!AZ33</f>
        <v>0</v>
      </c>
      <c r="BA33" s="400">
        <f>AW33+'APONTAMENTO CREDENCIAMENTO'!BA33</f>
        <v>0</v>
      </c>
      <c r="BB33" s="400">
        <f>AX33+'APONTAMENTO CREDENCIAMENTO'!BB33</f>
        <v>0</v>
      </c>
      <c r="BC33" s="400">
        <f>AY33+'APONTAMENTO CREDENCIAMENTO'!BC33</f>
        <v>0</v>
      </c>
      <c r="BD33" s="400">
        <f>AZ33+'APONTAMENTO CREDENCIAMENTO'!BD33</f>
        <v>0</v>
      </c>
      <c r="BE33" s="400">
        <f>BA33+'APONTAMENTO CREDENCIAMENTO'!BE33</f>
        <v>0</v>
      </c>
      <c r="BF33" s="400">
        <f>BB33+'APONTAMENTO CREDENCIAMENTO'!BF33</f>
        <v>0</v>
      </c>
      <c r="BG33" s="400">
        <f>BC33+'APONTAMENTO CREDENCIAMENTO'!BG33</f>
        <v>0</v>
      </c>
      <c r="BH33" s="400">
        <f>BD33+'APONTAMENTO CREDENCIAMENTO'!BH33</f>
        <v>0</v>
      </c>
      <c r="BI33" s="400">
        <f>BE33+'APONTAMENTO CREDENCIAMENTO'!BI33</f>
        <v>0</v>
      </c>
      <c r="BJ33" s="400">
        <f>BF33+'APONTAMENTO CREDENCIAMENTO'!BJ33</f>
        <v>0</v>
      </c>
      <c r="BK33" s="400">
        <f>BG33+'APONTAMENTO CREDENCIAMENTO'!BK33</f>
        <v>0</v>
      </c>
      <c r="BL33" s="400">
        <f>BH33+'APONTAMENTO CREDENCIAMENTO'!BL33</f>
        <v>0</v>
      </c>
      <c r="BM33" s="400">
        <f>BI33+'APONTAMENTO CREDENCIAMENTO'!BM33</f>
        <v>0</v>
      </c>
      <c r="BN33" s="400">
        <f>BJ33+'APONTAMENTO CREDENCIAMENTO'!BN33</f>
        <v>0</v>
      </c>
      <c r="BO33" s="400">
        <f>BK33+'APONTAMENTO CREDENCIAMENTO'!BO33</f>
        <v>0</v>
      </c>
      <c r="BP33" s="400">
        <f>BL33+'APONTAMENTO CREDENCIAMENTO'!BP33</f>
        <v>0</v>
      </c>
      <c r="BQ33" s="400">
        <f>BM33+'APONTAMENTO CREDENCIAMENTO'!BQ33</f>
        <v>0</v>
      </c>
      <c r="BR33" s="400">
        <f>BN33+'APONTAMENTO CREDENCIAMENTO'!BR33</f>
        <v>0</v>
      </c>
      <c r="BS33" s="400">
        <f>BO33+'APONTAMENTO CREDENCIAMENTO'!BS33</f>
        <v>0</v>
      </c>
      <c r="BT33" s="400">
        <f>BP33+'APONTAMENTO CREDENCIAMENTO'!BT33</f>
        <v>0</v>
      </c>
      <c r="BU33" s="400">
        <f>BQ33+'APONTAMENTO CREDENCIAMENTO'!BU33</f>
        <v>0</v>
      </c>
      <c r="BV33" s="400">
        <f>BR33+'APONTAMENTO CREDENCIAMENTO'!BV33</f>
        <v>0</v>
      </c>
      <c r="BW33" s="400">
        <f>BS33+'APONTAMENTO CREDENCIAMENTO'!BW33</f>
        <v>0</v>
      </c>
      <c r="BX33" s="400">
        <f>BT33+'APONTAMENTO CREDENCIAMENTO'!BX33</f>
        <v>0</v>
      </c>
      <c r="BY33" s="400">
        <f>BU33+'APONTAMENTO CREDENCIAMENTO'!BY33</f>
        <v>0</v>
      </c>
      <c r="BZ33" s="400">
        <f>BV33+'APONTAMENTO CREDENCIAMENTO'!BZ33</f>
        <v>0</v>
      </c>
      <c r="CA33" s="400">
        <f>BW33+'APONTAMENTO CREDENCIAMENTO'!CA33</f>
        <v>0</v>
      </c>
      <c r="CB33" s="400">
        <f>BX33+'APONTAMENTO CREDENCIAMENTO'!CB33</f>
        <v>0</v>
      </c>
      <c r="CC33" s="400">
        <f>BY33+'APONTAMENTO CREDENCIAMENTO'!CC33</f>
        <v>0</v>
      </c>
      <c r="CD33" s="400">
        <f>BZ33+'APONTAMENTO CREDENCIAMENTO'!CD33</f>
        <v>0</v>
      </c>
      <c r="CE33" s="400">
        <f>CA33+'APONTAMENTO CREDENCIAMENTO'!CE33</f>
        <v>0</v>
      </c>
      <c r="CF33" s="400">
        <f>CB33+'APONTAMENTO CREDENCIAMENTO'!CF33</f>
        <v>0</v>
      </c>
      <c r="CG33" s="400">
        <f>CC33+'APONTAMENTO CREDENCIAMENTO'!CG33</f>
        <v>0</v>
      </c>
      <c r="CH33" s="400">
        <f>CD33+'APONTAMENTO CREDENCIAMENTO'!CH33</f>
        <v>0</v>
      </c>
      <c r="CI33" s="400">
        <f>CE33+'APONTAMENTO CREDENCIAMENTO'!CI33</f>
        <v>0</v>
      </c>
      <c r="CJ33" s="400">
        <f>CF33+'APONTAMENTO CREDENCIAMENTO'!CJ33</f>
        <v>0</v>
      </c>
      <c r="CK33" s="400">
        <f>CG33+'APONTAMENTO CREDENCIAMENTO'!CK33</f>
        <v>0</v>
      </c>
      <c r="CL33" s="400">
        <f>CH33+'APONTAMENTO CREDENCIAMENTO'!CL33</f>
        <v>0</v>
      </c>
      <c r="CM33" s="400">
        <f>CI33+'APONTAMENTO CREDENCIAMENTO'!CM33</f>
        <v>0</v>
      </c>
      <c r="CN33" s="400">
        <f>CJ33+'APONTAMENTO CREDENCIAMENTO'!CN33</f>
        <v>0</v>
      </c>
      <c r="CO33" s="400">
        <f>CK33+'APONTAMENTO CREDENCIAMENTO'!CO33</f>
        <v>0</v>
      </c>
      <c r="CP33" s="400">
        <f>CL33+'APONTAMENTO CREDENCIAMENTO'!CP33</f>
        <v>0</v>
      </c>
      <c r="CQ33" s="400">
        <f>CM33+'APONTAMENTO CREDENCIAMENTO'!CQ33</f>
        <v>0</v>
      </c>
      <c r="CR33" s="400">
        <f>CN33+'APONTAMENTO CREDENCIAMENTO'!CR33</f>
        <v>0</v>
      </c>
      <c r="CS33" s="400">
        <f>CO33+'APONTAMENTO CREDENCIAMENTO'!CS33</f>
        <v>0</v>
      </c>
      <c r="CT33" s="400">
        <f>CP33+'APONTAMENTO CREDENCIAMENTO'!CT33</f>
        <v>0</v>
      </c>
      <c r="CU33" s="400">
        <f>CQ33+'APONTAMENTO CREDENCIAMENTO'!CU33</f>
        <v>0</v>
      </c>
      <c r="CV33" s="400">
        <f>CR33+'APONTAMENTO CREDENCIAMENTO'!CV33</f>
        <v>0</v>
      </c>
      <c r="CW33" s="400">
        <f>CS33+'APONTAMENTO CREDENCIAMENTO'!CW33</f>
        <v>0</v>
      </c>
      <c r="CX33" s="400">
        <f>CT33+'APONTAMENTO CREDENCIAMENTO'!CX33</f>
        <v>0</v>
      </c>
      <c r="CY33" s="400">
        <f>CU33+'APONTAMENTO CREDENCIAMENTO'!CY33</f>
        <v>0</v>
      </c>
      <c r="CZ33" s="400">
        <f>CV33+'APONTAMENTO CREDENCIAMENTO'!CZ33</f>
        <v>0</v>
      </c>
      <c r="DA33" s="400">
        <f>CW33+'APONTAMENTO CREDENCIAMENTO'!DA33</f>
        <v>0</v>
      </c>
      <c r="DB33" s="400">
        <f>CX33+'APONTAMENTO CREDENCIAMENTO'!DB33</f>
        <v>0</v>
      </c>
      <c r="DC33" s="400">
        <f>CY33+'APONTAMENTO CREDENCIAMENTO'!DC33</f>
        <v>0</v>
      </c>
      <c r="DD33" s="400">
        <f>CZ33+'APONTAMENTO CREDENCIAMENTO'!DD33</f>
        <v>0</v>
      </c>
      <c r="DE33" s="400">
        <f>DA33+'APONTAMENTO CREDENCIAMENTO'!DE33</f>
        <v>0</v>
      </c>
      <c r="DF33" s="400">
        <f>DB33+'APONTAMENTO CREDENCIAMENTO'!DF33</f>
        <v>0</v>
      </c>
      <c r="DG33" s="400">
        <f>DC33+'APONTAMENTO CREDENCIAMENTO'!DG33</f>
        <v>0</v>
      </c>
      <c r="DH33" s="400">
        <f>DD33+'APONTAMENTO CREDENCIAMENTO'!DH33</f>
        <v>0</v>
      </c>
      <c r="DI33" s="400">
        <f>DE33+'APONTAMENTO CREDENCIAMENTO'!DI33</f>
        <v>0</v>
      </c>
      <c r="DJ33" s="400">
        <f>DF33+'APONTAMENTO CREDENCIAMENTO'!DJ33</f>
        <v>0</v>
      </c>
      <c r="DK33" s="400">
        <f>DG33+'APONTAMENTO CREDENCIAMENTO'!DK33</f>
        <v>0</v>
      </c>
      <c r="DL33" s="400">
        <f>DH33+'APONTAMENTO CREDENCIAMENTO'!DL33</f>
        <v>0</v>
      </c>
      <c r="DM33" s="400">
        <f>DI33+'APONTAMENTO CREDENCIAMENTO'!DM33</f>
        <v>0</v>
      </c>
      <c r="DN33" s="400">
        <f>DJ33+'APONTAMENTO CREDENCIAMENTO'!DN33</f>
        <v>0</v>
      </c>
      <c r="DO33" s="400">
        <f>DK33+'APONTAMENTO CREDENCIAMENTO'!DO33</f>
        <v>0</v>
      </c>
      <c r="DP33" s="400">
        <f>DL33+'APONTAMENTO CREDENCIAMENTO'!DP33</f>
        <v>0</v>
      </c>
      <c r="DQ33" s="400">
        <f>DM33+'APONTAMENTO CREDENCIAMENTO'!DQ33</f>
        <v>0</v>
      </c>
      <c r="DR33" s="400">
        <f>DN33+'APONTAMENTO CREDENCIAMENTO'!DR33</f>
        <v>0</v>
      </c>
      <c r="DS33" s="400">
        <f>DO33+'APONTAMENTO CREDENCIAMENTO'!DS33</f>
        <v>0</v>
      </c>
      <c r="DT33" s="400">
        <f>DP33+'APONTAMENTO CREDENCIAMENTO'!DT33</f>
        <v>0</v>
      </c>
      <c r="DU33" s="400">
        <f>DQ33+'APONTAMENTO CREDENCIAMENTO'!DU33</f>
        <v>0</v>
      </c>
      <c r="DV33" s="400">
        <f>DR33+'APONTAMENTO CREDENCIAMENTO'!DV33</f>
        <v>0</v>
      </c>
      <c r="DW33" s="400">
        <f>DS33+'APONTAMENTO CREDENCIAMENTO'!DW33</f>
        <v>0</v>
      </c>
      <c r="DX33" s="400">
        <f>DT33+'APONTAMENTO CREDENCIAMENTO'!DX33</f>
        <v>0</v>
      </c>
      <c r="DY33" s="400">
        <f>DU33+'APONTAMENTO CREDENCIAMENTO'!DY33</f>
        <v>0</v>
      </c>
      <c r="DZ33" s="400">
        <f>DV33+'APONTAMENTO CREDENCIAMENTO'!DZ33</f>
        <v>0</v>
      </c>
      <c r="EA33" s="400">
        <f>DW33+'APONTAMENTO CREDENCIAMENTO'!EA33</f>
        <v>0</v>
      </c>
      <c r="EB33" s="400">
        <f>DX33+'APONTAMENTO CREDENCIAMENTO'!EB33</f>
        <v>0</v>
      </c>
      <c r="EC33" s="400">
        <f>DY33+'APONTAMENTO CREDENCIAMENTO'!EC33</f>
        <v>0</v>
      </c>
      <c r="ED33" s="400">
        <f>DZ33+'APONTAMENTO CREDENCIAMENTO'!ED33</f>
        <v>0</v>
      </c>
      <c r="EE33" s="400">
        <f>EA33+'APONTAMENTO CREDENCIAMENTO'!EE33</f>
        <v>0</v>
      </c>
      <c r="EF33" s="400">
        <f>EB33+'APONTAMENTO CREDENCIAMENTO'!EF33</f>
        <v>0</v>
      </c>
      <c r="EG33" s="400"/>
      <c r="EH33" s="401"/>
      <c r="EI33" s="400"/>
      <c r="EJ33" s="447"/>
      <c r="EK33" s="511"/>
      <c r="EL33" s="514"/>
      <c r="EM33" s="448"/>
      <c r="EN33" s="344"/>
      <c r="EO33" s="345"/>
      <c r="EP33" s="171">
        <v>0</v>
      </c>
      <c r="EQ33" s="171">
        <v>0</v>
      </c>
      <c r="ER33" s="171">
        <v>0</v>
      </c>
      <c r="ES33" s="171">
        <v>0</v>
      </c>
      <c r="ET33" s="171">
        <v>0</v>
      </c>
      <c r="EU33" s="171">
        <v>0</v>
      </c>
      <c r="EV33" s="172">
        <v>0</v>
      </c>
      <c r="EW33" s="125"/>
      <c r="EX33" s="248">
        <v>0</v>
      </c>
      <c r="EY33" s="174">
        <v>0</v>
      </c>
      <c r="EZ33" s="249">
        <v>0</v>
      </c>
      <c r="FA33" s="249">
        <v>0</v>
      </c>
      <c r="FB33" s="174">
        <v>0</v>
      </c>
      <c r="FC33" s="126">
        <v>0</v>
      </c>
      <c r="FD33" s="250">
        <v>0</v>
      </c>
      <c r="FE33" s="105"/>
      <c r="FF33" s="108"/>
      <c r="FG33" s="108"/>
      <c r="FH33" s="108"/>
      <c r="FI33" s="108"/>
      <c r="FJ33" s="108"/>
      <c r="FK33" s="108"/>
      <c r="FL33" s="108"/>
      <c r="FM33" s="108"/>
      <c r="FN33" s="108"/>
      <c r="FO33" s="108"/>
      <c r="FP33" s="108"/>
      <c r="FQ33" s="108"/>
      <c r="FR33" s="108"/>
      <c r="FS33" s="108"/>
      <c r="FT33" s="108"/>
      <c r="FU33" s="108"/>
      <c r="FV33" s="108"/>
      <c r="FW33" s="108"/>
      <c r="FX33" s="108"/>
      <c r="FY33" s="108"/>
      <c r="FZ33" s="108"/>
      <c r="GA33" s="108"/>
      <c r="GB33" s="108"/>
      <c r="GC33" s="108"/>
      <c r="GD33" s="108"/>
      <c r="GE33" s="108"/>
      <c r="GF33" s="108"/>
      <c r="GG33" s="108"/>
      <c r="GH33" s="108"/>
      <c r="GI33" s="108"/>
      <c r="GJ33" s="108"/>
      <c r="GK33" s="251"/>
      <c r="GL33" s="103">
        <v>0</v>
      </c>
      <c r="GM33" s="12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64"/>
      <c r="HR33" s="64"/>
      <c r="HS33" s="64"/>
      <c r="HT33" s="64"/>
      <c r="HU33" s="64"/>
      <c r="HV33" s="64"/>
      <c r="HW33" s="105"/>
      <c r="HX33" s="64"/>
      <c r="HY33" s="280">
        <v>0</v>
      </c>
      <c r="HZ33" s="280">
        <v>0</v>
      </c>
      <c r="IA33" s="280">
        <v>0</v>
      </c>
      <c r="IB33" s="64"/>
      <c r="IC33" s="64"/>
    </row>
    <row r="34" spans="1:237" s="106" customFormat="1" ht="22.5" customHeight="1" x14ac:dyDescent="0.25">
      <c r="A34" s="368" t="s">
        <v>3214</v>
      </c>
      <c r="B34" s="369" t="s">
        <v>3215</v>
      </c>
      <c r="C34" s="375" t="s">
        <v>3191</v>
      </c>
      <c r="D34" s="371" t="s">
        <v>3216</v>
      </c>
      <c r="E34" s="371" t="s">
        <v>3217</v>
      </c>
      <c r="F34" s="376" t="s">
        <v>3181</v>
      </c>
      <c r="G34" s="376" t="s">
        <v>3182</v>
      </c>
      <c r="H34" s="373" t="s">
        <v>1294</v>
      </c>
      <c r="I34" s="374" t="s">
        <v>1294</v>
      </c>
      <c r="J34" s="421" t="s">
        <v>3189</v>
      </c>
      <c r="K34" s="423" t="s">
        <v>3187</v>
      </c>
      <c r="L34" s="329">
        <v>0</v>
      </c>
      <c r="M34" s="329">
        <v>0</v>
      </c>
      <c r="N34" s="657"/>
      <c r="O34" s="658" t="s">
        <v>3331</v>
      </c>
      <c r="P34" s="659">
        <v>0</v>
      </c>
      <c r="Q34" s="400"/>
      <c r="R34" s="401"/>
      <c r="S34" s="400"/>
      <c r="T34" s="401"/>
      <c r="U34" s="400">
        <f>Q34+'APONTAMENTO CREDENCIAMENTO'!U34</f>
        <v>0</v>
      </c>
      <c r="V34" s="400">
        <f>R34+'APONTAMENTO CREDENCIAMENTO'!V34</f>
        <v>0</v>
      </c>
      <c r="W34" s="400">
        <f>S34+'APONTAMENTO CREDENCIAMENTO'!W34</f>
        <v>0</v>
      </c>
      <c r="X34" s="400">
        <f>T34+'APONTAMENTO CREDENCIAMENTO'!X34</f>
        <v>0</v>
      </c>
      <c r="Y34" s="400">
        <f>U34+'APONTAMENTO CREDENCIAMENTO'!Y34</f>
        <v>0</v>
      </c>
      <c r="Z34" s="400">
        <f>V34+'APONTAMENTO CREDENCIAMENTO'!Z34</f>
        <v>0</v>
      </c>
      <c r="AA34" s="400">
        <f>W34+'APONTAMENTO CREDENCIAMENTO'!AA34</f>
        <v>0</v>
      </c>
      <c r="AB34" s="400">
        <f>X34+'APONTAMENTO CREDENCIAMENTO'!AB34</f>
        <v>0</v>
      </c>
      <c r="AC34" s="400">
        <f>Y34+'APONTAMENTO CREDENCIAMENTO'!AC34</f>
        <v>0</v>
      </c>
      <c r="AD34" s="400">
        <f>Z34+'APONTAMENTO CREDENCIAMENTO'!AD34</f>
        <v>0</v>
      </c>
      <c r="AE34" s="400">
        <f>AA34+'APONTAMENTO CREDENCIAMENTO'!AE34</f>
        <v>0</v>
      </c>
      <c r="AF34" s="400">
        <f>AB34+'APONTAMENTO CREDENCIAMENTO'!AF34</f>
        <v>0</v>
      </c>
      <c r="AG34" s="400">
        <f>AC34+'APONTAMENTO CREDENCIAMENTO'!AG34</f>
        <v>0</v>
      </c>
      <c r="AH34" s="400">
        <f>AD34+'APONTAMENTO CREDENCIAMENTO'!AH34</f>
        <v>0</v>
      </c>
      <c r="AI34" s="400">
        <f>AE34+'APONTAMENTO CREDENCIAMENTO'!AI34</f>
        <v>0</v>
      </c>
      <c r="AJ34" s="400">
        <f>AF34+'APONTAMENTO CREDENCIAMENTO'!AJ34</f>
        <v>0</v>
      </c>
      <c r="AK34" s="400">
        <f>AG34+'APONTAMENTO CREDENCIAMENTO'!AK34</f>
        <v>0</v>
      </c>
      <c r="AL34" s="400">
        <f>AH34+'APONTAMENTO CREDENCIAMENTO'!AL34</f>
        <v>0</v>
      </c>
      <c r="AM34" s="400">
        <f>AI34+'APONTAMENTO CREDENCIAMENTO'!AM34</f>
        <v>0</v>
      </c>
      <c r="AN34" s="400">
        <f>AJ34+'APONTAMENTO CREDENCIAMENTO'!AN34</f>
        <v>0</v>
      </c>
      <c r="AO34" s="400">
        <f>AK34+'APONTAMENTO CREDENCIAMENTO'!AO34</f>
        <v>0</v>
      </c>
      <c r="AP34" s="400">
        <f>AL34+'APONTAMENTO CREDENCIAMENTO'!AP34</f>
        <v>0</v>
      </c>
      <c r="AQ34" s="400">
        <f>AM34+'APONTAMENTO CREDENCIAMENTO'!AQ34</f>
        <v>0</v>
      </c>
      <c r="AR34" s="400">
        <f>AN34+'APONTAMENTO CREDENCIAMENTO'!AR34</f>
        <v>0</v>
      </c>
      <c r="AS34" s="400">
        <f>AO34+'APONTAMENTO CREDENCIAMENTO'!AS34</f>
        <v>0</v>
      </c>
      <c r="AT34" s="400">
        <f>AP34+'APONTAMENTO CREDENCIAMENTO'!AT34</f>
        <v>0</v>
      </c>
      <c r="AU34" s="400">
        <f>AQ34+'APONTAMENTO CREDENCIAMENTO'!AU34</f>
        <v>0</v>
      </c>
      <c r="AV34" s="400">
        <f>AR34+'APONTAMENTO CREDENCIAMENTO'!AV34</f>
        <v>0</v>
      </c>
      <c r="AW34" s="400">
        <f>AS34+'APONTAMENTO CREDENCIAMENTO'!AW34</f>
        <v>0</v>
      </c>
      <c r="AX34" s="400">
        <f>AT34+'APONTAMENTO CREDENCIAMENTO'!AX34</f>
        <v>0</v>
      </c>
      <c r="AY34" s="400">
        <f>AU34+'APONTAMENTO CREDENCIAMENTO'!AY34</f>
        <v>0</v>
      </c>
      <c r="AZ34" s="400">
        <f>AV34+'APONTAMENTO CREDENCIAMENTO'!AZ34</f>
        <v>0</v>
      </c>
      <c r="BA34" s="400">
        <f>AW34+'APONTAMENTO CREDENCIAMENTO'!BA34</f>
        <v>0</v>
      </c>
      <c r="BB34" s="400">
        <f>AX34+'APONTAMENTO CREDENCIAMENTO'!BB34</f>
        <v>0</v>
      </c>
      <c r="BC34" s="400">
        <f>AY34+'APONTAMENTO CREDENCIAMENTO'!BC34</f>
        <v>0</v>
      </c>
      <c r="BD34" s="400">
        <f>AZ34+'APONTAMENTO CREDENCIAMENTO'!BD34</f>
        <v>0</v>
      </c>
      <c r="BE34" s="400">
        <f>BA34+'APONTAMENTO CREDENCIAMENTO'!BE34</f>
        <v>0</v>
      </c>
      <c r="BF34" s="400">
        <f>BB34+'APONTAMENTO CREDENCIAMENTO'!BF34</f>
        <v>0</v>
      </c>
      <c r="BG34" s="400">
        <f>BC34+'APONTAMENTO CREDENCIAMENTO'!BG34</f>
        <v>0</v>
      </c>
      <c r="BH34" s="400">
        <f>BD34+'APONTAMENTO CREDENCIAMENTO'!BH34</f>
        <v>0</v>
      </c>
      <c r="BI34" s="400">
        <f>BE34+'APONTAMENTO CREDENCIAMENTO'!BI34</f>
        <v>0</v>
      </c>
      <c r="BJ34" s="400">
        <f>BF34+'APONTAMENTO CREDENCIAMENTO'!BJ34</f>
        <v>0</v>
      </c>
      <c r="BK34" s="400">
        <f>BG34+'APONTAMENTO CREDENCIAMENTO'!BK34</f>
        <v>0</v>
      </c>
      <c r="BL34" s="400">
        <f>BH34+'APONTAMENTO CREDENCIAMENTO'!BL34</f>
        <v>0</v>
      </c>
      <c r="BM34" s="400">
        <f>BI34+'APONTAMENTO CREDENCIAMENTO'!BM34</f>
        <v>0</v>
      </c>
      <c r="BN34" s="400">
        <f>BJ34+'APONTAMENTO CREDENCIAMENTO'!BN34</f>
        <v>0</v>
      </c>
      <c r="BO34" s="400">
        <f>BK34+'APONTAMENTO CREDENCIAMENTO'!BO34</f>
        <v>0</v>
      </c>
      <c r="BP34" s="400">
        <f>BL34+'APONTAMENTO CREDENCIAMENTO'!BP34</f>
        <v>0</v>
      </c>
      <c r="BQ34" s="400">
        <f>BM34+'APONTAMENTO CREDENCIAMENTO'!BQ34</f>
        <v>0</v>
      </c>
      <c r="BR34" s="400">
        <f>BN34+'APONTAMENTO CREDENCIAMENTO'!BR34</f>
        <v>0</v>
      </c>
      <c r="BS34" s="400">
        <f>BO34+'APONTAMENTO CREDENCIAMENTO'!BS34</f>
        <v>0</v>
      </c>
      <c r="BT34" s="400">
        <f>BP34+'APONTAMENTO CREDENCIAMENTO'!BT34</f>
        <v>0</v>
      </c>
      <c r="BU34" s="400">
        <f>BQ34+'APONTAMENTO CREDENCIAMENTO'!BU34</f>
        <v>0</v>
      </c>
      <c r="BV34" s="400">
        <f>BR34+'APONTAMENTO CREDENCIAMENTO'!BV34</f>
        <v>0</v>
      </c>
      <c r="BW34" s="400">
        <f>BS34+'APONTAMENTO CREDENCIAMENTO'!BW34</f>
        <v>0</v>
      </c>
      <c r="BX34" s="400">
        <f>BT34+'APONTAMENTO CREDENCIAMENTO'!BX34</f>
        <v>0</v>
      </c>
      <c r="BY34" s="400">
        <f>BU34+'APONTAMENTO CREDENCIAMENTO'!BY34</f>
        <v>0</v>
      </c>
      <c r="BZ34" s="400">
        <f>BV34+'APONTAMENTO CREDENCIAMENTO'!BZ34</f>
        <v>0</v>
      </c>
      <c r="CA34" s="400">
        <f>BW34+'APONTAMENTO CREDENCIAMENTO'!CA34</f>
        <v>0</v>
      </c>
      <c r="CB34" s="400">
        <f>BX34+'APONTAMENTO CREDENCIAMENTO'!CB34</f>
        <v>0</v>
      </c>
      <c r="CC34" s="400">
        <f>BY34+'APONTAMENTO CREDENCIAMENTO'!CC34</f>
        <v>0</v>
      </c>
      <c r="CD34" s="400">
        <f>BZ34+'APONTAMENTO CREDENCIAMENTO'!CD34</f>
        <v>0</v>
      </c>
      <c r="CE34" s="400">
        <f>CA34+'APONTAMENTO CREDENCIAMENTO'!CE34</f>
        <v>0</v>
      </c>
      <c r="CF34" s="400">
        <f>CB34+'APONTAMENTO CREDENCIAMENTO'!CF34</f>
        <v>0</v>
      </c>
      <c r="CG34" s="400">
        <f>CC34+'APONTAMENTO CREDENCIAMENTO'!CG34</f>
        <v>0</v>
      </c>
      <c r="CH34" s="400">
        <f>CD34+'APONTAMENTO CREDENCIAMENTO'!CH34</f>
        <v>0</v>
      </c>
      <c r="CI34" s="400">
        <f>CE34+'APONTAMENTO CREDENCIAMENTO'!CI34</f>
        <v>0</v>
      </c>
      <c r="CJ34" s="400">
        <f>CF34+'APONTAMENTO CREDENCIAMENTO'!CJ34</f>
        <v>0</v>
      </c>
      <c r="CK34" s="400">
        <f>CG34+'APONTAMENTO CREDENCIAMENTO'!CK34</f>
        <v>0</v>
      </c>
      <c r="CL34" s="400">
        <f>CH34+'APONTAMENTO CREDENCIAMENTO'!CL34</f>
        <v>0</v>
      </c>
      <c r="CM34" s="400">
        <f>CI34+'APONTAMENTO CREDENCIAMENTO'!CM34</f>
        <v>0</v>
      </c>
      <c r="CN34" s="400">
        <f>CJ34+'APONTAMENTO CREDENCIAMENTO'!CN34</f>
        <v>0</v>
      </c>
      <c r="CO34" s="400">
        <f>CK34+'APONTAMENTO CREDENCIAMENTO'!CO34</f>
        <v>0</v>
      </c>
      <c r="CP34" s="400">
        <f>CL34+'APONTAMENTO CREDENCIAMENTO'!CP34</f>
        <v>0</v>
      </c>
      <c r="CQ34" s="400">
        <f>CM34+'APONTAMENTO CREDENCIAMENTO'!CQ34</f>
        <v>0</v>
      </c>
      <c r="CR34" s="400">
        <f>CN34+'APONTAMENTO CREDENCIAMENTO'!CR34</f>
        <v>0</v>
      </c>
      <c r="CS34" s="400">
        <f>CO34+'APONTAMENTO CREDENCIAMENTO'!CS34</f>
        <v>0</v>
      </c>
      <c r="CT34" s="400">
        <f>CP34+'APONTAMENTO CREDENCIAMENTO'!CT34</f>
        <v>0</v>
      </c>
      <c r="CU34" s="400">
        <f>CQ34+'APONTAMENTO CREDENCIAMENTO'!CU34</f>
        <v>0</v>
      </c>
      <c r="CV34" s="400">
        <f>CR34+'APONTAMENTO CREDENCIAMENTO'!CV34</f>
        <v>0</v>
      </c>
      <c r="CW34" s="400">
        <f>CS34+'APONTAMENTO CREDENCIAMENTO'!CW34</f>
        <v>0</v>
      </c>
      <c r="CX34" s="400">
        <f>CT34+'APONTAMENTO CREDENCIAMENTO'!CX34</f>
        <v>0</v>
      </c>
      <c r="CY34" s="400">
        <f>CU34+'APONTAMENTO CREDENCIAMENTO'!CY34</f>
        <v>0</v>
      </c>
      <c r="CZ34" s="400">
        <f>CV34+'APONTAMENTO CREDENCIAMENTO'!CZ34</f>
        <v>0</v>
      </c>
      <c r="DA34" s="400">
        <f>CW34+'APONTAMENTO CREDENCIAMENTO'!DA34</f>
        <v>0</v>
      </c>
      <c r="DB34" s="400">
        <f>CX34+'APONTAMENTO CREDENCIAMENTO'!DB34</f>
        <v>0</v>
      </c>
      <c r="DC34" s="400">
        <f>CY34+'APONTAMENTO CREDENCIAMENTO'!DC34</f>
        <v>0</v>
      </c>
      <c r="DD34" s="400">
        <f>CZ34+'APONTAMENTO CREDENCIAMENTO'!DD34</f>
        <v>0</v>
      </c>
      <c r="DE34" s="400">
        <f>DA34+'APONTAMENTO CREDENCIAMENTO'!DE34</f>
        <v>0</v>
      </c>
      <c r="DF34" s="400">
        <f>DB34+'APONTAMENTO CREDENCIAMENTO'!DF34</f>
        <v>0</v>
      </c>
      <c r="DG34" s="400">
        <f>DC34+'APONTAMENTO CREDENCIAMENTO'!DG34</f>
        <v>0</v>
      </c>
      <c r="DH34" s="400">
        <f>DD34+'APONTAMENTO CREDENCIAMENTO'!DH34</f>
        <v>0</v>
      </c>
      <c r="DI34" s="400">
        <f>DE34+'APONTAMENTO CREDENCIAMENTO'!DI34</f>
        <v>0</v>
      </c>
      <c r="DJ34" s="400">
        <f>DF34+'APONTAMENTO CREDENCIAMENTO'!DJ34</f>
        <v>0</v>
      </c>
      <c r="DK34" s="400">
        <f>DG34+'APONTAMENTO CREDENCIAMENTO'!DK34</f>
        <v>0</v>
      </c>
      <c r="DL34" s="400">
        <f>DH34+'APONTAMENTO CREDENCIAMENTO'!DL34</f>
        <v>0</v>
      </c>
      <c r="DM34" s="400">
        <f>DI34+'APONTAMENTO CREDENCIAMENTO'!DM34</f>
        <v>0</v>
      </c>
      <c r="DN34" s="400">
        <f>DJ34+'APONTAMENTO CREDENCIAMENTO'!DN34</f>
        <v>0</v>
      </c>
      <c r="DO34" s="400">
        <f>DK34+'APONTAMENTO CREDENCIAMENTO'!DO34</f>
        <v>0</v>
      </c>
      <c r="DP34" s="400">
        <f>DL34+'APONTAMENTO CREDENCIAMENTO'!DP34</f>
        <v>0</v>
      </c>
      <c r="DQ34" s="400">
        <f>DM34+'APONTAMENTO CREDENCIAMENTO'!DQ34</f>
        <v>0</v>
      </c>
      <c r="DR34" s="400">
        <f>DN34+'APONTAMENTO CREDENCIAMENTO'!DR34</f>
        <v>0</v>
      </c>
      <c r="DS34" s="400">
        <f>DO34+'APONTAMENTO CREDENCIAMENTO'!DS34</f>
        <v>0</v>
      </c>
      <c r="DT34" s="400">
        <f>DP34+'APONTAMENTO CREDENCIAMENTO'!DT34</f>
        <v>0</v>
      </c>
      <c r="DU34" s="400">
        <f>DQ34+'APONTAMENTO CREDENCIAMENTO'!DU34</f>
        <v>0</v>
      </c>
      <c r="DV34" s="400">
        <f>DR34+'APONTAMENTO CREDENCIAMENTO'!DV34</f>
        <v>0</v>
      </c>
      <c r="DW34" s="400">
        <f>DS34+'APONTAMENTO CREDENCIAMENTO'!DW34</f>
        <v>0</v>
      </c>
      <c r="DX34" s="400">
        <f>DT34+'APONTAMENTO CREDENCIAMENTO'!DX34</f>
        <v>0</v>
      </c>
      <c r="DY34" s="400">
        <f>DU34+'APONTAMENTO CREDENCIAMENTO'!DY34</f>
        <v>0</v>
      </c>
      <c r="DZ34" s="400">
        <f>DV34+'APONTAMENTO CREDENCIAMENTO'!DZ34</f>
        <v>0</v>
      </c>
      <c r="EA34" s="400">
        <f>DW34+'APONTAMENTO CREDENCIAMENTO'!EA34</f>
        <v>0</v>
      </c>
      <c r="EB34" s="400">
        <f>DX34+'APONTAMENTO CREDENCIAMENTO'!EB34</f>
        <v>0</v>
      </c>
      <c r="EC34" s="400">
        <f>DY34+'APONTAMENTO CREDENCIAMENTO'!EC34</f>
        <v>0</v>
      </c>
      <c r="ED34" s="400">
        <f>DZ34+'APONTAMENTO CREDENCIAMENTO'!ED34</f>
        <v>0</v>
      </c>
      <c r="EE34" s="400">
        <f>EA34+'APONTAMENTO CREDENCIAMENTO'!EE34</f>
        <v>0</v>
      </c>
      <c r="EF34" s="400">
        <f>EB34+'APONTAMENTO CREDENCIAMENTO'!EF34</f>
        <v>0</v>
      </c>
      <c r="EG34" s="400"/>
      <c r="EH34" s="401"/>
      <c r="EI34" s="400"/>
      <c r="EJ34" s="447"/>
      <c r="EK34" s="511"/>
      <c r="EL34" s="514"/>
      <c r="EM34" s="448"/>
      <c r="EN34" s="344"/>
      <c r="EO34" s="345"/>
      <c r="EP34" s="171">
        <v>0</v>
      </c>
      <c r="EQ34" s="171">
        <v>0</v>
      </c>
      <c r="ER34" s="171">
        <v>0</v>
      </c>
      <c r="ES34" s="171">
        <v>0</v>
      </c>
      <c r="ET34" s="171">
        <v>0</v>
      </c>
      <c r="EU34" s="171">
        <v>0</v>
      </c>
      <c r="EV34" s="172">
        <v>0</v>
      </c>
      <c r="EW34" s="127"/>
      <c r="EX34" s="248">
        <v>0</v>
      </c>
      <c r="EY34" s="174">
        <v>0</v>
      </c>
      <c r="EZ34" s="249">
        <v>0</v>
      </c>
      <c r="FA34" s="249">
        <v>0</v>
      </c>
      <c r="FB34" s="174">
        <v>0</v>
      </c>
      <c r="FC34" s="126">
        <v>0</v>
      </c>
      <c r="FD34" s="250">
        <v>0</v>
      </c>
      <c r="FE34" s="105"/>
      <c r="FF34" s="118"/>
      <c r="FG34" s="118"/>
      <c r="FH34" s="118"/>
      <c r="FI34" s="118"/>
      <c r="FJ34" s="118"/>
      <c r="FK34" s="118"/>
      <c r="FL34" s="118"/>
      <c r="FM34" s="118"/>
      <c r="FN34" s="118"/>
      <c r="FO34" s="118"/>
      <c r="FP34" s="118"/>
      <c r="FQ34" s="118"/>
      <c r="FR34" s="118"/>
      <c r="FS34" s="118"/>
      <c r="FT34" s="118"/>
      <c r="FU34" s="118"/>
      <c r="FV34" s="118"/>
      <c r="FW34" s="118"/>
      <c r="FX34" s="118"/>
      <c r="FY34" s="118"/>
      <c r="FZ34" s="118"/>
      <c r="GA34" s="118"/>
      <c r="GB34" s="118"/>
      <c r="GC34" s="118"/>
      <c r="GD34" s="118"/>
      <c r="GE34" s="118"/>
      <c r="GF34" s="118"/>
      <c r="GG34" s="118"/>
      <c r="GH34" s="118"/>
      <c r="GI34" s="118"/>
      <c r="GJ34" s="118"/>
      <c r="GK34" s="252"/>
      <c r="GL34" s="103">
        <v>0</v>
      </c>
      <c r="GM34" s="12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64"/>
      <c r="HR34" s="65"/>
      <c r="HS34" s="65"/>
      <c r="HT34" s="65"/>
      <c r="HU34" s="65"/>
      <c r="HV34" s="65"/>
      <c r="HW34" s="105"/>
      <c r="HX34" s="65"/>
      <c r="HY34" s="280">
        <v>0</v>
      </c>
      <c r="HZ34" s="280">
        <v>0</v>
      </c>
      <c r="IA34" s="280">
        <v>0</v>
      </c>
      <c r="IB34" s="65"/>
      <c r="IC34" s="65"/>
    </row>
    <row r="35" spans="1:237" s="106" customFormat="1" ht="22.5" customHeight="1" thickBot="1" x14ac:dyDescent="0.3">
      <c r="A35" s="377" t="s">
        <v>3214</v>
      </c>
      <c r="B35" s="378" t="s">
        <v>3215</v>
      </c>
      <c r="C35" s="379" t="s">
        <v>3191</v>
      </c>
      <c r="D35" s="380" t="s">
        <v>3216</v>
      </c>
      <c r="E35" s="380" t="s">
        <v>3217</v>
      </c>
      <c r="F35" s="381" t="s">
        <v>3181</v>
      </c>
      <c r="G35" s="381" t="s">
        <v>3182</v>
      </c>
      <c r="H35" s="382" t="s">
        <v>1294</v>
      </c>
      <c r="I35" s="383" t="s">
        <v>1294</v>
      </c>
      <c r="J35" s="421" t="s">
        <v>3189</v>
      </c>
      <c r="K35" s="424" t="s">
        <v>60</v>
      </c>
      <c r="L35" s="329">
        <v>0</v>
      </c>
      <c r="M35" s="329">
        <v>0</v>
      </c>
      <c r="N35" s="657"/>
      <c r="O35" s="658" t="s">
        <v>3331</v>
      </c>
      <c r="P35" s="659">
        <v>0</v>
      </c>
      <c r="Q35" s="400"/>
      <c r="R35" s="401"/>
      <c r="S35" s="400"/>
      <c r="T35" s="401"/>
      <c r="U35" s="400">
        <f>Q35+'APONTAMENTO CREDENCIAMENTO'!U35</f>
        <v>0</v>
      </c>
      <c r="V35" s="400">
        <f>R35+'APONTAMENTO CREDENCIAMENTO'!V35</f>
        <v>0</v>
      </c>
      <c r="W35" s="400">
        <f>S35+'APONTAMENTO CREDENCIAMENTO'!W35</f>
        <v>0</v>
      </c>
      <c r="X35" s="400">
        <f>T35+'APONTAMENTO CREDENCIAMENTO'!X35</f>
        <v>0</v>
      </c>
      <c r="Y35" s="400">
        <f>U35+'APONTAMENTO CREDENCIAMENTO'!Y35</f>
        <v>0</v>
      </c>
      <c r="Z35" s="400">
        <f>V35+'APONTAMENTO CREDENCIAMENTO'!Z35</f>
        <v>0</v>
      </c>
      <c r="AA35" s="400">
        <f>W35+'APONTAMENTO CREDENCIAMENTO'!AA35</f>
        <v>0</v>
      </c>
      <c r="AB35" s="400">
        <f>X35+'APONTAMENTO CREDENCIAMENTO'!AB35</f>
        <v>0</v>
      </c>
      <c r="AC35" s="400">
        <f>Y35+'APONTAMENTO CREDENCIAMENTO'!AC35</f>
        <v>0</v>
      </c>
      <c r="AD35" s="400">
        <f>Z35+'APONTAMENTO CREDENCIAMENTO'!AD35</f>
        <v>0</v>
      </c>
      <c r="AE35" s="400">
        <f>AA35+'APONTAMENTO CREDENCIAMENTO'!AE35</f>
        <v>0</v>
      </c>
      <c r="AF35" s="400">
        <f>AB35+'APONTAMENTO CREDENCIAMENTO'!AF35</f>
        <v>0</v>
      </c>
      <c r="AG35" s="400">
        <f>AC35+'APONTAMENTO CREDENCIAMENTO'!AG35</f>
        <v>0</v>
      </c>
      <c r="AH35" s="400">
        <f>AD35+'APONTAMENTO CREDENCIAMENTO'!AH35</f>
        <v>0</v>
      </c>
      <c r="AI35" s="400">
        <f>AE35+'APONTAMENTO CREDENCIAMENTO'!AI35</f>
        <v>0</v>
      </c>
      <c r="AJ35" s="400">
        <f>AF35+'APONTAMENTO CREDENCIAMENTO'!AJ35</f>
        <v>0</v>
      </c>
      <c r="AK35" s="400">
        <f>AG35+'APONTAMENTO CREDENCIAMENTO'!AK35</f>
        <v>0</v>
      </c>
      <c r="AL35" s="400">
        <f>AH35+'APONTAMENTO CREDENCIAMENTO'!AL35</f>
        <v>0</v>
      </c>
      <c r="AM35" s="400">
        <f>AI35+'APONTAMENTO CREDENCIAMENTO'!AM35</f>
        <v>0</v>
      </c>
      <c r="AN35" s="400">
        <f>AJ35+'APONTAMENTO CREDENCIAMENTO'!AN35</f>
        <v>0</v>
      </c>
      <c r="AO35" s="400">
        <f>AK35+'APONTAMENTO CREDENCIAMENTO'!AO35</f>
        <v>0</v>
      </c>
      <c r="AP35" s="400">
        <f>AL35+'APONTAMENTO CREDENCIAMENTO'!AP35</f>
        <v>0</v>
      </c>
      <c r="AQ35" s="400">
        <f>AM35+'APONTAMENTO CREDENCIAMENTO'!AQ35</f>
        <v>0</v>
      </c>
      <c r="AR35" s="400">
        <f>AN35+'APONTAMENTO CREDENCIAMENTO'!AR35</f>
        <v>0</v>
      </c>
      <c r="AS35" s="400">
        <f>AO35+'APONTAMENTO CREDENCIAMENTO'!AS35</f>
        <v>0</v>
      </c>
      <c r="AT35" s="400">
        <f>AP35+'APONTAMENTO CREDENCIAMENTO'!AT35</f>
        <v>0</v>
      </c>
      <c r="AU35" s="400">
        <f>AQ35+'APONTAMENTO CREDENCIAMENTO'!AU35</f>
        <v>0</v>
      </c>
      <c r="AV35" s="400">
        <f>AR35+'APONTAMENTO CREDENCIAMENTO'!AV35</f>
        <v>0</v>
      </c>
      <c r="AW35" s="400">
        <f>AS35+'APONTAMENTO CREDENCIAMENTO'!AW35</f>
        <v>0</v>
      </c>
      <c r="AX35" s="400">
        <f>AT35+'APONTAMENTO CREDENCIAMENTO'!AX35</f>
        <v>0</v>
      </c>
      <c r="AY35" s="400">
        <f>AU35+'APONTAMENTO CREDENCIAMENTO'!AY35</f>
        <v>0</v>
      </c>
      <c r="AZ35" s="400">
        <f>AV35+'APONTAMENTO CREDENCIAMENTO'!AZ35</f>
        <v>0</v>
      </c>
      <c r="BA35" s="400">
        <f>AW35+'APONTAMENTO CREDENCIAMENTO'!BA35</f>
        <v>0</v>
      </c>
      <c r="BB35" s="400">
        <f>AX35+'APONTAMENTO CREDENCIAMENTO'!BB35</f>
        <v>0</v>
      </c>
      <c r="BC35" s="400">
        <f>AY35+'APONTAMENTO CREDENCIAMENTO'!BC35</f>
        <v>0</v>
      </c>
      <c r="BD35" s="400">
        <f>AZ35+'APONTAMENTO CREDENCIAMENTO'!BD35</f>
        <v>0</v>
      </c>
      <c r="BE35" s="400">
        <f>BA35+'APONTAMENTO CREDENCIAMENTO'!BE35</f>
        <v>0</v>
      </c>
      <c r="BF35" s="400">
        <f>BB35+'APONTAMENTO CREDENCIAMENTO'!BF35</f>
        <v>0</v>
      </c>
      <c r="BG35" s="400">
        <f>BC35+'APONTAMENTO CREDENCIAMENTO'!BG35</f>
        <v>0</v>
      </c>
      <c r="BH35" s="400">
        <f>BD35+'APONTAMENTO CREDENCIAMENTO'!BH35</f>
        <v>0</v>
      </c>
      <c r="BI35" s="400">
        <f>BE35+'APONTAMENTO CREDENCIAMENTO'!BI35</f>
        <v>0</v>
      </c>
      <c r="BJ35" s="400">
        <f>BF35+'APONTAMENTO CREDENCIAMENTO'!BJ35</f>
        <v>0</v>
      </c>
      <c r="BK35" s="400">
        <f>BG35+'APONTAMENTO CREDENCIAMENTO'!BK35</f>
        <v>0</v>
      </c>
      <c r="BL35" s="400">
        <f>BH35+'APONTAMENTO CREDENCIAMENTO'!BL35</f>
        <v>0</v>
      </c>
      <c r="BM35" s="400">
        <f>BI35+'APONTAMENTO CREDENCIAMENTO'!BM35</f>
        <v>0</v>
      </c>
      <c r="BN35" s="400">
        <f>BJ35+'APONTAMENTO CREDENCIAMENTO'!BN35</f>
        <v>0</v>
      </c>
      <c r="BO35" s="400">
        <f>BK35+'APONTAMENTO CREDENCIAMENTO'!BO35</f>
        <v>0</v>
      </c>
      <c r="BP35" s="400">
        <f>BL35+'APONTAMENTO CREDENCIAMENTO'!BP35</f>
        <v>0</v>
      </c>
      <c r="BQ35" s="400">
        <f>BM35+'APONTAMENTO CREDENCIAMENTO'!BQ35</f>
        <v>0</v>
      </c>
      <c r="BR35" s="400">
        <f>BN35+'APONTAMENTO CREDENCIAMENTO'!BR35</f>
        <v>0</v>
      </c>
      <c r="BS35" s="400">
        <f>BO35+'APONTAMENTO CREDENCIAMENTO'!BS35</f>
        <v>0</v>
      </c>
      <c r="BT35" s="400">
        <f>BP35+'APONTAMENTO CREDENCIAMENTO'!BT35</f>
        <v>0</v>
      </c>
      <c r="BU35" s="400">
        <f>BQ35+'APONTAMENTO CREDENCIAMENTO'!BU35</f>
        <v>0</v>
      </c>
      <c r="BV35" s="400">
        <f>BR35+'APONTAMENTO CREDENCIAMENTO'!BV35</f>
        <v>0</v>
      </c>
      <c r="BW35" s="400">
        <f>BS35+'APONTAMENTO CREDENCIAMENTO'!BW35</f>
        <v>0</v>
      </c>
      <c r="BX35" s="400">
        <f>BT35+'APONTAMENTO CREDENCIAMENTO'!BX35</f>
        <v>0</v>
      </c>
      <c r="BY35" s="400">
        <f>BU35+'APONTAMENTO CREDENCIAMENTO'!BY35</f>
        <v>0</v>
      </c>
      <c r="BZ35" s="400">
        <f>BV35+'APONTAMENTO CREDENCIAMENTO'!BZ35</f>
        <v>0</v>
      </c>
      <c r="CA35" s="400">
        <f>BW35+'APONTAMENTO CREDENCIAMENTO'!CA35</f>
        <v>0</v>
      </c>
      <c r="CB35" s="400">
        <f>BX35+'APONTAMENTO CREDENCIAMENTO'!CB35</f>
        <v>0</v>
      </c>
      <c r="CC35" s="400">
        <f>BY35+'APONTAMENTO CREDENCIAMENTO'!CC35</f>
        <v>0</v>
      </c>
      <c r="CD35" s="400">
        <f>BZ35+'APONTAMENTO CREDENCIAMENTO'!CD35</f>
        <v>0</v>
      </c>
      <c r="CE35" s="400">
        <f>CA35+'APONTAMENTO CREDENCIAMENTO'!CE35</f>
        <v>0</v>
      </c>
      <c r="CF35" s="400">
        <f>CB35+'APONTAMENTO CREDENCIAMENTO'!CF35</f>
        <v>0</v>
      </c>
      <c r="CG35" s="400">
        <f>CC35+'APONTAMENTO CREDENCIAMENTO'!CG35</f>
        <v>0</v>
      </c>
      <c r="CH35" s="400">
        <f>CD35+'APONTAMENTO CREDENCIAMENTO'!CH35</f>
        <v>0</v>
      </c>
      <c r="CI35" s="400">
        <f>CE35+'APONTAMENTO CREDENCIAMENTO'!CI35</f>
        <v>0</v>
      </c>
      <c r="CJ35" s="400">
        <f>CF35+'APONTAMENTO CREDENCIAMENTO'!CJ35</f>
        <v>0</v>
      </c>
      <c r="CK35" s="400">
        <f>CG35+'APONTAMENTO CREDENCIAMENTO'!CK35</f>
        <v>0</v>
      </c>
      <c r="CL35" s="400">
        <f>CH35+'APONTAMENTO CREDENCIAMENTO'!CL35</f>
        <v>0</v>
      </c>
      <c r="CM35" s="400">
        <f>CI35+'APONTAMENTO CREDENCIAMENTO'!CM35</f>
        <v>0</v>
      </c>
      <c r="CN35" s="400">
        <f>CJ35+'APONTAMENTO CREDENCIAMENTO'!CN35</f>
        <v>0</v>
      </c>
      <c r="CO35" s="400">
        <f>CK35+'APONTAMENTO CREDENCIAMENTO'!CO35</f>
        <v>0</v>
      </c>
      <c r="CP35" s="400">
        <f>CL35+'APONTAMENTO CREDENCIAMENTO'!CP35</f>
        <v>0</v>
      </c>
      <c r="CQ35" s="400">
        <f>CM35+'APONTAMENTO CREDENCIAMENTO'!CQ35</f>
        <v>0</v>
      </c>
      <c r="CR35" s="400">
        <f>CN35+'APONTAMENTO CREDENCIAMENTO'!CR35</f>
        <v>0</v>
      </c>
      <c r="CS35" s="400">
        <f>CO35+'APONTAMENTO CREDENCIAMENTO'!CS35</f>
        <v>0</v>
      </c>
      <c r="CT35" s="400">
        <f>CP35+'APONTAMENTO CREDENCIAMENTO'!CT35</f>
        <v>0</v>
      </c>
      <c r="CU35" s="400">
        <f>CQ35+'APONTAMENTO CREDENCIAMENTO'!CU35</f>
        <v>0</v>
      </c>
      <c r="CV35" s="400">
        <f>CR35+'APONTAMENTO CREDENCIAMENTO'!CV35</f>
        <v>0</v>
      </c>
      <c r="CW35" s="400">
        <f>CS35+'APONTAMENTO CREDENCIAMENTO'!CW35</f>
        <v>0</v>
      </c>
      <c r="CX35" s="400">
        <f>CT35+'APONTAMENTO CREDENCIAMENTO'!CX35</f>
        <v>0</v>
      </c>
      <c r="CY35" s="400">
        <f>CU35+'APONTAMENTO CREDENCIAMENTO'!CY35</f>
        <v>0</v>
      </c>
      <c r="CZ35" s="400">
        <f>CV35+'APONTAMENTO CREDENCIAMENTO'!CZ35</f>
        <v>0</v>
      </c>
      <c r="DA35" s="400">
        <f>CW35+'APONTAMENTO CREDENCIAMENTO'!DA35</f>
        <v>0</v>
      </c>
      <c r="DB35" s="400">
        <f>CX35+'APONTAMENTO CREDENCIAMENTO'!DB35</f>
        <v>0</v>
      </c>
      <c r="DC35" s="400">
        <f>CY35+'APONTAMENTO CREDENCIAMENTO'!DC35</f>
        <v>0</v>
      </c>
      <c r="DD35" s="400">
        <f>CZ35+'APONTAMENTO CREDENCIAMENTO'!DD35</f>
        <v>0</v>
      </c>
      <c r="DE35" s="400">
        <f>DA35+'APONTAMENTO CREDENCIAMENTO'!DE35</f>
        <v>0</v>
      </c>
      <c r="DF35" s="400">
        <f>DB35+'APONTAMENTO CREDENCIAMENTO'!DF35</f>
        <v>0</v>
      </c>
      <c r="DG35" s="400">
        <f>DC35+'APONTAMENTO CREDENCIAMENTO'!DG35</f>
        <v>0</v>
      </c>
      <c r="DH35" s="400">
        <f>DD35+'APONTAMENTO CREDENCIAMENTO'!DH35</f>
        <v>0</v>
      </c>
      <c r="DI35" s="400">
        <f>DE35+'APONTAMENTO CREDENCIAMENTO'!DI35</f>
        <v>0</v>
      </c>
      <c r="DJ35" s="400">
        <f>DF35+'APONTAMENTO CREDENCIAMENTO'!DJ35</f>
        <v>0</v>
      </c>
      <c r="DK35" s="400">
        <f>DG35+'APONTAMENTO CREDENCIAMENTO'!DK35</f>
        <v>0</v>
      </c>
      <c r="DL35" s="400">
        <f>DH35+'APONTAMENTO CREDENCIAMENTO'!DL35</f>
        <v>0</v>
      </c>
      <c r="DM35" s="400">
        <f>DI35+'APONTAMENTO CREDENCIAMENTO'!DM35</f>
        <v>0</v>
      </c>
      <c r="DN35" s="400">
        <f>DJ35+'APONTAMENTO CREDENCIAMENTO'!DN35</f>
        <v>0</v>
      </c>
      <c r="DO35" s="400">
        <f>DK35+'APONTAMENTO CREDENCIAMENTO'!DO35</f>
        <v>0</v>
      </c>
      <c r="DP35" s="400">
        <f>DL35+'APONTAMENTO CREDENCIAMENTO'!DP35</f>
        <v>0</v>
      </c>
      <c r="DQ35" s="400">
        <f>DM35+'APONTAMENTO CREDENCIAMENTO'!DQ35</f>
        <v>0</v>
      </c>
      <c r="DR35" s="400">
        <f>DN35+'APONTAMENTO CREDENCIAMENTO'!DR35</f>
        <v>0</v>
      </c>
      <c r="DS35" s="400">
        <f>DO35+'APONTAMENTO CREDENCIAMENTO'!DS35</f>
        <v>0</v>
      </c>
      <c r="DT35" s="400">
        <f>DP35+'APONTAMENTO CREDENCIAMENTO'!DT35</f>
        <v>0</v>
      </c>
      <c r="DU35" s="400">
        <f>DQ35+'APONTAMENTO CREDENCIAMENTO'!DU35</f>
        <v>0</v>
      </c>
      <c r="DV35" s="400">
        <f>DR35+'APONTAMENTO CREDENCIAMENTO'!DV35</f>
        <v>0</v>
      </c>
      <c r="DW35" s="400">
        <f>DS35+'APONTAMENTO CREDENCIAMENTO'!DW35</f>
        <v>0</v>
      </c>
      <c r="DX35" s="400">
        <f>DT35+'APONTAMENTO CREDENCIAMENTO'!DX35</f>
        <v>0</v>
      </c>
      <c r="DY35" s="400">
        <f>DU35+'APONTAMENTO CREDENCIAMENTO'!DY35</f>
        <v>0</v>
      </c>
      <c r="DZ35" s="400">
        <f>DV35+'APONTAMENTO CREDENCIAMENTO'!DZ35</f>
        <v>0</v>
      </c>
      <c r="EA35" s="400">
        <f>DW35+'APONTAMENTO CREDENCIAMENTO'!EA35</f>
        <v>0</v>
      </c>
      <c r="EB35" s="400">
        <f>DX35+'APONTAMENTO CREDENCIAMENTO'!EB35</f>
        <v>0</v>
      </c>
      <c r="EC35" s="400">
        <f>DY35+'APONTAMENTO CREDENCIAMENTO'!EC35</f>
        <v>0</v>
      </c>
      <c r="ED35" s="400">
        <f>DZ35+'APONTAMENTO CREDENCIAMENTO'!ED35</f>
        <v>0</v>
      </c>
      <c r="EE35" s="400">
        <f>EA35+'APONTAMENTO CREDENCIAMENTO'!EE35</f>
        <v>0</v>
      </c>
      <c r="EF35" s="400">
        <f>EB35+'APONTAMENTO CREDENCIAMENTO'!EF35</f>
        <v>0</v>
      </c>
      <c r="EG35" s="400"/>
      <c r="EH35" s="401"/>
      <c r="EI35" s="400"/>
      <c r="EJ35" s="447"/>
      <c r="EK35" s="512"/>
      <c r="EL35" s="515"/>
      <c r="EM35" s="450"/>
      <c r="EN35" s="348"/>
      <c r="EO35" s="348"/>
      <c r="EP35" s="179">
        <v>0</v>
      </c>
      <c r="EQ35" s="179">
        <v>0</v>
      </c>
      <c r="ER35" s="179">
        <v>0</v>
      </c>
      <c r="ES35" s="179">
        <v>0</v>
      </c>
      <c r="ET35" s="179">
        <v>0</v>
      </c>
      <c r="EU35" s="179">
        <v>0</v>
      </c>
      <c r="EV35" s="172">
        <v>0</v>
      </c>
      <c r="EW35" s="253"/>
      <c r="EX35" s="254">
        <v>0</v>
      </c>
      <c r="EY35" s="180">
        <v>0</v>
      </c>
      <c r="EZ35" s="255">
        <v>0</v>
      </c>
      <c r="FA35" s="255">
        <v>0</v>
      </c>
      <c r="FB35" s="180">
        <v>0</v>
      </c>
      <c r="FC35" s="256">
        <v>0</v>
      </c>
      <c r="FD35" s="250">
        <v>0</v>
      </c>
      <c r="FE35" s="257"/>
      <c r="FF35" s="181">
        <v>0</v>
      </c>
      <c r="FG35" s="181">
        <v>0</v>
      </c>
      <c r="FH35" s="181">
        <v>0</v>
      </c>
      <c r="FI35" s="181">
        <v>0</v>
      </c>
      <c r="FJ35" s="181">
        <v>0</v>
      </c>
      <c r="FK35" s="181">
        <v>0</v>
      </c>
      <c r="FL35" s="181">
        <v>0</v>
      </c>
      <c r="FM35" s="181">
        <v>0</v>
      </c>
      <c r="FN35" s="181">
        <v>0</v>
      </c>
      <c r="FO35" s="181">
        <v>0</v>
      </c>
      <c r="FP35" s="181">
        <v>0</v>
      </c>
      <c r="FQ35" s="181">
        <v>0</v>
      </c>
      <c r="FR35" s="181">
        <v>0</v>
      </c>
      <c r="FS35" s="181">
        <v>0</v>
      </c>
      <c r="FT35" s="181">
        <v>0</v>
      </c>
      <c r="FU35" s="181">
        <v>0</v>
      </c>
      <c r="FV35" s="181">
        <v>0</v>
      </c>
      <c r="FW35" s="181">
        <v>0</v>
      </c>
      <c r="FX35" s="181">
        <v>0</v>
      </c>
      <c r="FY35" s="181">
        <v>0</v>
      </c>
      <c r="FZ35" s="181">
        <v>0</v>
      </c>
      <c r="GA35" s="181">
        <v>0</v>
      </c>
      <c r="GB35" s="181">
        <v>0</v>
      </c>
      <c r="GC35" s="181">
        <v>0</v>
      </c>
      <c r="GD35" s="181">
        <v>0</v>
      </c>
      <c r="GE35" s="181">
        <v>0</v>
      </c>
      <c r="GF35" s="181">
        <v>0</v>
      </c>
      <c r="GG35" s="181">
        <v>0</v>
      </c>
      <c r="GH35" s="181">
        <v>0</v>
      </c>
      <c r="GI35" s="181">
        <v>0</v>
      </c>
      <c r="GJ35" s="181">
        <v>0</v>
      </c>
      <c r="GK35" s="258"/>
      <c r="GL35" s="103">
        <v>0</v>
      </c>
      <c r="GM35" s="124"/>
      <c r="GN35" s="182"/>
      <c r="GO35" s="182"/>
      <c r="GP35" s="182"/>
      <c r="GQ35" s="182"/>
      <c r="GR35" s="182"/>
      <c r="GS35" s="182"/>
      <c r="GT35" s="182"/>
      <c r="GU35" s="182"/>
      <c r="GV35" s="182"/>
      <c r="GW35" s="182"/>
      <c r="GX35" s="182"/>
      <c r="GY35" s="182"/>
      <c r="GZ35" s="182"/>
      <c r="HA35" s="182"/>
      <c r="HB35" s="182"/>
      <c r="HC35" s="182"/>
      <c r="HD35" s="182"/>
      <c r="HE35" s="182"/>
      <c r="HF35" s="182"/>
      <c r="HG35" s="182"/>
      <c r="HH35" s="182"/>
      <c r="HI35" s="182"/>
      <c r="HJ35" s="182"/>
      <c r="HK35" s="182"/>
      <c r="HL35" s="182"/>
      <c r="HM35" s="182"/>
      <c r="HN35" s="182"/>
      <c r="HO35" s="182"/>
      <c r="HP35" s="259"/>
      <c r="HQ35" s="64"/>
      <c r="HW35" s="257"/>
      <c r="HY35" s="280">
        <v>0</v>
      </c>
      <c r="HZ35" s="280">
        <v>0</v>
      </c>
      <c r="IA35" s="280">
        <v>0</v>
      </c>
    </row>
    <row r="36" spans="1:237" s="106" customFormat="1" ht="22.5" customHeight="1" x14ac:dyDescent="0.25">
      <c r="A36" t="s">
        <v>3218</v>
      </c>
      <c r="B36" s="522" t="s">
        <v>3219</v>
      </c>
      <c r="C36" s="523">
        <v>1</v>
      </c>
      <c r="D36" s="524" t="s">
        <v>3220</v>
      </c>
      <c r="E36" s="524" t="s">
        <v>3221</v>
      </c>
      <c r="F36" s="525" t="s">
        <v>3181</v>
      </c>
      <c r="G36" s="525" t="s">
        <v>3182</v>
      </c>
      <c r="H36" s="350" t="s">
        <v>1301</v>
      </c>
      <c r="I36" s="351" t="s">
        <v>1301</v>
      </c>
      <c r="J36" s="409" t="s">
        <v>3183</v>
      </c>
      <c r="K36" s="410" t="s">
        <v>3184</v>
      </c>
      <c r="L36" s="329">
        <v>0</v>
      </c>
      <c r="M36" s="329">
        <v>0</v>
      </c>
      <c r="N36" s="657"/>
      <c r="O36" s="658" t="s">
        <v>3332</v>
      </c>
      <c r="P36" s="659">
        <v>0</v>
      </c>
      <c r="Q36" s="400">
        <v>3</v>
      </c>
      <c r="R36" s="401"/>
      <c r="S36" s="400"/>
      <c r="T36" s="401"/>
      <c r="U36" s="400">
        <f>Q36+'APONTAMENTO CREDENCIAMENTO'!U36</f>
        <v>3</v>
      </c>
      <c r="V36" s="400">
        <f>R36+'APONTAMENTO CREDENCIAMENTO'!V36</f>
        <v>0</v>
      </c>
      <c r="W36" s="400">
        <f>S36+'APONTAMENTO CREDENCIAMENTO'!W36</f>
        <v>0</v>
      </c>
      <c r="X36" s="400">
        <f>T36+'APONTAMENTO CREDENCIAMENTO'!X36</f>
        <v>0</v>
      </c>
      <c r="Y36" s="400">
        <f>U36+'APONTAMENTO CREDENCIAMENTO'!Y36</f>
        <v>3</v>
      </c>
      <c r="Z36" s="400">
        <f>V36+'APONTAMENTO CREDENCIAMENTO'!Z36</f>
        <v>0</v>
      </c>
      <c r="AA36" s="400">
        <f>W36+'APONTAMENTO CREDENCIAMENTO'!AA36</f>
        <v>0</v>
      </c>
      <c r="AB36" s="400">
        <f>X36+'APONTAMENTO CREDENCIAMENTO'!AB36</f>
        <v>0</v>
      </c>
      <c r="AC36" s="400">
        <f>Y36+'APONTAMENTO CREDENCIAMENTO'!AC36</f>
        <v>3</v>
      </c>
      <c r="AD36" s="400">
        <f>Z36+'APONTAMENTO CREDENCIAMENTO'!AD36</f>
        <v>0</v>
      </c>
      <c r="AE36" s="400">
        <f>AA36+'APONTAMENTO CREDENCIAMENTO'!AE36</f>
        <v>0</v>
      </c>
      <c r="AF36" s="400">
        <f>AB36+'APONTAMENTO CREDENCIAMENTO'!AF36</f>
        <v>0</v>
      </c>
      <c r="AG36" s="400">
        <f>AC36+'APONTAMENTO CREDENCIAMENTO'!AG36</f>
        <v>3</v>
      </c>
      <c r="AH36" s="400">
        <f>AD36+'APONTAMENTO CREDENCIAMENTO'!AH36</f>
        <v>0</v>
      </c>
      <c r="AI36" s="400">
        <f>AE36+'APONTAMENTO CREDENCIAMENTO'!AI36</f>
        <v>0</v>
      </c>
      <c r="AJ36" s="400">
        <f>AF36+'APONTAMENTO CREDENCIAMENTO'!AJ36</f>
        <v>0</v>
      </c>
      <c r="AK36" s="400">
        <f>AG36+'APONTAMENTO CREDENCIAMENTO'!AK36</f>
        <v>3</v>
      </c>
      <c r="AL36" s="400">
        <f>AH36+'APONTAMENTO CREDENCIAMENTO'!AL36</f>
        <v>0</v>
      </c>
      <c r="AM36" s="400">
        <f>AI36+'APONTAMENTO CREDENCIAMENTO'!AM36</f>
        <v>0</v>
      </c>
      <c r="AN36" s="400">
        <f>AJ36+'APONTAMENTO CREDENCIAMENTO'!AN36</f>
        <v>0</v>
      </c>
      <c r="AO36" s="400">
        <f>AK36+'APONTAMENTO CREDENCIAMENTO'!AO36</f>
        <v>3</v>
      </c>
      <c r="AP36" s="400">
        <f>AL36+'APONTAMENTO CREDENCIAMENTO'!AP36</f>
        <v>0</v>
      </c>
      <c r="AQ36" s="400">
        <f>AM36+'APONTAMENTO CREDENCIAMENTO'!AQ36</f>
        <v>0</v>
      </c>
      <c r="AR36" s="400">
        <f>AN36+'APONTAMENTO CREDENCIAMENTO'!AR36</f>
        <v>0</v>
      </c>
      <c r="AS36" s="400">
        <f>AO36+'APONTAMENTO CREDENCIAMENTO'!AS36</f>
        <v>3</v>
      </c>
      <c r="AT36" s="400">
        <f>AP36+'APONTAMENTO CREDENCIAMENTO'!AT36</f>
        <v>0</v>
      </c>
      <c r="AU36" s="400">
        <f>AQ36+'APONTAMENTO CREDENCIAMENTO'!AU36</f>
        <v>0</v>
      </c>
      <c r="AV36" s="400">
        <f>AR36+'APONTAMENTO CREDENCIAMENTO'!AV36</f>
        <v>0</v>
      </c>
      <c r="AW36" s="400">
        <f>AS36+'APONTAMENTO CREDENCIAMENTO'!AW36</f>
        <v>3</v>
      </c>
      <c r="AX36" s="400">
        <f>AT36+'APONTAMENTO CREDENCIAMENTO'!AX36</f>
        <v>0</v>
      </c>
      <c r="AY36" s="400">
        <f>AU36+'APONTAMENTO CREDENCIAMENTO'!AY36</f>
        <v>0</v>
      </c>
      <c r="AZ36" s="400">
        <f>AV36+'APONTAMENTO CREDENCIAMENTO'!AZ36</f>
        <v>0</v>
      </c>
      <c r="BA36" s="400">
        <f>AW36+'APONTAMENTO CREDENCIAMENTO'!BA36</f>
        <v>3</v>
      </c>
      <c r="BB36" s="400">
        <f>AX36+'APONTAMENTO CREDENCIAMENTO'!BB36</f>
        <v>0</v>
      </c>
      <c r="BC36" s="400">
        <f>AY36+'APONTAMENTO CREDENCIAMENTO'!BC36</f>
        <v>0</v>
      </c>
      <c r="BD36" s="400">
        <f>AZ36+'APONTAMENTO CREDENCIAMENTO'!BD36</f>
        <v>0</v>
      </c>
      <c r="BE36" s="400">
        <f>BA36+'APONTAMENTO CREDENCIAMENTO'!BE36</f>
        <v>3</v>
      </c>
      <c r="BF36" s="400">
        <f>BB36+'APONTAMENTO CREDENCIAMENTO'!BF36</f>
        <v>0</v>
      </c>
      <c r="BG36" s="400">
        <f>BC36+'APONTAMENTO CREDENCIAMENTO'!BG36</f>
        <v>0</v>
      </c>
      <c r="BH36" s="400">
        <f>BD36+'APONTAMENTO CREDENCIAMENTO'!BH36</f>
        <v>0</v>
      </c>
      <c r="BI36" s="400">
        <f>BE36+'APONTAMENTO CREDENCIAMENTO'!BI36</f>
        <v>3</v>
      </c>
      <c r="BJ36" s="400">
        <f>BF36+'APONTAMENTO CREDENCIAMENTO'!BJ36</f>
        <v>0</v>
      </c>
      <c r="BK36" s="400">
        <f>BG36+'APONTAMENTO CREDENCIAMENTO'!BK36</f>
        <v>0</v>
      </c>
      <c r="BL36" s="400">
        <f>BH36+'APONTAMENTO CREDENCIAMENTO'!BL36</f>
        <v>0</v>
      </c>
      <c r="BM36" s="400">
        <f>BI36+'APONTAMENTO CREDENCIAMENTO'!BM36</f>
        <v>3</v>
      </c>
      <c r="BN36" s="400">
        <f>BJ36+'APONTAMENTO CREDENCIAMENTO'!BN36</f>
        <v>0</v>
      </c>
      <c r="BO36" s="400">
        <f>BK36+'APONTAMENTO CREDENCIAMENTO'!BO36</f>
        <v>0</v>
      </c>
      <c r="BP36" s="400">
        <f>BL36+'APONTAMENTO CREDENCIAMENTO'!BP36</f>
        <v>0</v>
      </c>
      <c r="BQ36" s="400">
        <f>BM36+'APONTAMENTO CREDENCIAMENTO'!BQ36</f>
        <v>3</v>
      </c>
      <c r="BR36" s="400">
        <f>BN36+'APONTAMENTO CREDENCIAMENTO'!BR36</f>
        <v>0</v>
      </c>
      <c r="BS36" s="400">
        <f>BO36+'APONTAMENTO CREDENCIAMENTO'!BS36</f>
        <v>0</v>
      </c>
      <c r="BT36" s="400">
        <f>BP36+'APONTAMENTO CREDENCIAMENTO'!BT36</f>
        <v>0</v>
      </c>
      <c r="BU36" s="400">
        <f>BQ36+'APONTAMENTO CREDENCIAMENTO'!BU36</f>
        <v>3</v>
      </c>
      <c r="BV36" s="400">
        <f>BR36+'APONTAMENTO CREDENCIAMENTO'!BV36</f>
        <v>0</v>
      </c>
      <c r="BW36" s="400">
        <f>BS36+'APONTAMENTO CREDENCIAMENTO'!BW36</f>
        <v>0</v>
      </c>
      <c r="BX36" s="400">
        <f>BT36+'APONTAMENTO CREDENCIAMENTO'!BX36</f>
        <v>0</v>
      </c>
      <c r="BY36" s="400">
        <f>BU36+'APONTAMENTO CREDENCIAMENTO'!BY36</f>
        <v>3</v>
      </c>
      <c r="BZ36" s="400">
        <f>BV36+'APONTAMENTO CREDENCIAMENTO'!BZ36</f>
        <v>0</v>
      </c>
      <c r="CA36" s="400">
        <f>BW36+'APONTAMENTO CREDENCIAMENTO'!CA36</f>
        <v>0</v>
      </c>
      <c r="CB36" s="400">
        <f>BX36+'APONTAMENTO CREDENCIAMENTO'!CB36</f>
        <v>0</v>
      </c>
      <c r="CC36" s="400">
        <f>BY36+'APONTAMENTO CREDENCIAMENTO'!CC36</f>
        <v>3</v>
      </c>
      <c r="CD36" s="400">
        <f>BZ36+'APONTAMENTO CREDENCIAMENTO'!CD36</f>
        <v>0</v>
      </c>
      <c r="CE36" s="400">
        <f>CA36+'APONTAMENTO CREDENCIAMENTO'!CE36</f>
        <v>0</v>
      </c>
      <c r="CF36" s="400">
        <f>CB36+'APONTAMENTO CREDENCIAMENTO'!CF36</f>
        <v>0</v>
      </c>
      <c r="CG36" s="400">
        <f>CC36+'APONTAMENTO CREDENCIAMENTO'!CG36</f>
        <v>3</v>
      </c>
      <c r="CH36" s="400">
        <f>CD36+'APONTAMENTO CREDENCIAMENTO'!CH36</f>
        <v>0</v>
      </c>
      <c r="CI36" s="400">
        <f>CE36+'APONTAMENTO CREDENCIAMENTO'!CI36</f>
        <v>0</v>
      </c>
      <c r="CJ36" s="400">
        <f>CF36+'APONTAMENTO CREDENCIAMENTO'!CJ36</f>
        <v>0</v>
      </c>
      <c r="CK36" s="400">
        <f>CG36+'APONTAMENTO CREDENCIAMENTO'!CK36</f>
        <v>3</v>
      </c>
      <c r="CL36" s="400">
        <f>CH36+'APONTAMENTO CREDENCIAMENTO'!CL36</f>
        <v>0</v>
      </c>
      <c r="CM36" s="400">
        <f>CI36+'APONTAMENTO CREDENCIAMENTO'!CM36</f>
        <v>0</v>
      </c>
      <c r="CN36" s="400">
        <f>CJ36+'APONTAMENTO CREDENCIAMENTO'!CN36</f>
        <v>0</v>
      </c>
      <c r="CO36" s="400">
        <f>CK36+'APONTAMENTO CREDENCIAMENTO'!CO36</f>
        <v>3</v>
      </c>
      <c r="CP36" s="400">
        <f>CL36+'APONTAMENTO CREDENCIAMENTO'!CP36</f>
        <v>0</v>
      </c>
      <c r="CQ36" s="400">
        <f>CM36+'APONTAMENTO CREDENCIAMENTO'!CQ36</f>
        <v>0</v>
      </c>
      <c r="CR36" s="400">
        <f>CN36+'APONTAMENTO CREDENCIAMENTO'!CR36</f>
        <v>0</v>
      </c>
      <c r="CS36" s="400">
        <f>CO36+'APONTAMENTO CREDENCIAMENTO'!CS36</f>
        <v>3</v>
      </c>
      <c r="CT36" s="400">
        <f>CP36+'APONTAMENTO CREDENCIAMENTO'!CT36</f>
        <v>0</v>
      </c>
      <c r="CU36" s="400">
        <f>CQ36+'APONTAMENTO CREDENCIAMENTO'!CU36</f>
        <v>0</v>
      </c>
      <c r="CV36" s="400">
        <f>CR36+'APONTAMENTO CREDENCIAMENTO'!CV36</f>
        <v>0</v>
      </c>
      <c r="CW36" s="400">
        <f>CS36+'APONTAMENTO CREDENCIAMENTO'!CW36</f>
        <v>3</v>
      </c>
      <c r="CX36" s="400">
        <f>CT36+'APONTAMENTO CREDENCIAMENTO'!CX36</f>
        <v>0</v>
      </c>
      <c r="CY36" s="400">
        <f>CU36+'APONTAMENTO CREDENCIAMENTO'!CY36</f>
        <v>0</v>
      </c>
      <c r="CZ36" s="400">
        <f>CV36+'APONTAMENTO CREDENCIAMENTO'!CZ36</f>
        <v>0</v>
      </c>
      <c r="DA36" s="400">
        <f>CW36+'APONTAMENTO CREDENCIAMENTO'!DA36</f>
        <v>3</v>
      </c>
      <c r="DB36" s="400">
        <f>CX36+'APONTAMENTO CREDENCIAMENTO'!DB36</f>
        <v>0</v>
      </c>
      <c r="DC36" s="400">
        <f>CY36+'APONTAMENTO CREDENCIAMENTO'!DC36</f>
        <v>0</v>
      </c>
      <c r="DD36" s="400">
        <f>CZ36+'APONTAMENTO CREDENCIAMENTO'!DD36</f>
        <v>0</v>
      </c>
      <c r="DE36" s="400">
        <f>DA36+'APONTAMENTO CREDENCIAMENTO'!DE36</f>
        <v>3</v>
      </c>
      <c r="DF36" s="400">
        <f>DB36+'APONTAMENTO CREDENCIAMENTO'!DF36</f>
        <v>0</v>
      </c>
      <c r="DG36" s="400">
        <f>DC36+'APONTAMENTO CREDENCIAMENTO'!DG36</f>
        <v>0</v>
      </c>
      <c r="DH36" s="400">
        <f>DD36+'APONTAMENTO CREDENCIAMENTO'!DH36</f>
        <v>0</v>
      </c>
      <c r="DI36" s="400">
        <f>DE36+'APONTAMENTO CREDENCIAMENTO'!DI36</f>
        <v>3</v>
      </c>
      <c r="DJ36" s="400">
        <f>DF36+'APONTAMENTO CREDENCIAMENTO'!DJ36</f>
        <v>0</v>
      </c>
      <c r="DK36" s="400">
        <f>DG36+'APONTAMENTO CREDENCIAMENTO'!DK36</f>
        <v>0</v>
      </c>
      <c r="DL36" s="400">
        <f>DH36+'APONTAMENTO CREDENCIAMENTO'!DL36</f>
        <v>0</v>
      </c>
      <c r="DM36" s="400">
        <f>DI36+'APONTAMENTO CREDENCIAMENTO'!DM36</f>
        <v>3</v>
      </c>
      <c r="DN36" s="400">
        <f>DJ36+'APONTAMENTO CREDENCIAMENTO'!DN36</f>
        <v>0</v>
      </c>
      <c r="DO36" s="400">
        <f>DK36+'APONTAMENTO CREDENCIAMENTO'!DO36</f>
        <v>0</v>
      </c>
      <c r="DP36" s="400">
        <f>DL36+'APONTAMENTO CREDENCIAMENTO'!DP36</f>
        <v>0</v>
      </c>
      <c r="DQ36" s="400">
        <f>DM36+'APONTAMENTO CREDENCIAMENTO'!DQ36</f>
        <v>3</v>
      </c>
      <c r="DR36" s="400">
        <f>DN36+'APONTAMENTO CREDENCIAMENTO'!DR36</f>
        <v>0</v>
      </c>
      <c r="DS36" s="400">
        <f>DO36+'APONTAMENTO CREDENCIAMENTO'!DS36</f>
        <v>0</v>
      </c>
      <c r="DT36" s="400">
        <f>DP36+'APONTAMENTO CREDENCIAMENTO'!DT36</f>
        <v>0</v>
      </c>
      <c r="DU36" s="400">
        <f>DQ36+'APONTAMENTO CREDENCIAMENTO'!DU36</f>
        <v>3</v>
      </c>
      <c r="DV36" s="400">
        <f>DR36+'APONTAMENTO CREDENCIAMENTO'!DV36</f>
        <v>0</v>
      </c>
      <c r="DW36" s="400">
        <f>DS36+'APONTAMENTO CREDENCIAMENTO'!DW36</f>
        <v>0</v>
      </c>
      <c r="DX36" s="400">
        <f>DT36+'APONTAMENTO CREDENCIAMENTO'!DX36</f>
        <v>0</v>
      </c>
      <c r="DY36" s="400">
        <f>DU36+'APONTAMENTO CREDENCIAMENTO'!DY36</f>
        <v>3</v>
      </c>
      <c r="DZ36" s="400">
        <f>DV36+'APONTAMENTO CREDENCIAMENTO'!DZ36</f>
        <v>0</v>
      </c>
      <c r="EA36" s="400">
        <f>DW36+'APONTAMENTO CREDENCIAMENTO'!EA36</f>
        <v>0</v>
      </c>
      <c r="EB36" s="400">
        <f>DX36+'APONTAMENTO CREDENCIAMENTO'!EB36</f>
        <v>0</v>
      </c>
      <c r="EC36" s="400">
        <f>DY36+'APONTAMENTO CREDENCIAMENTO'!EC36</f>
        <v>3</v>
      </c>
      <c r="ED36" s="400">
        <f>DZ36+'APONTAMENTO CREDENCIAMENTO'!ED36</f>
        <v>0</v>
      </c>
      <c r="EE36" s="400">
        <f>EA36+'APONTAMENTO CREDENCIAMENTO'!EE36</f>
        <v>0</v>
      </c>
      <c r="EF36" s="400">
        <f>EB36+'APONTAMENTO CREDENCIAMENTO'!EF36</f>
        <v>0</v>
      </c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v>3</v>
      </c>
      <c r="EQ36" s="171">
        <v>0</v>
      </c>
      <c r="ER36" s="171">
        <v>0</v>
      </c>
      <c r="ES36" s="171">
        <v>0</v>
      </c>
      <c r="ET36" s="171">
        <v>0</v>
      </c>
      <c r="EU36" s="171">
        <v>0</v>
      </c>
      <c r="EV36" s="172">
        <v>3</v>
      </c>
      <c r="EW36" s="367">
        <v>0</v>
      </c>
      <c r="EX36" s="248">
        <v>12115.28</v>
      </c>
      <c r="EY36" s="174">
        <v>0</v>
      </c>
      <c r="EZ36" s="249">
        <v>0</v>
      </c>
      <c r="FA36" s="249">
        <v>-372.38900000000001</v>
      </c>
      <c r="FB36" s="174">
        <v>0</v>
      </c>
      <c r="FC36" s="175">
        <v>0</v>
      </c>
      <c r="FD36" s="250">
        <v>0</v>
      </c>
      <c r="FE36" s="176">
        <v>11742.891000000001</v>
      </c>
      <c r="FF36" s="177">
        <v>12115.28</v>
      </c>
      <c r="FG36" s="177">
        <v>-372.38900000000001</v>
      </c>
      <c r="FH36" s="177">
        <v>0</v>
      </c>
      <c r="FI36" s="177">
        <v>0</v>
      </c>
      <c r="FJ36" s="177">
        <v>0</v>
      </c>
      <c r="FK36" s="177">
        <v>0</v>
      </c>
      <c r="FL36" s="177">
        <v>0</v>
      </c>
      <c r="FM36" s="177">
        <v>0</v>
      </c>
      <c r="FN36" s="177">
        <v>0</v>
      </c>
      <c r="FO36" s="177">
        <v>0</v>
      </c>
      <c r="FP36" s="177">
        <v>0</v>
      </c>
      <c r="FQ36" s="177">
        <v>0</v>
      </c>
      <c r="FR36" s="177">
        <v>0</v>
      </c>
      <c r="FS36" s="177">
        <v>0</v>
      </c>
      <c r="FT36" s="177">
        <v>0</v>
      </c>
      <c r="FU36" s="177">
        <v>0</v>
      </c>
      <c r="FV36" s="177">
        <v>0</v>
      </c>
      <c r="FW36" s="177">
        <v>0</v>
      </c>
      <c r="FX36" s="177">
        <v>0</v>
      </c>
      <c r="FY36" s="177">
        <v>0</v>
      </c>
      <c r="FZ36" s="177">
        <v>0</v>
      </c>
      <c r="GA36" s="177">
        <v>0</v>
      </c>
      <c r="GB36" s="177">
        <v>0</v>
      </c>
      <c r="GC36" s="177">
        <v>0</v>
      </c>
      <c r="GD36" s="177">
        <v>0</v>
      </c>
      <c r="GE36" s="177">
        <v>0</v>
      </c>
      <c r="GF36" s="177">
        <v>0</v>
      </c>
      <c r="GG36" s="177">
        <v>0</v>
      </c>
      <c r="GH36" s="177">
        <v>0</v>
      </c>
      <c r="GI36" s="177">
        <v>0</v>
      </c>
      <c r="GJ36" s="177">
        <v>0</v>
      </c>
      <c r="GK36" s="178"/>
      <c r="GL36" s="103">
        <v>0</v>
      </c>
      <c r="GM36" s="124"/>
      <c r="GN36" s="104">
        <v>0</v>
      </c>
      <c r="GO36" s="104">
        <v>0</v>
      </c>
      <c r="GP36" s="104">
        <v>0</v>
      </c>
      <c r="GQ36" s="104">
        <v>0</v>
      </c>
      <c r="GR36" s="104">
        <v>0</v>
      </c>
      <c r="GS36" s="104">
        <v>0</v>
      </c>
      <c r="GT36" s="104">
        <v>0</v>
      </c>
      <c r="GU36" s="104">
        <v>0</v>
      </c>
      <c r="GV36" s="104">
        <v>0</v>
      </c>
      <c r="GW36" s="104">
        <v>0</v>
      </c>
      <c r="GX36" s="104">
        <v>0</v>
      </c>
      <c r="GY36" s="104">
        <v>0</v>
      </c>
      <c r="GZ36" s="104">
        <v>0</v>
      </c>
      <c r="HA36" s="104">
        <v>0</v>
      </c>
      <c r="HB36" s="104">
        <v>0</v>
      </c>
      <c r="HC36" s="104">
        <v>0</v>
      </c>
      <c r="HD36" s="104">
        <v>0</v>
      </c>
      <c r="HE36" s="104">
        <v>0</v>
      </c>
      <c r="HF36" s="104">
        <v>0</v>
      </c>
      <c r="HG36" s="104">
        <v>0</v>
      </c>
      <c r="HH36" s="104">
        <v>0</v>
      </c>
      <c r="HI36" s="104">
        <v>0</v>
      </c>
      <c r="HJ36" s="104">
        <v>0</v>
      </c>
      <c r="HK36" s="104">
        <v>0</v>
      </c>
      <c r="HL36" s="104">
        <v>0</v>
      </c>
      <c r="HM36" s="104">
        <v>0</v>
      </c>
      <c r="HN36" s="104">
        <v>0</v>
      </c>
      <c r="HO36" s="104">
        <v>0</v>
      </c>
      <c r="HP36" s="104"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v>0</v>
      </c>
      <c r="HZ36" s="280">
        <v>0</v>
      </c>
      <c r="IA36" s="280">
        <v>0</v>
      </c>
      <c r="IB36" s="64" t="b">
        <v>0</v>
      </c>
      <c r="IC36" s="64"/>
    </row>
    <row r="37" spans="1:237" s="106" customFormat="1" ht="22.5" customHeight="1" x14ac:dyDescent="0.25">
      <c r="A37" s="368" t="s">
        <v>3218</v>
      </c>
      <c r="B37" s="369" t="s">
        <v>3219</v>
      </c>
      <c r="C37" s="370" t="s">
        <v>3191</v>
      </c>
      <c r="D37" s="371" t="s">
        <v>3220</v>
      </c>
      <c r="E37" s="371" t="s">
        <v>3221</v>
      </c>
      <c r="F37" s="372" t="s">
        <v>3181</v>
      </c>
      <c r="G37" s="372" t="s">
        <v>3182</v>
      </c>
      <c r="H37" s="373" t="s">
        <v>1301</v>
      </c>
      <c r="I37" s="374" t="s">
        <v>1301</v>
      </c>
      <c r="J37" s="421" t="s">
        <v>3183</v>
      </c>
      <c r="K37" s="421" t="s">
        <v>3185</v>
      </c>
      <c r="L37" s="329">
        <v>0</v>
      </c>
      <c r="M37" s="329">
        <v>0</v>
      </c>
      <c r="N37" s="657"/>
      <c r="O37" s="658" t="s">
        <v>3332</v>
      </c>
      <c r="P37" s="659">
        <v>0</v>
      </c>
      <c r="Q37" s="400">
        <v>25</v>
      </c>
      <c r="R37" s="401"/>
      <c r="S37" s="400"/>
      <c r="T37" s="401"/>
      <c r="U37" s="400">
        <f>Q37+'APONTAMENTO CREDENCIAMENTO'!U37</f>
        <v>24</v>
      </c>
      <c r="V37" s="400">
        <f>R37+'APONTAMENTO CREDENCIAMENTO'!V37</f>
        <v>0</v>
      </c>
      <c r="W37" s="400">
        <f>S37+'APONTAMENTO CREDENCIAMENTO'!W37</f>
        <v>0</v>
      </c>
      <c r="X37" s="400">
        <f>T37+'APONTAMENTO CREDENCIAMENTO'!X37</f>
        <v>0</v>
      </c>
      <c r="Y37" s="400">
        <f>U37+'APONTAMENTO CREDENCIAMENTO'!Y37</f>
        <v>24</v>
      </c>
      <c r="Z37" s="400">
        <f>V37+'APONTAMENTO CREDENCIAMENTO'!Z37</f>
        <v>0</v>
      </c>
      <c r="AA37" s="400">
        <f>W37+'APONTAMENTO CREDENCIAMENTO'!AA37</f>
        <v>0</v>
      </c>
      <c r="AB37" s="400">
        <f>X37+'APONTAMENTO CREDENCIAMENTO'!AB37</f>
        <v>0</v>
      </c>
      <c r="AC37" s="400">
        <f>Y37+'APONTAMENTO CREDENCIAMENTO'!AC37</f>
        <v>24</v>
      </c>
      <c r="AD37" s="400">
        <f>Z37+'APONTAMENTO CREDENCIAMENTO'!AD37</f>
        <v>0</v>
      </c>
      <c r="AE37" s="400">
        <f>AA37+'APONTAMENTO CREDENCIAMENTO'!AE37</f>
        <v>0</v>
      </c>
      <c r="AF37" s="400">
        <f>AB37+'APONTAMENTO CREDENCIAMENTO'!AF37</f>
        <v>0</v>
      </c>
      <c r="AG37" s="400">
        <f>AC37+'APONTAMENTO CREDENCIAMENTO'!AG37</f>
        <v>24</v>
      </c>
      <c r="AH37" s="400">
        <f>AD37+'APONTAMENTO CREDENCIAMENTO'!AH37</f>
        <v>0</v>
      </c>
      <c r="AI37" s="400">
        <f>AE37+'APONTAMENTO CREDENCIAMENTO'!AI37</f>
        <v>0</v>
      </c>
      <c r="AJ37" s="400">
        <f>AF37+'APONTAMENTO CREDENCIAMENTO'!AJ37</f>
        <v>0</v>
      </c>
      <c r="AK37" s="400">
        <f>AG37+'APONTAMENTO CREDENCIAMENTO'!AK37</f>
        <v>24</v>
      </c>
      <c r="AL37" s="400">
        <f>AH37+'APONTAMENTO CREDENCIAMENTO'!AL37</f>
        <v>0</v>
      </c>
      <c r="AM37" s="400">
        <f>AI37+'APONTAMENTO CREDENCIAMENTO'!AM37</f>
        <v>0</v>
      </c>
      <c r="AN37" s="400">
        <f>AJ37+'APONTAMENTO CREDENCIAMENTO'!AN37</f>
        <v>0</v>
      </c>
      <c r="AO37" s="400">
        <f>AK37+'APONTAMENTO CREDENCIAMENTO'!AO37</f>
        <v>24</v>
      </c>
      <c r="AP37" s="400">
        <f>AL37+'APONTAMENTO CREDENCIAMENTO'!AP37</f>
        <v>0</v>
      </c>
      <c r="AQ37" s="400">
        <f>AM37+'APONTAMENTO CREDENCIAMENTO'!AQ37</f>
        <v>0</v>
      </c>
      <c r="AR37" s="400">
        <f>AN37+'APONTAMENTO CREDENCIAMENTO'!AR37</f>
        <v>0</v>
      </c>
      <c r="AS37" s="400">
        <f>AO37+'APONTAMENTO CREDENCIAMENTO'!AS37</f>
        <v>24</v>
      </c>
      <c r="AT37" s="400">
        <f>AP37+'APONTAMENTO CREDENCIAMENTO'!AT37</f>
        <v>0</v>
      </c>
      <c r="AU37" s="400">
        <f>AQ37+'APONTAMENTO CREDENCIAMENTO'!AU37</f>
        <v>0</v>
      </c>
      <c r="AV37" s="400">
        <f>AR37+'APONTAMENTO CREDENCIAMENTO'!AV37</f>
        <v>0</v>
      </c>
      <c r="AW37" s="400">
        <f>AS37+'APONTAMENTO CREDENCIAMENTO'!AW37</f>
        <v>24</v>
      </c>
      <c r="AX37" s="400">
        <f>AT37+'APONTAMENTO CREDENCIAMENTO'!AX37</f>
        <v>0</v>
      </c>
      <c r="AY37" s="400">
        <f>AU37+'APONTAMENTO CREDENCIAMENTO'!AY37</f>
        <v>0</v>
      </c>
      <c r="AZ37" s="400">
        <f>AV37+'APONTAMENTO CREDENCIAMENTO'!AZ37</f>
        <v>0</v>
      </c>
      <c r="BA37" s="400">
        <f>AW37+'APONTAMENTO CREDENCIAMENTO'!BA37</f>
        <v>24</v>
      </c>
      <c r="BB37" s="400">
        <f>AX37+'APONTAMENTO CREDENCIAMENTO'!BB37</f>
        <v>0</v>
      </c>
      <c r="BC37" s="400">
        <f>AY37+'APONTAMENTO CREDENCIAMENTO'!BC37</f>
        <v>0</v>
      </c>
      <c r="BD37" s="400">
        <f>AZ37+'APONTAMENTO CREDENCIAMENTO'!BD37</f>
        <v>0</v>
      </c>
      <c r="BE37" s="400">
        <f>BA37+'APONTAMENTO CREDENCIAMENTO'!BE37</f>
        <v>24</v>
      </c>
      <c r="BF37" s="400">
        <f>BB37+'APONTAMENTO CREDENCIAMENTO'!BF37</f>
        <v>0</v>
      </c>
      <c r="BG37" s="400">
        <f>BC37+'APONTAMENTO CREDENCIAMENTO'!BG37</f>
        <v>0</v>
      </c>
      <c r="BH37" s="400">
        <f>BD37+'APONTAMENTO CREDENCIAMENTO'!BH37</f>
        <v>0</v>
      </c>
      <c r="BI37" s="400">
        <f>BE37+'APONTAMENTO CREDENCIAMENTO'!BI37</f>
        <v>24</v>
      </c>
      <c r="BJ37" s="400">
        <f>BF37+'APONTAMENTO CREDENCIAMENTO'!BJ37</f>
        <v>0</v>
      </c>
      <c r="BK37" s="400">
        <f>BG37+'APONTAMENTO CREDENCIAMENTO'!BK37</f>
        <v>0</v>
      </c>
      <c r="BL37" s="400">
        <f>BH37+'APONTAMENTO CREDENCIAMENTO'!BL37</f>
        <v>0</v>
      </c>
      <c r="BM37" s="400">
        <f>BI37+'APONTAMENTO CREDENCIAMENTO'!BM37</f>
        <v>24</v>
      </c>
      <c r="BN37" s="400">
        <f>BJ37+'APONTAMENTO CREDENCIAMENTO'!BN37</f>
        <v>0</v>
      </c>
      <c r="BO37" s="400">
        <f>BK37+'APONTAMENTO CREDENCIAMENTO'!BO37</f>
        <v>0</v>
      </c>
      <c r="BP37" s="400">
        <f>BL37+'APONTAMENTO CREDENCIAMENTO'!BP37</f>
        <v>0</v>
      </c>
      <c r="BQ37" s="400">
        <f>BM37+'APONTAMENTO CREDENCIAMENTO'!BQ37</f>
        <v>24</v>
      </c>
      <c r="BR37" s="400">
        <f>BN37+'APONTAMENTO CREDENCIAMENTO'!BR37</f>
        <v>0</v>
      </c>
      <c r="BS37" s="400">
        <f>BO37+'APONTAMENTO CREDENCIAMENTO'!BS37</f>
        <v>0</v>
      </c>
      <c r="BT37" s="400">
        <f>BP37+'APONTAMENTO CREDENCIAMENTO'!BT37</f>
        <v>0</v>
      </c>
      <c r="BU37" s="400">
        <f>BQ37+'APONTAMENTO CREDENCIAMENTO'!BU37</f>
        <v>24</v>
      </c>
      <c r="BV37" s="400">
        <f>BR37+'APONTAMENTO CREDENCIAMENTO'!BV37</f>
        <v>0</v>
      </c>
      <c r="BW37" s="400">
        <f>BS37+'APONTAMENTO CREDENCIAMENTO'!BW37</f>
        <v>0</v>
      </c>
      <c r="BX37" s="400">
        <f>BT37+'APONTAMENTO CREDENCIAMENTO'!BX37</f>
        <v>0</v>
      </c>
      <c r="BY37" s="400">
        <f>BU37+'APONTAMENTO CREDENCIAMENTO'!BY37</f>
        <v>24</v>
      </c>
      <c r="BZ37" s="400">
        <f>BV37+'APONTAMENTO CREDENCIAMENTO'!BZ37</f>
        <v>0</v>
      </c>
      <c r="CA37" s="400">
        <f>BW37+'APONTAMENTO CREDENCIAMENTO'!CA37</f>
        <v>0</v>
      </c>
      <c r="CB37" s="400">
        <f>BX37+'APONTAMENTO CREDENCIAMENTO'!CB37</f>
        <v>0</v>
      </c>
      <c r="CC37" s="400">
        <f>BY37+'APONTAMENTO CREDENCIAMENTO'!CC37</f>
        <v>24</v>
      </c>
      <c r="CD37" s="400">
        <f>BZ37+'APONTAMENTO CREDENCIAMENTO'!CD37</f>
        <v>0</v>
      </c>
      <c r="CE37" s="400">
        <f>CA37+'APONTAMENTO CREDENCIAMENTO'!CE37</f>
        <v>0</v>
      </c>
      <c r="CF37" s="400">
        <f>CB37+'APONTAMENTO CREDENCIAMENTO'!CF37</f>
        <v>0</v>
      </c>
      <c r="CG37" s="400">
        <f>CC37+'APONTAMENTO CREDENCIAMENTO'!CG37</f>
        <v>24</v>
      </c>
      <c r="CH37" s="400">
        <f>CD37+'APONTAMENTO CREDENCIAMENTO'!CH37</f>
        <v>0</v>
      </c>
      <c r="CI37" s="400">
        <f>CE37+'APONTAMENTO CREDENCIAMENTO'!CI37</f>
        <v>0</v>
      </c>
      <c r="CJ37" s="400">
        <f>CF37+'APONTAMENTO CREDENCIAMENTO'!CJ37</f>
        <v>0</v>
      </c>
      <c r="CK37" s="400">
        <f>CG37+'APONTAMENTO CREDENCIAMENTO'!CK37</f>
        <v>24</v>
      </c>
      <c r="CL37" s="400">
        <f>CH37+'APONTAMENTO CREDENCIAMENTO'!CL37</f>
        <v>0</v>
      </c>
      <c r="CM37" s="400">
        <f>CI37+'APONTAMENTO CREDENCIAMENTO'!CM37</f>
        <v>0</v>
      </c>
      <c r="CN37" s="400">
        <f>CJ37+'APONTAMENTO CREDENCIAMENTO'!CN37</f>
        <v>0</v>
      </c>
      <c r="CO37" s="400">
        <f>CK37+'APONTAMENTO CREDENCIAMENTO'!CO37</f>
        <v>24</v>
      </c>
      <c r="CP37" s="400">
        <f>CL37+'APONTAMENTO CREDENCIAMENTO'!CP37</f>
        <v>0</v>
      </c>
      <c r="CQ37" s="400">
        <f>CM37+'APONTAMENTO CREDENCIAMENTO'!CQ37</f>
        <v>0</v>
      </c>
      <c r="CR37" s="400">
        <f>CN37+'APONTAMENTO CREDENCIAMENTO'!CR37</f>
        <v>0</v>
      </c>
      <c r="CS37" s="400">
        <f>CO37+'APONTAMENTO CREDENCIAMENTO'!CS37</f>
        <v>24</v>
      </c>
      <c r="CT37" s="400">
        <f>CP37+'APONTAMENTO CREDENCIAMENTO'!CT37</f>
        <v>0</v>
      </c>
      <c r="CU37" s="400">
        <f>CQ37+'APONTAMENTO CREDENCIAMENTO'!CU37</f>
        <v>0</v>
      </c>
      <c r="CV37" s="400">
        <f>CR37+'APONTAMENTO CREDENCIAMENTO'!CV37</f>
        <v>0</v>
      </c>
      <c r="CW37" s="400">
        <f>CS37+'APONTAMENTO CREDENCIAMENTO'!CW37</f>
        <v>24</v>
      </c>
      <c r="CX37" s="400">
        <f>CT37+'APONTAMENTO CREDENCIAMENTO'!CX37</f>
        <v>0</v>
      </c>
      <c r="CY37" s="400">
        <f>CU37+'APONTAMENTO CREDENCIAMENTO'!CY37</f>
        <v>0</v>
      </c>
      <c r="CZ37" s="400">
        <f>CV37+'APONTAMENTO CREDENCIAMENTO'!CZ37</f>
        <v>0</v>
      </c>
      <c r="DA37" s="400">
        <f>CW37+'APONTAMENTO CREDENCIAMENTO'!DA37</f>
        <v>24</v>
      </c>
      <c r="DB37" s="400">
        <f>CX37+'APONTAMENTO CREDENCIAMENTO'!DB37</f>
        <v>0</v>
      </c>
      <c r="DC37" s="400">
        <f>CY37+'APONTAMENTO CREDENCIAMENTO'!DC37</f>
        <v>0</v>
      </c>
      <c r="DD37" s="400">
        <f>CZ37+'APONTAMENTO CREDENCIAMENTO'!DD37</f>
        <v>0</v>
      </c>
      <c r="DE37" s="400">
        <f>DA37+'APONTAMENTO CREDENCIAMENTO'!DE37</f>
        <v>24</v>
      </c>
      <c r="DF37" s="400">
        <f>DB37+'APONTAMENTO CREDENCIAMENTO'!DF37</f>
        <v>0</v>
      </c>
      <c r="DG37" s="400">
        <f>DC37+'APONTAMENTO CREDENCIAMENTO'!DG37</f>
        <v>0</v>
      </c>
      <c r="DH37" s="400">
        <f>DD37+'APONTAMENTO CREDENCIAMENTO'!DH37</f>
        <v>0</v>
      </c>
      <c r="DI37" s="400">
        <f>DE37+'APONTAMENTO CREDENCIAMENTO'!DI37</f>
        <v>24</v>
      </c>
      <c r="DJ37" s="400">
        <f>DF37+'APONTAMENTO CREDENCIAMENTO'!DJ37</f>
        <v>0</v>
      </c>
      <c r="DK37" s="400">
        <f>DG37+'APONTAMENTO CREDENCIAMENTO'!DK37</f>
        <v>0</v>
      </c>
      <c r="DL37" s="400">
        <f>DH37+'APONTAMENTO CREDENCIAMENTO'!DL37</f>
        <v>0</v>
      </c>
      <c r="DM37" s="400">
        <f>DI37+'APONTAMENTO CREDENCIAMENTO'!DM37</f>
        <v>24</v>
      </c>
      <c r="DN37" s="400">
        <f>DJ37+'APONTAMENTO CREDENCIAMENTO'!DN37</f>
        <v>0</v>
      </c>
      <c r="DO37" s="400">
        <f>DK37+'APONTAMENTO CREDENCIAMENTO'!DO37</f>
        <v>0</v>
      </c>
      <c r="DP37" s="400">
        <f>DL37+'APONTAMENTO CREDENCIAMENTO'!DP37</f>
        <v>0</v>
      </c>
      <c r="DQ37" s="400">
        <f>DM37+'APONTAMENTO CREDENCIAMENTO'!DQ37</f>
        <v>24</v>
      </c>
      <c r="DR37" s="400">
        <f>DN37+'APONTAMENTO CREDENCIAMENTO'!DR37</f>
        <v>0</v>
      </c>
      <c r="DS37" s="400">
        <f>DO37+'APONTAMENTO CREDENCIAMENTO'!DS37</f>
        <v>0</v>
      </c>
      <c r="DT37" s="400">
        <f>DP37+'APONTAMENTO CREDENCIAMENTO'!DT37</f>
        <v>0</v>
      </c>
      <c r="DU37" s="400">
        <f>DQ37+'APONTAMENTO CREDENCIAMENTO'!DU37</f>
        <v>24</v>
      </c>
      <c r="DV37" s="400">
        <f>DR37+'APONTAMENTO CREDENCIAMENTO'!DV37</f>
        <v>0</v>
      </c>
      <c r="DW37" s="400">
        <f>DS37+'APONTAMENTO CREDENCIAMENTO'!DW37</f>
        <v>0</v>
      </c>
      <c r="DX37" s="400">
        <f>DT37+'APONTAMENTO CREDENCIAMENTO'!DX37</f>
        <v>0</v>
      </c>
      <c r="DY37" s="400">
        <f>DU37+'APONTAMENTO CREDENCIAMENTO'!DY37</f>
        <v>24</v>
      </c>
      <c r="DZ37" s="400">
        <f>DV37+'APONTAMENTO CREDENCIAMENTO'!DZ37</f>
        <v>0</v>
      </c>
      <c r="EA37" s="400">
        <f>DW37+'APONTAMENTO CREDENCIAMENTO'!EA37</f>
        <v>0</v>
      </c>
      <c r="EB37" s="400">
        <f>DX37+'APONTAMENTO CREDENCIAMENTO'!EB37</f>
        <v>0</v>
      </c>
      <c r="EC37" s="400">
        <f>DY37+'APONTAMENTO CREDENCIAMENTO'!EC37</f>
        <v>24</v>
      </c>
      <c r="ED37" s="400">
        <f>DZ37+'APONTAMENTO CREDENCIAMENTO'!ED37</f>
        <v>0</v>
      </c>
      <c r="EE37" s="400">
        <f>EA37+'APONTAMENTO CREDENCIAMENTO'!EE37</f>
        <v>0</v>
      </c>
      <c r="EF37" s="400">
        <f>EB37+'APONTAMENTO CREDENCIAMENTO'!EF37</f>
        <v>0</v>
      </c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v>25</v>
      </c>
      <c r="EQ37" s="171">
        <v>-1</v>
      </c>
      <c r="ER37" s="171">
        <v>0</v>
      </c>
      <c r="ES37" s="171">
        <v>0</v>
      </c>
      <c r="ET37" s="171">
        <v>0</v>
      </c>
      <c r="EU37" s="171">
        <v>0</v>
      </c>
      <c r="EV37" s="172">
        <v>24</v>
      </c>
      <c r="EW37" s="173"/>
      <c r="EX37" s="248">
        <v>0</v>
      </c>
      <c r="EY37" s="174">
        <v>0</v>
      </c>
      <c r="EZ37" s="249">
        <v>0</v>
      </c>
      <c r="FA37" s="249">
        <v>0</v>
      </c>
      <c r="FB37" s="174">
        <v>0</v>
      </c>
      <c r="FC37" s="126">
        <v>0</v>
      </c>
      <c r="FD37" s="250"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v>0</v>
      </c>
      <c r="HZ37" s="280">
        <v>0</v>
      </c>
      <c r="IA37" s="280">
        <v>0</v>
      </c>
      <c r="IB37" s="64"/>
      <c r="IC37" s="64"/>
    </row>
    <row r="38" spans="1:237" s="106" customFormat="1" ht="22.5" customHeight="1" x14ac:dyDescent="0.25">
      <c r="A38" s="368" t="s">
        <v>3218</v>
      </c>
      <c r="B38" s="369" t="s">
        <v>3219</v>
      </c>
      <c r="C38" s="375" t="s">
        <v>3191</v>
      </c>
      <c r="D38" s="371" t="s">
        <v>3220</v>
      </c>
      <c r="E38" s="371" t="s">
        <v>3221</v>
      </c>
      <c r="F38" s="376" t="s">
        <v>3181</v>
      </c>
      <c r="G38" s="376" t="s">
        <v>3182</v>
      </c>
      <c r="H38" s="373" t="s">
        <v>1301</v>
      </c>
      <c r="I38" s="374" t="s">
        <v>1301</v>
      </c>
      <c r="J38" s="421" t="s">
        <v>3183</v>
      </c>
      <c r="K38" s="422" t="s">
        <v>3186</v>
      </c>
      <c r="L38" s="329">
        <v>0</v>
      </c>
      <c r="M38" s="329">
        <v>0</v>
      </c>
      <c r="N38" s="657"/>
      <c r="O38" s="658" t="s">
        <v>3332</v>
      </c>
      <c r="P38" s="659">
        <v>0</v>
      </c>
      <c r="Q38" s="400"/>
      <c r="R38" s="401"/>
      <c r="S38" s="400"/>
      <c r="T38" s="401"/>
      <c r="U38" s="400">
        <f>Q38+'APONTAMENTO CREDENCIAMENTO'!U38</f>
        <v>0</v>
      </c>
      <c r="V38" s="400">
        <f>R38+'APONTAMENTO CREDENCIAMENTO'!V38</f>
        <v>0</v>
      </c>
      <c r="W38" s="400">
        <f>S38+'APONTAMENTO CREDENCIAMENTO'!W38</f>
        <v>0</v>
      </c>
      <c r="X38" s="400">
        <f>T38+'APONTAMENTO CREDENCIAMENTO'!X38</f>
        <v>0</v>
      </c>
      <c r="Y38" s="400">
        <f>U38+'APONTAMENTO CREDENCIAMENTO'!Y38</f>
        <v>0</v>
      </c>
      <c r="Z38" s="400">
        <f>V38+'APONTAMENTO CREDENCIAMENTO'!Z38</f>
        <v>0</v>
      </c>
      <c r="AA38" s="400">
        <f>W38+'APONTAMENTO CREDENCIAMENTO'!AA38</f>
        <v>0</v>
      </c>
      <c r="AB38" s="400">
        <f>X38+'APONTAMENTO CREDENCIAMENTO'!AB38</f>
        <v>0</v>
      </c>
      <c r="AC38" s="400">
        <f>Y38+'APONTAMENTO CREDENCIAMENTO'!AC38</f>
        <v>0</v>
      </c>
      <c r="AD38" s="400">
        <f>Z38+'APONTAMENTO CREDENCIAMENTO'!AD38</f>
        <v>0</v>
      </c>
      <c r="AE38" s="400">
        <f>AA38+'APONTAMENTO CREDENCIAMENTO'!AE38</f>
        <v>0</v>
      </c>
      <c r="AF38" s="400">
        <f>AB38+'APONTAMENTO CREDENCIAMENTO'!AF38</f>
        <v>0</v>
      </c>
      <c r="AG38" s="400">
        <f>AC38+'APONTAMENTO CREDENCIAMENTO'!AG38</f>
        <v>0</v>
      </c>
      <c r="AH38" s="400">
        <f>AD38+'APONTAMENTO CREDENCIAMENTO'!AH38</f>
        <v>0</v>
      </c>
      <c r="AI38" s="400">
        <f>AE38+'APONTAMENTO CREDENCIAMENTO'!AI38</f>
        <v>0</v>
      </c>
      <c r="AJ38" s="400">
        <f>AF38+'APONTAMENTO CREDENCIAMENTO'!AJ38</f>
        <v>0</v>
      </c>
      <c r="AK38" s="400">
        <f>AG38+'APONTAMENTO CREDENCIAMENTO'!AK38</f>
        <v>0</v>
      </c>
      <c r="AL38" s="400">
        <f>AH38+'APONTAMENTO CREDENCIAMENTO'!AL38</f>
        <v>0</v>
      </c>
      <c r="AM38" s="400">
        <f>AI38+'APONTAMENTO CREDENCIAMENTO'!AM38</f>
        <v>0</v>
      </c>
      <c r="AN38" s="400">
        <f>AJ38+'APONTAMENTO CREDENCIAMENTO'!AN38</f>
        <v>0</v>
      </c>
      <c r="AO38" s="400">
        <f>AK38+'APONTAMENTO CREDENCIAMENTO'!AO38</f>
        <v>0</v>
      </c>
      <c r="AP38" s="400">
        <f>AL38+'APONTAMENTO CREDENCIAMENTO'!AP38</f>
        <v>0</v>
      </c>
      <c r="AQ38" s="400">
        <f>AM38+'APONTAMENTO CREDENCIAMENTO'!AQ38</f>
        <v>0</v>
      </c>
      <c r="AR38" s="400">
        <f>AN38+'APONTAMENTO CREDENCIAMENTO'!AR38</f>
        <v>0</v>
      </c>
      <c r="AS38" s="400">
        <f>AO38+'APONTAMENTO CREDENCIAMENTO'!AS38</f>
        <v>0</v>
      </c>
      <c r="AT38" s="400">
        <f>AP38+'APONTAMENTO CREDENCIAMENTO'!AT38</f>
        <v>0</v>
      </c>
      <c r="AU38" s="400">
        <f>AQ38+'APONTAMENTO CREDENCIAMENTO'!AU38</f>
        <v>0</v>
      </c>
      <c r="AV38" s="400">
        <f>AR38+'APONTAMENTO CREDENCIAMENTO'!AV38</f>
        <v>0</v>
      </c>
      <c r="AW38" s="400">
        <f>AS38+'APONTAMENTO CREDENCIAMENTO'!AW38</f>
        <v>0</v>
      </c>
      <c r="AX38" s="400">
        <f>AT38+'APONTAMENTO CREDENCIAMENTO'!AX38</f>
        <v>0</v>
      </c>
      <c r="AY38" s="400">
        <f>AU38+'APONTAMENTO CREDENCIAMENTO'!AY38</f>
        <v>0</v>
      </c>
      <c r="AZ38" s="400">
        <f>AV38+'APONTAMENTO CREDENCIAMENTO'!AZ38</f>
        <v>0</v>
      </c>
      <c r="BA38" s="400">
        <f>AW38+'APONTAMENTO CREDENCIAMENTO'!BA38</f>
        <v>0</v>
      </c>
      <c r="BB38" s="400">
        <f>AX38+'APONTAMENTO CREDENCIAMENTO'!BB38</f>
        <v>0</v>
      </c>
      <c r="BC38" s="400">
        <f>AY38+'APONTAMENTO CREDENCIAMENTO'!BC38</f>
        <v>0</v>
      </c>
      <c r="BD38" s="400">
        <f>AZ38+'APONTAMENTO CREDENCIAMENTO'!BD38</f>
        <v>0</v>
      </c>
      <c r="BE38" s="400">
        <f>BA38+'APONTAMENTO CREDENCIAMENTO'!BE38</f>
        <v>0</v>
      </c>
      <c r="BF38" s="400">
        <f>BB38+'APONTAMENTO CREDENCIAMENTO'!BF38</f>
        <v>0</v>
      </c>
      <c r="BG38" s="400">
        <f>BC38+'APONTAMENTO CREDENCIAMENTO'!BG38</f>
        <v>0</v>
      </c>
      <c r="BH38" s="400">
        <f>BD38+'APONTAMENTO CREDENCIAMENTO'!BH38</f>
        <v>0</v>
      </c>
      <c r="BI38" s="400">
        <f>BE38+'APONTAMENTO CREDENCIAMENTO'!BI38</f>
        <v>0</v>
      </c>
      <c r="BJ38" s="400">
        <f>BF38+'APONTAMENTO CREDENCIAMENTO'!BJ38</f>
        <v>0</v>
      </c>
      <c r="BK38" s="400">
        <f>BG38+'APONTAMENTO CREDENCIAMENTO'!BK38</f>
        <v>0</v>
      </c>
      <c r="BL38" s="400">
        <f>BH38+'APONTAMENTO CREDENCIAMENTO'!BL38</f>
        <v>0</v>
      </c>
      <c r="BM38" s="400">
        <f>BI38+'APONTAMENTO CREDENCIAMENTO'!BM38</f>
        <v>0</v>
      </c>
      <c r="BN38" s="400">
        <f>BJ38+'APONTAMENTO CREDENCIAMENTO'!BN38</f>
        <v>0</v>
      </c>
      <c r="BO38" s="400">
        <f>BK38+'APONTAMENTO CREDENCIAMENTO'!BO38</f>
        <v>0</v>
      </c>
      <c r="BP38" s="400">
        <f>BL38+'APONTAMENTO CREDENCIAMENTO'!BP38</f>
        <v>0</v>
      </c>
      <c r="BQ38" s="400">
        <f>BM38+'APONTAMENTO CREDENCIAMENTO'!BQ38</f>
        <v>0</v>
      </c>
      <c r="BR38" s="400">
        <f>BN38+'APONTAMENTO CREDENCIAMENTO'!BR38</f>
        <v>0</v>
      </c>
      <c r="BS38" s="400">
        <f>BO38+'APONTAMENTO CREDENCIAMENTO'!BS38</f>
        <v>0</v>
      </c>
      <c r="BT38" s="400">
        <f>BP38+'APONTAMENTO CREDENCIAMENTO'!BT38</f>
        <v>0</v>
      </c>
      <c r="BU38" s="400">
        <f>BQ38+'APONTAMENTO CREDENCIAMENTO'!BU38</f>
        <v>0</v>
      </c>
      <c r="BV38" s="400">
        <f>BR38+'APONTAMENTO CREDENCIAMENTO'!BV38</f>
        <v>0</v>
      </c>
      <c r="BW38" s="400">
        <f>BS38+'APONTAMENTO CREDENCIAMENTO'!BW38</f>
        <v>0</v>
      </c>
      <c r="BX38" s="400">
        <f>BT38+'APONTAMENTO CREDENCIAMENTO'!BX38</f>
        <v>0</v>
      </c>
      <c r="BY38" s="400">
        <f>BU38+'APONTAMENTO CREDENCIAMENTO'!BY38</f>
        <v>0</v>
      </c>
      <c r="BZ38" s="400">
        <f>BV38+'APONTAMENTO CREDENCIAMENTO'!BZ38</f>
        <v>0</v>
      </c>
      <c r="CA38" s="400">
        <f>BW38+'APONTAMENTO CREDENCIAMENTO'!CA38</f>
        <v>0</v>
      </c>
      <c r="CB38" s="400">
        <f>BX38+'APONTAMENTO CREDENCIAMENTO'!CB38</f>
        <v>0</v>
      </c>
      <c r="CC38" s="400">
        <f>BY38+'APONTAMENTO CREDENCIAMENTO'!CC38</f>
        <v>0</v>
      </c>
      <c r="CD38" s="400">
        <f>BZ38+'APONTAMENTO CREDENCIAMENTO'!CD38</f>
        <v>0</v>
      </c>
      <c r="CE38" s="400">
        <f>CA38+'APONTAMENTO CREDENCIAMENTO'!CE38</f>
        <v>0</v>
      </c>
      <c r="CF38" s="400">
        <f>CB38+'APONTAMENTO CREDENCIAMENTO'!CF38</f>
        <v>0</v>
      </c>
      <c r="CG38" s="400">
        <f>CC38+'APONTAMENTO CREDENCIAMENTO'!CG38</f>
        <v>0</v>
      </c>
      <c r="CH38" s="400">
        <f>CD38+'APONTAMENTO CREDENCIAMENTO'!CH38</f>
        <v>0</v>
      </c>
      <c r="CI38" s="400">
        <f>CE38+'APONTAMENTO CREDENCIAMENTO'!CI38</f>
        <v>0</v>
      </c>
      <c r="CJ38" s="400">
        <f>CF38+'APONTAMENTO CREDENCIAMENTO'!CJ38</f>
        <v>0</v>
      </c>
      <c r="CK38" s="400">
        <f>CG38+'APONTAMENTO CREDENCIAMENTO'!CK38</f>
        <v>0</v>
      </c>
      <c r="CL38" s="400">
        <f>CH38+'APONTAMENTO CREDENCIAMENTO'!CL38</f>
        <v>0</v>
      </c>
      <c r="CM38" s="400">
        <f>CI38+'APONTAMENTO CREDENCIAMENTO'!CM38</f>
        <v>0</v>
      </c>
      <c r="CN38" s="400">
        <f>CJ38+'APONTAMENTO CREDENCIAMENTO'!CN38</f>
        <v>0</v>
      </c>
      <c r="CO38" s="400">
        <f>CK38+'APONTAMENTO CREDENCIAMENTO'!CO38</f>
        <v>0</v>
      </c>
      <c r="CP38" s="400">
        <f>CL38+'APONTAMENTO CREDENCIAMENTO'!CP38</f>
        <v>0</v>
      </c>
      <c r="CQ38" s="400">
        <f>CM38+'APONTAMENTO CREDENCIAMENTO'!CQ38</f>
        <v>0</v>
      </c>
      <c r="CR38" s="400">
        <f>CN38+'APONTAMENTO CREDENCIAMENTO'!CR38</f>
        <v>0</v>
      </c>
      <c r="CS38" s="400">
        <f>CO38+'APONTAMENTO CREDENCIAMENTO'!CS38</f>
        <v>0</v>
      </c>
      <c r="CT38" s="400">
        <f>CP38+'APONTAMENTO CREDENCIAMENTO'!CT38</f>
        <v>0</v>
      </c>
      <c r="CU38" s="400">
        <f>CQ38+'APONTAMENTO CREDENCIAMENTO'!CU38</f>
        <v>0</v>
      </c>
      <c r="CV38" s="400">
        <f>CR38+'APONTAMENTO CREDENCIAMENTO'!CV38</f>
        <v>0</v>
      </c>
      <c r="CW38" s="400">
        <f>CS38+'APONTAMENTO CREDENCIAMENTO'!CW38</f>
        <v>0</v>
      </c>
      <c r="CX38" s="400">
        <f>CT38+'APONTAMENTO CREDENCIAMENTO'!CX38</f>
        <v>0</v>
      </c>
      <c r="CY38" s="400">
        <f>CU38+'APONTAMENTO CREDENCIAMENTO'!CY38</f>
        <v>0</v>
      </c>
      <c r="CZ38" s="400">
        <f>CV38+'APONTAMENTO CREDENCIAMENTO'!CZ38</f>
        <v>0</v>
      </c>
      <c r="DA38" s="400">
        <f>CW38+'APONTAMENTO CREDENCIAMENTO'!DA38</f>
        <v>0</v>
      </c>
      <c r="DB38" s="400">
        <f>CX38+'APONTAMENTO CREDENCIAMENTO'!DB38</f>
        <v>0</v>
      </c>
      <c r="DC38" s="400">
        <f>CY38+'APONTAMENTO CREDENCIAMENTO'!DC38</f>
        <v>0</v>
      </c>
      <c r="DD38" s="400">
        <f>CZ38+'APONTAMENTO CREDENCIAMENTO'!DD38</f>
        <v>0</v>
      </c>
      <c r="DE38" s="400">
        <f>DA38+'APONTAMENTO CREDENCIAMENTO'!DE38</f>
        <v>0</v>
      </c>
      <c r="DF38" s="400">
        <f>DB38+'APONTAMENTO CREDENCIAMENTO'!DF38</f>
        <v>0</v>
      </c>
      <c r="DG38" s="400">
        <f>DC38+'APONTAMENTO CREDENCIAMENTO'!DG38</f>
        <v>0</v>
      </c>
      <c r="DH38" s="400">
        <f>DD38+'APONTAMENTO CREDENCIAMENTO'!DH38</f>
        <v>0</v>
      </c>
      <c r="DI38" s="400">
        <f>DE38+'APONTAMENTO CREDENCIAMENTO'!DI38</f>
        <v>0</v>
      </c>
      <c r="DJ38" s="400">
        <f>DF38+'APONTAMENTO CREDENCIAMENTO'!DJ38</f>
        <v>0</v>
      </c>
      <c r="DK38" s="400">
        <f>DG38+'APONTAMENTO CREDENCIAMENTO'!DK38</f>
        <v>0</v>
      </c>
      <c r="DL38" s="400">
        <f>DH38+'APONTAMENTO CREDENCIAMENTO'!DL38</f>
        <v>0</v>
      </c>
      <c r="DM38" s="400">
        <f>DI38+'APONTAMENTO CREDENCIAMENTO'!DM38</f>
        <v>0</v>
      </c>
      <c r="DN38" s="400">
        <f>DJ38+'APONTAMENTO CREDENCIAMENTO'!DN38</f>
        <v>0</v>
      </c>
      <c r="DO38" s="400">
        <f>DK38+'APONTAMENTO CREDENCIAMENTO'!DO38</f>
        <v>0</v>
      </c>
      <c r="DP38" s="400">
        <f>DL38+'APONTAMENTO CREDENCIAMENTO'!DP38</f>
        <v>0</v>
      </c>
      <c r="DQ38" s="400">
        <f>DM38+'APONTAMENTO CREDENCIAMENTO'!DQ38</f>
        <v>0</v>
      </c>
      <c r="DR38" s="400">
        <f>DN38+'APONTAMENTO CREDENCIAMENTO'!DR38</f>
        <v>0</v>
      </c>
      <c r="DS38" s="400">
        <f>DO38+'APONTAMENTO CREDENCIAMENTO'!DS38</f>
        <v>0</v>
      </c>
      <c r="DT38" s="400">
        <f>DP38+'APONTAMENTO CREDENCIAMENTO'!DT38</f>
        <v>0</v>
      </c>
      <c r="DU38" s="400">
        <f>DQ38+'APONTAMENTO CREDENCIAMENTO'!DU38</f>
        <v>0</v>
      </c>
      <c r="DV38" s="400">
        <f>DR38+'APONTAMENTO CREDENCIAMENTO'!DV38</f>
        <v>0</v>
      </c>
      <c r="DW38" s="400">
        <f>DS38+'APONTAMENTO CREDENCIAMENTO'!DW38</f>
        <v>0</v>
      </c>
      <c r="DX38" s="400">
        <f>DT38+'APONTAMENTO CREDENCIAMENTO'!DX38</f>
        <v>0</v>
      </c>
      <c r="DY38" s="400">
        <f>DU38+'APONTAMENTO CREDENCIAMENTO'!DY38</f>
        <v>0</v>
      </c>
      <c r="DZ38" s="400">
        <f>DV38+'APONTAMENTO CREDENCIAMENTO'!DZ38</f>
        <v>0</v>
      </c>
      <c r="EA38" s="400">
        <f>DW38+'APONTAMENTO CREDENCIAMENTO'!EA38</f>
        <v>0</v>
      </c>
      <c r="EB38" s="400">
        <f>DX38+'APONTAMENTO CREDENCIAMENTO'!EB38</f>
        <v>0</v>
      </c>
      <c r="EC38" s="400">
        <f>DY38+'APONTAMENTO CREDENCIAMENTO'!EC38</f>
        <v>0</v>
      </c>
      <c r="ED38" s="400">
        <f>DZ38+'APONTAMENTO CREDENCIAMENTO'!ED38</f>
        <v>0</v>
      </c>
      <c r="EE38" s="400">
        <f>EA38+'APONTAMENTO CREDENCIAMENTO'!EE38</f>
        <v>0</v>
      </c>
      <c r="EF38" s="400">
        <f>EB38+'APONTAMENTO CREDENCIAMENTO'!EF38</f>
        <v>0</v>
      </c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v>0</v>
      </c>
      <c r="EQ38" s="171">
        <v>0</v>
      </c>
      <c r="ER38" s="171">
        <v>0</v>
      </c>
      <c r="ES38" s="171">
        <v>0</v>
      </c>
      <c r="ET38" s="171">
        <v>0</v>
      </c>
      <c r="EU38" s="171">
        <v>0</v>
      </c>
      <c r="EV38" s="172">
        <v>0</v>
      </c>
      <c r="EW38" s="125"/>
      <c r="EX38" s="248">
        <v>0</v>
      </c>
      <c r="EY38" s="174">
        <v>0</v>
      </c>
      <c r="EZ38" s="249">
        <v>0</v>
      </c>
      <c r="FA38" s="249">
        <v>0</v>
      </c>
      <c r="FB38" s="174">
        <v>0</v>
      </c>
      <c r="FC38" s="126">
        <v>0</v>
      </c>
      <c r="FD38" s="250"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v>0</v>
      </c>
      <c r="HZ38" s="280">
        <v>0</v>
      </c>
      <c r="IA38" s="280">
        <v>0</v>
      </c>
      <c r="IB38" s="64"/>
      <c r="IC38" s="64"/>
    </row>
    <row r="39" spans="1:237" s="106" customFormat="1" ht="22.5" customHeight="1" x14ac:dyDescent="0.25">
      <c r="A39" s="368" t="s">
        <v>3218</v>
      </c>
      <c r="B39" s="369" t="s">
        <v>3219</v>
      </c>
      <c r="C39" s="375" t="s">
        <v>3191</v>
      </c>
      <c r="D39" s="371" t="s">
        <v>3220</v>
      </c>
      <c r="E39" s="371" t="s">
        <v>3221</v>
      </c>
      <c r="F39" s="376" t="s">
        <v>3181</v>
      </c>
      <c r="G39" s="376" t="s">
        <v>3182</v>
      </c>
      <c r="H39" s="373" t="s">
        <v>1301</v>
      </c>
      <c r="I39" s="374" t="s">
        <v>1301</v>
      </c>
      <c r="J39" s="421" t="s">
        <v>3183</v>
      </c>
      <c r="K39" s="423" t="s">
        <v>3187</v>
      </c>
      <c r="L39" s="329">
        <v>0</v>
      </c>
      <c r="M39" s="329">
        <v>0</v>
      </c>
      <c r="N39" s="657"/>
      <c r="O39" s="658" t="s">
        <v>3332</v>
      </c>
      <c r="P39" s="659">
        <v>0</v>
      </c>
      <c r="Q39" s="400"/>
      <c r="R39" s="401"/>
      <c r="S39" s="400"/>
      <c r="T39" s="401"/>
      <c r="U39" s="400">
        <f>Q39+'APONTAMENTO CREDENCIAMENTO'!U39</f>
        <v>0</v>
      </c>
      <c r="V39" s="400">
        <f>R39+'APONTAMENTO CREDENCIAMENTO'!V39</f>
        <v>0</v>
      </c>
      <c r="W39" s="400">
        <f>S39+'APONTAMENTO CREDENCIAMENTO'!W39</f>
        <v>0</v>
      </c>
      <c r="X39" s="400">
        <f>T39+'APONTAMENTO CREDENCIAMENTO'!X39</f>
        <v>0</v>
      </c>
      <c r="Y39" s="400">
        <f>U39+'APONTAMENTO CREDENCIAMENTO'!Y39</f>
        <v>0</v>
      </c>
      <c r="Z39" s="400">
        <f>V39+'APONTAMENTO CREDENCIAMENTO'!Z39</f>
        <v>0</v>
      </c>
      <c r="AA39" s="400">
        <f>W39+'APONTAMENTO CREDENCIAMENTO'!AA39</f>
        <v>0</v>
      </c>
      <c r="AB39" s="400">
        <f>X39+'APONTAMENTO CREDENCIAMENTO'!AB39</f>
        <v>0</v>
      </c>
      <c r="AC39" s="400">
        <f>Y39+'APONTAMENTO CREDENCIAMENTO'!AC39</f>
        <v>0</v>
      </c>
      <c r="AD39" s="400">
        <f>Z39+'APONTAMENTO CREDENCIAMENTO'!AD39</f>
        <v>0</v>
      </c>
      <c r="AE39" s="400">
        <f>AA39+'APONTAMENTO CREDENCIAMENTO'!AE39</f>
        <v>0</v>
      </c>
      <c r="AF39" s="400">
        <f>AB39+'APONTAMENTO CREDENCIAMENTO'!AF39</f>
        <v>0</v>
      </c>
      <c r="AG39" s="400">
        <f>AC39+'APONTAMENTO CREDENCIAMENTO'!AG39</f>
        <v>0</v>
      </c>
      <c r="AH39" s="400">
        <f>AD39+'APONTAMENTO CREDENCIAMENTO'!AH39</f>
        <v>0</v>
      </c>
      <c r="AI39" s="400">
        <f>AE39+'APONTAMENTO CREDENCIAMENTO'!AI39</f>
        <v>0</v>
      </c>
      <c r="AJ39" s="400">
        <f>AF39+'APONTAMENTO CREDENCIAMENTO'!AJ39</f>
        <v>0</v>
      </c>
      <c r="AK39" s="400">
        <f>AG39+'APONTAMENTO CREDENCIAMENTO'!AK39</f>
        <v>0</v>
      </c>
      <c r="AL39" s="400">
        <f>AH39+'APONTAMENTO CREDENCIAMENTO'!AL39</f>
        <v>0</v>
      </c>
      <c r="AM39" s="400">
        <f>AI39+'APONTAMENTO CREDENCIAMENTO'!AM39</f>
        <v>0</v>
      </c>
      <c r="AN39" s="400">
        <f>AJ39+'APONTAMENTO CREDENCIAMENTO'!AN39</f>
        <v>0</v>
      </c>
      <c r="AO39" s="400">
        <f>AK39+'APONTAMENTO CREDENCIAMENTO'!AO39</f>
        <v>0</v>
      </c>
      <c r="AP39" s="400">
        <f>AL39+'APONTAMENTO CREDENCIAMENTO'!AP39</f>
        <v>0</v>
      </c>
      <c r="AQ39" s="400">
        <f>AM39+'APONTAMENTO CREDENCIAMENTO'!AQ39</f>
        <v>0</v>
      </c>
      <c r="AR39" s="400">
        <f>AN39+'APONTAMENTO CREDENCIAMENTO'!AR39</f>
        <v>0</v>
      </c>
      <c r="AS39" s="400">
        <f>AO39+'APONTAMENTO CREDENCIAMENTO'!AS39</f>
        <v>0</v>
      </c>
      <c r="AT39" s="400">
        <f>AP39+'APONTAMENTO CREDENCIAMENTO'!AT39</f>
        <v>0</v>
      </c>
      <c r="AU39" s="400">
        <f>AQ39+'APONTAMENTO CREDENCIAMENTO'!AU39</f>
        <v>0</v>
      </c>
      <c r="AV39" s="400">
        <f>AR39+'APONTAMENTO CREDENCIAMENTO'!AV39</f>
        <v>0</v>
      </c>
      <c r="AW39" s="400">
        <f>AS39+'APONTAMENTO CREDENCIAMENTO'!AW39</f>
        <v>0</v>
      </c>
      <c r="AX39" s="400">
        <f>AT39+'APONTAMENTO CREDENCIAMENTO'!AX39</f>
        <v>0</v>
      </c>
      <c r="AY39" s="400">
        <f>AU39+'APONTAMENTO CREDENCIAMENTO'!AY39</f>
        <v>0</v>
      </c>
      <c r="AZ39" s="400">
        <f>AV39+'APONTAMENTO CREDENCIAMENTO'!AZ39</f>
        <v>0</v>
      </c>
      <c r="BA39" s="400">
        <f>AW39+'APONTAMENTO CREDENCIAMENTO'!BA39</f>
        <v>0</v>
      </c>
      <c r="BB39" s="400">
        <f>AX39+'APONTAMENTO CREDENCIAMENTO'!BB39</f>
        <v>0</v>
      </c>
      <c r="BC39" s="400">
        <f>AY39+'APONTAMENTO CREDENCIAMENTO'!BC39</f>
        <v>0</v>
      </c>
      <c r="BD39" s="400">
        <f>AZ39+'APONTAMENTO CREDENCIAMENTO'!BD39</f>
        <v>0</v>
      </c>
      <c r="BE39" s="400">
        <f>BA39+'APONTAMENTO CREDENCIAMENTO'!BE39</f>
        <v>0</v>
      </c>
      <c r="BF39" s="400">
        <f>BB39+'APONTAMENTO CREDENCIAMENTO'!BF39</f>
        <v>0</v>
      </c>
      <c r="BG39" s="400">
        <f>BC39+'APONTAMENTO CREDENCIAMENTO'!BG39</f>
        <v>0</v>
      </c>
      <c r="BH39" s="400">
        <f>BD39+'APONTAMENTO CREDENCIAMENTO'!BH39</f>
        <v>0</v>
      </c>
      <c r="BI39" s="400">
        <f>BE39+'APONTAMENTO CREDENCIAMENTO'!BI39</f>
        <v>0</v>
      </c>
      <c r="BJ39" s="400">
        <f>BF39+'APONTAMENTO CREDENCIAMENTO'!BJ39</f>
        <v>0</v>
      </c>
      <c r="BK39" s="400">
        <f>BG39+'APONTAMENTO CREDENCIAMENTO'!BK39</f>
        <v>0</v>
      </c>
      <c r="BL39" s="400">
        <f>BH39+'APONTAMENTO CREDENCIAMENTO'!BL39</f>
        <v>0</v>
      </c>
      <c r="BM39" s="400">
        <f>BI39+'APONTAMENTO CREDENCIAMENTO'!BM39</f>
        <v>0</v>
      </c>
      <c r="BN39" s="400">
        <f>BJ39+'APONTAMENTO CREDENCIAMENTO'!BN39</f>
        <v>0</v>
      </c>
      <c r="BO39" s="400">
        <f>BK39+'APONTAMENTO CREDENCIAMENTO'!BO39</f>
        <v>0</v>
      </c>
      <c r="BP39" s="400">
        <f>BL39+'APONTAMENTO CREDENCIAMENTO'!BP39</f>
        <v>0</v>
      </c>
      <c r="BQ39" s="400">
        <f>BM39+'APONTAMENTO CREDENCIAMENTO'!BQ39</f>
        <v>0</v>
      </c>
      <c r="BR39" s="400">
        <f>BN39+'APONTAMENTO CREDENCIAMENTO'!BR39</f>
        <v>0</v>
      </c>
      <c r="BS39" s="400">
        <f>BO39+'APONTAMENTO CREDENCIAMENTO'!BS39</f>
        <v>0</v>
      </c>
      <c r="BT39" s="400">
        <f>BP39+'APONTAMENTO CREDENCIAMENTO'!BT39</f>
        <v>0</v>
      </c>
      <c r="BU39" s="400">
        <f>BQ39+'APONTAMENTO CREDENCIAMENTO'!BU39</f>
        <v>0</v>
      </c>
      <c r="BV39" s="400">
        <f>BR39+'APONTAMENTO CREDENCIAMENTO'!BV39</f>
        <v>0</v>
      </c>
      <c r="BW39" s="400">
        <f>BS39+'APONTAMENTO CREDENCIAMENTO'!BW39</f>
        <v>0</v>
      </c>
      <c r="BX39" s="400">
        <f>BT39+'APONTAMENTO CREDENCIAMENTO'!BX39</f>
        <v>0</v>
      </c>
      <c r="BY39" s="400">
        <f>BU39+'APONTAMENTO CREDENCIAMENTO'!BY39</f>
        <v>0</v>
      </c>
      <c r="BZ39" s="400">
        <f>BV39+'APONTAMENTO CREDENCIAMENTO'!BZ39</f>
        <v>0</v>
      </c>
      <c r="CA39" s="400">
        <f>BW39+'APONTAMENTO CREDENCIAMENTO'!CA39</f>
        <v>0</v>
      </c>
      <c r="CB39" s="400">
        <f>BX39+'APONTAMENTO CREDENCIAMENTO'!CB39</f>
        <v>0</v>
      </c>
      <c r="CC39" s="400">
        <f>BY39+'APONTAMENTO CREDENCIAMENTO'!CC39</f>
        <v>0</v>
      </c>
      <c r="CD39" s="400">
        <f>BZ39+'APONTAMENTO CREDENCIAMENTO'!CD39</f>
        <v>0</v>
      </c>
      <c r="CE39" s="400">
        <f>CA39+'APONTAMENTO CREDENCIAMENTO'!CE39</f>
        <v>0</v>
      </c>
      <c r="CF39" s="400">
        <f>CB39+'APONTAMENTO CREDENCIAMENTO'!CF39</f>
        <v>0</v>
      </c>
      <c r="CG39" s="400">
        <f>CC39+'APONTAMENTO CREDENCIAMENTO'!CG39</f>
        <v>0</v>
      </c>
      <c r="CH39" s="400">
        <f>CD39+'APONTAMENTO CREDENCIAMENTO'!CH39</f>
        <v>0</v>
      </c>
      <c r="CI39" s="400">
        <f>CE39+'APONTAMENTO CREDENCIAMENTO'!CI39</f>
        <v>0</v>
      </c>
      <c r="CJ39" s="400">
        <f>CF39+'APONTAMENTO CREDENCIAMENTO'!CJ39</f>
        <v>0</v>
      </c>
      <c r="CK39" s="400">
        <f>CG39+'APONTAMENTO CREDENCIAMENTO'!CK39</f>
        <v>0</v>
      </c>
      <c r="CL39" s="400">
        <f>CH39+'APONTAMENTO CREDENCIAMENTO'!CL39</f>
        <v>0</v>
      </c>
      <c r="CM39" s="400">
        <f>CI39+'APONTAMENTO CREDENCIAMENTO'!CM39</f>
        <v>0</v>
      </c>
      <c r="CN39" s="400">
        <f>CJ39+'APONTAMENTO CREDENCIAMENTO'!CN39</f>
        <v>0</v>
      </c>
      <c r="CO39" s="400">
        <f>CK39+'APONTAMENTO CREDENCIAMENTO'!CO39</f>
        <v>0</v>
      </c>
      <c r="CP39" s="400">
        <f>CL39+'APONTAMENTO CREDENCIAMENTO'!CP39</f>
        <v>0</v>
      </c>
      <c r="CQ39" s="400">
        <f>CM39+'APONTAMENTO CREDENCIAMENTO'!CQ39</f>
        <v>0</v>
      </c>
      <c r="CR39" s="400">
        <f>CN39+'APONTAMENTO CREDENCIAMENTO'!CR39</f>
        <v>0</v>
      </c>
      <c r="CS39" s="400">
        <f>CO39+'APONTAMENTO CREDENCIAMENTO'!CS39</f>
        <v>0</v>
      </c>
      <c r="CT39" s="400">
        <f>CP39+'APONTAMENTO CREDENCIAMENTO'!CT39</f>
        <v>0</v>
      </c>
      <c r="CU39" s="400">
        <f>CQ39+'APONTAMENTO CREDENCIAMENTO'!CU39</f>
        <v>0</v>
      </c>
      <c r="CV39" s="400">
        <f>CR39+'APONTAMENTO CREDENCIAMENTO'!CV39</f>
        <v>0</v>
      </c>
      <c r="CW39" s="400">
        <f>CS39+'APONTAMENTO CREDENCIAMENTO'!CW39</f>
        <v>0</v>
      </c>
      <c r="CX39" s="400">
        <f>CT39+'APONTAMENTO CREDENCIAMENTO'!CX39</f>
        <v>0</v>
      </c>
      <c r="CY39" s="400">
        <f>CU39+'APONTAMENTO CREDENCIAMENTO'!CY39</f>
        <v>0</v>
      </c>
      <c r="CZ39" s="400">
        <f>CV39+'APONTAMENTO CREDENCIAMENTO'!CZ39</f>
        <v>0</v>
      </c>
      <c r="DA39" s="400">
        <f>CW39+'APONTAMENTO CREDENCIAMENTO'!DA39</f>
        <v>0</v>
      </c>
      <c r="DB39" s="400">
        <f>CX39+'APONTAMENTO CREDENCIAMENTO'!DB39</f>
        <v>0</v>
      </c>
      <c r="DC39" s="400">
        <f>CY39+'APONTAMENTO CREDENCIAMENTO'!DC39</f>
        <v>0</v>
      </c>
      <c r="DD39" s="400">
        <f>CZ39+'APONTAMENTO CREDENCIAMENTO'!DD39</f>
        <v>0</v>
      </c>
      <c r="DE39" s="400">
        <f>DA39+'APONTAMENTO CREDENCIAMENTO'!DE39</f>
        <v>0</v>
      </c>
      <c r="DF39" s="400">
        <f>DB39+'APONTAMENTO CREDENCIAMENTO'!DF39</f>
        <v>0</v>
      </c>
      <c r="DG39" s="400">
        <f>DC39+'APONTAMENTO CREDENCIAMENTO'!DG39</f>
        <v>0</v>
      </c>
      <c r="DH39" s="400">
        <f>DD39+'APONTAMENTO CREDENCIAMENTO'!DH39</f>
        <v>0</v>
      </c>
      <c r="DI39" s="400">
        <f>DE39+'APONTAMENTO CREDENCIAMENTO'!DI39</f>
        <v>0</v>
      </c>
      <c r="DJ39" s="400">
        <f>DF39+'APONTAMENTO CREDENCIAMENTO'!DJ39</f>
        <v>0</v>
      </c>
      <c r="DK39" s="400">
        <f>DG39+'APONTAMENTO CREDENCIAMENTO'!DK39</f>
        <v>0</v>
      </c>
      <c r="DL39" s="400">
        <f>DH39+'APONTAMENTO CREDENCIAMENTO'!DL39</f>
        <v>0</v>
      </c>
      <c r="DM39" s="400">
        <f>DI39+'APONTAMENTO CREDENCIAMENTO'!DM39</f>
        <v>0</v>
      </c>
      <c r="DN39" s="400">
        <f>DJ39+'APONTAMENTO CREDENCIAMENTO'!DN39</f>
        <v>0</v>
      </c>
      <c r="DO39" s="400">
        <f>DK39+'APONTAMENTO CREDENCIAMENTO'!DO39</f>
        <v>0</v>
      </c>
      <c r="DP39" s="400">
        <f>DL39+'APONTAMENTO CREDENCIAMENTO'!DP39</f>
        <v>0</v>
      </c>
      <c r="DQ39" s="400">
        <f>DM39+'APONTAMENTO CREDENCIAMENTO'!DQ39</f>
        <v>0</v>
      </c>
      <c r="DR39" s="400">
        <f>DN39+'APONTAMENTO CREDENCIAMENTO'!DR39</f>
        <v>0</v>
      </c>
      <c r="DS39" s="400">
        <f>DO39+'APONTAMENTO CREDENCIAMENTO'!DS39</f>
        <v>0</v>
      </c>
      <c r="DT39" s="400">
        <f>DP39+'APONTAMENTO CREDENCIAMENTO'!DT39</f>
        <v>0</v>
      </c>
      <c r="DU39" s="400">
        <f>DQ39+'APONTAMENTO CREDENCIAMENTO'!DU39</f>
        <v>0</v>
      </c>
      <c r="DV39" s="400">
        <f>DR39+'APONTAMENTO CREDENCIAMENTO'!DV39</f>
        <v>0</v>
      </c>
      <c r="DW39" s="400">
        <f>DS39+'APONTAMENTO CREDENCIAMENTO'!DW39</f>
        <v>0</v>
      </c>
      <c r="DX39" s="400">
        <f>DT39+'APONTAMENTO CREDENCIAMENTO'!DX39</f>
        <v>0</v>
      </c>
      <c r="DY39" s="400">
        <f>DU39+'APONTAMENTO CREDENCIAMENTO'!DY39</f>
        <v>0</v>
      </c>
      <c r="DZ39" s="400">
        <f>DV39+'APONTAMENTO CREDENCIAMENTO'!DZ39</f>
        <v>0</v>
      </c>
      <c r="EA39" s="400">
        <f>DW39+'APONTAMENTO CREDENCIAMENTO'!EA39</f>
        <v>0</v>
      </c>
      <c r="EB39" s="400">
        <f>DX39+'APONTAMENTO CREDENCIAMENTO'!EB39</f>
        <v>0</v>
      </c>
      <c r="EC39" s="400">
        <f>DY39+'APONTAMENTO CREDENCIAMENTO'!EC39</f>
        <v>0</v>
      </c>
      <c r="ED39" s="400">
        <f>DZ39+'APONTAMENTO CREDENCIAMENTO'!ED39</f>
        <v>0</v>
      </c>
      <c r="EE39" s="400">
        <f>EA39+'APONTAMENTO CREDENCIAMENTO'!EE39</f>
        <v>0</v>
      </c>
      <c r="EF39" s="400">
        <f>EB39+'APONTAMENTO CREDENCIAMENTO'!EF39</f>
        <v>0</v>
      </c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v>0</v>
      </c>
      <c r="EQ39" s="171">
        <v>0</v>
      </c>
      <c r="ER39" s="171">
        <v>0</v>
      </c>
      <c r="ES39" s="171">
        <v>0</v>
      </c>
      <c r="ET39" s="171">
        <v>0</v>
      </c>
      <c r="EU39" s="171">
        <v>0</v>
      </c>
      <c r="EV39" s="172">
        <v>0</v>
      </c>
      <c r="EW39" s="127"/>
      <c r="EX39" s="248">
        <v>0</v>
      </c>
      <c r="EY39" s="174">
        <v>0</v>
      </c>
      <c r="EZ39" s="249">
        <v>0</v>
      </c>
      <c r="FA39" s="249">
        <v>0</v>
      </c>
      <c r="FB39" s="174">
        <v>0</v>
      </c>
      <c r="FC39" s="126">
        <v>0</v>
      </c>
      <c r="FD39" s="250"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v>0</v>
      </c>
      <c r="HZ39" s="280">
        <v>0</v>
      </c>
      <c r="IA39" s="280">
        <v>0</v>
      </c>
      <c r="IB39" s="65"/>
      <c r="IC39" s="65"/>
    </row>
    <row r="40" spans="1:237" s="106" customFormat="1" ht="22.5" customHeight="1" thickBot="1" x14ac:dyDescent="0.3">
      <c r="A40" s="377" t="s">
        <v>3218</v>
      </c>
      <c r="B40" s="378" t="s">
        <v>3219</v>
      </c>
      <c r="C40" s="379" t="s">
        <v>3191</v>
      </c>
      <c r="D40" s="380" t="s">
        <v>3220</v>
      </c>
      <c r="E40" s="380" t="s">
        <v>3221</v>
      </c>
      <c r="F40" s="381" t="s">
        <v>3181</v>
      </c>
      <c r="G40" s="381" t="s">
        <v>3182</v>
      </c>
      <c r="H40" s="382" t="s">
        <v>1301</v>
      </c>
      <c r="I40" s="383" t="s">
        <v>1301</v>
      </c>
      <c r="J40" s="421" t="s">
        <v>3183</v>
      </c>
      <c r="K40" s="424" t="s">
        <v>60</v>
      </c>
      <c r="L40" s="329">
        <v>0</v>
      </c>
      <c r="M40" s="329">
        <v>0</v>
      </c>
      <c r="N40" s="657"/>
      <c r="O40" s="658" t="s">
        <v>3332</v>
      </c>
      <c r="P40" s="659">
        <v>0</v>
      </c>
      <c r="Q40" s="400"/>
      <c r="R40" s="401"/>
      <c r="S40" s="400"/>
      <c r="T40" s="401"/>
      <c r="U40" s="400">
        <f>Q40+'APONTAMENTO CREDENCIAMENTO'!U40</f>
        <v>0</v>
      </c>
      <c r="V40" s="400">
        <f>R40+'APONTAMENTO CREDENCIAMENTO'!V40</f>
        <v>0</v>
      </c>
      <c r="W40" s="400">
        <f>S40+'APONTAMENTO CREDENCIAMENTO'!W40</f>
        <v>0</v>
      </c>
      <c r="X40" s="400">
        <f>T40+'APONTAMENTO CREDENCIAMENTO'!X40</f>
        <v>0</v>
      </c>
      <c r="Y40" s="400">
        <f>U40+'APONTAMENTO CREDENCIAMENTO'!Y40</f>
        <v>0</v>
      </c>
      <c r="Z40" s="400">
        <f>V40+'APONTAMENTO CREDENCIAMENTO'!Z40</f>
        <v>0</v>
      </c>
      <c r="AA40" s="400">
        <f>W40+'APONTAMENTO CREDENCIAMENTO'!AA40</f>
        <v>0</v>
      </c>
      <c r="AB40" s="400">
        <f>X40+'APONTAMENTO CREDENCIAMENTO'!AB40</f>
        <v>0</v>
      </c>
      <c r="AC40" s="400">
        <f>Y40+'APONTAMENTO CREDENCIAMENTO'!AC40</f>
        <v>0</v>
      </c>
      <c r="AD40" s="400">
        <f>Z40+'APONTAMENTO CREDENCIAMENTO'!AD40</f>
        <v>0</v>
      </c>
      <c r="AE40" s="400">
        <f>AA40+'APONTAMENTO CREDENCIAMENTO'!AE40</f>
        <v>0</v>
      </c>
      <c r="AF40" s="400">
        <f>AB40+'APONTAMENTO CREDENCIAMENTO'!AF40</f>
        <v>0</v>
      </c>
      <c r="AG40" s="400">
        <f>AC40+'APONTAMENTO CREDENCIAMENTO'!AG40</f>
        <v>0</v>
      </c>
      <c r="AH40" s="400">
        <f>AD40+'APONTAMENTO CREDENCIAMENTO'!AH40</f>
        <v>0</v>
      </c>
      <c r="AI40" s="400">
        <f>AE40+'APONTAMENTO CREDENCIAMENTO'!AI40</f>
        <v>0</v>
      </c>
      <c r="AJ40" s="400">
        <f>AF40+'APONTAMENTO CREDENCIAMENTO'!AJ40</f>
        <v>0</v>
      </c>
      <c r="AK40" s="400">
        <f>AG40+'APONTAMENTO CREDENCIAMENTO'!AK40</f>
        <v>0</v>
      </c>
      <c r="AL40" s="400">
        <f>AH40+'APONTAMENTO CREDENCIAMENTO'!AL40</f>
        <v>0</v>
      </c>
      <c r="AM40" s="400">
        <f>AI40+'APONTAMENTO CREDENCIAMENTO'!AM40</f>
        <v>0</v>
      </c>
      <c r="AN40" s="400">
        <f>AJ40+'APONTAMENTO CREDENCIAMENTO'!AN40</f>
        <v>0</v>
      </c>
      <c r="AO40" s="400">
        <f>AK40+'APONTAMENTO CREDENCIAMENTO'!AO40</f>
        <v>0</v>
      </c>
      <c r="AP40" s="400">
        <f>AL40+'APONTAMENTO CREDENCIAMENTO'!AP40</f>
        <v>0</v>
      </c>
      <c r="AQ40" s="400">
        <f>AM40+'APONTAMENTO CREDENCIAMENTO'!AQ40</f>
        <v>0</v>
      </c>
      <c r="AR40" s="400">
        <f>AN40+'APONTAMENTO CREDENCIAMENTO'!AR40</f>
        <v>0</v>
      </c>
      <c r="AS40" s="400">
        <f>AO40+'APONTAMENTO CREDENCIAMENTO'!AS40</f>
        <v>0</v>
      </c>
      <c r="AT40" s="400">
        <f>AP40+'APONTAMENTO CREDENCIAMENTO'!AT40</f>
        <v>0</v>
      </c>
      <c r="AU40" s="400">
        <f>AQ40+'APONTAMENTO CREDENCIAMENTO'!AU40</f>
        <v>0</v>
      </c>
      <c r="AV40" s="400">
        <f>AR40+'APONTAMENTO CREDENCIAMENTO'!AV40</f>
        <v>0</v>
      </c>
      <c r="AW40" s="400">
        <f>AS40+'APONTAMENTO CREDENCIAMENTO'!AW40</f>
        <v>0</v>
      </c>
      <c r="AX40" s="400">
        <f>AT40+'APONTAMENTO CREDENCIAMENTO'!AX40</f>
        <v>0</v>
      </c>
      <c r="AY40" s="400">
        <f>AU40+'APONTAMENTO CREDENCIAMENTO'!AY40</f>
        <v>0</v>
      </c>
      <c r="AZ40" s="400">
        <f>AV40+'APONTAMENTO CREDENCIAMENTO'!AZ40</f>
        <v>0</v>
      </c>
      <c r="BA40" s="400">
        <f>AW40+'APONTAMENTO CREDENCIAMENTO'!BA40</f>
        <v>0</v>
      </c>
      <c r="BB40" s="400">
        <f>AX40+'APONTAMENTO CREDENCIAMENTO'!BB40</f>
        <v>0</v>
      </c>
      <c r="BC40" s="400">
        <f>AY40+'APONTAMENTO CREDENCIAMENTO'!BC40</f>
        <v>0</v>
      </c>
      <c r="BD40" s="400">
        <f>AZ40+'APONTAMENTO CREDENCIAMENTO'!BD40</f>
        <v>0</v>
      </c>
      <c r="BE40" s="400">
        <f>BA40+'APONTAMENTO CREDENCIAMENTO'!BE40</f>
        <v>0</v>
      </c>
      <c r="BF40" s="400">
        <f>BB40+'APONTAMENTO CREDENCIAMENTO'!BF40</f>
        <v>0</v>
      </c>
      <c r="BG40" s="400">
        <f>BC40+'APONTAMENTO CREDENCIAMENTO'!BG40</f>
        <v>0</v>
      </c>
      <c r="BH40" s="400">
        <f>BD40+'APONTAMENTO CREDENCIAMENTO'!BH40</f>
        <v>0</v>
      </c>
      <c r="BI40" s="400">
        <f>BE40+'APONTAMENTO CREDENCIAMENTO'!BI40</f>
        <v>0</v>
      </c>
      <c r="BJ40" s="400">
        <f>BF40+'APONTAMENTO CREDENCIAMENTO'!BJ40</f>
        <v>0</v>
      </c>
      <c r="BK40" s="400">
        <f>BG40+'APONTAMENTO CREDENCIAMENTO'!BK40</f>
        <v>0</v>
      </c>
      <c r="BL40" s="400">
        <f>BH40+'APONTAMENTO CREDENCIAMENTO'!BL40</f>
        <v>0</v>
      </c>
      <c r="BM40" s="400">
        <f>BI40+'APONTAMENTO CREDENCIAMENTO'!BM40</f>
        <v>0</v>
      </c>
      <c r="BN40" s="400">
        <f>BJ40+'APONTAMENTO CREDENCIAMENTO'!BN40</f>
        <v>0</v>
      </c>
      <c r="BO40" s="400">
        <f>BK40+'APONTAMENTO CREDENCIAMENTO'!BO40</f>
        <v>0</v>
      </c>
      <c r="BP40" s="400">
        <f>BL40+'APONTAMENTO CREDENCIAMENTO'!BP40</f>
        <v>0</v>
      </c>
      <c r="BQ40" s="400">
        <f>BM40+'APONTAMENTO CREDENCIAMENTO'!BQ40</f>
        <v>0</v>
      </c>
      <c r="BR40" s="400">
        <f>BN40+'APONTAMENTO CREDENCIAMENTO'!BR40</f>
        <v>0</v>
      </c>
      <c r="BS40" s="400">
        <f>BO40+'APONTAMENTO CREDENCIAMENTO'!BS40</f>
        <v>0</v>
      </c>
      <c r="BT40" s="400">
        <f>BP40+'APONTAMENTO CREDENCIAMENTO'!BT40</f>
        <v>0</v>
      </c>
      <c r="BU40" s="400">
        <f>BQ40+'APONTAMENTO CREDENCIAMENTO'!BU40</f>
        <v>0</v>
      </c>
      <c r="BV40" s="400">
        <f>BR40+'APONTAMENTO CREDENCIAMENTO'!BV40</f>
        <v>0</v>
      </c>
      <c r="BW40" s="400">
        <f>BS40+'APONTAMENTO CREDENCIAMENTO'!BW40</f>
        <v>0</v>
      </c>
      <c r="BX40" s="400">
        <f>BT40+'APONTAMENTO CREDENCIAMENTO'!BX40</f>
        <v>0</v>
      </c>
      <c r="BY40" s="400">
        <f>BU40+'APONTAMENTO CREDENCIAMENTO'!BY40</f>
        <v>0</v>
      </c>
      <c r="BZ40" s="400">
        <f>BV40+'APONTAMENTO CREDENCIAMENTO'!BZ40</f>
        <v>0</v>
      </c>
      <c r="CA40" s="400">
        <f>BW40+'APONTAMENTO CREDENCIAMENTO'!CA40</f>
        <v>0</v>
      </c>
      <c r="CB40" s="400">
        <f>BX40+'APONTAMENTO CREDENCIAMENTO'!CB40</f>
        <v>0</v>
      </c>
      <c r="CC40" s="400">
        <f>BY40+'APONTAMENTO CREDENCIAMENTO'!CC40</f>
        <v>0</v>
      </c>
      <c r="CD40" s="400">
        <f>BZ40+'APONTAMENTO CREDENCIAMENTO'!CD40</f>
        <v>0</v>
      </c>
      <c r="CE40" s="400">
        <f>CA40+'APONTAMENTO CREDENCIAMENTO'!CE40</f>
        <v>0</v>
      </c>
      <c r="CF40" s="400">
        <f>CB40+'APONTAMENTO CREDENCIAMENTO'!CF40</f>
        <v>0</v>
      </c>
      <c r="CG40" s="400">
        <f>CC40+'APONTAMENTO CREDENCIAMENTO'!CG40</f>
        <v>0</v>
      </c>
      <c r="CH40" s="400">
        <f>CD40+'APONTAMENTO CREDENCIAMENTO'!CH40</f>
        <v>0</v>
      </c>
      <c r="CI40" s="400">
        <f>CE40+'APONTAMENTO CREDENCIAMENTO'!CI40</f>
        <v>0</v>
      </c>
      <c r="CJ40" s="400">
        <f>CF40+'APONTAMENTO CREDENCIAMENTO'!CJ40</f>
        <v>0</v>
      </c>
      <c r="CK40" s="400">
        <f>CG40+'APONTAMENTO CREDENCIAMENTO'!CK40</f>
        <v>0</v>
      </c>
      <c r="CL40" s="400">
        <f>CH40+'APONTAMENTO CREDENCIAMENTO'!CL40</f>
        <v>0</v>
      </c>
      <c r="CM40" s="400">
        <f>CI40+'APONTAMENTO CREDENCIAMENTO'!CM40</f>
        <v>0</v>
      </c>
      <c r="CN40" s="400">
        <f>CJ40+'APONTAMENTO CREDENCIAMENTO'!CN40</f>
        <v>0</v>
      </c>
      <c r="CO40" s="400">
        <f>CK40+'APONTAMENTO CREDENCIAMENTO'!CO40</f>
        <v>0</v>
      </c>
      <c r="CP40" s="400">
        <f>CL40+'APONTAMENTO CREDENCIAMENTO'!CP40</f>
        <v>0</v>
      </c>
      <c r="CQ40" s="400">
        <f>CM40+'APONTAMENTO CREDENCIAMENTO'!CQ40</f>
        <v>0</v>
      </c>
      <c r="CR40" s="400">
        <f>CN40+'APONTAMENTO CREDENCIAMENTO'!CR40</f>
        <v>0</v>
      </c>
      <c r="CS40" s="400">
        <f>CO40+'APONTAMENTO CREDENCIAMENTO'!CS40</f>
        <v>0</v>
      </c>
      <c r="CT40" s="400">
        <f>CP40+'APONTAMENTO CREDENCIAMENTO'!CT40</f>
        <v>0</v>
      </c>
      <c r="CU40" s="400">
        <f>CQ40+'APONTAMENTO CREDENCIAMENTO'!CU40</f>
        <v>0</v>
      </c>
      <c r="CV40" s="400">
        <f>CR40+'APONTAMENTO CREDENCIAMENTO'!CV40</f>
        <v>0</v>
      </c>
      <c r="CW40" s="400">
        <f>CS40+'APONTAMENTO CREDENCIAMENTO'!CW40</f>
        <v>0</v>
      </c>
      <c r="CX40" s="400">
        <f>CT40+'APONTAMENTO CREDENCIAMENTO'!CX40</f>
        <v>0</v>
      </c>
      <c r="CY40" s="400">
        <f>CU40+'APONTAMENTO CREDENCIAMENTO'!CY40</f>
        <v>0</v>
      </c>
      <c r="CZ40" s="400">
        <f>CV40+'APONTAMENTO CREDENCIAMENTO'!CZ40</f>
        <v>0</v>
      </c>
      <c r="DA40" s="400">
        <f>CW40+'APONTAMENTO CREDENCIAMENTO'!DA40</f>
        <v>0</v>
      </c>
      <c r="DB40" s="400">
        <f>CX40+'APONTAMENTO CREDENCIAMENTO'!DB40</f>
        <v>0</v>
      </c>
      <c r="DC40" s="400">
        <f>CY40+'APONTAMENTO CREDENCIAMENTO'!DC40</f>
        <v>0</v>
      </c>
      <c r="DD40" s="400">
        <f>CZ40+'APONTAMENTO CREDENCIAMENTO'!DD40</f>
        <v>0</v>
      </c>
      <c r="DE40" s="400">
        <f>DA40+'APONTAMENTO CREDENCIAMENTO'!DE40</f>
        <v>0</v>
      </c>
      <c r="DF40" s="400">
        <f>DB40+'APONTAMENTO CREDENCIAMENTO'!DF40</f>
        <v>0</v>
      </c>
      <c r="DG40" s="400">
        <f>DC40+'APONTAMENTO CREDENCIAMENTO'!DG40</f>
        <v>0</v>
      </c>
      <c r="DH40" s="400">
        <f>DD40+'APONTAMENTO CREDENCIAMENTO'!DH40</f>
        <v>0</v>
      </c>
      <c r="DI40" s="400">
        <f>DE40+'APONTAMENTO CREDENCIAMENTO'!DI40</f>
        <v>0</v>
      </c>
      <c r="DJ40" s="400">
        <f>DF40+'APONTAMENTO CREDENCIAMENTO'!DJ40</f>
        <v>0</v>
      </c>
      <c r="DK40" s="400">
        <f>DG40+'APONTAMENTO CREDENCIAMENTO'!DK40</f>
        <v>0</v>
      </c>
      <c r="DL40" s="400">
        <f>DH40+'APONTAMENTO CREDENCIAMENTO'!DL40</f>
        <v>0</v>
      </c>
      <c r="DM40" s="400">
        <f>DI40+'APONTAMENTO CREDENCIAMENTO'!DM40</f>
        <v>0</v>
      </c>
      <c r="DN40" s="400">
        <f>DJ40+'APONTAMENTO CREDENCIAMENTO'!DN40</f>
        <v>0</v>
      </c>
      <c r="DO40" s="400">
        <f>DK40+'APONTAMENTO CREDENCIAMENTO'!DO40</f>
        <v>0</v>
      </c>
      <c r="DP40" s="400">
        <f>DL40+'APONTAMENTO CREDENCIAMENTO'!DP40</f>
        <v>0</v>
      </c>
      <c r="DQ40" s="400">
        <f>DM40+'APONTAMENTO CREDENCIAMENTO'!DQ40</f>
        <v>0</v>
      </c>
      <c r="DR40" s="400">
        <f>DN40+'APONTAMENTO CREDENCIAMENTO'!DR40</f>
        <v>0</v>
      </c>
      <c r="DS40" s="400">
        <f>DO40+'APONTAMENTO CREDENCIAMENTO'!DS40</f>
        <v>0</v>
      </c>
      <c r="DT40" s="400">
        <f>DP40+'APONTAMENTO CREDENCIAMENTO'!DT40</f>
        <v>0</v>
      </c>
      <c r="DU40" s="400">
        <f>DQ40+'APONTAMENTO CREDENCIAMENTO'!DU40</f>
        <v>0</v>
      </c>
      <c r="DV40" s="400">
        <f>DR40+'APONTAMENTO CREDENCIAMENTO'!DV40</f>
        <v>0</v>
      </c>
      <c r="DW40" s="400">
        <f>DS40+'APONTAMENTO CREDENCIAMENTO'!DW40</f>
        <v>0</v>
      </c>
      <c r="DX40" s="400">
        <f>DT40+'APONTAMENTO CREDENCIAMENTO'!DX40</f>
        <v>0</v>
      </c>
      <c r="DY40" s="400">
        <f>DU40+'APONTAMENTO CREDENCIAMENTO'!DY40</f>
        <v>0</v>
      </c>
      <c r="DZ40" s="400">
        <f>DV40+'APONTAMENTO CREDENCIAMENTO'!DZ40</f>
        <v>0</v>
      </c>
      <c r="EA40" s="400">
        <f>DW40+'APONTAMENTO CREDENCIAMENTO'!EA40</f>
        <v>0</v>
      </c>
      <c r="EB40" s="400">
        <f>DX40+'APONTAMENTO CREDENCIAMENTO'!EB40</f>
        <v>0</v>
      </c>
      <c r="EC40" s="400">
        <f>DY40+'APONTAMENTO CREDENCIAMENTO'!EC40</f>
        <v>0</v>
      </c>
      <c r="ED40" s="400">
        <f>DZ40+'APONTAMENTO CREDENCIAMENTO'!ED40</f>
        <v>0</v>
      </c>
      <c r="EE40" s="400">
        <f>EA40+'APONTAMENTO CREDENCIAMENTO'!EE40</f>
        <v>0</v>
      </c>
      <c r="EF40" s="400">
        <f>EB40+'APONTAMENTO CREDENCIAMENTO'!EF40</f>
        <v>0</v>
      </c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v>0</v>
      </c>
      <c r="EQ40" s="179">
        <v>0</v>
      </c>
      <c r="ER40" s="179">
        <v>0</v>
      </c>
      <c r="ES40" s="179">
        <v>0</v>
      </c>
      <c r="ET40" s="179">
        <v>0</v>
      </c>
      <c r="EU40" s="179">
        <v>0</v>
      </c>
      <c r="EV40" s="172"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v>0</v>
      </c>
      <c r="FC40" s="256">
        <v>0</v>
      </c>
      <c r="FD40" s="250">
        <v>0</v>
      </c>
      <c r="FE40" s="257"/>
      <c r="FF40" s="181">
        <v>0</v>
      </c>
      <c r="FG40" s="181">
        <v>0</v>
      </c>
      <c r="FH40" s="181">
        <v>0</v>
      </c>
      <c r="FI40" s="181">
        <v>0</v>
      </c>
      <c r="FJ40" s="181">
        <v>0</v>
      </c>
      <c r="FK40" s="181">
        <v>0</v>
      </c>
      <c r="FL40" s="181">
        <v>0</v>
      </c>
      <c r="FM40" s="181">
        <v>0</v>
      </c>
      <c r="FN40" s="181">
        <v>0</v>
      </c>
      <c r="FO40" s="181">
        <v>0</v>
      </c>
      <c r="FP40" s="181">
        <v>0</v>
      </c>
      <c r="FQ40" s="181">
        <v>0</v>
      </c>
      <c r="FR40" s="181">
        <v>0</v>
      </c>
      <c r="FS40" s="181">
        <v>0</v>
      </c>
      <c r="FT40" s="181">
        <v>0</v>
      </c>
      <c r="FU40" s="181">
        <v>0</v>
      </c>
      <c r="FV40" s="181">
        <v>0</v>
      </c>
      <c r="FW40" s="181">
        <v>0</v>
      </c>
      <c r="FX40" s="181">
        <v>0</v>
      </c>
      <c r="FY40" s="181">
        <v>0</v>
      </c>
      <c r="FZ40" s="181">
        <v>0</v>
      </c>
      <c r="GA40" s="181">
        <v>0</v>
      </c>
      <c r="GB40" s="181">
        <v>0</v>
      </c>
      <c r="GC40" s="181">
        <v>0</v>
      </c>
      <c r="GD40" s="181">
        <v>0</v>
      </c>
      <c r="GE40" s="181">
        <v>0</v>
      </c>
      <c r="GF40" s="181">
        <v>0</v>
      </c>
      <c r="GG40" s="181">
        <v>0</v>
      </c>
      <c r="GH40" s="181">
        <v>0</v>
      </c>
      <c r="GI40" s="181">
        <v>0</v>
      </c>
      <c r="GJ40" s="181">
        <v>0</v>
      </c>
      <c r="GK40" s="258"/>
      <c r="GL40" s="103"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v>0</v>
      </c>
      <c r="HZ40" s="280">
        <v>0</v>
      </c>
      <c r="IA40" s="280">
        <v>0</v>
      </c>
    </row>
    <row r="41" spans="1:237" s="106" customFormat="1" ht="22.5" customHeight="1" x14ac:dyDescent="0.25">
      <c r="A41" t="s">
        <v>3222</v>
      </c>
      <c r="B41" s="522" t="s">
        <v>3223</v>
      </c>
      <c r="C41" s="523">
        <v>1</v>
      </c>
      <c r="D41" s="524" t="s">
        <v>3224</v>
      </c>
      <c r="E41" s="524" t="s">
        <v>3225</v>
      </c>
      <c r="F41" s="525" t="s">
        <v>3181</v>
      </c>
      <c r="G41" s="525" t="s">
        <v>3182</v>
      </c>
      <c r="H41" s="350" t="s">
        <v>1304</v>
      </c>
      <c r="I41" s="351" t="s">
        <v>1304</v>
      </c>
      <c r="J41" s="409" t="s">
        <v>3183</v>
      </c>
      <c r="K41" s="410" t="s">
        <v>3184</v>
      </c>
      <c r="L41" s="329">
        <v>0</v>
      </c>
      <c r="M41" s="329">
        <v>0</v>
      </c>
      <c r="N41" s="657"/>
      <c r="O41" s="658" t="s">
        <v>3333</v>
      </c>
      <c r="P41" s="659">
        <v>0</v>
      </c>
      <c r="Q41" s="400">
        <v>1</v>
      </c>
      <c r="R41" s="401"/>
      <c r="S41" s="400"/>
      <c r="T41" s="401"/>
      <c r="U41" s="400">
        <f>Q41+'APONTAMENTO CREDENCIAMENTO'!U41</f>
        <v>1</v>
      </c>
      <c r="V41" s="400">
        <f>R41+'APONTAMENTO CREDENCIAMENTO'!V41</f>
        <v>0</v>
      </c>
      <c r="W41" s="400">
        <f>S41+'APONTAMENTO CREDENCIAMENTO'!W41</f>
        <v>0</v>
      </c>
      <c r="X41" s="400">
        <f>T41+'APONTAMENTO CREDENCIAMENTO'!X41</f>
        <v>0</v>
      </c>
      <c r="Y41" s="400">
        <f>U41+'APONTAMENTO CREDENCIAMENTO'!Y41</f>
        <v>1</v>
      </c>
      <c r="Z41" s="400">
        <f>V41+'APONTAMENTO CREDENCIAMENTO'!Z41</f>
        <v>0</v>
      </c>
      <c r="AA41" s="400">
        <f>W41+'APONTAMENTO CREDENCIAMENTO'!AA41</f>
        <v>0</v>
      </c>
      <c r="AB41" s="400">
        <f>X41+'APONTAMENTO CREDENCIAMENTO'!AB41</f>
        <v>0</v>
      </c>
      <c r="AC41" s="400">
        <f>Y41+'APONTAMENTO CREDENCIAMENTO'!AC41</f>
        <v>1</v>
      </c>
      <c r="AD41" s="400">
        <f>Z41+'APONTAMENTO CREDENCIAMENTO'!AD41</f>
        <v>0</v>
      </c>
      <c r="AE41" s="400">
        <f>AA41+'APONTAMENTO CREDENCIAMENTO'!AE41</f>
        <v>0</v>
      </c>
      <c r="AF41" s="400">
        <f>AB41+'APONTAMENTO CREDENCIAMENTO'!AF41</f>
        <v>0</v>
      </c>
      <c r="AG41" s="400">
        <f>AC41+'APONTAMENTO CREDENCIAMENTO'!AG41</f>
        <v>1</v>
      </c>
      <c r="AH41" s="400">
        <f>AD41+'APONTAMENTO CREDENCIAMENTO'!AH41</f>
        <v>0</v>
      </c>
      <c r="AI41" s="400">
        <f>AE41+'APONTAMENTO CREDENCIAMENTO'!AI41</f>
        <v>0</v>
      </c>
      <c r="AJ41" s="400">
        <f>AF41+'APONTAMENTO CREDENCIAMENTO'!AJ41</f>
        <v>0</v>
      </c>
      <c r="AK41" s="400">
        <f>AG41+'APONTAMENTO CREDENCIAMENTO'!AK41</f>
        <v>1</v>
      </c>
      <c r="AL41" s="400">
        <f>AH41+'APONTAMENTO CREDENCIAMENTO'!AL41</f>
        <v>0</v>
      </c>
      <c r="AM41" s="400">
        <f>AI41+'APONTAMENTO CREDENCIAMENTO'!AM41</f>
        <v>0</v>
      </c>
      <c r="AN41" s="400">
        <f>AJ41+'APONTAMENTO CREDENCIAMENTO'!AN41</f>
        <v>0</v>
      </c>
      <c r="AO41" s="400">
        <f>AK41+'APONTAMENTO CREDENCIAMENTO'!AO41</f>
        <v>1</v>
      </c>
      <c r="AP41" s="400">
        <f>AL41+'APONTAMENTO CREDENCIAMENTO'!AP41</f>
        <v>0</v>
      </c>
      <c r="AQ41" s="400">
        <f>AM41+'APONTAMENTO CREDENCIAMENTO'!AQ41</f>
        <v>0</v>
      </c>
      <c r="AR41" s="400">
        <f>AN41+'APONTAMENTO CREDENCIAMENTO'!AR41</f>
        <v>0</v>
      </c>
      <c r="AS41" s="400">
        <f>AO41+'APONTAMENTO CREDENCIAMENTO'!AS41</f>
        <v>1</v>
      </c>
      <c r="AT41" s="400">
        <f>AP41+'APONTAMENTO CREDENCIAMENTO'!AT41</f>
        <v>0</v>
      </c>
      <c r="AU41" s="400">
        <f>AQ41+'APONTAMENTO CREDENCIAMENTO'!AU41</f>
        <v>0</v>
      </c>
      <c r="AV41" s="400">
        <f>AR41+'APONTAMENTO CREDENCIAMENTO'!AV41</f>
        <v>0</v>
      </c>
      <c r="AW41" s="400">
        <f>AS41+'APONTAMENTO CREDENCIAMENTO'!AW41</f>
        <v>1</v>
      </c>
      <c r="AX41" s="400">
        <f>AT41+'APONTAMENTO CREDENCIAMENTO'!AX41</f>
        <v>0</v>
      </c>
      <c r="AY41" s="400">
        <f>AU41+'APONTAMENTO CREDENCIAMENTO'!AY41</f>
        <v>0</v>
      </c>
      <c r="AZ41" s="400">
        <f>AV41+'APONTAMENTO CREDENCIAMENTO'!AZ41</f>
        <v>0</v>
      </c>
      <c r="BA41" s="400">
        <f>AW41+'APONTAMENTO CREDENCIAMENTO'!BA41</f>
        <v>1</v>
      </c>
      <c r="BB41" s="400">
        <f>AX41+'APONTAMENTO CREDENCIAMENTO'!BB41</f>
        <v>0</v>
      </c>
      <c r="BC41" s="400">
        <f>AY41+'APONTAMENTO CREDENCIAMENTO'!BC41</f>
        <v>0</v>
      </c>
      <c r="BD41" s="400">
        <f>AZ41+'APONTAMENTO CREDENCIAMENTO'!BD41</f>
        <v>0</v>
      </c>
      <c r="BE41" s="400">
        <f>BA41+'APONTAMENTO CREDENCIAMENTO'!BE41</f>
        <v>1</v>
      </c>
      <c r="BF41" s="400">
        <f>BB41+'APONTAMENTO CREDENCIAMENTO'!BF41</f>
        <v>0</v>
      </c>
      <c r="BG41" s="400">
        <f>BC41+'APONTAMENTO CREDENCIAMENTO'!BG41</f>
        <v>0</v>
      </c>
      <c r="BH41" s="400">
        <f>BD41+'APONTAMENTO CREDENCIAMENTO'!BH41</f>
        <v>0</v>
      </c>
      <c r="BI41" s="400">
        <f>BE41+'APONTAMENTO CREDENCIAMENTO'!BI41</f>
        <v>1</v>
      </c>
      <c r="BJ41" s="400">
        <f>BF41+'APONTAMENTO CREDENCIAMENTO'!BJ41</f>
        <v>0</v>
      </c>
      <c r="BK41" s="400">
        <f>BG41+'APONTAMENTO CREDENCIAMENTO'!BK41</f>
        <v>0</v>
      </c>
      <c r="BL41" s="400">
        <f>BH41+'APONTAMENTO CREDENCIAMENTO'!BL41</f>
        <v>0</v>
      </c>
      <c r="BM41" s="400">
        <f>BI41+'APONTAMENTO CREDENCIAMENTO'!BM41</f>
        <v>1</v>
      </c>
      <c r="BN41" s="400">
        <f>BJ41+'APONTAMENTO CREDENCIAMENTO'!BN41</f>
        <v>0</v>
      </c>
      <c r="BO41" s="400">
        <f>BK41+'APONTAMENTO CREDENCIAMENTO'!BO41</f>
        <v>0</v>
      </c>
      <c r="BP41" s="400">
        <f>BL41+'APONTAMENTO CREDENCIAMENTO'!BP41</f>
        <v>0</v>
      </c>
      <c r="BQ41" s="400">
        <f>BM41+'APONTAMENTO CREDENCIAMENTO'!BQ41</f>
        <v>1</v>
      </c>
      <c r="BR41" s="400">
        <f>BN41+'APONTAMENTO CREDENCIAMENTO'!BR41</f>
        <v>0</v>
      </c>
      <c r="BS41" s="400">
        <f>BO41+'APONTAMENTO CREDENCIAMENTO'!BS41</f>
        <v>0</v>
      </c>
      <c r="BT41" s="400">
        <f>BP41+'APONTAMENTO CREDENCIAMENTO'!BT41</f>
        <v>0</v>
      </c>
      <c r="BU41" s="400">
        <f>BQ41+'APONTAMENTO CREDENCIAMENTO'!BU41</f>
        <v>1</v>
      </c>
      <c r="BV41" s="400">
        <f>BR41+'APONTAMENTO CREDENCIAMENTO'!BV41</f>
        <v>0</v>
      </c>
      <c r="BW41" s="400">
        <f>BS41+'APONTAMENTO CREDENCIAMENTO'!BW41</f>
        <v>0</v>
      </c>
      <c r="BX41" s="400">
        <f>BT41+'APONTAMENTO CREDENCIAMENTO'!BX41</f>
        <v>0</v>
      </c>
      <c r="BY41" s="400">
        <f>BU41+'APONTAMENTO CREDENCIAMENTO'!BY41</f>
        <v>1</v>
      </c>
      <c r="BZ41" s="400">
        <f>BV41+'APONTAMENTO CREDENCIAMENTO'!BZ41</f>
        <v>0</v>
      </c>
      <c r="CA41" s="400">
        <f>BW41+'APONTAMENTO CREDENCIAMENTO'!CA41</f>
        <v>0</v>
      </c>
      <c r="CB41" s="400">
        <f>BX41+'APONTAMENTO CREDENCIAMENTO'!CB41</f>
        <v>0</v>
      </c>
      <c r="CC41" s="400">
        <f>BY41+'APONTAMENTO CREDENCIAMENTO'!CC41</f>
        <v>1</v>
      </c>
      <c r="CD41" s="400">
        <f>BZ41+'APONTAMENTO CREDENCIAMENTO'!CD41</f>
        <v>0</v>
      </c>
      <c r="CE41" s="400">
        <f>CA41+'APONTAMENTO CREDENCIAMENTO'!CE41</f>
        <v>0</v>
      </c>
      <c r="CF41" s="400">
        <f>CB41+'APONTAMENTO CREDENCIAMENTO'!CF41</f>
        <v>0</v>
      </c>
      <c r="CG41" s="400">
        <f>CC41+'APONTAMENTO CREDENCIAMENTO'!CG41</f>
        <v>1</v>
      </c>
      <c r="CH41" s="400">
        <f>CD41+'APONTAMENTO CREDENCIAMENTO'!CH41</f>
        <v>0</v>
      </c>
      <c r="CI41" s="400">
        <f>CE41+'APONTAMENTO CREDENCIAMENTO'!CI41</f>
        <v>0</v>
      </c>
      <c r="CJ41" s="400">
        <f>CF41+'APONTAMENTO CREDENCIAMENTO'!CJ41</f>
        <v>0</v>
      </c>
      <c r="CK41" s="400">
        <f>CG41+'APONTAMENTO CREDENCIAMENTO'!CK41</f>
        <v>1</v>
      </c>
      <c r="CL41" s="400">
        <f>CH41+'APONTAMENTO CREDENCIAMENTO'!CL41</f>
        <v>0</v>
      </c>
      <c r="CM41" s="400">
        <f>CI41+'APONTAMENTO CREDENCIAMENTO'!CM41</f>
        <v>0</v>
      </c>
      <c r="CN41" s="400">
        <f>CJ41+'APONTAMENTO CREDENCIAMENTO'!CN41</f>
        <v>0</v>
      </c>
      <c r="CO41" s="400">
        <f>CK41+'APONTAMENTO CREDENCIAMENTO'!CO41</f>
        <v>1</v>
      </c>
      <c r="CP41" s="400">
        <f>CL41+'APONTAMENTO CREDENCIAMENTO'!CP41</f>
        <v>0</v>
      </c>
      <c r="CQ41" s="400">
        <f>CM41+'APONTAMENTO CREDENCIAMENTO'!CQ41</f>
        <v>0</v>
      </c>
      <c r="CR41" s="400">
        <f>CN41+'APONTAMENTO CREDENCIAMENTO'!CR41</f>
        <v>0</v>
      </c>
      <c r="CS41" s="400">
        <f>CO41+'APONTAMENTO CREDENCIAMENTO'!CS41</f>
        <v>1</v>
      </c>
      <c r="CT41" s="400">
        <f>CP41+'APONTAMENTO CREDENCIAMENTO'!CT41</f>
        <v>0</v>
      </c>
      <c r="CU41" s="400">
        <f>CQ41+'APONTAMENTO CREDENCIAMENTO'!CU41</f>
        <v>0</v>
      </c>
      <c r="CV41" s="400">
        <f>CR41+'APONTAMENTO CREDENCIAMENTO'!CV41</f>
        <v>0</v>
      </c>
      <c r="CW41" s="400">
        <f>CS41+'APONTAMENTO CREDENCIAMENTO'!CW41</f>
        <v>1</v>
      </c>
      <c r="CX41" s="400">
        <f>CT41+'APONTAMENTO CREDENCIAMENTO'!CX41</f>
        <v>0</v>
      </c>
      <c r="CY41" s="400">
        <f>CU41+'APONTAMENTO CREDENCIAMENTO'!CY41</f>
        <v>0</v>
      </c>
      <c r="CZ41" s="400">
        <f>CV41+'APONTAMENTO CREDENCIAMENTO'!CZ41</f>
        <v>0</v>
      </c>
      <c r="DA41" s="400">
        <f>CW41+'APONTAMENTO CREDENCIAMENTO'!DA41</f>
        <v>1</v>
      </c>
      <c r="DB41" s="400">
        <f>CX41+'APONTAMENTO CREDENCIAMENTO'!DB41</f>
        <v>0</v>
      </c>
      <c r="DC41" s="400">
        <f>CY41+'APONTAMENTO CREDENCIAMENTO'!DC41</f>
        <v>0</v>
      </c>
      <c r="DD41" s="400">
        <f>CZ41+'APONTAMENTO CREDENCIAMENTO'!DD41</f>
        <v>0</v>
      </c>
      <c r="DE41" s="400">
        <f>DA41+'APONTAMENTO CREDENCIAMENTO'!DE41</f>
        <v>1</v>
      </c>
      <c r="DF41" s="400">
        <f>DB41+'APONTAMENTO CREDENCIAMENTO'!DF41</f>
        <v>0</v>
      </c>
      <c r="DG41" s="400">
        <f>DC41+'APONTAMENTO CREDENCIAMENTO'!DG41</f>
        <v>0</v>
      </c>
      <c r="DH41" s="400">
        <f>DD41+'APONTAMENTO CREDENCIAMENTO'!DH41</f>
        <v>0</v>
      </c>
      <c r="DI41" s="400">
        <f>DE41+'APONTAMENTO CREDENCIAMENTO'!DI41</f>
        <v>1</v>
      </c>
      <c r="DJ41" s="400">
        <f>DF41+'APONTAMENTO CREDENCIAMENTO'!DJ41</f>
        <v>0</v>
      </c>
      <c r="DK41" s="400">
        <f>DG41+'APONTAMENTO CREDENCIAMENTO'!DK41</f>
        <v>0</v>
      </c>
      <c r="DL41" s="400">
        <f>DH41+'APONTAMENTO CREDENCIAMENTO'!DL41</f>
        <v>0</v>
      </c>
      <c r="DM41" s="400">
        <f>DI41+'APONTAMENTO CREDENCIAMENTO'!DM41</f>
        <v>1</v>
      </c>
      <c r="DN41" s="400">
        <f>DJ41+'APONTAMENTO CREDENCIAMENTO'!DN41</f>
        <v>0</v>
      </c>
      <c r="DO41" s="400">
        <f>DK41+'APONTAMENTO CREDENCIAMENTO'!DO41</f>
        <v>0</v>
      </c>
      <c r="DP41" s="400">
        <f>DL41+'APONTAMENTO CREDENCIAMENTO'!DP41</f>
        <v>0</v>
      </c>
      <c r="DQ41" s="400">
        <f>DM41+'APONTAMENTO CREDENCIAMENTO'!DQ41</f>
        <v>1</v>
      </c>
      <c r="DR41" s="400">
        <f>DN41+'APONTAMENTO CREDENCIAMENTO'!DR41</f>
        <v>0</v>
      </c>
      <c r="DS41" s="400">
        <f>DO41+'APONTAMENTO CREDENCIAMENTO'!DS41</f>
        <v>0</v>
      </c>
      <c r="DT41" s="400">
        <f>DP41+'APONTAMENTO CREDENCIAMENTO'!DT41</f>
        <v>0</v>
      </c>
      <c r="DU41" s="400">
        <f>DQ41+'APONTAMENTO CREDENCIAMENTO'!DU41</f>
        <v>1</v>
      </c>
      <c r="DV41" s="400">
        <f>DR41+'APONTAMENTO CREDENCIAMENTO'!DV41</f>
        <v>0</v>
      </c>
      <c r="DW41" s="400">
        <f>DS41+'APONTAMENTO CREDENCIAMENTO'!DW41</f>
        <v>0</v>
      </c>
      <c r="DX41" s="400">
        <f>DT41+'APONTAMENTO CREDENCIAMENTO'!DX41</f>
        <v>0</v>
      </c>
      <c r="DY41" s="400">
        <f>DU41+'APONTAMENTO CREDENCIAMENTO'!DY41</f>
        <v>1</v>
      </c>
      <c r="DZ41" s="400">
        <f>DV41+'APONTAMENTO CREDENCIAMENTO'!DZ41</f>
        <v>0</v>
      </c>
      <c r="EA41" s="400">
        <f>DW41+'APONTAMENTO CREDENCIAMENTO'!EA41</f>
        <v>0</v>
      </c>
      <c r="EB41" s="400">
        <f>DX41+'APONTAMENTO CREDENCIAMENTO'!EB41</f>
        <v>0</v>
      </c>
      <c r="EC41" s="400">
        <f>DY41+'APONTAMENTO CREDENCIAMENTO'!EC41</f>
        <v>1</v>
      </c>
      <c r="ED41" s="400">
        <f>DZ41+'APONTAMENTO CREDENCIAMENTO'!ED41</f>
        <v>0</v>
      </c>
      <c r="EE41" s="400">
        <f>EA41+'APONTAMENTO CREDENCIAMENTO'!EE41</f>
        <v>0</v>
      </c>
      <c r="EF41" s="400">
        <f>EB41+'APONTAMENTO CREDENCIAMENTO'!EF41</f>
        <v>0</v>
      </c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v>1</v>
      </c>
      <c r="EQ41" s="171">
        <v>0</v>
      </c>
      <c r="ER41" s="171">
        <v>0</v>
      </c>
      <c r="ES41" s="171">
        <v>0</v>
      </c>
      <c r="ET41" s="171">
        <v>0</v>
      </c>
      <c r="EU41" s="171">
        <v>0</v>
      </c>
      <c r="EV41" s="172">
        <v>1</v>
      </c>
      <c r="EW41" s="367">
        <v>0</v>
      </c>
      <c r="EX41" s="248">
        <v>17123.27</v>
      </c>
      <c r="EY41" s="174">
        <v>0</v>
      </c>
      <c r="EZ41" s="249">
        <v>192.61500000000001</v>
      </c>
      <c r="FA41" s="249">
        <v>0</v>
      </c>
      <c r="FB41" s="174">
        <v>0</v>
      </c>
      <c r="FC41" s="175">
        <v>0</v>
      </c>
      <c r="FD41" s="250">
        <v>0</v>
      </c>
      <c r="FE41" s="176">
        <v>17460.485000000001</v>
      </c>
      <c r="FF41" s="177">
        <v>17123.27</v>
      </c>
      <c r="FG41" s="177">
        <v>0</v>
      </c>
      <c r="FH41" s="177">
        <v>0</v>
      </c>
      <c r="FI41" s="177">
        <v>0</v>
      </c>
      <c r="FJ41" s="177">
        <v>0</v>
      </c>
      <c r="FK41" s="177">
        <v>0</v>
      </c>
      <c r="FL41" s="177">
        <v>0</v>
      </c>
      <c r="FM41" s="177">
        <v>0</v>
      </c>
      <c r="FN41" s="177">
        <v>0</v>
      </c>
      <c r="FO41" s="177">
        <v>0</v>
      </c>
      <c r="FP41" s="177">
        <v>0</v>
      </c>
      <c r="FQ41" s="177">
        <v>0</v>
      </c>
      <c r="FR41" s="177">
        <v>0</v>
      </c>
      <c r="FS41" s="177">
        <v>0</v>
      </c>
      <c r="FT41" s="177">
        <v>0</v>
      </c>
      <c r="FU41" s="177">
        <v>192.61500000000001</v>
      </c>
      <c r="FV41" s="177">
        <v>0</v>
      </c>
      <c r="FW41" s="177">
        <v>0</v>
      </c>
      <c r="FX41" s="177">
        <v>0</v>
      </c>
      <c r="FY41" s="177">
        <v>0</v>
      </c>
      <c r="FZ41" s="177">
        <v>0</v>
      </c>
      <c r="GA41" s="177">
        <v>0</v>
      </c>
      <c r="GB41" s="177">
        <v>0</v>
      </c>
      <c r="GC41" s="177">
        <v>0</v>
      </c>
      <c r="GD41" s="177">
        <v>0</v>
      </c>
      <c r="GE41" s="177">
        <v>0</v>
      </c>
      <c r="GF41" s="177">
        <v>0</v>
      </c>
      <c r="GG41" s="177">
        <v>0</v>
      </c>
      <c r="GH41" s="177">
        <v>0</v>
      </c>
      <c r="GI41" s="177">
        <v>0</v>
      </c>
      <c r="GJ41" s="177">
        <v>0</v>
      </c>
      <c r="GK41" s="178"/>
      <c r="GL41" s="103">
        <v>0</v>
      </c>
      <c r="GM41" s="124"/>
      <c r="GN41" s="104">
        <v>0</v>
      </c>
      <c r="GO41" s="104">
        <v>0</v>
      </c>
      <c r="GP41" s="104">
        <v>0</v>
      </c>
      <c r="GQ41" s="104">
        <v>0</v>
      </c>
      <c r="GR41" s="104">
        <v>0</v>
      </c>
      <c r="GS41" s="104">
        <v>0</v>
      </c>
      <c r="GT41" s="104">
        <v>0</v>
      </c>
      <c r="GU41" s="104">
        <v>0</v>
      </c>
      <c r="GV41" s="104">
        <v>0</v>
      </c>
      <c r="GW41" s="104">
        <v>0</v>
      </c>
      <c r="GX41" s="104">
        <v>0</v>
      </c>
      <c r="GY41" s="104">
        <v>0</v>
      </c>
      <c r="GZ41" s="104">
        <v>0</v>
      </c>
      <c r="HA41" s="104">
        <v>0</v>
      </c>
      <c r="HB41" s="104">
        <v>0</v>
      </c>
      <c r="HC41" s="104">
        <v>0</v>
      </c>
      <c r="HD41" s="104">
        <v>0</v>
      </c>
      <c r="HE41" s="104">
        <v>0</v>
      </c>
      <c r="HF41" s="104">
        <v>0</v>
      </c>
      <c r="HG41" s="104">
        <v>0</v>
      </c>
      <c r="HH41" s="104">
        <v>0</v>
      </c>
      <c r="HI41" s="104">
        <v>0</v>
      </c>
      <c r="HJ41" s="104">
        <v>0</v>
      </c>
      <c r="HK41" s="104">
        <v>0</v>
      </c>
      <c r="HL41" s="104">
        <v>0</v>
      </c>
      <c r="HM41" s="104">
        <v>0</v>
      </c>
      <c r="HN41" s="104">
        <v>0</v>
      </c>
      <c r="HO41" s="104">
        <v>0</v>
      </c>
      <c r="HP41" s="104"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v>0</v>
      </c>
      <c r="HZ41" s="280">
        <v>0</v>
      </c>
      <c r="IA41" s="280">
        <v>0</v>
      </c>
      <c r="IB41" s="64" t="b">
        <v>0</v>
      </c>
      <c r="IC41" s="64"/>
    </row>
    <row r="42" spans="1:237" s="106" customFormat="1" ht="22.5" customHeight="1" x14ac:dyDescent="0.25">
      <c r="A42" s="368" t="s">
        <v>3222</v>
      </c>
      <c r="B42" s="369" t="s">
        <v>3223</v>
      </c>
      <c r="C42" s="370" t="s">
        <v>3191</v>
      </c>
      <c r="D42" s="371" t="s">
        <v>3224</v>
      </c>
      <c r="E42" s="371" t="s">
        <v>3225</v>
      </c>
      <c r="F42" s="372" t="s">
        <v>3181</v>
      </c>
      <c r="G42" s="372" t="s">
        <v>3182</v>
      </c>
      <c r="H42" s="373" t="s">
        <v>1304</v>
      </c>
      <c r="I42" s="374" t="s">
        <v>1304</v>
      </c>
      <c r="J42" s="421" t="s">
        <v>3183</v>
      </c>
      <c r="K42" s="421" t="s">
        <v>3185</v>
      </c>
      <c r="L42" s="329">
        <v>15</v>
      </c>
      <c r="M42" s="329">
        <v>0</v>
      </c>
      <c r="N42" s="657"/>
      <c r="O42" s="658" t="s">
        <v>3333</v>
      </c>
      <c r="P42" s="659">
        <v>0</v>
      </c>
      <c r="Q42" s="400">
        <v>35</v>
      </c>
      <c r="R42" s="401"/>
      <c r="S42" s="400">
        <v>5</v>
      </c>
      <c r="T42" s="401"/>
      <c r="U42" s="400">
        <f>Q42+'APONTAMENTO CREDENCIAMENTO'!U42</f>
        <v>35</v>
      </c>
      <c r="V42" s="400">
        <f>R42+'APONTAMENTO CREDENCIAMENTO'!V42</f>
        <v>0</v>
      </c>
      <c r="W42" s="400">
        <f>S42+'APONTAMENTO CREDENCIAMENTO'!W42</f>
        <v>5</v>
      </c>
      <c r="X42" s="400">
        <f>T42+'APONTAMENTO CREDENCIAMENTO'!X42</f>
        <v>0</v>
      </c>
      <c r="Y42" s="400">
        <f>U42+'APONTAMENTO CREDENCIAMENTO'!Y42</f>
        <v>35</v>
      </c>
      <c r="Z42" s="400">
        <f>V42+'APONTAMENTO CREDENCIAMENTO'!Z42</f>
        <v>0</v>
      </c>
      <c r="AA42" s="400">
        <f>W42+'APONTAMENTO CREDENCIAMENTO'!AA42</f>
        <v>5</v>
      </c>
      <c r="AB42" s="400">
        <f>X42+'APONTAMENTO CREDENCIAMENTO'!AB42</f>
        <v>0</v>
      </c>
      <c r="AC42" s="400">
        <f>Y42+'APONTAMENTO CREDENCIAMENTO'!AC42</f>
        <v>35</v>
      </c>
      <c r="AD42" s="400">
        <f>Z42+'APONTAMENTO CREDENCIAMENTO'!AD42</f>
        <v>0</v>
      </c>
      <c r="AE42" s="400">
        <f>AA42+'APONTAMENTO CREDENCIAMENTO'!AE42</f>
        <v>5</v>
      </c>
      <c r="AF42" s="400">
        <f>AB42+'APONTAMENTO CREDENCIAMENTO'!AF42</f>
        <v>0</v>
      </c>
      <c r="AG42" s="400">
        <f>AC42+'APONTAMENTO CREDENCIAMENTO'!AG42</f>
        <v>35</v>
      </c>
      <c r="AH42" s="400">
        <f>AD42+'APONTAMENTO CREDENCIAMENTO'!AH42</f>
        <v>0</v>
      </c>
      <c r="AI42" s="400">
        <f>AE42+'APONTAMENTO CREDENCIAMENTO'!AI42</f>
        <v>5</v>
      </c>
      <c r="AJ42" s="400">
        <f>AF42+'APONTAMENTO CREDENCIAMENTO'!AJ42</f>
        <v>0</v>
      </c>
      <c r="AK42" s="400">
        <f>AG42+'APONTAMENTO CREDENCIAMENTO'!AK42</f>
        <v>35</v>
      </c>
      <c r="AL42" s="400">
        <f>AH42+'APONTAMENTO CREDENCIAMENTO'!AL42</f>
        <v>0</v>
      </c>
      <c r="AM42" s="400">
        <f>AI42+'APONTAMENTO CREDENCIAMENTO'!AM42</f>
        <v>5</v>
      </c>
      <c r="AN42" s="400">
        <f>AJ42+'APONTAMENTO CREDENCIAMENTO'!AN42</f>
        <v>0</v>
      </c>
      <c r="AO42" s="400">
        <f>AK42+'APONTAMENTO CREDENCIAMENTO'!AO42</f>
        <v>35</v>
      </c>
      <c r="AP42" s="400">
        <f>AL42+'APONTAMENTO CREDENCIAMENTO'!AP42</f>
        <v>0</v>
      </c>
      <c r="AQ42" s="400">
        <f>AM42+'APONTAMENTO CREDENCIAMENTO'!AQ42</f>
        <v>5</v>
      </c>
      <c r="AR42" s="400">
        <f>AN42+'APONTAMENTO CREDENCIAMENTO'!AR42</f>
        <v>0</v>
      </c>
      <c r="AS42" s="400">
        <f>AO42+'APONTAMENTO CREDENCIAMENTO'!AS42</f>
        <v>35</v>
      </c>
      <c r="AT42" s="400">
        <f>AP42+'APONTAMENTO CREDENCIAMENTO'!AT42</f>
        <v>0</v>
      </c>
      <c r="AU42" s="400">
        <f>AQ42+'APONTAMENTO CREDENCIAMENTO'!AU42</f>
        <v>5</v>
      </c>
      <c r="AV42" s="400">
        <f>AR42+'APONTAMENTO CREDENCIAMENTO'!AV42</f>
        <v>0</v>
      </c>
      <c r="AW42" s="400">
        <f>AS42+'APONTAMENTO CREDENCIAMENTO'!AW42</f>
        <v>35</v>
      </c>
      <c r="AX42" s="400">
        <f>AT42+'APONTAMENTO CREDENCIAMENTO'!AX42</f>
        <v>0</v>
      </c>
      <c r="AY42" s="400">
        <f>AU42+'APONTAMENTO CREDENCIAMENTO'!AY42</f>
        <v>5</v>
      </c>
      <c r="AZ42" s="400">
        <f>AV42+'APONTAMENTO CREDENCIAMENTO'!AZ42</f>
        <v>0</v>
      </c>
      <c r="BA42" s="400">
        <f>AW42+'APONTAMENTO CREDENCIAMENTO'!BA42</f>
        <v>35</v>
      </c>
      <c r="BB42" s="400">
        <f>AX42+'APONTAMENTO CREDENCIAMENTO'!BB42</f>
        <v>0</v>
      </c>
      <c r="BC42" s="400">
        <f>AY42+'APONTAMENTO CREDENCIAMENTO'!BC42</f>
        <v>5</v>
      </c>
      <c r="BD42" s="400">
        <f>AZ42+'APONTAMENTO CREDENCIAMENTO'!BD42</f>
        <v>0</v>
      </c>
      <c r="BE42" s="400">
        <f>BA42+'APONTAMENTO CREDENCIAMENTO'!BE42</f>
        <v>35</v>
      </c>
      <c r="BF42" s="400">
        <f>BB42+'APONTAMENTO CREDENCIAMENTO'!BF42</f>
        <v>0</v>
      </c>
      <c r="BG42" s="400">
        <f>BC42+'APONTAMENTO CREDENCIAMENTO'!BG42</f>
        <v>5</v>
      </c>
      <c r="BH42" s="400">
        <f>BD42+'APONTAMENTO CREDENCIAMENTO'!BH42</f>
        <v>0</v>
      </c>
      <c r="BI42" s="400">
        <f>BE42+'APONTAMENTO CREDENCIAMENTO'!BI42</f>
        <v>35</v>
      </c>
      <c r="BJ42" s="400">
        <f>BF42+'APONTAMENTO CREDENCIAMENTO'!BJ42</f>
        <v>0</v>
      </c>
      <c r="BK42" s="400">
        <f>BG42+'APONTAMENTO CREDENCIAMENTO'!BK42</f>
        <v>5</v>
      </c>
      <c r="BL42" s="400">
        <f>BH42+'APONTAMENTO CREDENCIAMENTO'!BL42</f>
        <v>0</v>
      </c>
      <c r="BM42" s="400">
        <f>BI42+'APONTAMENTO CREDENCIAMENTO'!BM42</f>
        <v>35</v>
      </c>
      <c r="BN42" s="400">
        <f>BJ42+'APONTAMENTO CREDENCIAMENTO'!BN42</f>
        <v>0</v>
      </c>
      <c r="BO42" s="400">
        <f>BK42+'APONTAMENTO CREDENCIAMENTO'!BO42</f>
        <v>5</v>
      </c>
      <c r="BP42" s="400">
        <f>BL42+'APONTAMENTO CREDENCIAMENTO'!BP42</f>
        <v>0</v>
      </c>
      <c r="BQ42" s="400">
        <f>BM42+'APONTAMENTO CREDENCIAMENTO'!BQ42</f>
        <v>35</v>
      </c>
      <c r="BR42" s="400">
        <f>BN42+'APONTAMENTO CREDENCIAMENTO'!BR42</f>
        <v>0</v>
      </c>
      <c r="BS42" s="400">
        <f>BO42+'APONTAMENTO CREDENCIAMENTO'!BS42</f>
        <v>5</v>
      </c>
      <c r="BT42" s="400">
        <f>BP42+'APONTAMENTO CREDENCIAMENTO'!BT42</f>
        <v>0</v>
      </c>
      <c r="BU42" s="400">
        <f>BQ42+'APONTAMENTO CREDENCIAMENTO'!BU42</f>
        <v>35</v>
      </c>
      <c r="BV42" s="400">
        <f>BR42+'APONTAMENTO CREDENCIAMENTO'!BV42</f>
        <v>0</v>
      </c>
      <c r="BW42" s="400">
        <f>BS42+'APONTAMENTO CREDENCIAMENTO'!BW42</f>
        <v>5</v>
      </c>
      <c r="BX42" s="400">
        <f>BT42+'APONTAMENTO CREDENCIAMENTO'!BX42</f>
        <v>0</v>
      </c>
      <c r="BY42" s="400">
        <f>BU42+'APONTAMENTO CREDENCIAMENTO'!BY42</f>
        <v>36</v>
      </c>
      <c r="BZ42" s="400">
        <f>BV42+'APONTAMENTO CREDENCIAMENTO'!BZ42</f>
        <v>0</v>
      </c>
      <c r="CA42" s="400">
        <f>BW42+'APONTAMENTO CREDENCIAMENTO'!CA42</f>
        <v>5</v>
      </c>
      <c r="CB42" s="400">
        <f>BX42+'APONTAMENTO CREDENCIAMENTO'!CB42</f>
        <v>0</v>
      </c>
      <c r="CC42" s="400">
        <f>BY42+'APONTAMENTO CREDENCIAMENTO'!CC42</f>
        <v>36</v>
      </c>
      <c r="CD42" s="400">
        <f>BZ42+'APONTAMENTO CREDENCIAMENTO'!CD42</f>
        <v>0</v>
      </c>
      <c r="CE42" s="400">
        <f>CA42+'APONTAMENTO CREDENCIAMENTO'!CE42</f>
        <v>5</v>
      </c>
      <c r="CF42" s="400">
        <f>CB42+'APONTAMENTO CREDENCIAMENTO'!CF42</f>
        <v>0</v>
      </c>
      <c r="CG42" s="400">
        <f>CC42+'APONTAMENTO CREDENCIAMENTO'!CG42</f>
        <v>36</v>
      </c>
      <c r="CH42" s="400">
        <f>CD42+'APONTAMENTO CREDENCIAMENTO'!CH42</f>
        <v>0</v>
      </c>
      <c r="CI42" s="400">
        <f>CE42+'APONTAMENTO CREDENCIAMENTO'!CI42</f>
        <v>5</v>
      </c>
      <c r="CJ42" s="400">
        <f>CF42+'APONTAMENTO CREDENCIAMENTO'!CJ42</f>
        <v>0</v>
      </c>
      <c r="CK42" s="400">
        <f>CG42+'APONTAMENTO CREDENCIAMENTO'!CK42</f>
        <v>36</v>
      </c>
      <c r="CL42" s="400">
        <f>CH42+'APONTAMENTO CREDENCIAMENTO'!CL42</f>
        <v>0</v>
      </c>
      <c r="CM42" s="400">
        <f>CI42+'APONTAMENTO CREDENCIAMENTO'!CM42</f>
        <v>5</v>
      </c>
      <c r="CN42" s="400">
        <f>CJ42+'APONTAMENTO CREDENCIAMENTO'!CN42</f>
        <v>0</v>
      </c>
      <c r="CO42" s="400">
        <f>CK42+'APONTAMENTO CREDENCIAMENTO'!CO42</f>
        <v>36</v>
      </c>
      <c r="CP42" s="400">
        <f>CL42+'APONTAMENTO CREDENCIAMENTO'!CP42</f>
        <v>0</v>
      </c>
      <c r="CQ42" s="400">
        <f>CM42+'APONTAMENTO CREDENCIAMENTO'!CQ42</f>
        <v>5</v>
      </c>
      <c r="CR42" s="400">
        <f>CN42+'APONTAMENTO CREDENCIAMENTO'!CR42</f>
        <v>0</v>
      </c>
      <c r="CS42" s="400">
        <f>CO42+'APONTAMENTO CREDENCIAMENTO'!CS42</f>
        <v>36</v>
      </c>
      <c r="CT42" s="400">
        <f>CP42+'APONTAMENTO CREDENCIAMENTO'!CT42</f>
        <v>0</v>
      </c>
      <c r="CU42" s="400">
        <f>CQ42+'APONTAMENTO CREDENCIAMENTO'!CU42</f>
        <v>5</v>
      </c>
      <c r="CV42" s="400">
        <f>CR42+'APONTAMENTO CREDENCIAMENTO'!CV42</f>
        <v>0</v>
      </c>
      <c r="CW42" s="400">
        <f>CS42+'APONTAMENTO CREDENCIAMENTO'!CW42</f>
        <v>36</v>
      </c>
      <c r="CX42" s="400">
        <f>CT42+'APONTAMENTO CREDENCIAMENTO'!CX42</f>
        <v>0</v>
      </c>
      <c r="CY42" s="400">
        <f>CU42+'APONTAMENTO CREDENCIAMENTO'!CY42</f>
        <v>5</v>
      </c>
      <c r="CZ42" s="400">
        <f>CV42+'APONTAMENTO CREDENCIAMENTO'!CZ42</f>
        <v>0</v>
      </c>
      <c r="DA42" s="400">
        <f>CW42+'APONTAMENTO CREDENCIAMENTO'!DA42</f>
        <v>36</v>
      </c>
      <c r="DB42" s="400">
        <f>CX42+'APONTAMENTO CREDENCIAMENTO'!DB42</f>
        <v>0</v>
      </c>
      <c r="DC42" s="400">
        <f>CY42+'APONTAMENTO CREDENCIAMENTO'!DC42</f>
        <v>5</v>
      </c>
      <c r="DD42" s="400">
        <f>CZ42+'APONTAMENTO CREDENCIAMENTO'!DD42</f>
        <v>0</v>
      </c>
      <c r="DE42" s="400">
        <f>DA42+'APONTAMENTO CREDENCIAMENTO'!DE42</f>
        <v>36</v>
      </c>
      <c r="DF42" s="400">
        <f>DB42+'APONTAMENTO CREDENCIAMENTO'!DF42</f>
        <v>0</v>
      </c>
      <c r="DG42" s="400">
        <f>DC42+'APONTAMENTO CREDENCIAMENTO'!DG42</f>
        <v>5</v>
      </c>
      <c r="DH42" s="400">
        <f>DD42+'APONTAMENTO CREDENCIAMENTO'!DH42</f>
        <v>0</v>
      </c>
      <c r="DI42" s="400">
        <f>DE42+'APONTAMENTO CREDENCIAMENTO'!DI42</f>
        <v>36</v>
      </c>
      <c r="DJ42" s="400">
        <f>DF42+'APONTAMENTO CREDENCIAMENTO'!DJ42</f>
        <v>0</v>
      </c>
      <c r="DK42" s="400">
        <f>DG42+'APONTAMENTO CREDENCIAMENTO'!DK42</f>
        <v>5</v>
      </c>
      <c r="DL42" s="400">
        <f>DH42+'APONTAMENTO CREDENCIAMENTO'!DL42</f>
        <v>0</v>
      </c>
      <c r="DM42" s="400">
        <f>DI42+'APONTAMENTO CREDENCIAMENTO'!DM42</f>
        <v>36</v>
      </c>
      <c r="DN42" s="400">
        <f>DJ42+'APONTAMENTO CREDENCIAMENTO'!DN42</f>
        <v>0</v>
      </c>
      <c r="DO42" s="400">
        <f>DK42+'APONTAMENTO CREDENCIAMENTO'!DO42</f>
        <v>5</v>
      </c>
      <c r="DP42" s="400">
        <f>DL42+'APONTAMENTO CREDENCIAMENTO'!DP42</f>
        <v>0</v>
      </c>
      <c r="DQ42" s="400">
        <f>DM42+'APONTAMENTO CREDENCIAMENTO'!DQ42</f>
        <v>36</v>
      </c>
      <c r="DR42" s="400">
        <f>DN42+'APONTAMENTO CREDENCIAMENTO'!DR42</f>
        <v>0</v>
      </c>
      <c r="DS42" s="400">
        <f>DO42+'APONTAMENTO CREDENCIAMENTO'!DS42</f>
        <v>5</v>
      </c>
      <c r="DT42" s="400">
        <f>DP42+'APONTAMENTO CREDENCIAMENTO'!DT42</f>
        <v>0</v>
      </c>
      <c r="DU42" s="400">
        <f>DQ42+'APONTAMENTO CREDENCIAMENTO'!DU42</f>
        <v>36</v>
      </c>
      <c r="DV42" s="400">
        <f>DR42+'APONTAMENTO CREDENCIAMENTO'!DV42</f>
        <v>0</v>
      </c>
      <c r="DW42" s="400">
        <f>DS42+'APONTAMENTO CREDENCIAMENTO'!DW42</f>
        <v>5</v>
      </c>
      <c r="DX42" s="400">
        <f>DT42+'APONTAMENTO CREDENCIAMENTO'!DX42</f>
        <v>0</v>
      </c>
      <c r="DY42" s="400">
        <f>DU42+'APONTAMENTO CREDENCIAMENTO'!DY42</f>
        <v>36</v>
      </c>
      <c r="DZ42" s="400">
        <f>DV42+'APONTAMENTO CREDENCIAMENTO'!DZ42</f>
        <v>0</v>
      </c>
      <c r="EA42" s="400">
        <f>DW42+'APONTAMENTO CREDENCIAMENTO'!EA42</f>
        <v>5</v>
      </c>
      <c r="EB42" s="400">
        <f>DX42+'APONTAMENTO CREDENCIAMENTO'!EB42</f>
        <v>0</v>
      </c>
      <c r="EC42" s="400">
        <f>DY42+'APONTAMENTO CREDENCIAMENTO'!EC42</f>
        <v>36</v>
      </c>
      <c r="ED42" s="400">
        <f>DZ42+'APONTAMENTO CREDENCIAMENTO'!ED42</f>
        <v>0</v>
      </c>
      <c r="EE42" s="400">
        <f>EA42+'APONTAMENTO CREDENCIAMENTO'!EE42</f>
        <v>5</v>
      </c>
      <c r="EF42" s="400">
        <f>EB42+'APONTAMENTO CREDENCIAMENTO'!EF42</f>
        <v>0</v>
      </c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v>35</v>
      </c>
      <c r="EQ42" s="171">
        <v>1</v>
      </c>
      <c r="ER42" s="171">
        <v>5</v>
      </c>
      <c r="ES42" s="171">
        <v>0</v>
      </c>
      <c r="ET42" s="171">
        <v>0</v>
      </c>
      <c r="EU42" s="171">
        <v>0</v>
      </c>
      <c r="EV42" s="172">
        <v>41</v>
      </c>
      <c r="EW42" s="173"/>
      <c r="EX42" s="248">
        <v>0</v>
      </c>
      <c r="EY42" s="174">
        <v>144.60000000000002</v>
      </c>
      <c r="EZ42" s="249">
        <v>0</v>
      </c>
      <c r="FA42" s="249">
        <v>0</v>
      </c>
      <c r="FB42" s="174">
        <v>0</v>
      </c>
      <c r="FC42" s="126">
        <v>0</v>
      </c>
      <c r="FD42" s="250"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v>0</v>
      </c>
      <c r="HZ42" s="280">
        <v>0</v>
      </c>
      <c r="IA42" s="280">
        <v>0</v>
      </c>
      <c r="IB42" s="64"/>
      <c r="IC42" s="64"/>
    </row>
    <row r="43" spans="1:237" s="106" customFormat="1" ht="22.5" customHeight="1" x14ac:dyDescent="0.25">
      <c r="A43" s="368" t="s">
        <v>3222</v>
      </c>
      <c r="B43" s="369" t="s">
        <v>3223</v>
      </c>
      <c r="C43" s="375" t="s">
        <v>3191</v>
      </c>
      <c r="D43" s="371" t="s">
        <v>3224</v>
      </c>
      <c r="E43" s="371" t="s">
        <v>3225</v>
      </c>
      <c r="F43" s="376" t="s">
        <v>3181</v>
      </c>
      <c r="G43" s="376" t="s">
        <v>3182</v>
      </c>
      <c r="H43" s="373" t="s">
        <v>1304</v>
      </c>
      <c r="I43" s="374" t="s">
        <v>1304</v>
      </c>
      <c r="J43" s="421" t="s">
        <v>3183</v>
      </c>
      <c r="K43" s="422" t="s">
        <v>3186</v>
      </c>
      <c r="L43" s="329">
        <v>0</v>
      </c>
      <c r="M43" s="329">
        <v>0</v>
      </c>
      <c r="N43" s="657"/>
      <c r="O43" s="658" t="s">
        <v>3333</v>
      </c>
      <c r="P43" s="659">
        <v>0</v>
      </c>
      <c r="Q43" s="400"/>
      <c r="R43" s="401"/>
      <c r="S43" s="400"/>
      <c r="T43" s="401"/>
      <c r="U43" s="400">
        <f>Q43+'APONTAMENTO CREDENCIAMENTO'!U43</f>
        <v>0</v>
      </c>
      <c r="V43" s="400">
        <f>R43+'APONTAMENTO CREDENCIAMENTO'!V43</f>
        <v>0</v>
      </c>
      <c r="W43" s="400">
        <f>S43+'APONTAMENTO CREDENCIAMENTO'!W43</f>
        <v>0</v>
      </c>
      <c r="X43" s="400">
        <f>T43+'APONTAMENTO CREDENCIAMENTO'!X43</f>
        <v>0</v>
      </c>
      <c r="Y43" s="400">
        <f>U43+'APONTAMENTO CREDENCIAMENTO'!Y43</f>
        <v>0</v>
      </c>
      <c r="Z43" s="400">
        <f>V43+'APONTAMENTO CREDENCIAMENTO'!Z43</f>
        <v>0</v>
      </c>
      <c r="AA43" s="400">
        <f>W43+'APONTAMENTO CREDENCIAMENTO'!AA43</f>
        <v>0</v>
      </c>
      <c r="AB43" s="400">
        <f>X43+'APONTAMENTO CREDENCIAMENTO'!AB43</f>
        <v>0</v>
      </c>
      <c r="AC43" s="400">
        <f>Y43+'APONTAMENTO CREDENCIAMENTO'!AC43</f>
        <v>0</v>
      </c>
      <c r="AD43" s="400">
        <f>Z43+'APONTAMENTO CREDENCIAMENTO'!AD43</f>
        <v>0</v>
      </c>
      <c r="AE43" s="400">
        <f>AA43+'APONTAMENTO CREDENCIAMENTO'!AE43</f>
        <v>0</v>
      </c>
      <c r="AF43" s="400">
        <f>AB43+'APONTAMENTO CREDENCIAMENTO'!AF43</f>
        <v>0</v>
      </c>
      <c r="AG43" s="400">
        <f>AC43+'APONTAMENTO CREDENCIAMENTO'!AG43</f>
        <v>0</v>
      </c>
      <c r="AH43" s="400">
        <f>AD43+'APONTAMENTO CREDENCIAMENTO'!AH43</f>
        <v>0</v>
      </c>
      <c r="AI43" s="400">
        <f>AE43+'APONTAMENTO CREDENCIAMENTO'!AI43</f>
        <v>0</v>
      </c>
      <c r="AJ43" s="400">
        <f>AF43+'APONTAMENTO CREDENCIAMENTO'!AJ43</f>
        <v>0</v>
      </c>
      <c r="AK43" s="400">
        <f>AG43+'APONTAMENTO CREDENCIAMENTO'!AK43</f>
        <v>0</v>
      </c>
      <c r="AL43" s="400">
        <f>AH43+'APONTAMENTO CREDENCIAMENTO'!AL43</f>
        <v>0</v>
      </c>
      <c r="AM43" s="400">
        <f>AI43+'APONTAMENTO CREDENCIAMENTO'!AM43</f>
        <v>0</v>
      </c>
      <c r="AN43" s="400">
        <f>AJ43+'APONTAMENTO CREDENCIAMENTO'!AN43</f>
        <v>0</v>
      </c>
      <c r="AO43" s="400">
        <f>AK43+'APONTAMENTO CREDENCIAMENTO'!AO43</f>
        <v>0</v>
      </c>
      <c r="AP43" s="400">
        <f>AL43+'APONTAMENTO CREDENCIAMENTO'!AP43</f>
        <v>0</v>
      </c>
      <c r="AQ43" s="400">
        <f>AM43+'APONTAMENTO CREDENCIAMENTO'!AQ43</f>
        <v>0</v>
      </c>
      <c r="AR43" s="400">
        <f>AN43+'APONTAMENTO CREDENCIAMENTO'!AR43</f>
        <v>0</v>
      </c>
      <c r="AS43" s="400">
        <f>AO43+'APONTAMENTO CREDENCIAMENTO'!AS43</f>
        <v>0</v>
      </c>
      <c r="AT43" s="400">
        <f>AP43+'APONTAMENTO CREDENCIAMENTO'!AT43</f>
        <v>0</v>
      </c>
      <c r="AU43" s="400">
        <f>AQ43+'APONTAMENTO CREDENCIAMENTO'!AU43</f>
        <v>0</v>
      </c>
      <c r="AV43" s="400">
        <f>AR43+'APONTAMENTO CREDENCIAMENTO'!AV43</f>
        <v>0</v>
      </c>
      <c r="AW43" s="400">
        <f>AS43+'APONTAMENTO CREDENCIAMENTO'!AW43</f>
        <v>0</v>
      </c>
      <c r="AX43" s="400">
        <f>AT43+'APONTAMENTO CREDENCIAMENTO'!AX43</f>
        <v>0</v>
      </c>
      <c r="AY43" s="400">
        <f>AU43+'APONTAMENTO CREDENCIAMENTO'!AY43</f>
        <v>0</v>
      </c>
      <c r="AZ43" s="400">
        <f>AV43+'APONTAMENTO CREDENCIAMENTO'!AZ43</f>
        <v>0</v>
      </c>
      <c r="BA43" s="400">
        <f>AW43+'APONTAMENTO CREDENCIAMENTO'!BA43</f>
        <v>0</v>
      </c>
      <c r="BB43" s="400">
        <f>AX43+'APONTAMENTO CREDENCIAMENTO'!BB43</f>
        <v>0</v>
      </c>
      <c r="BC43" s="400">
        <f>AY43+'APONTAMENTO CREDENCIAMENTO'!BC43</f>
        <v>0</v>
      </c>
      <c r="BD43" s="400">
        <f>AZ43+'APONTAMENTO CREDENCIAMENTO'!BD43</f>
        <v>0</v>
      </c>
      <c r="BE43" s="400">
        <f>BA43+'APONTAMENTO CREDENCIAMENTO'!BE43</f>
        <v>0</v>
      </c>
      <c r="BF43" s="400">
        <f>BB43+'APONTAMENTO CREDENCIAMENTO'!BF43</f>
        <v>0</v>
      </c>
      <c r="BG43" s="400">
        <f>BC43+'APONTAMENTO CREDENCIAMENTO'!BG43</f>
        <v>0</v>
      </c>
      <c r="BH43" s="400">
        <f>BD43+'APONTAMENTO CREDENCIAMENTO'!BH43</f>
        <v>0</v>
      </c>
      <c r="BI43" s="400">
        <f>BE43+'APONTAMENTO CREDENCIAMENTO'!BI43</f>
        <v>0</v>
      </c>
      <c r="BJ43" s="400">
        <f>BF43+'APONTAMENTO CREDENCIAMENTO'!BJ43</f>
        <v>0</v>
      </c>
      <c r="BK43" s="400">
        <f>BG43+'APONTAMENTO CREDENCIAMENTO'!BK43</f>
        <v>0</v>
      </c>
      <c r="BL43" s="400">
        <f>BH43+'APONTAMENTO CREDENCIAMENTO'!BL43</f>
        <v>0</v>
      </c>
      <c r="BM43" s="400">
        <f>BI43+'APONTAMENTO CREDENCIAMENTO'!BM43</f>
        <v>0</v>
      </c>
      <c r="BN43" s="400">
        <f>BJ43+'APONTAMENTO CREDENCIAMENTO'!BN43</f>
        <v>0</v>
      </c>
      <c r="BO43" s="400">
        <f>BK43+'APONTAMENTO CREDENCIAMENTO'!BO43</f>
        <v>0</v>
      </c>
      <c r="BP43" s="400">
        <f>BL43+'APONTAMENTO CREDENCIAMENTO'!BP43</f>
        <v>0</v>
      </c>
      <c r="BQ43" s="400">
        <f>BM43+'APONTAMENTO CREDENCIAMENTO'!BQ43</f>
        <v>0</v>
      </c>
      <c r="BR43" s="400">
        <f>BN43+'APONTAMENTO CREDENCIAMENTO'!BR43</f>
        <v>0</v>
      </c>
      <c r="BS43" s="400">
        <f>BO43+'APONTAMENTO CREDENCIAMENTO'!BS43</f>
        <v>0</v>
      </c>
      <c r="BT43" s="400">
        <f>BP43+'APONTAMENTO CREDENCIAMENTO'!BT43</f>
        <v>0</v>
      </c>
      <c r="BU43" s="400">
        <f>BQ43+'APONTAMENTO CREDENCIAMENTO'!BU43</f>
        <v>0</v>
      </c>
      <c r="BV43" s="400">
        <f>BR43+'APONTAMENTO CREDENCIAMENTO'!BV43</f>
        <v>0</v>
      </c>
      <c r="BW43" s="400">
        <f>BS43+'APONTAMENTO CREDENCIAMENTO'!BW43</f>
        <v>0</v>
      </c>
      <c r="BX43" s="400">
        <f>BT43+'APONTAMENTO CREDENCIAMENTO'!BX43</f>
        <v>0</v>
      </c>
      <c r="BY43" s="400">
        <f>BU43+'APONTAMENTO CREDENCIAMENTO'!BY43</f>
        <v>0</v>
      </c>
      <c r="BZ43" s="400">
        <f>BV43+'APONTAMENTO CREDENCIAMENTO'!BZ43</f>
        <v>0</v>
      </c>
      <c r="CA43" s="400">
        <f>BW43+'APONTAMENTO CREDENCIAMENTO'!CA43</f>
        <v>0</v>
      </c>
      <c r="CB43" s="400">
        <f>BX43+'APONTAMENTO CREDENCIAMENTO'!CB43</f>
        <v>0</v>
      </c>
      <c r="CC43" s="400">
        <f>BY43+'APONTAMENTO CREDENCIAMENTO'!CC43</f>
        <v>0</v>
      </c>
      <c r="CD43" s="400">
        <f>BZ43+'APONTAMENTO CREDENCIAMENTO'!CD43</f>
        <v>0</v>
      </c>
      <c r="CE43" s="400">
        <f>CA43+'APONTAMENTO CREDENCIAMENTO'!CE43</f>
        <v>0</v>
      </c>
      <c r="CF43" s="400">
        <f>CB43+'APONTAMENTO CREDENCIAMENTO'!CF43</f>
        <v>0</v>
      </c>
      <c r="CG43" s="400">
        <f>CC43+'APONTAMENTO CREDENCIAMENTO'!CG43</f>
        <v>0</v>
      </c>
      <c r="CH43" s="400">
        <f>CD43+'APONTAMENTO CREDENCIAMENTO'!CH43</f>
        <v>0</v>
      </c>
      <c r="CI43" s="400">
        <f>CE43+'APONTAMENTO CREDENCIAMENTO'!CI43</f>
        <v>0</v>
      </c>
      <c r="CJ43" s="400">
        <f>CF43+'APONTAMENTO CREDENCIAMENTO'!CJ43</f>
        <v>0</v>
      </c>
      <c r="CK43" s="400">
        <f>CG43+'APONTAMENTO CREDENCIAMENTO'!CK43</f>
        <v>0</v>
      </c>
      <c r="CL43" s="400">
        <f>CH43+'APONTAMENTO CREDENCIAMENTO'!CL43</f>
        <v>0</v>
      </c>
      <c r="CM43" s="400">
        <f>CI43+'APONTAMENTO CREDENCIAMENTO'!CM43</f>
        <v>0</v>
      </c>
      <c r="CN43" s="400">
        <f>CJ43+'APONTAMENTO CREDENCIAMENTO'!CN43</f>
        <v>0</v>
      </c>
      <c r="CO43" s="400">
        <f>CK43+'APONTAMENTO CREDENCIAMENTO'!CO43</f>
        <v>0</v>
      </c>
      <c r="CP43" s="400">
        <f>CL43+'APONTAMENTO CREDENCIAMENTO'!CP43</f>
        <v>0</v>
      </c>
      <c r="CQ43" s="400">
        <f>CM43+'APONTAMENTO CREDENCIAMENTO'!CQ43</f>
        <v>0</v>
      </c>
      <c r="CR43" s="400">
        <f>CN43+'APONTAMENTO CREDENCIAMENTO'!CR43</f>
        <v>0</v>
      </c>
      <c r="CS43" s="400">
        <f>CO43+'APONTAMENTO CREDENCIAMENTO'!CS43</f>
        <v>0</v>
      </c>
      <c r="CT43" s="400">
        <f>CP43+'APONTAMENTO CREDENCIAMENTO'!CT43</f>
        <v>0</v>
      </c>
      <c r="CU43" s="400">
        <f>CQ43+'APONTAMENTO CREDENCIAMENTO'!CU43</f>
        <v>0</v>
      </c>
      <c r="CV43" s="400">
        <f>CR43+'APONTAMENTO CREDENCIAMENTO'!CV43</f>
        <v>0</v>
      </c>
      <c r="CW43" s="400">
        <f>CS43+'APONTAMENTO CREDENCIAMENTO'!CW43</f>
        <v>0</v>
      </c>
      <c r="CX43" s="400">
        <f>CT43+'APONTAMENTO CREDENCIAMENTO'!CX43</f>
        <v>0</v>
      </c>
      <c r="CY43" s="400">
        <f>CU43+'APONTAMENTO CREDENCIAMENTO'!CY43</f>
        <v>0</v>
      </c>
      <c r="CZ43" s="400">
        <f>CV43+'APONTAMENTO CREDENCIAMENTO'!CZ43</f>
        <v>0</v>
      </c>
      <c r="DA43" s="400">
        <f>CW43+'APONTAMENTO CREDENCIAMENTO'!DA43</f>
        <v>0</v>
      </c>
      <c r="DB43" s="400">
        <f>CX43+'APONTAMENTO CREDENCIAMENTO'!DB43</f>
        <v>0</v>
      </c>
      <c r="DC43" s="400">
        <f>CY43+'APONTAMENTO CREDENCIAMENTO'!DC43</f>
        <v>0</v>
      </c>
      <c r="DD43" s="400">
        <f>CZ43+'APONTAMENTO CREDENCIAMENTO'!DD43</f>
        <v>0</v>
      </c>
      <c r="DE43" s="400">
        <f>DA43+'APONTAMENTO CREDENCIAMENTO'!DE43</f>
        <v>0</v>
      </c>
      <c r="DF43" s="400">
        <f>DB43+'APONTAMENTO CREDENCIAMENTO'!DF43</f>
        <v>0</v>
      </c>
      <c r="DG43" s="400">
        <f>DC43+'APONTAMENTO CREDENCIAMENTO'!DG43</f>
        <v>0</v>
      </c>
      <c r="DH43" s="400">
        <f>DD43+'APONTAMENTO CREDENCIAMENTO'!DH43</f>
        <v>0</v>
      </c>
      <c r="DI43" s="400">
        <f>DE43+'APONTAMENTO CREDENCIAMENTO'!DI43</f>
        <v>0</v>
      </c>
      <c r="DJ43" s="400">
        <f>DF43+'APONTAMENTO CREDENCIAMENTO'!DJ43</f>
        <v>0</v>
      </c>
      <c r="DK43" s="400">
        <f>DG43+'APONTAMENTO CREDENCIAMENTO'!DK43</f>
        <v>0</v>
      </c>
      <c r="DL43" s="400">
        <f>DH43+'APONTAMENTO CREDENCIAMENTO'!DL43</f>
        <v>0</v>
      </c>
      <c r="DM43" s="400">
        <f>DI43+'APONTAMENTO CREDENCIAMENTO'!DM43</f>
        <v>0</v>
      </c>
      <c r="DN43" s="400">
        <f>DJ43+'APONTAMENTO CREDENCIAMENTO'!DN43</f>
        <v>0</v>
      </c>
      <c r="DO43" s="400">
        <f>DK43+'APONTAMENTO CREDENCIAMENTO'!DO43</f>
        <v>0</v>
      </c>
      <c r="DP43" s="400">
        <f>DL43+'APONTAMENTO CREDENCIAMENTO'!DP43</f>
        <v>0</v>
      </c>
      <c r="DQ43" s="400">
        <f>DM43+'APONTAMENTO CREDENCIAMENTO'!DQ43</f>
        <v>0</v>
      </c>
      <c r="DR43" s="400">
        <f>DN43+'APONTAMENTO CREDENCIAMENTO'!DR43</f>
        <v>0</v>
      </c>
      <c r="DS43" s="400">
        <f>DO43+'APONTAMENTO CREDENCIAMENTO'!DS43</f>
        <v>0</v>
      </c>
      <c r="DT43" s="400">
        <f>DP43+'APONTAMENTO CREDENCIAMENTO'!DT43</f>
        <v>0</v>
      </c>
      <c r="DU43" s="400">
        <f>DQ43+'APONTAMENTO CREDENCIAMENTO'!DU43</f>
        <v>0</v>
      </c>
      <c r="DV43" s="400">
        <f>DR43+'APONTAMENTO CREDENCIAMENTO'!DV43</f>
        <v>0</v>
      </c>
      <c r="DW43" s="400">
        <f>DS43+'APONTAMENTO CREDENCIAMENTO'!DW43</f>
        <v>0</v>
      </c>
      <c r="DX43" s="400">
        <f>DT43+'APONTAMENTO CREDENCIAMENTO'!DX43</f>
        <v>0</v>
      </c>
      <c r="DY43" s="400">
        <f>DU43+'APONTAMENTO CREDENCIAMENTO'!DY43</f>
        <v>0</v>
      </c>
      <c r="DZ43" s="400">
        <f>DV43+'APONTAMENTO CREDENCIAMENTO'!DZ43</f>
        <v>0</v>
      </c>
      <c r="EA43" s="400">
        <f>DW43+'APONTAMENTO CREDENCIAMENTO'!EA43</f>
        <v>0</v>
      </c>
      <c r="EB43" s="400">
        <f>DX43+'APONTAMENTO CREDENCIAMENTO'!EB43</f>
        <v>0</v>
      </c>
      <c r="EC43" s="400">
        <f>DY43+'APONTAMENTO CREDENCIAMENTO'!EC43</f>
        <v>0</v>
      </c>
      <c r="ED43" s="400">
        <f>DZ43+'APONTAMENTO CREDENCIAMENTO'!ED43</f>
        <v>0</v>
      </c>
      <c r="EE43" s="400">
        <f>EA43+'APONTAMENTO CREDENCIAMENTO'!EE43</f>
        <v>0</v>
      </c>
      <c r="EF43" s="400">
        <f>EB43+'APONTAMENTO CREDENCIAMENTO'!EF43</f>
        <v>0</v>
      </c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v>0</v>
      </c>
      <c r="EQ43" s="171">
        <v>0</v>
      </c>
      <c r="ER43" s="171">
        <v>0</v>
      </c>
      <c r="ES43" s="171">
        <v>0</v>
      </c>
      <c r="ET43" s="171">
        <v>0</v>
      </c>
      <c r="EU43" s="171">
        <v>0</v>
      </c>
      <c r="EV43" s="172">
        <v>0</v>
      </c>
      <c r="EW43" s="125"/>
      <c r="EX43" s="248">
        <v>0</v>
      </c>
      <c r="EY43" s="174">
        <v>0</v>
      </c>
      <c r="EZ43" s="249">
        <v>0</v>
      </c>
      <c r="FA43" s="249">
        <v>0</v>
      </c>
      <c r="FB43" s="174">
        <v>0</v>
      </c>
      <c r="FC43" s="126">
        <v>0</v>
      </c>
      <c r="FD43" s="250"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v>0</v>
      </c>
      <c r="HZ43" s="280">
        <v>0</v>
      </c>
      <c r="IA43" s="280">
        <v>0</v>
      </c>
      <c r="IB43" s="64"/>
      <c r="IC43" s="64"/>
    </row>
    <row r="44" spans="1:237" s="106" customFormat="1" ht="22.5" customHeight="1" x14ac:dyDescent="0.25">
      <c r="A44" s="368" t="s">
        <v>3222</v>
      </c>
      <c r="B44" s="369" t="s">
        <v>3223</v>
      </c>
      <c r="C44" s="375" t="s">
        <v>3191</v>
      </c>
      <c r="D44" s="371" t="s">
        <v>3224</v>
      </c>
      <c r="E44" s="371" t="s">
        <v>3225</v>
      </c>
      <c r="F44" s="376" t="s">
        <v>3181</v>
      </c>
      <c r="G44" s="376" t="s">
        <v>3182</v>
      </c>
      <c r="H44" s="373" t="s">
        <v>1304</v>
      </c>
      <c r="I44" s="374" t="s">
        <v>1304</v>
      </c>
      <c r="J44" s="421" t="s">
        <v>3183</v>
      </c>
      <c r="K44" s="423" t="s">
        <v>3187</v>
      </c>
      <c r="L44" s="329">
        <v>0</v>
      </c>
      <c r="M44" s="329">
        <v>0</v>
      </c>
      <c r="N44" s="657"/>
      <c r="O44" s="658" t="s">
        <v>3333</v>
      </c>
      <c r="P44" s="659">
        <v>0</v>
      </c>
      <c r="Q44" s="400"/>
      <c r="R44" s="401"/>
      <c r="S44" s="400"/>
      <c r="T44" s="401"/>
      <c r="U44" s="400">
        <f>Q44+'APONTAMENTO CREDENCIAMENTO'!U44</f>
        <v>0</v>
      </c>
      <c r="V44" s="400">
        <f>R44+'APONTAMENTO CREDENCIAMENTO'!V44</f>
        <v>0</v>
      </c>
      <c r="W44" s="400">
        <f>S44+'APONTAMENTO CREDENCIAMENTO'!W44</f>
        <v>0</v>
      </c>
      <c r="X44" s="400">
        <f>T44+'APONTAMENTO CREDENCIAMENTO'!X44</f>
        <v>0</v>
      </c>
      <c r="Y44" s="400">
        <f>U44+'APONTAMENTO CREDENCIAMENTO'!Y44</f>
        <v>0</v>
      </c>
      <c r="Z44" s="400">
        <f>V44+'APONTAMENTO CREDENCIAMENTO'!Z44</f>
        <v>0</v>
      </c>
      <c r="AA44" s="400">
        <f>W44+'APONTAMENTO CREDENCIAMENTO'!AA44</f>
        <v>0</v>
      </c>
      <c r="AB44" s="400">
        <f>X44+'APONTAMENTO CREDENCIAMENTO'!AB44</f>
        <v>0</v>
      </c>
      <c r="AC44" s="400">
        <f>Y44+'APONTAMENTO CREDENCIAMENTO'!AC44</f>
        <v>0</v>
      </c>
      <c r="AD44" s="400">
        <f>Z44+'APONTAMENTO CREDENCIAMENTO'!AD44</f>
        <v>0</v>
      </c>
      <c r="AE44" s="400">
        <f>AA44+'APONTAMENTO CREDENCIAMENTO'!AE44</f>
        <v>0</v>
      </c>
      <c r="AF44" s="400">
        <f>AB44+'APONTAMENTO CREDENCIAMENTO'!AF44</f>
        <v>0</v>
      </c>
      <c r="AG44" s="400">
        <f>AC44+'APONTAMENTO CREDENCIAMENTO'!AG44</f>
        <v>0</v>
      </c>
      <c r="AH44" s="400">
        <f>AD44+'APONTAMENTO CREDENCIAMENTO'!AH44</f>
        <v>0</v>
      </c>
      <c r="AI44" s="400">
        <f>AE44+'APONTAMENTO CREDENCIAMENTO'!AI44</f>
        <v>0</v>
      </c>
      <c r="AJ44" s="400">
        <f>AF44+'APONTAMENTO CREDENCIAMENTO'!AJ44</f>
        <v>0</v>
      </c>
      <c r="AK44" s="400">
        <f>AG44+'APONTAMENTO CREDENCIAMENTO'!AK44</f>
        <v>0</v>
      </c>
      <c r="AL44" s="400">
        <f>AH44+'APONTAMENTO CREDENCIAMENTO'!AL44</f>
        <v>0</v>
      </c>
      <c r="AM44" s="400">
        <f>AI44+'APONTAMENTO CREDENCIAMENTO'!AM44</f>
        <v>0</v>
      </c>
      <c r="AN44" s="400">
        <f>AJ44+'APONTAMENTO CREDENCIAMENTO'!AN44</f>
        <v>0</v>
      </c>
      <c r="AO44" s="400">
        <f>AK44+'APONTAMENTO CREDENCIAMENTO'!AO44</f>
        <v>0</v>
      </c>
      <c r="AP44" s="400">
        <f>AL44+'APONTAMENTO CREDENCIAMENTO'!AP44</f>
        <v>0</v>
      </c>
      <c r="AQ44" s="400">
        <f>AM44+'APONTAMENTO CREDENCIAMENTO'!AQ44</f>
        <v>0</v>
      </c>
      <c r="AR44" s="400">
        <f>AN44+'APONTAMENTO CREDENCIAMENTO'!AR44</f>
        <v>0</v>
      </c>
      <c r="AS44" s="400">
        <f>AO44+'APONTAMENTO CREDENCIAMENTO'!AS44</f>
        <v>0</v>
      </c>
      <c r="AT44" s="400">
        <f>AP44+'APONTAMENTO CREDENCIAMENTO'!AT44</f>
        <v>0</v>
      </c>
      <c r="AU44" s="400">
        <f>AQ44+'APONTAMENTO CREDENCIAMENTO'!AU44</f>
        <v>0</v>
      </c>
      <c r="AV44" s="400">
        <f>AR44+'APONTAMENTO CREDENCIAMENTO'!AV44</f>
        <v>0</v>
      </c>
      <c r="AW44" s="400">
        <f>AS44+'APONTAMENTO CREDENCIAMENTO'!AW44</f>
        <v>0</v>
      </c>
      <c r="AX44" s="400">
        <f>AT44+'APONTAMENTO CREDENCIAMENTO'!AX44</f>
        <v>0</v>
      </c>
      <c r="AY44" s="400">
        <f>AU44+'APONTAMENTO CREDENCIAMENTO'!AY44</f>
        <v>0</v>
      </c>
      <c r="AZ44" s="400">
        <f>AV44+'APONTAMENTO CREDENCIAMENTO'!AZ44</f>
        <v>0</v>
      </c>
      <c r="BA44" s="400">
        <f>AW44+'APONTAMENTO CREDENCIAMENTO'!BA44</f>
        <v>0</v>
      </c>
      <c r="BB44" s="400">
        <f>AX44+'APONTAMENTO CREDENCIAMENTO'!BB44</f>
        <v>0</v>
      </c>
      <c r="BC44" s="400">
        <f>AY44+'APONTAMENTO CREDENCIAMENTO'!BC44</f>
        <v>0</v>
      </c>
      <c r="BD44" s="400">
        <f>AZ44+'APONTAMENTO CREDENCIAMENTO'!BD44</f>
        <v>0</v>
      </c>
      <c r="BE44" s="400">
        <f>BA44+'APONTAMENTO CREDENCIAMENTO'!BE44</f>
        <v>0</v>
      </c>
      <c r="BF44" s="400">
        <f>BB44+'APONTAMENTO CREDENCIAMENTO'!BF44</f>
        <v>0</v>
      </c>
      <c r="BG44" s="400">
        <f>BC44+'APONTAMENTO CREDENCIAMENTO'!BG44</f>
        <v>0</v>
      </c>
      <c r="BH44" s="400">
        <f>BD44+'APONTAMENTO CREDENCIAMENTO'!BH44</f>
        <v>0</v>
      </c>
      <c r="BI44" s="400">
        <f>BE44+'APONTAMENTO CREDENCIAMENTO'!BI44</f>
        <v>0</v>
      </c>
      <c r="BJ44" s="400">
        <f>BF44+'APONTAMENTO CREDENCIAMENTO'!BJ44</f>
        <v>0</v>
      </c>
      <c r="BK44" s="400">
        <f>BG44+'APONTAMENTO CREDENCIAMENTO'!BK44</f>
        <v>0</v>
      </c>
      <c r="BL44" s="400">
        <f>BH44+'APONTAMENTO CREDENCIAMENTO'!BL44</f>
        <v>0</v>
      </c>
      <c r="BM44" s="400">
        <f>BI44+'APONTAMENTO CREDENCIAMENTO'!BM44</f>
        <v>0</v>
      </c>
      <c r="BN44" s="400">
        <f>BJ44+'APONTAMENTO CREDENCIAMENTO'!BN44</f>
        <v>0</v>
      </c>
      <c r="BO44" s="400">
        <f>BK44+'APONTAMENTO CREDENCIAMENTO'!BO44</f>
        <v>0</v>
      </c>
      <c r="BP44" s="400">
        <f>BL44+'APONTAMENTO CREDENCIAMENTO'!BP44</f>
        <v>0</v>
      </c>
      <c r="BQ44" s="400">
        <f>BM44+'APONTAMENTO CREDENCIAMENTO'!BQ44</f>
        <v>0</v>
      </c>
      <c r="BR44" s="400">
        <f>BN44+'APONTAMENTO CREDENCIAMENTO'!BR44</f>
        <v>0</v>
      </c>
      <c r="BS44" s="400">
        <f>BO44+'APONTAMENTO CREDENCIAMENTO'!BS44</f>
        <v>0</v>
      </c>
      <c r="BT44" s="400">
        <f>BP44+'APONTAMENTO CREDENCIAMENTO'!BT44</f>
        <v>0</v>
      </c>
      <c r="BU44" s="400">
        <f>BQ44+'APONTAMENTO CREDENCIAMENTO'!BU44</f>
        <v>0</v>
      </c>
      <c r="BV44" s="400">
        <f>BR44+'APONTAMENTO CREDENCIAMENTO'!BV44</f>
        <v>0</v>
      </c>
      <c r="BW44" s="400">
        <f>BS44+'APONTAMENTO CREDENCIAMENTO'!BW44</f>
        <v>0</v>
      </c>
      <c r="BX44" s="400">
        <f>BT44+'APONTAMENTO CREDENCIAMENTO'!BX44</f>
        <v>0</v>
      </c>
      <c r="BY44" s="400">
        <f>BU44+'APONTAMENTO CREDENCIAMENTO'!BY44</f>
        <v>0</v>
      </c>
      <c r="BZ44" s="400">
        <f>BV44+'APONTAMENTO CREDENCIAMENTO'!BZ44</f>
        <v>0</v>
      </c>
      <c r="CA44" s="400">
        <f>BW44+'APONTAMENTO CREDENCIAMENTO'!CA44</f>
        <v>0</v>
      </c>
      <c r="CB44" s="400">
        <f>BX44+'APONTAMENTO CREDENCIAMENTO'!CB44</f>
        <v>0</v>
      </c>
      <c r="CC44" s="400">
        <f>BY44+'APONTAMENTO CREDENCIAMENTO'!CC44</f>
        <v>0</v>
      </c>
      <c r="CD44" s="400">
        <f>BZ44+'APONTAMENTO CREDENCIAMENTO'!CD44</f>
        <v>0</v>
      </c>
      <c r="CE44" s="400">
        <f>CA44+'APONTAMENTO CREDENCIAMENTO'!CE44</f>
        <v>0</v>
      </c>
      <c r="CF44" s="400">
        <f>CB44+'APONTAMENTO CREDENCIAMENTO'!CF44</f>
        <v>0</v>
      </c>
      <c r="CG44" s="400">
        <f>CC44+'APONTAMENTO CREDENCIAMENTO'!CG44</f>
        <v>0</v>
      </c>
      <c r="CH44" s="400">
        <f>CD44+'APONTAMENTO CREDENCIAMENTO'!CH44</f>
        <v>0</v>
      </c>
      <c r="CI44" s="400">
        <f>CE44+'APONTAMENTO CREDENCIAMENTO'!CI44</f>
        <v>0</v>
      </c>
      <c r="CJ44" s="400">
        <f>CF44+'APONTAMENTO CREDENCIAMENTO'!CJ44</f>
        <v>0</v>
      </c>
      <c r="CK44" s="400">
        <f>CG44+'APONTAMENTO CREDENCIAMENTO'!CK44</f>
        <v>0</v>
      </c>
      <c r="CL44" s="400">
        <f>CH44+'APONTAMENTO CREDENCIAMENTO'!CL44</f>
        <v>0</v>
      </c>
      <c r="CM44" s="400">
        <f>CI44+'APONTAMENTO CREDENCIAMENTO'!CM44</f>
        <v>0</v>
      </c>
      <c r="CN44" s="400">
        <f>CJ44+'APONTAMENTO CREDENCIAMENTO'!CN44</f>
        <v>0</v>
      </c>
      <c r="CO44" s="400">
        <f>CK44+'APONTAMENTO CREDENCIAMENTO'!CO44</f>
        <v>0</v>
      </c>
      <c r="CP44" s="400">
        <f>CL44+'APONTAMENTO CREDENCIAMENTO'!CP44</f>
        <v>0</v>
      </c>
      <c r="CQ44" s="400">
        <f>CM44+'APONTAMENTO CREDENCIAMENTO'!CQ44</f>
        <v>0</v>
      </c>
      <c r="CR44" s="400">
        <f>CN44+'APONTAMENTO CREDENCIAMENTO'!CR44</f>
        <v>0</v>
      </c>
      <c r="CS44" s="400">
        <f>CO44+'APONTAMENTO CREDENCIAMENTO'!CS44</f>
        <v>0</v>
      </c>
      <c r="CT44" s="400">
        <f>CP44+'APONTAMENTO CREDENCIAMENTO'!CT44</f>
        <v>0</v>
      </c>
      <c r="CU44" s="400">
        <f>CQ44+'APONTAMENTO CREDENCIAMENTO'!CU44</f>
        <v>0</v>
      </c>
      <c r="CV44" s="400">
        <f>CR44+'APONTAMENTO CREDENCIAMENTO'!CV44</f>
        <v>0</v>
      </c>
      <c r="CW44" s="400">
        <f>CS44+'APONTAMENTO CREDENCIAMENTO'!CW44</f>
        <v>0</v>
      </c>
      <c r="CX44" s="400">
        <f>CT44+'APONTAMENTO CREDENCIAMENTO'!CX44</f>
        <v>0</v>
      </c>
      <c r="CY44" s="400">
        <f>CU44+'APONTAMENTO CREDENCIAMENTO'!CY44</f>
        <v>0</v>
      </c>
      <c r="CZ44" s="400">
        <f>CV44+'APONTAMENTO CREDENCIAMENTO'!CZ44</f>
        <v>0</v>
      </c>
      <c r="DA44" s="400">
        <f>CW44+'APONTAMENTO CREDENCIAMENTO'!DA44</f>
        <v>0</v>
      </c>
      <c r="DB44" s="400">
        <f>CX44+'APONTAMENTO CREDENCIAMENTO'!DB44</f>
        <v>0</v>
      </c>
      <c r="DC44" s="400">
        <f>CY44+'APONTAMENTO CREDENCIAMENTO'!DC44</f>
        <v>0</v>
      </c>
      <c r="DD44" s="400">
        <f>CZ44+'APONTAMENTO CREDENCIAMENTO'!DD44</f>
        <v>0</v>
      </c>
      <c r="DE44" s="400">
        <f>DA44+'APONTAMENTO CREDENCIAMENTO'!DE44</f>
        <v>0</v>
      </c>
      <c r="DF44" s="400">
        <f>DB44+'APONTAMENTO CREDENCIAMENTO'!DF44</f>
        <v>0</v>
      </c>
      <c r="DG44" s="400">
        <f>DC44+'APONTAMENTO CREDENCIAMENTO'!DG44</f>
        <v>0</v>
      </c>
      <c r="DH44" s="400">
        <f>DD44+'APONTAMENTO CREDENCIAMENTO'!DH44</f>
        <v>0</v>
      </c>
      <c r="DI44" s="400">
        <f>DE44+'APONTAMENTO CREDENCIAMENTO'!DI44</f>
        <v>0</v>
      </c>
      <c r="DJ44" s="400">
        <f>DF44+'APONTAMENTO CREDENCIAMENTO'!DJ44</f>
        <v>0</v>
      </c>
      <c r="DK44" s="400">
        <f>DG44+'APONTAMENTO CREDENCIAMENTO'!DK44</f>
        <v>0</v>
      </c>
      <c r="DL44" s="400">
        <f>DH44+'APONTAMENTO CREDENCIAMENTO'!DL44</f>
        <v>0</v>
      </c>
      <c r="DM44" s="400">
        <f>DI44+'APONTAMENTO CREDENCIAMENTO'!DM44</f>
        <v>0</v>
      </c>
      <c r="DN44" s="400">
        <f>DJ44+'APONTAMENTO CREDENCIAMENTO'!DN44</f>
        <v>0</v>
      </c>
      <c r="DO44" s="400">
        <f>DK44+'APONTAMENTO CREDENCIAMENTO'!DO44</f>
        <v>0</v>
      </c>
      <c r="DP44" s="400">
        <f>DL44+'APONTAMENTO CREDENCIAMENTO'!DP44</f>
        <v>0</v>
      </c>
      <c r="DQ44" s="400">
        <f>DM44+'APONTAMENTO CREDENCIAMENTO'!DQ44</f>
        <v>0</v>
      </c>
      <c r="DR44" s="400">
        <f>DN44+'APONTAMENTO CREDENCIAMENTO'!DR44</f>
        <v>0</v>
      </c>
      <c r="DS44" s="400">
        <f>DO44+'APONTAMENTO CREDENCIAMENTO'!DS44</f>
        <v>0</v>
      </c>
      <c r="DT44" s="400">
        <f>DP44+'APONTAMENTO CREDENCIAMENTO'!DT44</f>
        <v>0</v>
      </c>
      <c r="DU44" s="400">
        <f>DQ44+'APONTAMENTO CREDENCIAMENTO'!DU44</f>
        <v>0</v>
      </c>
      <c r="DV44" s="400">
        <f>DR44+'APONTAMENTO CREDENCIAMENTO'!DV44</f>
        <v>0</v>
      </c>
      <c r="DW44" s="400">
        <f>DS44+'APONTAMENTO CREDENCIAMENTO'!DW44</f>
        <v>0</v>
      </c>
      <c r="DX44" s="400">
        <f>DT44+'APONTAMENTO CREDENCIAMENTO'!DX44</f>
        <v>0</v>
      </c>
      <c r="DY44" s="400">
        <f>DU44+'APONTAMENTO CREDENCIAMENTO'!DY44</f>
        <v>0</v>
      </c>
      <c r="DZ44" s="400">
        <f>DV44+'APONTAMENTO CREDENCIAMENTO'!DZ44</f>
        <v>0</v>
      </c>
      <c r="EA44" s="400">
        <f>DW44+'APONTAMENTO CREDENCIAMENTO'!EA44</f>
        <v>0</v>
      </c>
      <c r="EB44" s="400">
        <f>DX44+'APONTAMENTO CREDENCIAMENTO'!EB44</f>
        <v>0</v>
      </c>
      <c r="EC44" s="400">
        <f>DY44+'APONTAMENTO CREDENCIAMENTO'!EC44</f>
        <v>0</v>
      </c>
      <c r="ED44" s="400">
        <f>DZ44+'APONTAMENTO CREDENCIAMENTO'!ED44</f>
        <v>0</v>
      </c>
      <c r="EE44" s="400">
        <f>EA44+'APONTAMENTO CREDENCIAMENTO'!EE44</f>
        <v>0</v>
      </c>
      <c r="EF44" s="400">
        <f>EB44+'APONTAMENTO CREDENCIAMENTO'!EF44</f>
        <v>0</v>
      </c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v>0</v>
      </c>
      <c r="EQ44" s="171">
        <v>0</v>
      </c>
      <c r="ER44" s="171">
        <v>0</v>
      </c>
      <c r="ES44" s="171">
        <v>0</v>
      </c>
      <c r="ET44" s="171">
        <v>0</v>
      </c>
      <c r="EU44" s="171">
        <v>0</v>
      </c>
      <c r="EV44" s="172">
        <v>0</v>
      </c>
      <c r="EW44" s="127"/>
      <c r="EX44" s="248">
        <v>0</v>
      </c>
      <c r="EY44" s="174">
        <v>0</v>
      </c>
      <c r="EZ44" s="249">
        <v>0</v>
      </c>
      <c r="FA44" s="249">
        <v>0</v>
      </c>
      <c r="FB44" s="174">
        <v>0</v>
      </c>
      <c r="FC44" s="126">
        <v>0</v>
      </c>
      <c r="FD44" s="250"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v>0</v>
      </c>
      <c r="HZ44" s="280">
        <v>0</v>
      </c>
      <c r="IA44" s="280">
        <v>0</v>
      </c>
      <c r="IB44" s="65"/>
      <c r="IC44" s="65"/>
    </row>
    <row r="45" spans="1:237" s="106" customFormat="1" ht="22.5" customHeight="1" thickBot="1" x14ac:dyDescent="0.3">
      <c r="A45" s="377" t="s">
        <v>3222</v>
      </c>
      <c r="B45" s="378" t="s">
        <v>3223</v>
      </c>
      <c r="C45" s="379" t="s">
        <v>3191</v>
      </c>
      <c r="D45" s="380" t="s">
        <v>3224</v>
      </c>
      <c r="E45" s="380" t="s">
        <v>3225</v>
      </c>
      <c r="F45" s="381" t="s">
        <v>3181</v>
      </c>
      <c r="G45" s="381" t="s">
        <v>3182</v>
      </c>
      <c r="H45" s="382" t="s">
        <v>1304</v>
      </c>
      <c r="I45" s="383" t="s">
        <v>1304</v>
      </c>
      <c r="J45" s="421" t="s">
        <v>3183</v>
      </c>
      <c r="K45" s="424" t="s">
        <v>60</v>
      </c>
      <c r="L45" s="329">
        <v>0</v>
      </c>
      <c r="M45" s="329">
        <v>0</v>
      </c>
      <c r="N45" s="657"/>
      <c r="O45" s="658" t="s">
        <v>3333</v>
      </c>
      <c r="P45" s="659">
        <v>0</v>
      </c>
      <c r="Q45" s="400"/>
      <c r="R45" s="401"/>
      <c r="S45" s="400"/>
      <c r="T45" s="401"/>
      <c r="U45" s="400">
        <f>Q45+'APONTAMENTO CREDENCIAMENTO'!U45</f>
        <v>0</v>
      </c>
      <c r="V45" s="400">
        <f>R45+'APONTAMENTO CREDENCIAMENTO'!V45</f>
        <v>0</v>
      </c>
      <c r="W45" s="400">
        <f>S45+'APONTAMENTO CREDENCIAMENTO'!W45</f>
        <v>0</v>
      </c>
      <c r="X45" s="400">
        <f>T45+'APONTAMENTO CREDENCIAMENTO'!X45</f>
        <v>0</v>
      </c>
      <c r="Y45" s="400">
        <f>U45+'APONTAMENTO CREDENCIAMENTO'!Y45</f>
        <v>0</v>
      </c>
      <c r="Z45" s="400">
        <f>V45+'APONTAMENTO CREDENCIAMENTO'!Z45</f>
        <v>0</v>
      </c>
      <c r="AA45" s="400">
        <f>W45+'APONTAMENTO CREDENCIAMENTO'!AA45</f>
        <v>0</v>
      </c>
      <c r="AB45" s="400">
        <f>X45+'APONTAMENTO CREDENCIAMENTO'!AB45</f>
        <v>0</v>
      </c>
      <c r="AC45" s="400">
        <f>Y45+'APONTAMENTO CREDENCIAMENTO'!AC45</f>
        <v>0</v>
      </c>
      <c r="AD45" s="400">
        <f>Z45+'APONTAMENTO CREDENCIAMENTO'!AD45</f>
        <v>0</v>
      </c>
      <c r="AE45" s="400">
        <f>AA45+'APONTAMENTO CREDENCIAMENTO'!AE45</f>
        <v>0</v>
      </c>
      <c r="AF45" s="400">
        <f>AB45+'APONTAMENTO CREDENCIAMENTO'!AF45</f>
        <v>0</v>
      </c>
      <c r="AG45" s="400">
        <f>AC45+'APONTAMENTO CREDENCIAMENTO'!AG45</f>
        <v>0</v>
      </c>
      <c r="AH45" s="400">
        <f>AD45+'APONTAMENTO CREDENCIAMENTO'!AH45</f>
        <v>0</v>
      </c>
      <c r="AI45" s="400">
        <f>AE45+'APONTAMENTO CREDENCIAMENTO'!AI45</f>
        <v>0</v>
      </c>
      <c r="AJ45" s="400">
        <f>AF45+'APONTAMENTO CREDENCIAMENTO'!AJ45</f>
        <v>0</v>
      </c>
      <c r="AK45" s="400">
        <f>AG45+'APONTAMENTO CREDENCIAMENTO'!AK45</f>
        <v>0</v>
      </c>
      <c r="AL45" s="400">
        <f>AH45+'APONTAMENTO CREDENCIAMENTO'!AL45</f>
        <v>0</v>
      </c>
      <c r="AM45" s="400">
        <f>AI45+'APONTAMENTO CREDENCIAMENTO'!AM45</f>
        <v>0</v>
      </c>
      <c r="AN45" s="400">
        <f>AJ45+'APONTAMENTO CREDENCIAMENTO'!AN45</f>
        <v>0</v>
      </c>
      <c r="AO45" s="400">
        <f>AK45+'APONTAMENTO CREDENCIAMENTO'!AO45</f>
        <v>0</v>
      </c>
      <c r="AP45" s="400">
        <f>AL45+'APONTAMENTO CREDENCIAMENTO'!AP45</f>
        <v>0</v>
      </c>
      <c r="AQ45" s="400">
        <f>AM45+'APONTAMENTO CREDENCIAMENTO'!AQ45</f>
        <v>0</v>
      </c>
      <c r="AR45" s="400">
        <f>AN45+'APONTAMENTO CREDENCIAMENTO'!AR45</f>
        <v>0</v>
      </c>
      <c r="AS45" s="400">
        <f>AO45+'APONTAMENTO CREDENCIAMENTO'!AS45</f>
        <v>0</v>
      </c>
      <c r="AT45" s="400">
        <f>AP45+'APONTAMENTO CREDENCIAMENTO'!AT45</f>
        <v>0</v>
      </c>
      <c r="AU45" s="400">
        <f>AQ45+'APONTAMENTO CREDENCIAMENTO'!AU45</f>
        <v>0</v>
      </c>
      <c r="AV45" s="400">
        <f>AR45+'APONTAMENTO CREDENCIAMENTO'!AV45</f>
        <v>0</v>
      </c>
      <c r="AW45" s="400">
        <f>AS45+'APONTAMENTO CREDENCIAMENTO'!AW45</f>
        <v>0</v>
      </c>
      <c r="AX45" s="400">
        <f>AT45+'APONTAMENTO CREDENCIAMENTO'!AX45</f>
        <v>0</v>
      </c>
      <c r="AY45" s="400">
        <f>AU45+'APONTAMENTO CREDENCIAMENTO'!AY45</f>
        <v>0</v>
      </c>
      <c r="AZ45" s="400">
        <f>AV45+'APONTAMENTO CREDENCIAMENTO'!AZ45</f>
        <v>0</v>
      </c>
      <c r="BA45" s="400">
        <f>AW45+'APONTAMENTO CREDENCIAMENTO'!BA45</f>
        <v>0</v>
      </c>
      <c r="BB45" s="400">
        <f>AX45+'APONTAMENTO CREDENCIAMENTO'!BB45</f>
        <v>0</v>
      </c>
      <c r="BC45" s="400">
        <f>AY45+'APONTAMENTO CREDENCIAMENTO'!BC45</f>
        <v>0</v>
      </c>
      <c r="BD45" s="400">
        <f>AZ45+'APONTAMENTO CREDENCIAMENTO'!BD45</f>
        <v>0</v>
      </c>
      <c r="BE45" s="400">
        <f>BA45+'APONTAMENTO CREDENCIAMENTO'!BE45</f>
        <v>0</v>
      </c>
      <c r="BF45" s="400">
        <f>BB45+'APONTAMENTO CREDENCIAMENTO'!BF45</f>
        <v>0</v>
      </c>
      <c r="BG45" s="400">
        <f>BC45+'APONTAMENTO CREDENCIAMENTO'!BG45</f>
        <v>0</v>
      </c>
      <c r="BH45" s="400">
        <f>BD45+'APONTAMENTO CREDENCIAMENTO'!BH45</f>
        <v>0</v>
      </c>
      <c r="BI45" s="400">
        <f>BE45+'APONTAMENTO CREDENCIAMENTO'!BI45</f>
        <v>0</v>
      </c>
      <c r="BJ45" s="400">
        <f>BF45+'APONTAMENTO CREDENCIAMENTO'!BJ45</f>
        <v>0</v>
      </c>
      <c r="BK45" s="400">
        <f>BG45+'APONTAMENTO CREDENCIAMENTO'!BK45</f>
        <v>0</v>
      </c>
      <c r="BL45" s="400">
        <f>BH45+'APONTAMENTO CREDENCIAMENTO'!BL45</f>
        <v>0</v>
      </c>
      <c r="BM45" s="400">
        <f>BI45+'APONTAMENTO CREDENCIAMENTO'!BM45</f>
        <v>0</v>
      </c>
      <c r="BN45" s="400">
        <f>BJ45+'APONTAMENTO CREDENCIAMENTO'!BN45</f>
        <v>0</v>
      </c>
      <c r="BO45" s="400">
        <f>BK45+'APONTAMENTO CREDENCIAMENTO'!BO45</f>
        <v>0</v>
      </c>
      <c r="BP45" s="400">
        <f>BL45+'APONTAMENTO CREDENCIAMENTO'!BP45</f>
        <v>0</v>
      </c>
      <c r="BQ45" s="400">
        <f>BM45+'APONTAMENTO CREDENCIAMENTO'!BQ45</f>
        <v>0</v>
      </c>
      <c r="BR45" s="400">
        <f>BN45+'APONTAMENTO CREDENCIAMENTO'!BR45</f>
        <v>0</v>
      </c>
      <c r="BS45" s="400">
        <f>BO45+'APONTAMENTO CREDENCIAMENTO'!BS45</f>
        <v>0</v>
      </c>
      <c r="BT45" s="400">
        <f>BP45+'APONTAMENTO CREDENCIAMENTO'!BT45</f>
        <v>0</v>
      </c>
      <c r="BU45" s="400">
        <f>BQ45+'APONTAMENTO CREDENCIAMENTO'!BU45</f>
        <v>0</v>
      </c>
      <c r="BV45" s="400">
        <f>BR45+'APONTAMENTO CREDENCIAMENTO'!BV45</f>
        <v>0</v>
      </c>
      <c r="BW45" s="400">
        <f>BS45+'APONTAMENTO CREDENCIAMENTO'!BW45</f>
        <v>0</v>
      </c>
      <c r="BX45" s="400">
        <f>BT45+'APONTAMENTO CREDENCIAMENTO'!BX45</f>
        <v>0</v>
      </c>
      <c r="BY45" s="400">
        <f>BU45+'APONTAMENTO CREDENCIAMENTO'!BY45</f>
        <v>0</v>
      </c>
      <c r="BZ45" s="400">
        <f>BV45+'APONTAMENTO CREDENCIAMENTO'!BZ45</f>
        <v>0</v>
      </c>
      <c r="CA45" s="400">
        <f>BW45+'APONTAMENTO CREDENCIAMENTO'!CA45</f>
        <v>0</v>
      </c>
      <c r="CB45" s="400">
        <f>BX45+'APONTAMENTO CREDENCIAMENTO'!CB45</f>
        <v>0</v>
      </c>
      <c r="CC45" s="400">
        <f>BY45+'APONTAMENTO CREDENCIAMENTO'!CC45</f>
        <v>0</v>
      </c>
      <c r="CD45" s="400">
        <f>BZ45+'APONTAMENTO CREDENCIAMENTO'!CD45</f>
        <v>0</v>
      </c>
      <c r="CE45" s="400">
        <f>CA45+'APONTAMENTO CREDENCIAMENTO'!CE45</f>
        <v>0</v>
      </c>
      <c r="CF45" s="400">
        <f>CB45+'APONTAMENTO CREDENCIAMENTO'!CF45</f>
        <v>0</v>
      </c>
      <c r="CG45" s="400">
        <f>CC45+'APONTAMENTO CREDENCIAMENTO'!CG45</f>
        <v>0</v>
      </c>
      <c r="CH45" s="400">
        <f>CD45+'APONTAMENTO CREDENCIAMENTO'!CH45</f>
        <v>0</v>
      </c>
      <c r="CI45" s="400">
        <f>CE45+'APONTAMENTO CREDENCIAMENTO'!CI45</f>
        <v>0</v>
      </c>
      <c r="CJ45" s="400">
        <f>CF45+'APONTAMENTO CREDENCIAMENTO'!CJ45</f>
        <v>0</v>
      </c>
      <c r="CK45" s="400">
        <f>CG45+'APONTAMENTO CREDENCIAMENTO'!CK45</f>
        <v>0</v>
      </c>
      <c r="CL45" s="400">
        <f>CH45+'APONTAMENTO CREDENCIAMENTO'!CL45</f>
        <v>0</v>
      </c>
      <c r="CM45" s="400">
        <f>CI45+'APONTAMENTO CREDENCIAMENTO'!CM45</f>
        <v>0</v>
      </c>
      <c r="CN45" s="400">
        <f>CJ45+'APONTAMENTO CREDENCIAMENTO'!CN45</f>
        <v>0</v>
      </c>
      <c r="CO45" s="400">
        <f>CK45+'APONTAMENTO CREDENCIAMENTO'!CO45</f>
        <v>0</v>
      </c>
      <c r="CP45" s="400">
        <f>CL45+'APONTAMENTO CREDENCIAMENTO'!CP45</f>
        <v>0</v>
      </c>
      <c r="CQ45" s="400">
        <f>CM45+'APONTAMENTO CREDENCIAMENTO'!CQ45</f>
        <v>0</v>
      </c>
      <c r="CR45" s="400">
        <f>CN45+'APONTAMENTO CREDENCIAMENTO'!CR45</f>
        <v>0</v>
      </c>
      <c r="CS45" s="400">
        <f>CO45+'APONTAMENTO CREDENCIAMENTO'!CS45</f>
        <v>0</v>
      </c>
      <c r="CT45" s="400">
        <f>CP45+'APONTAMENTO CREDENCIAMENTO'!CT45</f>
        <v>0</v>
      </c>
      <c r="CU45" s="400">
        <f>CQ45+'APONTAMENTO CREDENCIAMENTO'!CU45</f>
        <v>0</v>
      </c>
      <c r="CV45" s="400">
        <f>CR45+'APONTAMENTO CREDENCIAMENTO'!CV45</f>
        <v>0</v>
      </c>
      <c r="CW45" s="400">
        <f>CS45+'APONTAMENTO CREDENCIAMENTO'!CW45</f>
        <v>0</v>
      </c>
      <c r="CX45" s="400">
        <f>CT45+'APONTAMENTO CREDENCIAMENTO'!CX45</f>
        <v>0</v>
      </c>
      <c r="CY45" s="400">
        <f>CU45+'APONTAMENTO CREDENCIAMENTO'!CY45</f>
        <v>0</v>
      </c>
      <c r="CZ45" s="400">
        <f>CV45+'APONTAMENTO CREDENCIAMENTO'!CZ45</f>
        <v>0</v>
      </c>
      <c r="DA45" s="400">
        <f>CW45+'APONTAMENTO CREDENCIAMENTO'!DA45</f>
        <v>0</v>
      </c>
      <c r="DB45" s="400">
        <f>CX45+'APONTAMENTO CREDENCIAMENTO'!DB45</f>
        <v>0</v>
      </c>
      <c r="DC45" s="400">
        <f>CY45+'APONTAMENTO CREDENCIAMENTO'!DC45</f>
        <v>0</v>
      </c>
      <c r="DD45" s="400">
        <f>CZ45+'APONTAMENTO CREDENCIAMENTO'!DD45</f>
        <v>0</v>
      </c>
      <c r="DE45" s="400">
        <f>DA45+'APONTAMENTO CREDENCIAMENTO'!DE45</f>
        <v>0</v>
      </c>
      <c r="DF45" s="400">
        <f>DB45+'APONTAMENTO CREDENCIAMENTO'!DF45</f>
        <v>0</v>
      </c>
      <c r="DG45" s="400">
        <f>DC45+'APONTAMENTO CREDENCIAMENTO'!DG45</f>
        <v>0</v>
      </c>
      <c r="DH45" s="400">
        <f>DD45+'APONTAMENTO CREDENCIAMENTO'!DH45</f>
        <v>0</v>
      </c>
      <c r="DI45" s="400">
        <f>DE45+'APONTAMENTO CREDENCIAMENTO'!DI45</f>
        <v>0</v>
      </c>
      <c r="DJ45" s="400">
        <f>DF45+'APONTAMENTO CREDENCIAMENTO'!DJ45</f>
        <v>0</v>
      </c>
      <c r="DK45" s="400">
        <f>DG45+'APONTAMENTO CREDENCIAMENTO'!DK45</f>
        <v>0</v>
      </c>
      <c r="DL45" s="400">
        <f>DH45+'APONTAMENTO CREDENCIAMENTO'!DL45</f>
        <v>0</v>
      </c>
      <c r="DM45" s="400">
        <f>DI45+'APONTAMENTO CREDENCIAMENTO'!DM45</f>
        <v>0</v>
      </c>
      <c r="DN45" s="400">
        <f>DJ45+'APONTAMENTO CREDENCIAMENTO'!DN45</f>
        <v>0</v>
      </c>
      <c r="DO45" s="400">
        <f>DK45+'APONTAMENTO CREDENCIAMENTO'!DO45</f>
        <v>0</v>
      </c>
      <c r="DP45" s="400">
        <f>DL45+'APONTAMENTO CREDENCIAMENTO'!DP45</f>
        <v>0</v>
      </c>
      <c r="DQ45" s="400">
        <f>DM45+'APONTAMENTO CREDENCIAMENTO'!DQ45</f>
        <v>0</v>
      </c>
      <c r="DR45" s="400">
        <f>DN45+'APONTAMENTO CREDENCIAMENTO'!DR45</f>
        <v>0</v>
      </c>
      <c r="DS45" s="400">
        <f>DO45+'APONTAMENTO CREDENCIAMENTO'!DS45</f>
        <v>0</v>
      </c>
      <c r="DT45" s="400">
        <f>DP45+'APONTAMENTO CREDENCIAMENTO'!DT45</f>
        <v>0</v>
      </c>
      <c r="DU45" s="400">
        <f>DQ45+'APONTAMENTO CREDENCIAMENTO'!DU45</f>
        <v>0</v>
      </c>
      <c r="DV45" s="400">
        <f>DR45+'APONTAMENTO CREDENCIAMENTO'!DV45</f>
        <v>0</v>
      </c>
      <c r="DW45" s="400">
        <f>DS45+'APONTAMENTO CREDENCIAMENTO'!DW45</f>
        <v>0</v>
      </c>
      <c r="DX45" s="400">
        <f>DT45+'APONTAMENTO CREDENCIAMENTO'!DX45</f>
        <v>0</v>
      </c>
      <c r="DY45" s="400">
        <f>DU45+'APONTAMENTO CREDENCIAMENTO'!DY45</f>
        <v>0</v>
      </c>
      <c r="DZ45" s="400">
        <f>DV45+'APONTAMENTO CREDENCIAMENTO'!DZ45</f>
        <v>0</v>
      </c>
      <c r="EA45" s="400">
        <f>DW45+'APONTAMENTO CREDENCIAMENTO'!EA45</f>
        <v>0</v>
      </c>
      <c r="EB45" s="400">
        <f>DX45+'APONTAMENTO CREDENCIAMENTO'!EB45</f>
        <v>0</v>
      </c>
      <c r="EC45" s="400">
        <f>DY45+'APONTAMENTO CREDENCIAMENTO'!EC45</f>
        <v>0</v>
      </c>
      <c r="ED45" s="400">
        <f>DZ45+'APONTAMENTO CREDENCIAMENTO'!ED45</f>
        <v>0</v>
      </c>
      <c r="EE45" s="400">
        <f>EA45+'APONTAMENTO CREDENCIAMENTO'!EE45</f>
        <v>0</v>
      </c>
      <c r="EF45" s="400">
        <f>EB45+'APONTAMENTO CREDENCIAMENTO'!EF45</f>
        <v>0</v>
      </c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v>0</v>
      </c>
      <c r="EQ45" s="179">
        <v>0</v>
      </c>
      <c r="ER45" s="179">
        <v>0</v>
      </c>
      <c r="ES45" s="179">
        <v>0</v>
      </c>
      <c r="ET45" s="179">
        <v>0</v>
      </c>
      <c r="EU45" s="179">
        <v>0</v>
      </c>
      <c r="EV45" s="172"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v>0</v>
      </c>
      <c r="FC45" s="256">
        <v>0</v>
      </c>
      <c r="FD45" s="250">
        <v>0</v>
      </c>
      <c r="FE45" s="257"/>
      <c r="FF45" s="181">
        <v>0</v>
      </c>
      <c r="FG45" s="181">
        <v>0</v>
      </c>
      <c r="FH45" s="181">
        <v>0</v>
      </c>
      <c r="FI45" s="181">
        <v>0</v>
      </c>
      <c r="FJ45" s="181">
        <v>0</v>
      </c>
      <c r="FK45" s="181">
        <v>0</v>
      </c>
      <c r="FL45" s="181">
        <v>0</v>
      </c>
      <c r="FM45" s="181">
        <v>0</v>
      </c>
      <c r="FN45" s="181">
        <v>0</v>
      </c>
      <c r="FO45" s="181">
        <v>0</v>
      </c>
      <c r="FP45" s="181">
        <v>0</v>
      </c>
      <c r="FQ45" s="181">
        <v>0</v>
      </c>
      <c r="FR45" s="181">
        <v>0</v>
      </c>
      <c r="FS45" s="181">
        <v>0</v>
      </c>
      <c r="FT45" s="181">
        <v>0</v>
      </c>
      <c r="FU45" s="181">
        <v>0</v>
      </c>
      <c r="FV45" s="181">
        <v>0</v>
      </c>
      <c r="FW45" s="181">
        <v>0</v>
      </c>
      <c r="FX45" s="181">
        <v>0</v>
      </c>
      <c r="FY45" s="181">
        <v>0</v>
      </c>
      <c r="FZ45" s="181">
        <v>0</v>
      </c>
      <c r="GA45" s="181">
        <v>0</v>
      </c>
      <c r="GB45" s="181">
        <v>0</v>
      </c>
      <c r="GC45" s="181">
        <v>0</v>
      </c>
      <c r="GD45" s="181">
        <v>0</v>
      </c>
      <c r="GE45" s="181">
        <v>0</v>
      </c>
      <c r="GF45" s="181">
        <v>0</v>
      </c>
      <c r="GG45" s="181">
        <v>0</v>
      </c>
      <c r="GH45" s="181">
        <v>0</v>
      </c>
      <c r="GI45" s="181">
        <v>0</v>
      </c>
      <c r="GJ45" s="181">
        <v>0</v>
      </c>
      <c r="GK45" s="258"/>
      <c r="GL45" s="103"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v>0</v>
      </c>
      <c r="HZ45" s="280">
        <v>0</v>
      </c>
      <c r="IA45" s="280">
        <v>0</v>
      </c>
    </row>
    <row r="46" spans="1:237" s="106" customFormat="1" ht="22.5" customHeight="1" x14ac:dyDescent="0.25">
      <c r="A46" t="s">
        <v>3226</v>
      </c>
      <c r="B46" s="522" t="s">
        <v>3227</v>
      </c>
      <c r="C46" s="523">
        <v>1</v>
      </c>
      <c r="D46" s="524" t="s">
        <v>3228</v>
      </c>
      <c r="E46" s="524" t="s">
        <v>3229</v>
      </c>
      <c r="F46" s="525" t="s">
        <v>3181</v>
      </c>
      <c r="G46" s="525" t="s">
        <v>3182</v>
      </c>
      <c r="H46" s="350" t="s">
        <v>1306</v>
      </c>
      <c r="I46" s="351" t="s">
        <v>1306</v>
      </c>
      <c r="J46" s="409" t="s">
        <v>3183</v>
      </c>
      <c r="K46" s="410" t="s">
        <v>3184</v>
      </c>
      <c r="L46" s="329">
        <v>0</v>
      </c>
      <c r="M46" s="329">
        <v>0</v>
      </c>
      <c r="N46" s="657"/>
      <c r="O46" s="658" t="s">
        <v>3334</v>
      </c>
      <c r="P46" s="659">
        <v>0</v>
      </c>
      <c r="Q46" s="400">
        <v>59</v>
      </c>
      <c r="R46" s="401"/>
      <c r="S46" s="400"/>
      <c r="T46" s="401"/>
      <c r="U46" s="400">
        <f>Q46+'APONTAMENTO CREDENCIAMENTO'!U46</f>
        <v>59</v>
      </c>
      <c r="V46" s="400">
        <f>R46+'APONTAMENTO CREDENCIAMENTO'!V46</f>
        <v>0</v>
      </c>
      <c r="W46" s="400">
        <f>S46+'APONTAMENTO CREDENCIAMENTO'!W46</f>
        <v>0</v>
      </c>
      <c r="X46" s="400">
        <f>T46+'APONTAMENTO CREDENCIAMENTO'!X46</f>
        <v>0</v>
      </c>
      <c r="Y46" s="400">
        <f>U46+'APONTAMENTO CREDENCIAMENTO'!Y46</f>
        <v>59</v>
      </c>
      <c r="Z46" s="400">
        <f>V46+'APONTAMENTO CREDENCIAMENTO'!Z46</f>
        <v>0</v>
      </c>
      <c r="AA46" s="400">
        <f>W46+'APONTAMENTO CREDENCIAMENTO'!AA46</f>
        <v>0</v>
      </c>
      <c r="AB46" s="400">
        <f>X46+'APONTAMENTO CREDENCIAMENTO'!AB46</f>
        <v>0</v>
      </c>
      <c r="AC46" s="400">
        <f>Y46+'APONTAMENTO CREDENCIAMENTO'!AC46</f>
        <v>59</v>
      </c>
      <c r="AD46" s="400">
        <f>Z46+'APONTAMENTO CREDENCIAMENTO'!AD46</f>
        <v>0</v>
      </c>
      <c r="AE46" s="400">
        <f>AA46+'APONTAMENTO CREDENCIAMENTO'!AE46</f>
        <v>0</v>
      </c>
      <c r="AF46" s="400">
        <f>AB46+'APONTAMENTO CREDENCIAMENTO'!AF46</f>
        <v>0</v>
      </c>
      <c r="AG46" s="400">
        <f>AC46+'APONTAMENTO CREDENCIAMENTO'!AG46</f>
        <v>59</v>
      </c>
      <c r="AH46" s="400">
        <f>AD46+'APONTAMENTO CREDENCIAMENTO'!AH46</f>
        <v>0</v>
      </c>
      <c r="AI46" s="400">
        <f>AE46+'APONTAMENTO CREDENCIAMENTO'!AI46</f>
        <v>0</v>
      </c>
      <c r="AJ46" s="400">
        <f>AF46+'APONTAMENTO CREDENCIAMENTO'!AJ46</f>
        <v>0</v>
      </c>
      <c r="AK46" s="400">
        <f>AG46+'APONTAMENTO CREDENCIAMENTO'!AK46</f>
        <v>59</v>
      </c>
      <c r="AL46" s="400">
        <f>AH46+'APONTAMENTO CREDENCIAMENTO'!AL46</f>
        <v>0</v>
      </c>
      <c r="AM46" s="400">
        <f>AI46+'APONTAMENTO CREDENCIAMENTO'!AM46</f>
        <v>0</v>
      </c>
      <c r="AN46" s="400">
        <f>AJ46+'APONTAMENTO CREDENCIAMENTO'!AN46</f>
        <v>0</v>
      </c>
      <c r="AO46" s="400">
        <f>AK46+'APONTAMENTO CREDENCIAMENTO'!AO46</f>
        <v>59</v>
      </c>
      <c r="AP46" s="400">
        <f>AL46+'APONTAMENTO CREDENCIAMENTO'!AP46</f>
        <v>0</v>
      </c>
      <c r="AQ46" s="400">
        <f>AM46+'APONTAMENTO CREDENCIAMENTO'!AQ46</f>
        <v>0</v>
      </c>
      <c r="AR46" s="400">
        <f>AN46+'APONTAMENTO CREDENCIAMENTO'!AR46</f>
        <v>0</v>
      </c>
      <c r="AS46" s="400">
        <f>AO46+'APONTAMENTO CREDENCIAMENTO'!AS46</f>
        <v>58</v>
      </c>
      <c r="AT46" s="400">
        <f>AP46+'APONTAMENTO CREDENCIAMENTO'!AT46</f>
        <v>0</v>
      </c>
      <c r="AU46" s="400">
        <f>AQ46+'APONTAMENTO CREDENCIAMENTO'!AU46</f>
        <v>0</v>
      </c>
      <c r="AV46" s="400">
        <f>AR46+'APONTAMENTO CREDENCIAMENTO'!AV46</f>
        <v>0</v>
      </c>
      <c r="AW46" s="400">
        <f>AS46+'APONTAMENTO CREDENCIAMENTO'!AW46</f>
        <v>58</v>
      </c>
      <c r="AX46" s="400">
        <f>AT46+'APONTAMENTO CREDENCIAMENTO'!AX46</f>
        <v>0</v>
      </c>
      <c r="AY46" s="400">
        <f>AU46+'APONTAMENTO CREDENCIAMENTO'!AY46</f>
        <v>0</v>
      </c>
      <c r="AZ46" s="400">
        <f>AV46+'APONTAMENTO CREDENCIAMENTO'!AZ46</f>
        <v>0</v>
      </c>
      <c r="BA46" s="400">
        <f>AW46+'APONTAMENTO CREDENCIAMENTO'!BA46</f>
        <v>58</v>
      </c>
      <c r="BB46" s="400">
        <f>AX46+'APONTAMENTO CREDENCIAMENTO'!BB46</f>
        <v>0</v>
      </c>
      <c r="BC46" s="400">
        <f>AY46+'APONTAMENTO CREDENCIAMENTO'!BC46</f>
        <v>0</v>
      </c>
      <c r="BD46" s="400">
        <f>AZ46+'APONTAMENTO CREDENCIAMENTO'!BD46</f>
        <v>0</v>
      </c>
      <c r="BE46" s="400">
        <f>BA46+'APONTAMENTO CREDENCIAMENTO'!BE46</f>
        <v>58</v>
      </c>
      <c r="BF46" s="400">
        <f>BB46+'APONTAMENTO CREDENCIAMENTO'!BF46</f>
        <v>0</v>
      </c>
      <c r="BG46" s="400">
        <f>BC46+'APONTAMENTO CREDENCIAMENTO'!BG46</f>
        <v>0</v>
      </c>
      <c r="BH46" s="400">
        <f>BD46+'APONTAMENTO CREDENCIAMENTO'!BH46</f>
        <v>0</v>
      </c>
      <c r="BI46" s="400">
        <f>BE46+'APONTAMENTO CREDENCIAMENTO'!BI46</f>
        <v>58</v>
      </c>
      <c r="BJ46" s="400">
        <f>BF46+'APONTAMENTO CREDENCIAMENTO'!BJ46</f>
        <v>0</v>
      </c>
      <c r="BK46" s="400">
        <f>BG46+'APONTAMENTO CREDENCIAMENTO'!BK46</f>
        <v>0</v>
      </c>
      <c r="BL46" s="400">
        <f>BH46+'APONTAMENTO CREDENCIAMENTO'!BL46</f>
        <v>0</v>
      </c>
      <c r="BM46" s="400">
        <f>BI46+'APONTAMENTO CREDENCIAMENTO'!BM46</f>
        <v>58</v>
      </c>
      <c r="BN46" s="400">
        <f>BJ46+'APONTAMENTO CREDENCIAMENTO'!BN46</f>
        <v>0</v>
      </c>
      <c r="BO46" s="400">
        <f>BK46+'APONTAMENTO CREDENCIAMENTO'!BO46</f>
        <v>0</v>
      </c>
      <c r="BP46" s="400">
        <f>BL46+'APONTAMENTO CREDENCIAMENTO'!BP46</f>
        <v>0</v>
      </c>
      <c r="BQ46" s="400">
        <f>BM46+'APONTAMENTO CREDENCIAMENTO'!BQ46</f>
        <v>58</v>
      </c>
      <c r="BR46" s="400">
        <f>BN46+'APONTAMENTO CREDENCIAMENTO'!BR46</f>
        <v>0</v>
      </c>
      <c r="BS46" s="400">
        <f>BO46+'APONTAMENTO CREDENCIAMENTO'!BS46</f>
        <v>0</v>
      </c>
      <c r="BT46" s="400">
        <f>BP46+'APONTAMENTO CREDENCIAMENTO'!BT46</f>
        <v>0</v>
      </c>
      <c r="BU46" s="400">
        <f>BQ46+'APONTAMENTO CREDENCIAMENTO'!BU46</f>
        <v>58</v>
      </c>
      <c r="BV46" s="400">
        <f>BR46+'APONTAMENTO CREDENCIAMENTO'!BV46</f>
        <v>0</v>
      </c>
      <c r="BW46" s="400">
        <f>BS46+'APONTAMENTO CREDENCIAMENTO'!BW46</f>
        <v>0</v>
      </c>
      <c r="BX46" s="400">
        <f>BT46+'APONTAMENTO CREDENCIAMENTO'!BX46</f>
        <v>0</v>
      </c>
      <c r="BY46" s="400">
        <f>BU46+'APONTAMENTO CREDENCIAMENTO'!BY46</f>
        <v>58</v>
      </c>
      <c r="BZ46" s="400">
        <f>BV46+'APONTAMENTO CREDENCIAMENTO'!BZ46</f>
        <v>0</v>
      </c>
      <c r="CA46" s="400">
        <f>BW46+'APONTAMENTO CREDENCIAMENTO'!CA46</f>
        <v>0</v>
      </c>
      <c r="CB46" s="400">
        <f>BX46+'APONTAMENTO CREDENCIAMENTO'!CB46</f>
        <v>0</v>
      </c>
      <c r="CC46" s="400">
        <f>BY46+'APONTAMENTO CREDENCIAMENTO'!CC46</f>
        <v>57</v>
      </c>
      <c r="CD46" s="400">
        <f>BZ46+'APONTAMENTO CREDENCIAMENTO'!CD46</f>
        <v>0</v>
      </c>
      <c r="CE46" s="400">
        <f>CA46+'APONTAMENTO CREDENCIAMENTO'!CE46</f>
        <v>0</v>
      </c>
      <c r="CF46" s="400">
        <f>CB46+'APONTAMENTO CREDENCIAMENTO'!CF46</f>
        <v>0</v>
      </c>
      <c r="CG46" s="400">
        <f>CC46+'APONTAMENTO CREDENCIAMENTO'!CG46</f>
        <v>57</v>
      </c>
      <c r="CH46" s="400">
        <f>CD46+'APONTAMENTO CREDENCIAMENTO'!CH46</f>
        <v>0</v>
      </c>
      <c r="CI46" s="400">
        <f>CE46+'APONTAMENTO CREDENCIAMENTO'!CI46</f>
        <v>0</v>
      </c>
      <c r="CJ46" s="400">
        <f>CF46+'APONTAMENTO CREDENCIAMENTO'!CJ46</f>
        <v>0</v>
      </c>
      <c r="CK46" s="400">
        <f>CG46+'APONTAMENTO CREDENCIAMENTO'!CK46</f>
        <v>57</v>
      </c>
      <c r="CL46" s="400">
        <f>CH46+'APONTAMENTO CREDENCIAMENTO'!CL46</f>
        <v>0</v>
      </c>
      <c r="CM46" s="400">
        <f>CI46+'APONTAMENTO CREDENCIAMENTO'!CM46</f>
        <v>0</v>
      </c>
      <c r="CN46" s="400">
        <f>CJ46+'APONTAMENTO CREDENCIAMENTO'!CN46</f>
        <v>0</v>
      </c>
      <c r="CO46" s="400">
        <f>CK46+'APONTAMENTO CREDENCIAMENTO'!CO46</f>
        <v>57</v>
      </c>
      <c r="CP46" s="400">
        <f>CL46+'APONTAMENTO CREDENCIAMENTO'!CP46</f>
        <v>0</v>
      </c>
      <c r="CQ46" s="400">
        <f>CM46+'APONTAMENTO CREDENCIAMENTO'!CQ46</f>
        <v>0</v>
      </c>
      <c r="CR46" s="400">
        <f>CN46+'APONTAMENTO CREDENCIAMENTO'!CR46</f>
        <v>0</v>
      </c>
      <c r="CS46" s="400">
        <f>CO46+'APONTAMENTO CREDENCIAMENTO'!CS46</f>
        <v>57</v>
      </c>
      <c r="CT46" s="400">
        <f>CP46+'APONTAMENTO CREDENCIAMENTO'!CT46</f>
        <v>0</v>
      </c>
      <c r="CU46" s="400">
        <f>CQ46+'APONTAMENTO CREDENCIAMENTO'!CU46</f>
        <v>0</v>
      </c>
      <c r="CV46" s="400">
        <f>CR46+'APONTAMENTO CREDENCIAMENTO'!CV46</f>
        <v>0</v>
      </c>
      <c r="CW46" s="400">
        <f>CS46+'APONTAMENTO CREDENCIAMENTO'!CW46</f>
        <v>57</v>
      </c>
      <c r="CX46" s="400">
        <f>CT46+'APONTAMENTO CREDENCIAMENTO'!CX46</f>
        <v>0</v>
      </c>
      <c r="CY46" s="400">
        <f>CU46+'APONTAMENTO CREDENCIAMENTO'!CY46</f>
        <v>0</v>
      </c>
      <c r="CZ46" s="400">
        <f>CV46+'APONTAMENTO CREDENCIAMENTO'!CZ46</f>
        <v>0</v>
      </c>
      <c r="DA46" s="400">
        <f>CW46+'APONTAMENTO CREDENCIAMENTO'!DA46</f>
        <v>57</v>
      </c>
      <c r="DB46" s="400">
        <f>CX46+'APONTAMENTO CREDENCIAMENTO'!DB46</f>
        <v>0</v>
      </c>
      <c r="DC46" s="400">
        <f>CY46+'APONTAMENTO CREDENCIAMENTO'!DC46</f>
        <v>0</v>
      </c>
      <c r="DD46" s="400">
        <f>CZ46+'APONTAMENTO CREDENCIAMENTO'!DD46</f>
        <v>0</v>
      </c>
      <c r="DE46" s="400">
        <f>DA46+'APONTAMENTO CREDENCIAMENTO'!DE46</f>
        <v>58</v>
      </c>
      <c r="DF46" s="400">
        <f>DB46+'APONTAMENTO CREDENCIAMENTO'!DF46</f>
        <v>0</v>
      </c>
      <c r="DG46" s="400">
        <f>DC46+'APONTAMENTO CREDENCIAMENTO'!DG46</f>
        <v>0</v>
      </c>
      <c r="DH46" s="400">
        <f>DD46+'APONTAMENTO CREDENCIAMENTO'!DH46</f>
        <v>0</v>
      </c>
      <c r="DI46" s="400">
        <f>DE46+'APONTAMENTO CREDENCIAMENTO'!DI46</f>
        <v>58</v>
      </c>
      <c r="DJ46" s="400">
        <f>DF46+'APONTAMENTO CREDENCIAMENTO'!DJ46</f>
        <v>0</v>
      </c>
      <c r="DK46" s="400">
        <f>DG46+'APONTAMENTO CREDENCIAMENTO'!DK46</f>
        <v>0</v>
      </c>
      <c r="DL46" s="400">
        <f>DH46+'APONTAMENTO CREDENCIAMENTO'!DL46</f>
        <v>0</v>
      </c>
      <c r="DM46" s="400">
        <f>DI46+'APONTAMENTO CREDENCIAMENTO'!DM46</f>
        <v>58</v>
      </c>
      <c r="DN46" s="400">
        <f>DJ46+'APONTAMENTO CREDENCIAMENTO'!DN46</f>
        <v>0</v>
      </c>
      <c r="DO46" s="400">
        <f>DK46+'APONTAMENTO CREDENCIAMENTO'!DO46</f>
        <v>0</v>
      </c>
      <c r="DP46" s="400">
        <f>DL46+'APONTAMENTO CREDENCIAMENTO'!DP46</f>
        <v>0</v>
      </c>
      <c r="DQ46" s="400">
        <f>DM46+'APONTAMENTO CREDENCIAMENTO'!DQ46</f>
        <v>58</v>
      </c>
      <c r="DR46" s="400">
        <f>DN46+'APONTAMENTO CREDENCIAMENTO'!DR46</f>
        <v>0</v>
      </c>
      <c r="DS46" s="400">
        <f>DO46+'APONTAMENTO CREDENCIAMENTO'!DS46</f>
        <v>0</v>
      </c>
      <c r="DT46" s="400">
        <f>DP46+'APONTAMENTO CREDENCIAMENTO'!DT46</f>
        <v>0</v>
      </c>
      <c r="DU46" s="400">
        <f>DQ46+'APONTAMENTO CREDENCIAMENTO'!DU46</f>
        <v>58</v>
      </c>
      <c r="DV46" s="400">
        <f>DR46+'APONTAMENTO CREDENCIAMENTO'!DV46</f>
        <v>0</v>
      </c>
      <c r="DW46" s="400">
        <f>DS46+'APONTAMENTO CREDENCIAMENTO'!DW46</f>
        <v>0</v>
      </c>
      <c r="DX46" s="400">
        <f>DT46+'APONTAMENTO CREDENCIAMENTO'!DX46</f>
        <v>0</v>
      </c>
      <c r="DY46" s="400">
        <f>DU46+'APONTAMENTO CREDENCIAMENTO'!DY46</f>
        <v>58</v>
      </c>
      <c r="DZ46" s="400">
        <f>DV46+'APONTAMENTO CREDENCIAMENTO'!DZ46</f>
        <v>0</v>
      </c>
      <c r="EA46" s="400">
        <f>DW46+'APONTAMENTO CREDENCIAMENTO'!EA46</f>
        <v>0</v>
      </c>
      <c r="EB46" s="400">
        <f>DX46+'APONTAMENTO CREDENCIAMENTO'!EB46</f>
        <v>0</v>
      </c>
      <c r="EC46" s="400">
        <f>DY46+'APONTAMENTO CREDENCIAMENTO'!EC46</f>
        <v>58</v>
      </c>
      <c r="ED46" s="400">
        <f>DZ46+'APONTAMENTO CREDENCIAMENTO'!ED46</f>
        <v>0</v>
      </c>
      <c r="EE46" s="400">
        <f>EA46+'APONTAMENTO CREDENCIAMENTO'!EE46</f>
        <v>0</v>
      </c>
      <c r="EF46" s="400">
        <f>EB46+'APONTAMENTO CREDENCIAMENTO'!EF46</f>
        <v>0</v>
      </c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v>59</v>
      </c>
      <c r="EQ46" s="171">
        <v>-1</v>
      </c>
      <c r="ER46" s="171">
        <v>0</v>
      </c>
      <c r="ES46" s="171">
        <v>0</v>
      </c>
      <c r="ET46" s="171">
        <v>0</v>
      </c>
      <c r="EU46" s="171">
        <v>0</v>
      </c>
      <c r="EV46" s="172">
        <v>58</v>
      </c>
      <c r="EW46" s="367">
        <v>0</v>
      </c>
      <c r="EX46" s="248">
        <v>24057.41</v>
      </c>
      <c r="EY46" s="174">
        <v>0</v>
      </c>
      <c r="EZ46" s="249">
        <v>89.887</v>
      </c>
      <c r="FA46" s="249">
        <v>-475.11700000000002</v>
      </c>
      <c r="FB46" s="174">
        <v>0</v>
      </c>
      <c r="FC46" s="175">
        <v>0</v>
      </c>
      <c r="FD46" s="250">
        <v>0</v>
      </c>
      <c r="FE46" s="176">
        <v>23672.18</v>
      </c>
      <c r="FF46" s="177">
        <v>24057.41</v>
      </c>
      <c r="FG46" s="177">
        <v>0</v>
      </c>
      <c r="FH46" s="177">
        <v>0</v>
      </c>
      <c r="FI46" s="177">
        <v>0</v>
      </c>
      <c r="FJ46" s="177">
        <v>0</v>
      </c>
      <c r="FK46" s="177">
        <v>0</v>
      </c>
      <c r="FL46" s="177">
        <v>0</v>
      </c>
      <c r="FM46" s="177">
        <v>-295.34300000000002</v>
      </c>
      <c r="FN46" s="177">
        <v>0</v>
      </c>
      <c r="FO46" s="177">
        <v>0</v>
      </c>
      <c r="FP46" s="177">
        <v>0</v>
      </c>
      <c r="FQ46" s="177">
        <v>0</v>
      </c>
      <c r="FR46" s="177">
        <v>0</v>
      </c>
      <c r="FS46" s="177">
        <v>0</v>
      </c>
      <c r="FT46" s="177">
        <v>0</v>
      </c>
      <c r="FU46" s="177">
        <v>0</v>
      </c>
      <c r="FV46" s="177">
        <v>-179.774</v>
      </c>
      <c r="FW46" s="177">
        <v>0</v>
      </c>
      <c r="FX46" s="177">
        <v>0</v>
      </c>
      <c r="FY46" s="177">
        <v>0</v>
      </c>
      <c r="FZ46" s="177">
        <v>0</v>
      </c>
      <c r="GA46" s="177">
        <v>0</v>
      </c>
      <c r="GB46" s="177">
        <v>0</v>
      </c>
      <c r="GC46" s="177">
        <v>89.887</v>
      </c>
      <c r="GD46" s="177">
        <v>0</v>
      </c>
      <c r="GE46" s="177">
        <v>0</v>
      </c>
      <c r="GF46" s="177">
        <v>0</v>
      </c>
      <c r="GG46" s="177">
        <v>0</v>
      </c>
      <c r="GH46" s="177">
        <v>0</v>
      </c>
      <c r="GI46" s="177">
        <v>0</v>
      </c>
      <c r="GJ46" s="177">
        <v>0</v>
      </c>
      <c r="GK46" s="178"/>
      <c r="GL46" s="103">
        <v>0</v>
      </c>
      <c r="GM46" s="124"/>
      <c r="GN46" s="104">
        <v>0</v>
      </c>
      <c r="GO46" s="104">
        <v>0</v>
      </c>
      <c r="GP46" s="104">
        <v>0</v>
      </c>
      <c r="GQ46" s="104">
        <v>0</v>
      </c>
      <c r="GR46" s="104">
        <v>0</v>
      </c>
      <c r="GS46" s="104">
        <v>0</v>
      </c>
      <c r="GT46" s="104">
        <v>0</v>
      </c>
      <c r="GU46" s="104">
        <v>0</v>
      </c>
      <c r="GV46" s="104">
        <v>0</v>
      </c>
      <c r="GW46" s="104">
        <v>0</v>
      </c>
      <c r="GX46" s="104">
        <v>0</v>
      </c>
      <c r="GY46" s="104">
        <v>0</v>
      </c>
      <c r="GZ46" s="104">
        <v>0</v>
      </c>
      <c r="HA46" s="104">
        <v>0</v>
      </c>
      <c r="HB46" s="104">
        <v>0</v>
      </c>
      <c r="HC46" s="104">
        <v>0</v>
      </c>
      <c r="HD46" s="104">
        <v>0</v>
      </c>
      <c r="HE46" s="104">
        <v>0</v>
      </c>
      <c r="HF46" s="104">
        <v>0</v>
      </c>
      <c r="HG46" s="104">
        <v>0</v>
      </c>
      <c r="HH46" s="104">
        <v>0</v>
      </c>
      <c r="HI46" s="104">
        <v>0</v>
      </c>
      <c r="HJ46" s="104">
        <v>0</v>
      </c>
      <c r="HK46" s="104">
        <v>0</v>
      </c>
      <c r="HL46" s="104">
        <v>0</v>
      </c>
      <c r="HM46" s="104">
        <v>0</v>
      </c>
      <c r="HN46" s="104">
        <v>0</v>
      </c>
      <c r="HO46" s="104">
        <v>0</v>
      </c>
      <c r="HP46" s="104"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v>0</v>
      </c>
      <c r="HZ46" s="280">
        <v>0</v>
      </c>
      <c r="IA46" s="280">
        <v>0</v>
      </c>
      <c r="IB46" s="64" t="b">
        <v>0</v>
      </c>
      <c r="IC46" s="64"/>
    </row>
    <row r="47" spans="1:237" s="106" customFormat="1" ht="22.5" customHeight="1" x14ac:dyDescent="0.25">
      <c r="A47" s="368" t="s">
        <v>3226</v>
      </c>
      <c r="B47" s="369" t="s">
        <v>3227</v>
      </c>
      <c r="C47" s="370" t="s">
        <v>3191</v>
      </c>
      <c r="D47" s="371" t="s">
        <v>3228</v>
      </c>
      <c r="E47" s="371" t="s">
        <v>3229</v>
      </c>
      <c r="F47" s="372" t="s">
        <v>3181</v>
      </c>
      <c r="G47" s="372" t="s">
        <v>3182</v>
      </c>
      <c r="H47" s="373" t="s">
        <v>1306</v>
      </c>
      <c r="I47" s="374" t="s">
        <v>1306</v>
      </c>
      <c r="J47" s="421" t="s">
        <v>3183</v>
      </c>
      <c r="K47" s="421" t="s">
        <v>3185</v>
      </c>
      <c r="L47" s="329">
        <v>0</v>
      </c>
      <c r="M47" s="329">
        <v>0</v>
      </c>
      <c r="N47" s="657"/>
      <c r="O47" s="658" t="s">
        <v>3334</v>
      </c>
      <c r="P47" s="659">
        <v>0</v>
      </c>
      <c r="Q47" s="400"/>
      <c r="R47" s="401"/>
      <c r="S47" s="400"/>
      <c r="T47" s="401"/>
      <c r="U47" s="400">
        <f>Q47+'APONTAMENTO CREDENCIAMENTO'!U47</f>
        <v>0</v>
      </c>
      <c r="V47" s="400">
        <f>R47+'APONTAMENTO CREDENCIAMENTO'!V47</f>
        <v>0</v>
      </c>
      <c r="W47" s="400">
        <f>S47+'APONTAMENTO CREDENCIAMENTO'!W47</f>
        <v>0</v>
      </c>
      <c r="X47" s="400">
        <f>T47+'APONTAMENTO CREDENCIAMENTO'!X47</f>
        <v>0</v>
      </c>
      <c r="Y47" s="400">
        <f>U47+'APONTAMENTO CREDENCIAMENTO'!Y47</f>
        <v>0</v>
      </c>
      <c r="Z47" s="400">
        <f>V47+'APONTAMENTO CREDENCIAMENTO'!Z47</f>
        <v>0</v>
      </c>
      <c r="AA47" s="400">
        <f>W47+'APONTAMENTO CREDENCIAMENTO'!AA47</f>
        <v>0</v>
      </c>
      <c r="AB47" s="400">
        <f>X47+'APONTAMENTO CREDENCIAMENTO'!AB47</f>
        <v>0</v>
      </c>
      <c r="AC47" s="400">
        <f>Y47+'APONTAMENTO CREDENCIAMENTO'!AC47</f>
        <v>0</v>
      </c>
      <c r="AD47" s="400">
        <f>Z47+'APONTAMENTO CREDENCIAMENTO'!AD47</f>
        <v>0</v>
      </c>
      <c r="AE47" s="400">
        <f>AA47+'APONTAMENTO CREDENCIAMENTO'!AE47</f>
        <v>0</v>
      </c>
      <c r="AF47" s="400">
        <f>AB47+'APONTAMENTO CREDENCIAMENTO'!AF47</f>
        <v>0</v>
      </c>
      <c r="AG47" s="400">
        <f>AC47+'APONTAMENTO CREDENCIAMENTO'!AG47</f>
        <v>0</v>
      </c>
      <c r="AH47" s="400">
        <f>AD47+'APONTAMENTO CREDENCIAMENTO'!AH47</f>
        <v>0</v>
      </c>
      <c r="AI47" s="400">
        <f>AE47+'APONTAMENTO CREDENCIAMENTO'!AI47</f>
        <v>0</v>
      </c>
      <c r="AJ47" s="400">
        <f>AF47+'APONTAMENTO CREDENCIAMENTO'!AJ47</f>
        <v>0</v>
      </c>
      <c r="AK47" s="400">
        <f>AG47+'APONTAMENTO CREDENCIAMENTO'!AK47</f>
        <v>0</v>
      </c>
      <c r="AL47" s="400">
        <f>AH47+'APONTAMENTO CREDENCIAMENTO'!AL47</f>
        <v>0</v>
      </c>
      <c r="AM47" s="400">
        <f>AI47+'APONTAMENTO CREDENCIAMENTO'!AM47</f>
        <v>0</v>
      </c>
      <c r="AN47" s="400">
        <f>AJ47+'APONTAMENTO CREDENCIAMENTO'!AN47</f>
        <v>0</v>
      </c>
      <c r="AO47" s="400">
        <f>AK47+'APONTAMENTO CREDENCIAMENTO'!AO47</f>
        <v>0</v>
      </c>
      <c r="AP47" s="400">
        <f>AL47+'APONTAMENTO CREDENCIAMENTO'!AP47</f>
        <v>0</v>
      </c>
      <c r="AQ47" s="400">
        <f>AM47+'APONTAMENTO CREDENCIAMENTO'!AQ47</f>
        <v>0</v>
      </c>
      <c r="AR47" s="400">
        <f>AN47+'APONTAMENTO CREDENCIAMENTO'!AR47</f>
        <v>0</v>
      </c>
      <c r="AS47" s="400">
        <f>AO47+'APONTAMENTO CREDENCIAMENTO'!AS47</f>
        <v>0</v>
      </c>
      <c r="AT47" s="400">
        <f>AP47+'APONTAMENTO CREDENCIAMENTO'!AT47</f>
        <v>0</v>
      </c>
      <c r="AU47" s="400">
        <f>AQ47+'APONTAMENTO CREDENCIAMENTO'!AU47</f>
        <v>0</v>
      </c>
      <c r="AV47" s="400">
        <f>AR47+'APONTAMENTO CREDENCIAMENTO'!AV47</f>
        <v>0</v>
      </c>
      <c r="AW47" s="400">
        <f>AS47+'APONTAMENTO CREDENCIAMENTO'!AW47</f>
        <v>0</v>
      </c>
      <c r="AX47" s="400">
        <f>AT47+'APONTAMENTO CREDENCIAMENTO'!AX47</f>
        <v>0</v>
      </c>
      <c r="AY47" s="400">
        <f>AU47+'APONTAMENTO CREDENCIAMENTO'!AY47</f>
        <v>0</v>
      </c>
      <c r="AZ47" s="400">
        <f>AV47+'APONTAMENTO CREDENCIAMENTO'!AZ47</f>
        <v>0</v>
      </c>
      <c r="BA47" s="400">
        <f>AW47+'APONTAMENTO CREDENCIAMENTO'!BA47</f>
        <v>0</v>
      </c>
      <c r="BB47" s="400">
        <f>AX47+'APONTAMENTO CREDENCIAMENTO'!BB47</f>
        <v>0</v>
      </c>
      <c r="BC47" s="400">
        <f>AY47+'APONTAMENTO CREDENCIAMENTO'!BC47</f>
        <v>0</v>
      </c>
      <c r="BD47" s="400">
        <f>AZ47+'APONTAMENTO CREDENCIAMENTO'!BD47</f>
        <v>0</v>
      </c>
      <c r="BE47" s="400">
        <f>BA47+'APONTAMENTO CREDENCIAMENTO'!BE47</f>
        <v>0</v>
      </c>
      <c r="BF47" s="400">
        <f>BB47+'APONTAMENTO CREDENCIAMENTO'!BF47</f>
        <v>0</v>
      </c>
      <c r="BG47" s="400">
        <f>BC47+'APONTAMENTO CREDENCIAMENTO'!BG47</f>
        <v>0</v>
      </c>
      <c r="BH47" s="400">
        <f>BD47+'APONTAMENTO CREDENCIAMENTO'!BH47</f>
        <v>0</v>
      </c>
      <c r="BI47" s="400">
        <f>BE47+'APONTAMENTO CREDENCIAMENTO'!BI47</f>
        <v>0</v>
      </c>
      <c r="BJ47" s="400">
        <f>BF47+'APONTAMENTO CREDENCIAMENTO'!BJ47</f>
        <v>0</v>
      </c>
      <c r="BK47" s="400">
        <f>BG47+'APONTAMENTO CREDENCIAMENTO'!BK47</f>
        <v>0</v>
      </c>
      <c r="BL47" s="400">
        <f>BH47+'APONTAMENTO CREDENCIAMENTO'!BL47</f>
        <v>0</v>
      </c>
      <c r="BM47" s="400">
        <f>BI47+'APONTAMENTO CREDENCIAMENTO'!BM47</f>
        <v>0</v>
      </c>
      <c r="BN47" s="400">
        <f>BJ47+'APONTAMENTO CREDENCIAMENTO'!BN47</f>
        <v>0</v>
      </c>
      <c r="BO47" s="400">
        <f>BK47+'APONTAMENTO CREDENCIAMENTO'!BO47</f>
        <v>0</v>
      </c>
      <c r="BP47" s="400">
        <f>BL47+'APONTAMENTO CREDENCIAMENTO'!BP47</f>
        <v>0</v>
      </c>
      <c r="BQ47" s="400">
        <f>BM47+'APONTAMENTO CREDENCIAMENTO'!BQ47</f>
        <v>0</v>
      </c>
      <c r="BR47" s="400">
        <f>BN47+'APONTAMENTO CREDENCIAMENTO'!BR47</f>
        <v>0</v>
      </c>
      <c r="BS47" s="400">
        <f>BO47+'APONTAMENTO CREDENCIAMENTO'!BS47</f>
        <v>0</v>
      </c>
      <c r="BT47" s="400">
        <f>BP47+'APONTAMENTO CREDENCIAMENTO'!BT47</f>
        <v>0</v>
      </c>
      <c r="BU47" s="400">
        <f>BQ47+'APONTAMENTO CREDENCIAMENTO'!BU47</f>
        <v>0</v>
      </c>
      <c r="BV47" s="400">
        <f>BR47+'APONTAMENTO CREDENCIAMENTO'!BV47</f>
        <v>0</v>
      </c>
      <c r="BW47" s="400">
        <f>BS47+'APONTAMENTO CREDENCIAMENTO'!BW47</f>
        <v>0</v>
      </c>
      <c r="BX47" s="400">
        <f>BT47+'APONTAMENTO CREDENCIAMENTO'!BX47</f>
        <v>0</v>
      </c>
      <c r="BY47" s="400">
        <f>BU47+'APONTAMENTO CREDENCIAMENTO'!BY47</f>
        <v>0</v>
      </c>
      <c r="BZ47" s="400">
        <f>BV47+'APONTAMENTO CREDENCIAMENTO'!BZ47</f>
        <v>0</v>
      </c>
      <c r="CA47" s="400">
        <f>BW47+'APONTAMENTO CREDENCIAMENTO'!CA47</f>
        <v>0</v>
      </c>
      <c r="CB47" s="400">
        <f>BX47+'APONTAMENTO CREDENCIAMENTO'!CB47</f>
        <v>0</v>
      </c>
      <c r="CC47" s="400">
        <f>BY47+'APONTAMENTO CREDENCIAMENTO'!CC47</f>
        <v>0</v>
      </c>
      <c r="CD47" s="400">
        <f>BZ47+'APONTAMENTO CREDENCIAMENTO'!CD47</f>
        <v>0</v>
      </c>
      <c r="CE47" s="400">
        <f>CA47+'APONTAMENTO CREDENCIAMENTO'!CE47</f>
        <v>0</v>
      </c>
      <c r="CF47" s="400">
        <f>CB47+'APONTAMENTO CREDENCIAMENTO'!CF47</f>
        <v>0</v>
      </c>
      <c r="CG47" s="400">
        <f>CC47+'APONTAMENTO CREDENCIAMENTO'!CG47</f>
        <v>0</v>
      </c>
      <c r="CH47" s="400">
        <f>CD47+'APONTAMENTO CREDENCIAMENTO'!CH47</f>
        <v>0</v>
      </c>
      <c r="CI47" s="400">
        <f>CE47+'APONTAMENTO CREDENCIAMENTO'!CI47</f>
        <v>0</v>
      </c>
      <c r="CJ47" s="400">
        <f>CF47+'APONTAMENTO CREDENCIAMENTO'!CJ47</f>
        <v>0</v>
      </c>
      <c r="CK47" s="400">
        <f>CG47+'APONTAMENTO CREDENCIAMENTO'!CK47</f>
        <v>0</v>
      </c>
      <c r="CL47" s="400">
        <f>CH47+'APONTAMENTO CREDENCIAMENTO'!CL47</f>
        <v>0</v>
      </c>
      <c r="CM47" s="400">
        <f>CI47+'APONTAMENTO CREDENCIAMENTO'!CM47</f>
        <v>0</v>
      </c>
      <c r="CN47" s="400">
        <f>CJ47+'APONTAMENTO CREDENCIAMENTO'!CN47</f>
        <v>0</v>
      </c>
      <c r="CO47" s="400">
        <f>CK47+'APONTAMENTO CREDENCIAMENTO'!CO47</f>
        <v>0</v>
      </c>
      <c r="CP47" s="400">
        <f>CL47+'APONTAMENTO CREDENCIAMENTO'!CP47</f>
        <v>0</v>
      </c>
      <c r="CQ47" s="400">
        <f>CM47+'APONTAMENTO CREDENCIAMENTO'!CQ47</f>
        <v>0</v>
      </c>
      <c r="CR47" s="400">
        <f>CN47+'APONTAMENTO CREDENCIAMENTO'!CR47</f>
        <v>0</v>
      </c>
      <c r="CS47" s="400">
        <f>CO47+'APONTAMENTO CREDENCIAMENTO'!CS47</f>
        <v>0</v>
      </c>
      <c r="CT47" s="400">
        <f>CP47+'APONTAMENTO CREDENCIAMENTO'!CT47</f>
        <v>0</v>
      </c>
      <c r="CU47" s="400">
        <f>CQ47+'APONTAMENTO CREDENCIAMENTO'!CU47</f>
        <v>0</v>
      </c>
      <c r="CV47" s="400">
        <f>CR47+'APONTAMENTO CREDENCIAMENTO'!CV47</f>
        <v>0</v>
      </c>
      <c r="CW47" s="400">
        <f>CS47+'APONTAMENTO CREDENCIAMENTO'!CW47</f>
        <v>0</v>
      </c>
      <c r="CX47" s="400">
        <f>CT47+'APONTAMENTO CREDENCIAMENTO'!CX47</f>
        <v>0</v>
      </c>
      <c r="CY47" s="400">
        <f>CU47+'APONTAMENTO CREDENCIAMENTO'!CY47</f>
        <v>0</v>
      </c>
      <c r="CZ47" s="400">
        <f>CV47+'APONTAMENTO CREDENCIAMENTO'!CZ47</f>
        <v>0</v>
      </c>
      <c r="DA47" s="400">
        <f>CW47+'APONTAMENTO CREDENCIAMENTO'!DA47</f>
        <v>0</v>
      </c>
      <c r="DB47" s="400">
        <f>CX47+'APONTAMENTO CREDENCIAMENTO'!DB47</f>
        <v>0</v>
      </c>
      <c r="DC47" s="400">
        <f>CY47+'APONTAMENTO CREDENCIAMENTO'!DC47</f>
        <v>0</v>
      </c>
      <c r="DD47" s="400">
        <f>CZ47+'APONTAMENTO CREDENCIAMENTO'!DD47</f>
        <v>0</v>
      </c>
      <c r="DE47" s="400">
        <f>DA47+'APONTAMENTO CREDENCIAMENTO'!DE47</f>
        <v>0</v>
      </c>
      <c r="DF47" s="400">
        <f>DB47+'APONTAMENTO CREDENCIAMENTO'!DF47</f>
        <v>0</v>
      </c>
      <c r="DG47" s="400">
        <f>DC47+'APONTAMENTO CREDENCIAMENTO'!DG47</f>
        <v>0</v>
      </c>
      <c r="DH47" s="400">
        <f>DD47+'APONTAMENTO CREDENCIAMENTO'!DH47</f>
        <v>0</v>
      </c>
      <c r="DI47" s="400">
        <f>DE47+'APONTAMENTO CREDENCIAMENTO'!DI47</f>
        <v>0</v>
      </c>
      <c r="DJ47" s="400">
        <f>DF47+'APONTAMENTO CREDENCIAMENTO'!DJ47</f>
        <v>0</v>
      </c>
      <c r="DK47" s="400">
        <f>DG47+'APONTAMENTO CREDENCIAMENTO'!DK47</f>
        <v>0</v>
      </c>
      <c r="DL47" s="400">
        <f>DH47+'APONTAMENTO CREDENCIAMENTO'!DL47</f>
        <v>0</v>
      </c>
      <c r="DM47" s="400">
        <f>DI47+'APONTAMENTO CREDENCIAMENTO'!DM47</f>
        <v>0</v>
      </c>
      <c r="DN47" s="400">
        <f>DJ47+'APONTAMENTO CREDENCIAMENTO'!DN47</f>
        <v>0</v>
      </c>
      <c r="DO47" s="400">
        <f>DK47+'APONTAMENTO CREDENCIAMENTO'!DO47</f>
        <v>0</v>
      </c>
      <c r="DP47" s="400">
        <f>DL47+'APONTAMENTO CREDENCIAMENTO'!DP47</f>
        <v>0</v>
      </c>
      <c r="DQ47" s="400">
        <f>DM47+'APONTAMENTO CREDENCIAMENTO'!DQ47</f>
        <v>0</v>
      </c>
      <c r="DR47" s="400">
        <f>DN47+'APONTAMENTO CREDENCIAMENTO'!DR47</f>
        <v>0</v>
      </c>
      <c r="DS47" s="400">
        <f>DO47+'APONTAMENTO CREDENCIAMENTO'!DS47</f>
        <v>0</v>
      </c>
      <c r="DT47" s="400">
        <f>DP47+'APONTAMENTO CREDENCIAMENTO'!DT47</f>
        <v>0</v>
      </c>
      <c r="DU47" s="400">
        <f>DQ47+'APONTAMENTO CREDENCIAMENTO'!DU47</f>
        <v>0</v>
      </c>
      <c r="DV47" s="400">
        <f>DR47+'APONTAMENTO CREDENCIAMENTO'!DV47</f>
        <v>0</v>
      </c>
      <c r="DW47" s="400">
        <f>DS47+'APONTAMENTO CREDENCIAMENTO'!DW47</f>
        <v>0</v>
      </c>
      <c r="DX47" s="400">
        <f>DT47+'APONTAMENTO CREDENCIAMENTO'!DX47</f>
        <v>0</v>
      </c>
      <c r="DY47" s="400">
        <f>DU47+'APONTAMENTO CREDENCIAMENTO'!DY47</f>
        <v>0</v>
      </c>
      <c r="DZ47" s="400">
        <f>DV47+'APONTAMENTO CREDENCIAMENTO'!DZ47</f>
        <v>0</v>
      </c>
      <c r="EA47" s="400">
        <f>DW47+'APONTAMENTO CREDENCIAMENTO'!EA47</f>
        <v>0</v>
      </c>
      <c r="EB47" s="400">
        <f>DX47+'APONTAMENTO CREDENCIAMENTO'!EB47</f>
        <v>0</v>
      </c>
      <c r="EC47" s="400">
        <f>DY47+'APONTAMENTO CREDENCIAMENTO'!EC47</f>
        <v>0</v>
      </c>
      <c r="ED47" s="400">
        <f>DZ47+'APONTAMENTO CREDENCIAMENTO'!ED47</f>
        <v>0</v>
      </c>
      <c r="EE47" s="400">
        <f>EA47+'APONTAMENTO CREDENCIAMENTO'!EE47</f>
        <v>0</v>
      </c>
      <c r="EF47" s="400">
        <f>EB47+'APONTAMENTO CREDENCIAMENTO'!EF47</f>
        <v>0</v>
      </c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v>0</v>
      </c>
      <c r="EQ47" s="171">
        <v>0</v>
      </c>
      <c r="ER47" s="171">
        <v>0</v>
      </c>
      <c r="ES47" s="171">
        <v>0</v>
      </c>
      <c r="ET47" s="171">
        <v>0</v>
      </c>
      <c r="EU47" s="171">
        <v>0</v>
      </c>
      <c r="EV47" s="172">
        <v>0</v>
      </c>
      <c r="EW47" s="173"/>
      <c r="EX47" s="248">
        <v>0</v>
      </c>
      <c r="EY47" s="174">
        <v>0</v>
      </c>
      <c r="EZ47" s="249">
        <v>0</v>
      </c>
      <c r="FA47" s="249">
        <v>0</v>
      </c>
      <c r="FB47" s="174">
        <v>0</v>
      </c>
      <c r="FC47" s="126">
        <v>0</v>
      </c>
      <c r="FD47" s="250"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v>0</v>
      </c>
      <c r="HZ47" s="280">
        <v>0</v>
      </c>
      <c r="IA47" s="280">
        <v>0</v>
      </c>
      <c r="IB47" s="64"/>
      <c r="IC47" s="64"/>
    </row>
    <row r="48" spans="1:237" s="106" customFormat="1" ht="22.5" customHeight="1" x14ac:dyDescent="0.25">
      <c r="A48" s="368" t="s">
        <v>3226</v>
      </c>
      <c r="B48" s="369" t="s">
        <v>3227</v>
      </c>
      <c r="C48" s="375" t="s">
        <v>3191</v>
      </c>
      <c r="D48" s="371" t="s">
        <v>3228</v>
      </c>
      <c r="E48" s="371" t="s">
        <v>3229</v>
      </c>
      <c r="F48" s="376" t="s">
        <v>3181</v>
      </c>
      <c r="G48" s="376" t="s">
        <v>3182</v>
      </c>
      <c r="H48" s="373" t="s">
        <v>1306</v>
      </c>
      <c r="I48" s="374" t="s">
        <v>1306</v>
      </c>
      <c r="J48" s="421" t="s">
        <v>3183</v>
      </c>
      <c r="K48" s="422" t="s">
        <v>3186</v>
      </c>
      <c r="L48" s="329">
        <v>0</v>
      </c>
      <c r="M48" s="329">
        <v>0</v>
      </c>
      <c r="N48" s="657"/>
      <c r="O48" s="658" t="s">
        <v>3334</v>
      </c>
      <c r="P48" s="659">
        <v>0</v>
      </c>
      <c r="Q48" s="400"/>
      <c r="R48" s="401"/>
      <c r="S48" s="400"/>
      <c r="T48" s="401"/>
      <c r="U48" s="400">
        <f>Q48+'APONTAMENTO CREDENCIAMENTO'!U48</f>
        <v>0</v>
      </c>
      <c r="V48" s="400">
        <f>R48+'APONTAMENTO CREDENCIAMENTO'!V48</f>
        <v>0</v>
      </c>
      <c r="W48" s="400">
        <f>S48+'APONTAMENTO CREDENCIAMENTO'!W48</f>
        <v>0</v>
      </c>
      <c r="X48" s="400">
        <f>T48+'APONTAMENTO CREDENCIAMENTO'!X48</f>
        <v>0</v>
      </c>
      <c r="Y48" s="400">
        <f>U48+'APONTAMENTO CREDENCIAMENTO'!Y48</f>
        <v>0</v>
      </c>
      <c r="Z48" s="400">
        <f>V48+'APONTAMENTO CREDENCIAMENTO'!Z48</f>
        <v>0</v>
      </c>
      <c r="AA48" s="400">
        <f>W48+'APONTAMENTO CREDENCIAMENTO'!AA48</f>
        <v>0</v>
      </c>
      <c r="AB48" s="400">
        <f>X48+'APONTAMENTO CREDENCIAMENTO'!AB48</f>
        <v>0</v>
      </c>
      <c r="AC48" s="400">
        <f>Y48+'APONTAMENTO CREDENCIAMENTO'!AC48</f>
        <v>0</v>
      </c>
      <c r="AD48" s="400">
        <f>Z48+'APONTAMENTO CREDENCIAMENTO'!AD48</f>
        <v>0</v>
      </c>
      <c r="AE48" s="400">
        <f>AA48+'APONTAMENTO CREDENCIAMENTO'!AE48</f>
        <v>0</v>
      </c>
      <c r="AF48" s="400">
        <f>AB48+'APONTAMENTO CREDENCIAMENTO'!AF48</f>
        <v>0</v>
      </c>
      <c r="AG48" s="400">
        <f>AC48+'APONTAMENTO CREDENCIAMENTO'!AG48</f>
        <v>0</v>
      </c>
      <c r="AH48" s="400">
        <f>AD48+'APONTAMENTO CREDENCIAMENTO'!AH48</f>
        <v>0</v>
      </c>
      <c r="AI48" s="400">
        <f>AE48+'APONTAMENTO CREDENCIAMENTO'!AI48</f>
        <v>0</v>
      </c>
      <c r="AJ48" s="400">
        <f>AF48+'APONTAMENTO CREDENCIAMENTO'!AJ48</f>
        <v>0</v>
      </c>
      <c r="AK48" s="400">
        <f>AG48+'APONTAMENTO CREDENCIAMENTO'!AK48</f>
        <v>0</v>
      </c>
      <c r="AL48" s="400">
        <f>AH48+'APONTAMENTO CREDENCIAMENTO'!AL48</f>
        <v>0</v>
      </c>
      <c r="AM48" s="400">
        <f>AI48+'APONTAMENTO CREDENCIAMENTO'!AM48</f>
        <v>0</v>
      </c>
      <c r="AN48" s="400">
        <f>AJ48+'APONTAMENTO CREDENCIAMENTO'!AN48</f>
        <v>0</v>
      </c>
      <c r="AO48" s="400">
        <f>AK48+'APONTAMENTO CREDENCIAMENTO'!AO48</f>
        <v>0</v>
      </c>
      <c r="AP48" s="400">
        <f>AL48+'APONTAMENTO CREDENCIAMENTO'!AP48</f>
        <v>0</v>
      </c>
      <c r="AQ48" s="400">
        <f>AM48+'APONTAMENTO CREDENCIAMENTO'!AQ48</f>
        <v>0</v>
      </c>
      <c r="AR48" s="400">
        <f>AN48+'APONTAMENTO CREDENCIAMENTO'!AR48</f>
        <v>0</v>
      </c>
      <c r="AS48" s="400">
        <f>AO48+'APONTAMENTO CREDENCIAMENTO'!AS48</f>
        <v>0</v>
      </c>
      <c r="AT48" s="400">
        <f>AP48+'APONTAMENTO CREDENCIAMENTO'!AT48</f>
        <v>0</v>
      </c>
      <c r="AU48" s="400">
        <f>AQ48+'APONTAMENTO CREDENCIAMENTO'!AU48</f>
        <v>0</v>
      </c>
      <c r="AV48" s="400">
        <f>AR48+'APONTAMENTO CREDENCIAMENTO'!AV48</f>
        <v>0</v>
      </c>
      <c r="AW48" s="400">
        <f>AS48+'APONTAMENTO CREDENCIAMENTO'!AW48</f>
        <v>0</v>
      </c>
      <c r="AX48" s="400">
        <f>AT48+'APONTAMENTO CREDENCIAMENTO'!AX48</f>
        <v>0</v>
      </c>
      <c r="AY48" s="400">
        <f>AU48+'APONTAMENTO CREDENCIAMENTO'!AY48</f>
        <v>0</v>
      </c>
      <c r="AZ48" s="400">
        <f>AV48+'APONTAMENTO CREDENCIAMENTO'!AZ48</f>
        <v>0</v>
      </c>
      <c r="BA48" s="400">
        <f>AW48+'APONTAMENTO CREDENCIAMENTO'!BA48</f>
        <v>0</v>
      </c>
      <c r="BB48" s="400">
        <f>AX48+'APONTAMENTO CREDENCIAMENTO'!BB48</f>
        <v>0</v>
      </c>
      <c r="BC48" s="400">
        <f>AY48+'APONTAMENTO CREDENCIAMENTO'!BC48</f>
        <v>0</v>
      </c>
      <c r="BD48" s="400">
        <f>AZ48+'APONTAMENTO CREDENCIAMENTO'!BD48</f>
        <v>0</v>
      </c>
      <c r="BE48" s="400">
        <f>BA48+'APONTAMENTO CREDENCIAMENTO'!BE48</f>
        <v>0</v>
      </c>
      <c r="BF48" s="400">
        <f>BB48+'APONTAMENTO CREDENCIAMENTO'!BF48</f>
        <v>0</v>
      </c>
      <c r="BG48" s="400">
        <f>BC48+'APONTAMENTO CREDENCIAMENTO'!BG48</f>
        <v>0</v>
      </c>
      <c r="BH48" s="400">
        <f>BD48+'APONTAMENTO CREDENCIAMENTO'!BH48</f>
        <v>0</v>
      </c>
      <c r="BI48" s="400">
        <f>BE48+'APONTAMENTO CREDENCIAMENTO'!BI48</f>
        <v>0</v>
      </c>
      <c r="BJ48" s="400">
        <f>BF48+'APONTAMENTO CREDENCIAMENTO'!BJ48</f>
        <v>0</v>
      </c>
      <c r="BK48" s="400">
        <f>BG48+'APONTAMENTO CREDENCIAMENTO'!BK48</f>
        <v>0</v>
      </c>
      <c r="BL48" s="400">
        <f>BH48+'APONTAMENTO CREDENCIAMENTO'!BL48</f>
        <v>0</v>
      </c>
      <c r="BM48" s="400">
        <f>BI48+'APONTAMENTO CREDENCIAMENTO'!BM48</f>
        <v>0</v>
      </c>
      <c r="BN48" s="400">
        <f>BJ48+'APONTAMENTO CREDENCIAMENTO'!BN48</f>
        <v>0</v>
      </c>
      <c r="BO48" s="400">
        <f>BK48+'APONTAMENTO CREDENCIAMENTO'!BO48</f>
        <v>0</v>
      </c>
      <c r="BP48" s="400">
        <f>BL48+'APONTAMENTO CREDENCIAMENTO'!BP48</f>
        <v>0</v>
      </c>
      <c r="BQ48" s="400">
        <f>BM48+'APONTAMENTO CREDENCIAMENTO'!BQ48</f>
        <v>0</v>
      </c>
      <c r="BR48" s="400">
        <f>BN48+'APONTAMENTO CREDENCIAMENTO'!BR48</f>
        <v>0</v>
      </c>
      <c r="BS48" s="400">
        <f>BO48+'APONTAMENTO CREDENCIAMENTO'!BS48</f>
        <v>0</v>
      </c>
      <c r="BT48" s="400">
        <f>BP48+'APONTAMENTO CREDENCIAMENTO'!BT48</f>
        <v>0</v>
      </c>
      <c r="BU48" s="400">
        <f>BQ48+'APONTAMENTO CREDENCIAMENTO'!BU48</f>
        <v>0</v>
      </c>
      <c r="BV48" s="400">
        <f>BR48+'APONTAMENTO CREDENCIAMENTO'!BV48</f>
        <v>0</v>
      </c>
      <c r="BW48" s="400">
        <f>BS48+'APONTAMENTO CREDENCIAMENTO'!BW48</f>
        <v>0</v>
      </c>
      <c r="BX48" s="400">
        <f>BT48+'APONTAMENTO CREDENCIAMENTO'!BX48</f>
        <v>0</v>
      </c>
      <c r="BY48" s="400">
        <f>BU48+'APONTAMENTO CREDENCIAMENTO'!BY48</f>
        <v>0</v>
      </c>
      <c r="BZ48" s="400">
        <f>BV48+'APONTAMENTO CREDENCIAMENTO'!BZ48</f>
        <v>0</v>
      </c>
      <c r="CA48" s="400">
        <f>BW48+'APONTAMENTO CREDENCIAMENTO'!CA48</f>
        <v>0</v>
      </c>
      <c r="CB48" s="400">
        <f>BX48+'APONTAMENTO CREDENCIAMENTO'!CB48</f>
        <v>0</v>
      </c>
      <c r="CC48" s="400">
        <f>BY48+'APONTAMENTO CREDENCIAMENTO'!CC48</f>
        <v>0</v>
      </c>
      <c r="CD48" s="400">
        <f>BZ48+'APONTAMENTO CREDENCIAMENTO'!CD48</f>
        <v>0</v>
      </c>
      <c r="CE48" s="400">
        <f>CA48+'APONTAMENTO CREDENCIAMENTO'!CE48</f>
        <v>0</v>
      </c>
      <c r="CF48" s="400">
        <f>CB48+'APONTAMENTO CREDENCIAMENTO'!CF48</f>
        <v>0</v>
      </c>
      <c r="CG48" s="400">
        <f>CC48+'APONTAMENTO CREDENCIAMENTO'!CG48</f>
        <v>0</v>
      </c>
      <c r="CH48" s="400">
        <f>CD48+'APONTAMENTO CREDENCIAMENTO'!CH48</f>
        <v>0</v>
      </c>
      <c r="CI48" s="400">
        <f>CE48+'APONTAMENTO CREDENCIAMENTO'!CI48</f>
        <v>0</v>
      </c>
      <c r="CJ48" s="400">
        <f>CF48+'APONTAMENTO CREDENCIAMENTO'!CJ48</f>
        <v>0</v>
      </c>
      <c r="CK48" s="400">
        <f>CG48+'APONTAMENTO CREDENCIAMENTO'!CK48</f>
        <v>0</v>
      </c>
      <c r="CL48" s="400">
        <f>CH48+'APONTAMENTO CREDENCIAMENTO'!CL48</f>
        <v>0</v>
      </c>
      <c r="CM48" s="400">
        <f>CI48+'APONTAMENTO CREDENCIAMENTO'!CM48</f>
        <v>0</v>
      </c>
      <c r="CN48" s="400">
        <f>CJ48+'APONTAMENTO CREDENCIAMENTO'!CN48</f>
        <v>0</v>
      </c>
      <c r="CO48" s="400">
        <f>CK48+'APONTAMENTO CREDENCIAMENTO'!CO48</f>
        <v>0</v>
      </c>
      <c r="CP48" s="400">
        <f>CL48+'APONTAMENTO CREDENCIAMENTO'!CP48</f>
        <v>0</v>
      </c>
      <c r="CQ48" s="400">
        <f>CM48+'APONTAMENTO CREDENCIAMENTO'!CQ48</f>
        <v>0</v>
      </c>
      <c r="CR48" s="400">
        <f>CN48+'APONTAMENTO CREDENCIAMENTO'!CR48</f>
        <v>0</v>
      </c>
      <c r="CS48" s="400">
        <f>CO48+'APONTAMENTO CREDENCIAMENTO'!CS48</f>
        <v>0</v>
      </c>
      <c r="CT48" s="400">
        <f>CP48+'APONTAMENTO CREDENCIAMENTO'!CT48</f>
        <v>0</v>
      </c>
      <c r="CU48" s="400">
        <f>CQ48+'APONTAMENTO CREDENCIAMENTO'!CU48</f>
        <v>0</v>
      </c>
      <c r="CV48" s="400">
        <f>CR48+'APONTAMENTO CREDENCIAMENTO'!CV48</f>
        <v>0</v>
      </c>
      <c r="CW48" s="400">
        <f>CS48+'APONTAMENTO CREDENCIAMENTO'!CW48</f>
        <v>0</v>
      </c>
      <c r="CX48" s="400">
        <f>CT48+'APONTAMENTO CREDENCIAMENTO'!CX48</f>
        <v>0</v>
      </c>
      <c r="CY48" s="400">
        <f>CU48+'APONTAMENTO CREDENCIAMENTO'!CY48</f>
        <v>0</v>
      </c>
      <c r="CZ48" s="400">
        <f>CV48+'APONTAMENTO CREDENCIAMENTO'!CZ48</f>
        <v>0</v>
      </c>
      <c r="DA48" s="400">
        <f>CW48+'APONTAMENTO CREDENCIAMENTO'!DA48</f>
        <v>0</v>
      </c>
      <c r="DB48" s="400">
        <f>CX48+'APONTAMENTO CREDENCIAMENTO'!DB48</f>
        <v>0</v>
      </c>
      <c r="DC48" s="400">
        <f>CY48+'APONTAMENTO CREDENCIAMENTO'!DC48</f>
        <v>0</v>
      </c>
      <c r="DD48" s="400">
        <f>CZ48+'APONTAMENTO CREDENCIAMENTO'!DD48</f>
        <v>0</v>
      </c>
      <c r="DE48" s="400">
        <f>DA48+'APONTAMENTO CREDENCIAMENTO'!DE48</f>
        <v>0</v>
      </c>
      <c r="DF48" s="400">
        <f>DB48+'APONTAMENTO CREDENCIAMENTO'!DF48</f>
        <v>0</v>
      </c>
      <c r="DG48" s="400">
        <f>DC48+'APONTAMENTO CREDENCIAMENTO'!DG48</f>
        <v>0</v>
      </c>
      <c r="DH48" s="400">
        <f>DD48+'APONTAMENTO CREDENCIAMENTO'!DH48</f>
        <v>0</v>
      </c>
      <c r="DI48" s="400">
        <f>DE48+'APONTAMENTO CREDENCIAMENTO'!DI48</f>
        <v>0</v>
      </c>
      <c r="DJ48" s="400">
        <f>DF48+'APONTAMENTO CREDENCIAMENTO'!DJ48</f>
        <v>0</v>
      </c>
      <c r="DK48" s="400">
        <f>DG48+'APONTAMENTO CREDENCIAMENTO'!DK48</f>
        <v>0</v>
      </c>
      <c r="DL48" s="400">
        <f>DH48+'APONTAMENTO CREDENCIAMENTO'!DL48</f>
        <v>0</v>
      </c>
      <c r="DM48" s="400">
        <f>DI48+'APONTAMENTO CREDENCIAMENTO'!DM48</f>
        <v>0</v>
      </c>
      <c r="DN48" s="400">
        <f>DJ48+'APONTAMENTO CREDENCIAMENTO'!DN48</f>
        <v>0</v>
      </c>
      <c r="DO48" s="400">
        <f>DK48+'APONTAMENTO CREDENCIAMENTO'!DO48</f>
        <v>0</v>
      </c>
      <c r="DP48" s="400">
        <f>DL48+'APONTAMENTO CREDENCIAMENTO'!DP48</f>
        <v>0</v>
      </c>
      <c r="DQ48" s="400">
        <f>DM48+'APONTAMENTO CREDENCIAMENTO'!DQ48</f>
        <v>0</v>
      </c>
      <c r="DR48" s="400">
        <f>DN48+'APONTAMENTO CREDENCIAMENTO'!DR48</f>
        <v>0</v>
      </c>
      <c r="DS48" s="400">
        <f>DO48+'APONTAMENTO CREDENCIAMENTO'!DS48</f>
        <v>0</v>
      </c>
      <c r="DT48" s="400">
        <f>DP48+'APONTAMENTO CREDENCIAMENTO'!DT48</f>
        <v>0</v>
      </c>
      <c r="DU48" s="400">
        <f>DQ48+'APONTAMENTO CREDENCIAMENTO'!DU48</f>
        <v>0</v>
      </c>
      <c r="DV48" s="400">
        <f>DR48+'APONTAMENTO CREDENCIAMENTO'!DV48</f>
        <v>0</v>
      </c>
      <c r="DW48" s="400">
        <f>DS48+'APONTAMENTO CREDENCIAMENTO'!DW48</f>
        <v>0</v>
      </c>
      <c r="DX48" s="400">
        <f>DT48+'APONTAMENTO CREDENCIAMENTO'!DX48</f>
        <v>0</v>
      </c>
      <c r="DY48" s="400">
        <f>DU48+'APONTAMENTO CREDENCIAMENTO'!DY48</f>
        <v>0</v>
      </c>
      <c r="DZ48" s="400">
        <f>DV48+'APONTAMENTO CREDENCIAMENTO'!DZ48</f>
        <v>0</v>
      </c>
      <c r="EA48" s="400">
        <f>DW48+'APONTAMENTO CREDENCIAMENTO'!EA48</f>
        <v>0</v>
      </c>
      <c r="EB48" s="400">
        <f>DX48+'APONTAMENTO CREDENCIAMENTO'!EB48</f>
        <v>0</v>
      </c>
      <c r="EC48" s="400">
        <f>DY48+'APONTAMENTO CREDENCIAMENTO'!EC48</f>
        <v>0</v>
      </c>
      <c r="ED48" s="400">
        <f>DZ48+'APONTAMENTO CREDENCIAMENTO'!ED48</f>
        <v>0</v>
      </c>
      <c r="EE48" s="400">
        <f>EA48+'APONTAMENTO CREDENCIAMENTO'!EE48</f>
        <v>0</v>
      </c>
      <c r="EF48" s="400">
        <f>EB48+'APONTAMENTO CREDENCIAMENTO'!EF48</f>
        <v>0</v>
      </c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v>0</v>
      </c>
      <c r="EQ48" s="171">
        <v>0</v>
      </c>
      <c r="ER48" s="171">
        <v>0</v>
      </c>
      <c r="ES48" s="171">
        <v>0</v>
      </c>
      <c r="ET48" s="171">
        <v>0</v>
      </c>
      <c r="EU48" s="171">
        <v>0</v>
      </c>
      <c r="EV48" s="172">
        <v>0</v>
      </c>
      <c r="EW48" s="125"/>
      <c r="EX48" s="248">
        <v>0</v>
      </c>
      <c r="EY48" s="174">
        <v>0</v>
      </c>
      <c r="EZ48" s="249">
        <v>0</v>
      </c>
      <c r="FA48" s="249">
        <v>0</v>
      </c>
      <c r="FB48" s="174">
        <v>0</v>
      </c>
      <c r="FC48" s="126">
        <v>0</v>
      </c>
      <c r="FD48" s="250"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v>0</v>
      </c>
      <c r="HZ48" s="280">
        <v>0</v>
      </c>
      <c r="IA48" s="280">
        <v>0</v>
      </c>
      <c r="IB48" s="64"/>
      <c r="IC48" s="64"/>
    </row>
    <row r="49" spans="1:237" s="106" customFormat="1" ht="22.5" customHeight="1" x14ac:dyDescent="0.25">
      <c r="A49" s="368" t="s">
        <v>3226</v>
      </c>
      <c r="B49" s="369" t="s">
        <v>3227</v>
      </c>
      <c r="C49" s="375" t="s">
        <v>3191</v>
      </c>
      <c r="D49" s="371" t="s">
        <v>3228</v>
      </c>
      <c r="E49" s="371" t="s">
        <v>3229</v>
      </c>
      <c r="F49" s="376" t="s">
        <v>3181</v>
      </c>
      <c r="G49" s="376" t="s">
        <v>3182</v>
      </c>
      <c r="H49" s="373" t="s">
        <v>1306</v>
      </c>
      <c r="I49" s="374" t="s">
        <v>1306</v>
      </c>
      <c r="J49" s="421" t="s">
        <v>3183</v>
      </c>
      <c r="K49" s="423" t="s">
        <v>3187</v>
      </c>
      <c r="L49" s="329">
        <v>0</v>
      </c>
      <c r="M49" s="329">
        <v>0</v>
      </c>
      <c r="N49" s="657"/>
      <c r="O49" s="658" t="s">
        <v>3334</v>
      </c>
      <c r="P49" s="659">
        <v>0</v>
      </c>
      <c r="Q49" s="400"/>
      <c r="R49" s="401"/>
      <c r="S49" s="400"/>
      <c r="T49" s="401"/>
      <c r="U49" s="400">
        <f>Q49+'APONTAMENTO CREDENCIAMENTO'!U49</f>
        <v>0</v>
      </c>
      <c r="V49" s="400">
        <f>R49+'APONTAMENTO CREDENCIAMENTO'!V49</f>
        <v>0</v>
      </c>
      <c r="W49" s="400">
        <f>S49+'APONTAMENTO CREDENCIAMENTO'!W49</f>
        <v>0</v>
      </c>
      <c r="X49" s="400">
        <f>T49+'APONTAMENTO CREDENCIAMENTO'!X49</f>
        <v>0</v>
      </c>
      <c r="Y49" s="400">
        <f>U49+'APONTAMENTO CREDENCIAMENTO'!Y49</f>
        <v>0</v>
      </c>
      <c r="Z49" s="400">
        <f>V49+'APONTAMENTO CREDENCIAMENTO'!Z49</f>
        <v>0</v>
      </c>
      <c r="AA49" s="400">
        <f>W49+'APONTAMENTO CREDENCIAMENTO'!AA49</f>
        <v>0</v>
      </c>
      <c r="AB49" s="400">
        <f>X49+'APONTAMENTO CREDENCIAMENTO'!AB49</f>
        <v>0</v>
      </c>
      <c r="AC49" s="400">
        <f>Y49+'APONTAMENTO CREDENCIAMENTO'!AC49</f>
        <v>0</v>
      </c>
      <c r="AD49" s="400">
        <f>Z49+'APONTAMENTO CREDENCIAMENTO'!AD49</f>
        <v>0</v>
      </c>
      <c r="AE49" s="400">
        <f>AA49+'APONTAMENTO CREDENCIAMENTO'!AE49</f>
        <v>0</v>
      </c>
      <c r="AF49" s="400">
        <f>AB49+'APONTAMENTO CREDENCIAMENTO'!AF49</f>
        <v>0</v>
      </c>
      <c r="AG49" s="400">
        <f>AC49+'APONTAMENTO CREDENCIAMENTO'!AG49</f>
        <v>0</v>
      </c>
      <c r="AH49" s="400">
        <f>AD49+'APONTAMENTO CREDENCIAMENTO'!AH49</f>
        <v>0</v>
      </c>
      <c r="AI49" s="400">
        <f>AE49+'APONTAMENTO CREDENCIAMENTO'!AI49</f>
        <v>0</v>
      </c>
      <c r="AJ49" s="400">
        <f>AF49+'APONTAMENTO CREDENCIAMENTO'!AJ49</f>
        <v>0</v>
      </c>
      <c r="AK49" s="400">
        <f>AG49+'APONTAMENTO CREDENCIAMENTO'!AK49</f>
        <v>0</v>
      </c>
      <c r="AL49" s="400">
        <f>AH49+'APONTAMENTO CREDENCIAMENTO'!AL49</f>
        <v>0</v>
      </c>
      <c r="AM49" s="400">
        <f>AI49+'APONTAMENTO CREDENCIAMENTO'!AM49</f>
        <v>0</v>
      </c>
      <c r="AN49" s="400">
        <f>AJ49+'APONTAMENTO CREDENCIAMENTO'!AN49</f>
        <v>0</v>
      </c>
      <c r="AO49" s="400">
        <f>AK49+'APONTAMENTO CREDENCIAMENTO'!AO49</f>
        <v>0</v>
      </c>
      <c r="AP49" s="400">
        <f>AL49+'APONTAMENTO CREDENCIAMENTO'!AP49</f>
        <v>0</v>
      </c>
      <c r="AQ49" s="400">
        <f>AM49+'APONTAMENTO CREDENCIAMENTO'!AQ49</f>
        <v>0</v>
      </c>
      <c r="AR49" s="400">
        <f>AN49+'APONTAMENTO CREDENCIAMENTO'!AR49</f>
        <v>0</v>
      </c>
      <c r="AS49" s="400">
        <f>AO49+'APONTAMENTO CREDENCIAMENTO'!AS49</f>
        <v>0</v>
      </c>
      <c r="AT49" s="400">
        <f>AP49+'APONTAMENTO CREDENCIAMENTO'!AT49</f>
        <v>0</v>
      </c>
      <c r="AU49" s="400">
        <f>AQ49+'APONTAMENTO CREDENCIAMENTO'!AU49</f>
        <v>0</v>
      </c>
      <c r="AV49" s="400">
        <f>AR49+'APONTAMENTO CREDENCIAMENTO'!AV49</f>
        <v>0</v>
      </c>
      <c r="AW49" s="400">
        <f>AS49+'APONTAMENTO CREDENCIAMENTO'!AW49</f>
        <v>0</v>
      </c>
      <c r="AX49" s="400">
        <f>AT49+'APONTAMENTO CREDENCIAMENTO'!AX49</f>
        <v>0</v>
      </c>
      <c r="AY49" s="400">
        <f>AU49+'APONTAMENTO CREDENCIAMENTO'!AY49</f>
        <v>0</v>
      </c>
      <c r="AZ49" s="400">
        <f>AV49+'APONTAMENTO CREDENCIAMENTO'!AZ49</f>
        <v>0</v>
      </c>
      <c r="BA49" s="400">
        <f>AW49+'APONTAMENTO CREDENCIAMENTO'!BA49</f>
        <v>0</v>
      </c>
      <c r="BB49" s="400">
        <f>AX49+'APONTAMENTO CREDENCIAMENTO'!BB49</f>
        <v>0</v>
      </c>
      <c r="BC49" s="400">
        <f>AY49+'APONTAMENTO CREDENCIAMENTO'!BC49</f>
        <v>0</v>
      </c>
      <c r="BD49" s="400">
        <f>AZ49+'APONTAMENTO CREDENCIAMENTO'!BD49</f>
        <v>0</v>
      </c>
      <c r="BE49" s="400">
        <f>BA49+'APONTAMENTO CREDENCIAMENTO'!BE49</f>
        <v>0</v>
      </c>
      <c r="BF49" s="400">
        <f>BB49+'APONTAMENTO CREDENCIAMENTO'!BF49</f>
        <v>0</v>
      </c>
      <c r="BG49" s="400">
        <f>BC49+'APONTAMENTO CREDENCIAMENTO'!BG49</f>
        <v>0</v>
      </c>
      <c r="BH49" s="400">
        <f>BD49+'APONTAMENTO CREDENCIAMENTO'!BH49</f>
        <v>0</v>
      </c>
      <c r="BI49" s="400">
        <f>BE49+'APONTAMENTO CREDENCIAMENTO'!BI49</f>
        <v>0</v>
      </c>
      <c r="BJ49" s="400">
        <f>BF49+'APONTAMENTO CREDENCIAMENTO'!BJ49</f>
        <v>0</v>
      </c>
      <c r="BK49" s="400">
        <f>BG49+'APONTAMENTO CREDENCIAMENTO'!BK49</f>
        <v>0</v>
      </c>
      <c r="BL49" s="400">
        <f>BH49+'APONTAMENTO CREDENCIAMENTO'!BL49</f>
        <v>0</v>
      </c>
      <c r="BM49" s="400">
        <f>BI49+'APONTAMENTO CREDENCIAMENTO'!BM49</f>
        <v>0</v>
      </c>
      <c r="BN49" s="400">
        <f>BJ49+'APONTAMENTO CREDENCIAMENTO'!BN49</f>
        <v>0</v>
      </c>
      <c r="BO49" s="400">
        <f>BK49+'APONTAMENTO CREDENCIAMENTO'!BO49</f>
        <v>0</v>
      </c>
      <c r="BP49" s="400">
        <f>BL49+'APONTAMENTO CREDENCIAMENTO'!BP49</f>
        <v>0</v>
      </c>
      <c r="BQ49" s="400">
        <f>BM49+'APONTAMENTO CREDENCIAMENTO'!BQ49</f>
        <v>0</v>
      </c>
      <c r="BR49" s="400">
        <f>BN49+'APONTAMENTO CREDENCIAMENTO'!BR49</f>
        <v>0</v>
      </c>
      <c r="BS49" s="400">
        <f>BO49+'APONTAMENTO CREDENCIAMENTO'!BS49</f>
        <v>0</v>
      </c>
      <c r="BT49" s="400">
        <f>BP49+'APONTAMENTO CREDENCIAMENTO'!BT49</f>
        <v>0</v>
      </c>
      <c r="BU49" s="400">
        <f>BQ49+'APONTAMENTO CREDENCIAMENTO'!BU49</f>
        <v>0</v>
      </c>
      <c r="BV49" s="400">
        <f>BR49+'APONTAMENTO CREDENCIAMENTO'!BV49</f>
        <v>0</v>
      </c>
      <c r="BW49" s="400">
        <f>BS49+'APONTAMENTO CREDENCIAMENTO'!BW49</f>
        <v>0</v>
      </c>
      <c r="BX49" s="400">
        <f>BT49+'APONTAMENTO CREDENCIAMENTO'!BX49</f>
        <v>0</v>
      </c>
      <c r="BY49" s="400">
        <f>BU49+'APONTAMENTO CREDENCIAMENTO'!BY49</f>
        <v>0</v>
      </c>
      <c r="BZ49" s="400">
        <f>BV49+'APONTAMENTO CREDENCIAMENTO'!BZ49</f>
        <v>0</v>
      </c>
      <c r="CA49" s="400">
        <f>BW49+'APONTAMENTO CREDENCIAMENTO'!CA49</f>
        <v>0</v>
      </c>
      <c r="CB49" s="400">
        <f>BX49+'APONTAMENTO CREDENCIAMENTO'!CB49</f>
        <v>0</v>
      </c>
      <c r="CC49" s="400">
        <f>BY49+'APONTAMENTO CREDENCIAMENTO'!CC49</f>
        <v>0</v>
      </c>
      <c r="CD49" s="400">
        <f>BZ49+'APONTAMENTO CREDENCIAMENTO'!CD49</f>
        <v>0</v>
      </c>
      <c r="CE49" s="400">
        <f>CA49+'APONTAMENTO CREDENCIAMENTO'!CE49</f>
        <v>0</v>
      </c>
      <c r="CF49" s="400">
        <f>CB49+'APONTAMENTO CREDENCIAMENTO'!CF49</f>
        <v>0</v>
      </c>
      <c r="CG49" s="400">
        <f>CC49+'APONTAMENTO CREDENCIAMENTO'!CG49</f>
        <v>0</v>
      </c>
      <c r="CH49" s="400">
        <f>CD49+'APONTAMENTO CREDENCIAMENTO'!CH49</f>
        <v>0</v>
      </c>
      <c r="CI49" s="400">
        <f>CE49+'APONTAMENTO CREDENCIAMENTO'!CI49</f>
        <v>0</v>
      </c>
      <c r="CJ49" s="400">
        <f>CF49+'APONTAMENTO CREDENCIAMENTO'!CJ49</f>
        <v>0</v>
      </c>
      <c r="CK49" s="400">
        <f>CG49+'APONTAMENTO CREDENCIAMENTO'!CK49</f>
        <v>0</v>
      </c>
      <c r="CL49" s="400">
        <f>CH49+'APONTAMENTO CREDENCIAMENTO'!CL49</f>
        <v>0</v>
      </c>
      <c r="CM49" s="400">
        <f>CI49+'APONTAMENTO CREDENCIAMENTO'!CM49</f>
        <v>0</v>
      </c>
      <c r="CN49" s="400">
        <f>CJ49+'APONTAMENTO CREDENCIAMENTO'!CN49</f>
        <v>0</v>
      </c>
      <c r="CO49" s="400">
        <f>CK49+'APONTAMENTO CREDENCIAMENTO'!CO49</f>
        <v>0</v>
      </c>
      <c r="CP49" s="400">
        <f>CL49+'APONTAMENTO CREDENCIAMENTO'!CP49</f>
        <v>0</v>
      </c>
      <c r="CQ49" s="400">
        <f>CM49+'APONTAMENTO CREDENCIAMENTO'!CQ49</f>
        <v>0</v>
      </c>
      <c r="CR49" s="400">
        <f>CN49+'APONTAMENTO CREDENCIAMENTO'!CR49</f>
        <v>0</v>
      </c>
      <c r="CS49" s="400">
        <f>CO49+'APONTAMENTO CREDENCIAMENTO'!CS49</f>
        <v>0</v>
      </c>
      <c r="CT49" s="400">
        <f>CP49+'APONTAMENTO CREDENCIAMENTO'!CT49</f>
        <v>0</v>
      </c>
      <c r="CU49" s="400">
        <f>CQ49+'APONTAMENTO CREDENCIAMENTO'!CU49</f>
        <v>0</v>
      </c>
      <c r="CV49" s="400">
        <f>CR49+'APONTAMENTO CREDENCIAMENTO'!CV49</f>
        <v>0</v>
      </c>
      <c r="CW49" s="400">
        <f>CS49+'APONTAMENTO CREDENCIAMENTO'!CW49</f>
        <v>0</v>
      </c>
      <c r="CX49" s="400">
        <f>CT49+'APONTAMENTO CREDENCIAMENTO'!CX49</f>
        <v>0</v>
      </c>
      <c r="CY49" s="400">
        <f>CU49+'APONTAMENTO CREDENCIAMENTO'!CY49</f>
        <v>0</v>
      </c>
      <c r="CZ49" s="400">
        <f>CV49+'APONTAMENTO CREDENCIAMENTO'!CZ49</f>
        <v>0</v>
      </c>
      <c r="DA49" s="400">
        <f>CW49+'APONTAMENTO CREDENCIAMENTO'!DA49</f>
        <v>0</v>
      </c>
      <c r="DB49" s="400">
        <f>CX49+'APONTAMENTO CREDENCIAMENTO'!DB49</f>
        <v>0</v>
      </c>
      <c r="DC49" s="400">
        <f>CY49+'APONTAMENTO CREDENCIAMENTO'!DC49</f>
        <v>0</v>
      </c>
      <c r="DD49" s="400">
        <f>CZ49+'APONTAMENTO CREDENCIAMENTO'!DD49</f>
        <v>0</v>
      </c>
      <c r="DE49" s="400">
        <f>DA49+'APONTAMENTO CREDENCIAMENTO'!DE49</f>
        <v>0</v>
      </c>
      <c r="DF49" s="400">
        <f>DB49+'APONTAMENTO CREDENCIAMENTO'!DF49</f>
        <v>0</v>
      </c>
      <c r="DG49" s="400">
        <f>DC49+'APONTAMENTO CREDENCIAMENTO'!DG49</f>
        <v>0</v>
      </c>
      <c r="DH49" s="400">
        <f>DD49+'APONTAMENTO CREDENCIAMENTO'!DH49</f>
        <v>0</v>
      </c>
      <c r="DI49" s="400">
        <f>DE49+'APONTAMENTO CREDENCIAMENTO'!DI49</f>
        <v>0</v>
      </c>
      <c r="DJ49" s="400">
        <f>DF49+'APONTAMENTO CREDENCIAMENTO'!DJ49</f>
        <v>0</v>
      </c>
      <c r="DK49" s="400">
        <f>DG49+'APONTAMENTO CREDENCIAMENTO'!DK49</f>
        <v>0</v>
      </c>
      <c r="DL49" s="400">
        <f>DH49+'APONTAMENTO CREDENCIAMENTO'!DL49</f>
        <v>0</v>
      </c>
      <c r="DM49" s="400">
        <f>DI49+'APONTAMENTO CREDENCIAMENTO'!DM49</f>
        <v>0</v>
      </c>
      <c r="DN49" s="400">
        <f>DJ49+'APONTAMENTO CREDENCIAMENTO'!DN49</f>
        <v>0</v>
      </c>
      <c r="DO49" s="400">
        <f>DK49+'APONTAMENTO CREDENCIAMENTO'!DO49</f>
        <v>0</v>
      </c>
      <c r="DP49" s="400">
        <f>DL49+'APONTAMENTO CREDENCIAMENTO'!DP49</f>
        <v>0</v>
      </c>
      <c r="DQ49" s="400">
        <f>DM49+'APONTAMENTO CREDENCIAMENTO'!DQ49</f>
        <v>0</v>
      </c>
      <c r="DR49" s="400">
        <f>DN49+'APONTAMENTO CREDENCIAMENTO'!DR49</f>
        <v>0</v>
      </c>
      <c r="DS49" s="400">
        <f>DO49+'APONTAMENTO CREDENCIAMENTO'!DS49</f>
        <v>0</v>
      </c>
      <c r="DT49" s="400">
        <f>DP49+'APONTAMENTO CREDENCIAMENTO'!DT49</f>
        <v>0</v>
      </c>
      <c r="DU49" s="400">
        <f>DQ49+'APONTAMENTO CREDENCIAMENTO'!DU49</f>
        <v>0</v>
      </c>
      <c r="DV49" s="400">
        <f>DR49+'APONTAMENTO CREDENCIAMENTO'!DV49</f>
        <v>0</v>
      </c>
      <c r="DW49" s="400">
        <f>DS49+'APONTAMENTO CREDENCIAMENTO'!DW49</f>
        <v>0</v>
      </c>
      <c r="DX49" s="400">
        <f>DT49+'APONTAMENTO CREDENCIAMENTO'!DX49</f>
        <v>0</v>
      </c>
      <c r="DY49" s="400">
        <f>DU49+'APONTAMENTO CREDENCIAMENTO'!DY49</f>
        <v>0</v>
      </c>
      <c r="DZ49" s="400">
        <f>DV49+'APONTAMENTO CREDENCIAMENTO'!DZ49</f>
        <v>0</v>
      </c>
      <c r="EA49" s="400">
        <f>DW49+'APONTAMENTO CREDENCIAMENTO'!EA49</f>
        <v>0</v>
      </c>
      <c r="EB49" s="400">
        <f>DX49+'APONTAMENTO CREDENCIAMENTO'!EB49</f>
        <v>0</v>
      </c>
      <c r="EC49" s="400">
        <f>DY49+'APONTAMENTO CREDENCIAMENTO'!EC49</f>
        <v>0</v>
      </c>
      <c r="ED49" s="400">
        <f>DZ49+'APONTAMENTO CREDENCIAMENTO'!ED49</f>
        <v>0</v>
      </c>
      <c r="EE49" s="400">
        <f>EA49+'APONTAMENTO CREDENCIAMENTO'!EE49</f>
        <v>0</v>
      </c>
      <c r="EF49" s="400">
        <f>EB49+'APONTAMENTO CREDENCIAMENTO'!EF49</f>
        <v>0</v>
      </c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v>0</v>
      </c>
      <c r="EQ49" s="171">
        <v>0</v>
      </c>
      <c r="ER49" s="171">
        <v>0</v>
      </c>
      <c r="ES49" s="171">
        <v>0</v>
      </c>
      <c r="ET49" s="171">
        <v>0</v>
      </c>
      <c r="EU49" s="171">
        <v>0</v>
      </c>
      <c r="EV49" s="172">
        <v>0</v>
      </c>
      <c r="EW49" s="127"/>
      <c r="EX49" s="248">
        <v>0</v>
      </c>
      <c r="EY49" s="174">
        <v>0</v>
      </c>
      <c r="EZ49" s="249">
        <v>0</v>
      </c>
      <c r="FA49" s="249">
        <v>0</v>
      </c>
      <c r="FB49" s="174">
        <v>0</v>
      </c>
      <c r="FC49" s="126">
        <v>0</v>
      </c>
      <c r="FD49" s="250"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v>0</v>
      </c>
      <c r="HZ49" s="280">
        <v>0</v>
      </c>
      <c r="IA49" s="280">
        <v>0</v>
      </c>
      <c r="IB49" s="65"/>
      <c r="IC49" s="65"/>
    </row>
    <row r="50" spans="1:237" s="106" customFormat="1" ht="22.5" customHeight="1" thickBot="1" x14ac:dyDescent="0.3">
      <c r="A50" s="377" t="s">
        <v>3226</v>
      </c>
      <c r="B50" s="378" t="s">
        <v>3227</v>
      </c>
      <c r="C50" s="379" t="s">
        <v>3191</v>
      </c>
      <c r="D50" s="380" t="s">
        <v>3228</v>
      </c>
      <c r="E50" s="380" t="s">
        <v>3229</v>
      </c>
      <c r="F50" s="381" t="s">
        <v>3181</v>
      </c>
      <c r="G50" s="381" t="s">
        <v>3182</v>
      </c>
      <c r="H50" s="382" t="s">
        <v>1306</v>
      </c>
      <c r="I50" s="383" t="s">
        <v>1306</v>
      </c>
      <c r="J50" s="421" t="s">
        <v>3183</v>
      </c>
      <c r="K50" s="424" t="s">
        <v>60</v>
      </c>
      <c r="L50" s="329">
        <v>0</v>
      </c>
      <c r="M50" s="329">
        <v>0</v>
      </c>
      <c r="N50" s="657"/>
      <c r="O50" s="658" t="s">
        <v>3334</v>
      </c>
      <c r="P50" s="659">
        <v>0</v>
      </c>
      <c r="Q50" s="400"/>
      <c r="R50" s="401"/>
      <c r="S50" s="400"/>
      <c r="T50" s="401"/>
      <c r="U50" s="400">
        <f>Q50+'APONTAMENTO CREDENCIAMENTO'!U50</f>
        <v>0</v>
      </c>
      <c r="V50" s="400">
        <f>R50+'APONTAMENTO CREDENCIAMENTO'!V50</f>
        <v>0</v>
      </c>
      <c r="W50" s="400">
        <f>S50+'APONTAMENTO CREDENCIAMENTO'!W50</f>
        <v>0</v>
      </c>
      <c r="X50" s="400">
        <f>T50+'APONTAMENTO CREDENCIAMENTO'!X50</f>
        <v>0</v>
      </c>
      <c r="Y50" s="400">
        <f>U50+'APONTAMENTO CREDENCIAMENTO'!Y50</f>
        <v>0</v>
      </c>
      <c r="Z50" s="400">
        <f>V50+'APONTAMENTO CREDENCIAMENTO'!Z50</f>
        <v>0</v>
      </c>
      <c r="AA50" s="400">
        <f>W50+'APONTAMENTO CREDENCIAMENTO'!AA50</f>
        <v>0</v>
      </c>
      <c r="AB50" s="400">
        <f>X50+'APONTAMENTO CREDENCIAMENTO'!AB50</f>
        <v>0</v>
      </c>
      <c r="AC50" s="400">
        <f>Y50+'APONTAMENTO CREDENCIAMENTO'!AC50</f>
        <v>0</v>
      </c>
      <c r="AD50" s="400">
        <f>Z50+'APONTAMENTO CREDENCIAMENTO'!AD50</f>
        <v>0</v>
      </c>
      <c r="AE50" s="400">
        <f>AA50+'APONTAMENTO CREDENCIAMENTO'!AE50</f>
        <v>0</v>
      </c>
      <c r="AF50" s="400">
        <f>AB50+'APONTAMENTO CREDENCIAMENTO'!AF50</f>
        <v>0</v>
      </c>
      <c r="AG50" s="400">
        <f>AC50+'APONTAMENTO CREDENCIAMENTO'!AG50</f>
        <v>0</v>
      </c>
      <c r="AH50" s="400">
        <f>AD50+'APONTAMENTO CREDENCIAMENTO'!AH50</f>
        <v>0</v>
      </c>
      <c r="AI50" s="400">
        <f>AE50+'APONTAMENTO CREDENCIAMENTO'!AI50</f>
        <v>0</v>
      </c>
      <c r="AJ50" s="400">
        <f>AF50+'APONTAMENTO CREDENCIAMENTO'!AJ50</f>
        <v>0</v>
      </c>
      <c r="AK50" s="400">
        <f>AG50+'APONTAMENTO CREDENCIAMENTO'!AK50</f>
        <v>0</v>
      </c>
      <c r="AL50" s="400">
        <f>AH50+'APONTAMENTO CREDENCIAMENTO'!AL50</f>
        <v>0</v>
      </c>
      <c r="AM50" s="400">
        <f>AI50+'APONTAMENTO CREDENCIAMENTO'!AM50</f>
        <v>0</v>
      </c>
      <c r="AN50" s="400">
        <f>AJ50+'APONTAMENTO CREDENCIAMENTO'!AN50</f>
        <v>0</v>
      </c>
      <c r="AO50" s="400">
        <f>AK50+'APONTAMENTO CREDENCIAMENTO'!AO50</f>
        <v>0</v>
      </c>
      <c r="AP50" s="400">
        <f>AL50+'APONTAMENTO CREDENCIAMENTO'!AP50</f>
        <v>0</v>
      </c>
      <c r="AQ50" s="400">
        <f>AM50+'APONTAMENTO CREDENCIAMENTO'!AQ50</f>
        <v>0</v>
      </c>
      <c r="AR50" s="400">
        <f>AN50+'APONTAMENTO CREDENCIAMENTO'!AR50</f>
        <v>0</v>
      </c>
      <c r="AS50" s="400">
        <f>AO50+'APONTAMENTO CREDENCIAMENTO'!AS50</f>
        <v>0</v>
      </c>
      <c r="AT50" s="400">
        <f>AP50+'APONTAMENTO CREDENCIAMENTO'!AT50</f>
        <v>0</v>
      </c>
      <c r="AU50" s="400">
        <f>AQ50+'APONTAMENTO CREDENCIAMENTO'!AU50</f>
        <v>0</v>
      </c>
      <c r="AV50" s="400">
        <f>AR50+'APONTAMENTO CREDENCIAMENTO'!AV50</f>
        <v>0</v>
      </c>
      <c r="AW50" s="400">
        <f>AS50+'APONTAMENTO CREDENCIAMENTO'!AW50</f>
        <v>0</v>
      </c>
      <c r="AX50" s="400">
        <f>AT50+'APONTAMENTO CREDENCIAMENTO'!AX50</f>
        <v>0</v>
      </c>
      <c r="AY50" s="400">
        <f>AU50+'APONTAMENTO CREDENCIAMENTO'!AY50</f>
        <v>0</v>
      </c>
      <c r="AZ50" s="400">
        <f>AV50+'APONTAMENTO CREDENCIAMENTO'!AZ50</f>
        <v>0</v>
      </c>
      <c r="BA50" s="400">
        <f>AW50+'APONTAMENTO CREDENCIAMENTO'!BA50</f>
        <v>0</v>
      </c>
      <c r="BB50" s="400">
        <f>AX50+'APONTAMENTO CREDENCIAMENTO'!BB50</f>
        <v>0</v>
      </c>
      <c r="BC50" s="400">
        <f>AY50+'APONTAMENTO CREDENCIAMENTO'!BC50</f>
        <v>0</v>
      </c>
      <c r="BD50" s="400">
        <f>AZ50+'APONTAMENTO CREDENCIAMENTO'!BD50</f>
        <v>0</v>
      </c>
      <c r="BE50" s="400">
        <f>BA50+'APONTAMENTO CREDENCIAMENTO'!BE50</f>
        <v>0</v>
      </c>
      <c r="BF50" s="400">
        <f>BB50+'APONTAMENTO CREDENCIAMENTO'!BF50</f>
        <v>0</v>
      </c>
      <c r="BG50" s="400">
        <f>BC50+'APONTAMENTO CREDENCIAMENTO'!BG50</f>
        <v>0</v>
      </c>
      <c r="BH50" s="400">
        <f>BD50+'APONTAMENTO CREDENCIAMENTO'!BH50</f>
        <v>0</v>
      </c>
      <c r="BI50" s="400">
        <f>BE50+'APONTAMENTO CREDENCIAMENTO'!BI50</f>
        <v>0</v>
      </c>
      <c r="BJ50" s="400">
        <f>BF50+'APONTAMENTO CREDENCIAMENTO'!BJ50</f>
        <v>0</v>
      </c>
      <c r="BK50" s="400">
        <f>BG50+'APONTAMENTO CREDENCIAMENTO'!BK50</f>
        <v>0</v>
      </c>
      <c r="BL50" s="400">
        <f>BH50+'APONTAMENTO CREDENCIAMENTO'!BL50</f>
        <v>0</v>
      </c>
      <c r="BM50" s="400">
        <f>BI50+'APONTAMENTO CREDENCIAMENTO'!BM50</f>
        <v>0</v>
      </c>
      <c r="BN50" s="400">
        <f>BJ50+'APONTAMENTO CREDENCIAMENTO'!BN50</f>
        <v>0</v>
      </c>
      <c r="BO50" s="400">
        <f>BK50+'APONTAMENTO CREDENCIAMENTO'!BO50</f>
        <v>0</v>
      </c>
      <c r="BP50" s="400">
        <f>BL50+'APONTAMENTO CREDENCIAMENTO'!BP50</f>
        <v>0</v>
      </c>
      <c r="BQ50" s="400">
        <f>BM50+'APONTAMENTO CREDENCIAMENTO'!BQ50</f>
        <v>0</v>
      </c>
      <c r="BR50" s="400">
        <f>BN50+'APONTAMENTO CREDENCIAMENTO'!BR50</f>
        <v>0</v>
      </c>
      <c r="BS50" s="400">
        <f>BO50+'APONTAMENTO CREDENCIAMENTO'!BS50</f>
        <v>0</v>
      </c>
      <c r="BT50" s="400">
        <f>BP50+'APONTAMENTO CREDENCIAMENTO'!BT50</f>
        <v>0</v>
      </c>
      <c r="BU50" s="400">
        <f>BQ50+'APONTAMENTO CREDENCIAMENTO'!BU50</f>
        <v>0</v>
      </c>
      <c r="BV50" s="400">
        <f>BR50+'APONTAMENTO CREDENCIAMENTO'!BV50</f>
        <v>0</v>
      </c>
      <c r="BW50" s="400">
        <f>BS50+'APONTAMENTO CREDENCIAMENTO'!BW50</f>
        <v>0</v>
      </c>
      <c r="BX50" s="400">
        <f>BT50+'APONTAMENTO CREDENCIAMENTO'!BX50</f>
        <v>0</v>
      </c>
      <c r="BY50" s="400">
        <f>BU50+'APONTAMENTO CREDENCIAMENTO'!BY50</f>
        <v>0</v>
      </c>
      <c r="BZ50" s="400">
        <f>BV50+'APONTAMENTO CREDENCIAMENTO'!BZ50</f>
        <v>0</v>
      </c>
      <c r="CA50" s="400">
        <f>BW50+'APONTAMENTO CREDENCIAMENTO'!CA50</f>
        <v>0</v>
      </c>
      <c r="CB50" s="400">
        <f>BX50+'APONTAMENTO CREDENCIAMENTO'!CB50</f>
        <v>0</v>
      </c>
      <c r="CC50" s="400">
        <f>BY50+'APONTAMENTO CREDENCIAMENTO'!CC50</f>
        <v>0</v>
      </c>
      <c r="CD50" s="400">
        <f>BZ50+'APONTAMENTO CREDENCIAMENTO'!CD50</f>
        <v>0</v>
      </c>
      <c r="CE50" s="400">
        <f>CA50+'APONTAMENTO CREDENCIAMENTO'!CE50</f>
        <v>0</v>
      </c>
      <c r="CF50" s="400">
        <f>CB50+'APONTAMENTO CREDENCIAMENTO'!CF50</f>
        <v>0</v>
      </c>
      <c r="CG50" s="400">
        <f>CC50+'APONTAMENTO CREDENCIAMENTO'!CG50</f>
        <v>0</v>
      </c>
      <c r="CH50" s="400">
        <f>CD50+'APONTAMENTO CREDENCIAMENTO'!CH50</f>
        <v>0</v>
      </c>
      <c r="CI50" s="400">
        <f>CE50+'APONTAMENTO CREDENCIAMENTO'!CI50</f>
        <v>0</v>
      </c>
      <c r="CJ50" s="400">
        <f>CF50+'APONTAMENTO CREDENCIAMENTO'!CJ50</f>
        <v>0</v>
      </c>
      <c r="CK50" s="400">
        <f>CG50+'APONTAMENTO CREDENCIAMENTO'!CK50</f>
        <v>0</v>
      </c>
      <c r="CL50" s="400">
        <f>CH50+'APONTAMENTO CREDENCIAMENTO'!CL50</f>
        <v>0</v>
      </c>
      <c r="CM50" s="400">
        <f>CI50+'APONTAMENTO CREDENCIAMENTO'!CM50</f>
        <v>0</v>
      </c>
      <c r="CN50" s="400">
        <f>CJ50+'APONTAMENTO CREDENCIAMENTO'!CN50</f>
        <v>0</v>
      </c>
      <c r="CO50" s="400">
        <f>CK50+'APONTAMENTO CREDENCIAMENTO'!CO50</f>
        <v>0</v>
      </c>
      <c r="CP50" s="400">
        <f>CL50+'APONTAMENTO CREDENCIAMENTO'!CP50</f>
        <v>0</v>
      </c>
      <c r="CQ50" s="400">
        <f>CM50+'APONTAMENTO CREDENCIAMENTO'!CQ50</f>
        <v>0</v>
      </c>
      <c r="CR50" s="400">
        <f>CN50+'APONTAMENTO CREDENCIAMENTO'!CR50</f>
        <v>0</v>
      </c>
      <c r="CS50" s="400">
        <f>CO50+'APONTAMENTO CREDENCIAMENTO'!CS50</f>
        <v>0</v>
      </c>
      <c r="CT50" s="400">
        <f>CP50+'APONTAMENTO CREDENCIAMENTO'!CT50</f>
        <v>0</v>
      </c>
      <c r="CU50" s="400">
        <f>CQ50+'APONTAMENTO CREDENCIAMENTO'!CU50</f>
        <v>0</v>
      </c>
      <c r="CV50" s="400">
        <f>CR50+'APONTAMENTO CREDENCIAMENTO'!CV50</f>
        <v>0</v>
      </c>
      <c r="CW50" s="400">
        <f>CS50+'APONTAMENTO CREDENCIAMENTO'!CW50</f>
        <v>0</v>
      </c>
      <c r="CX50" s="400">
        <f>CT50+'APONTAMENTO CREDENCIAMENTO'!CX50</f>
        <v>0</v>
      </c>
      <c r="CY50" s="400">
        <f>CU50+'APONTAMENTO CREDENCIAMENTO'!CY50</f>
        <v>0</v>
      </c>
      <c r="CZ50" s="400">
        <f>CV50+'APONTAMENTO CREDENCIAMENTO'!CZ50</f>
        <v>0</v>
      </c>
      <c r="DA50" s="400">
        <f>CW50+'APONTAMENTO CREDENCIAMENTO'!DA50</f>
        <v>0</v>
      </c>
      <c r="DB50" s="400">
        <f>CX50+'APONTAMENTO CREDENCIAMENTO'!DB50</f>
        <v>0</v>
      </c>
      <c r="DC50" s="400">
        <f>CY50+'APONTAMENTO CREDENCIAMENTO'!DC50</f>
        <v>0</v>
      </c>
      <c r="DD50" s="400">
        <f>CZ50+'APONTAMENTO CREDENCIAMENTO'!DD50</f>
        <v>0</v>
      </c>
      <c r="DE50" s="400">
        <f>DA50+'APONTAMENTO CREDENCIAMENTO'!DE50</f>
        <v>0</v>
      </c>
      <c r="DF50" s="400">
        <f>DB50+'APONTAMENTO CREDENCIAMENTO'!DF50</f>
        <v>0</v>
      </c>
      <c r="DG50" s="400">
        <f>DC50+'APONTAMENTO CREDENCIAMENTO'!DG50</f>
        <v>0</v>
      </c>
      <c r="DH50" s="400">
        <f>DD50+'APONTAMENTO CREDENCIAMENTO'!DH50</f>
        <v>0</v>
      </c>
      <c r="DI50" s="400">
        <f>DE50+'APONTAMENTO CREDENCIAMENTO'!DI50</f>
        <v>0</v>
      </c>
      <c r="DJ50" s="400">
        <f>DF50+'APONTAMENTO CREDENCIAMENTO'!DJ50</f>
        <v>0</v>
      </c>
      <c r="DK50" s="400">
        <f>DG50+'APONTAMENTO CREDENCIAMENTO'!DK50</f>
        <v>0</v>
      </c>
      <c r="DL50" s="400">
        <f>DH50+'APONTAMENTO CREDENCIAMENTO'!DL50</f>
        <v>0</v>
      </c>
      <c r="DM50" s="400">
        <f>DI50+'APONTAMENTO CREDENCIAMENTO'!DM50</f>
        <v>0</v>
      </c>
      <c r="DN50" s="400">
        <f>DJ50+'APONTAMENTO CREDENCIAMENTO'!DN50</f>
        <v>0</v>
      </c>
      <c r="DO50" s="400">
        <f>DK50+'APONTAMENTO CREDENCIAMENTO'!DO50</f>
        <v>0</v>
      </c>
      <c r="DP50" s="400">
        <f>DL50+'APONTAMENTO CREDENCIAMENTO'!DP50</f>
        <v>0</v>
      </c>
      <c r="DQ50" s="400">
        <f>DM50+'APONTAMENTO CREDENCIAMENTO'!DQ50</f>
        <v>0</v>
      </c>
      <c r="DR50" s="400">
        <f>DN50+'APONTAMENTO CREDENCIAMENTO'!DR50</f>
        <v>0</v>
      </c>
      <c r="DS50" s="400">
        <f>DO50+'APONTAMENTO CREDENCIAMENTO'!DS50</f>
        <v>0</v>
      </c>
      <c r="DT50" s="400">
        <f>DP50+'APONTAMENTO CREDENCIAMENTO'!DT50</f>
        <v>0</v>
      </c>
      <c r="DU50" s="400">
        <f>DQ50+'APONTAMENTO CREDENCIAMENTO'!DU50</f>
        <v>0</v>
      </c>
      <c r="DV50" s="400">
        <f>DR50+'APONTAMENTO CREDENCIAMENTO'!DV50</f>
        <v>0</v>
      </c>
      <c r="DW50" s="400">
        <f>DS50+'APONTAMENTO CREDENCIAMENTO'!DW50</f>
        <v>0</v>
      </c>
      <c r="DX50" s="400">
        <f>DT50+'APONTAMENTO CREDENCIAMENTO'!DX50</f>
        <v>0</v>
      </c>
      <c r="DY50" s="400">
        <f>DU50+'APONTAMENTO CREDENCIAMENTO'!DY50</f>
        <v>0</v>
      </c>
      <c r="DZ50" s="400">
        <f>DV50+'APONTAMENTO CREDENCIAMENTO'!DZ50</f>
        <v>0</v>
      </c>
      <c r="EA50" s="400">
        <f>DW50+'APONTAMENTO CREDENCIAMENTO'!EA50</f>
        <v>0</v>
      </c>
      <c r="EB50" s="400">
        <f>DX50+'APONTAMENTO CREDENCIAMENTO'!EB50</f>
        <v>0</v>
      </c>
      <c r="EC50" s="400">
        <f>DY50+'APONTAMENTO CREDENCIAMENTO'!EC50</f>
        <v>0</v>
      </c>
      <c r="ED50" s="400">
        <f>DZ50+'APONTAMENTO CREDENCIAMENTO'!ED50</f>
        <v>0</v>
      </c>
      <c r="EE50" s="400">
        <f>EA50+'APONTAMENTO CREDENCIAMENTO'!EE50</f>
        <v>0</v>
      </c>
      <c r="EF50" s="400">
        <f>EB50+'APONTAMENTO CREDENCIAMENTO'!EF50</f>
        <v>0</v>
      </c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v>0</v>
      </c>
      <c r="EQ50" s="179">
        <v>0</v>
      </c>
      <c r="ER50" s="179">
        <v>0</v>
      </c>
      <c r="ES50" s="179">
        <v>0</v>
      </c>
      <c r="ET50" s="179">
        <v>0</v>
      </c>
      <c r="EU50" s="179">
        <v>0</v>
      </c>
      <c r="EV50" s="172"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v>0</v>
      </c>
      <c r="FC50" s="256">
        <v>0</v>
      </c>
      <c r="FD50" s="250">
        <v>0</v>
      </c>
      <c r="FE50" s="257"/>
      <c r="FF50" s="181">
        <v>0</v>
      </c>
      <c r="FG50" s="181">
        <v>0</v>
      </c>
      <c r="FH50" s="181">
        <v>0</v>
      </c>
      <c r="FI50" s="181">
        <v>0</v>
      </c>
      <c r="FJ50" s="181">
        <v>0</v>
      </c>
      <c r="FK50" s="181">
        <v>0</v>
      </c>
      <c r="FL50" s="181">
        <v>0</v>
      </c>
      <c r="FM50" s="181">
        <v>0</v>
      </c>
      <c r="FN50" s="181">
        <v>0</v>
      </c>
      <c r="FO50" s="181">
        <v>0</v>
      </c>
      <c r="FP50" s="181">
        <v>0</v>
      </c>
      <c r="FQ50" s="181">
        <v>0</v>
      </c>
      <c r="FR50" s="181">
        <v>0</v>
      </c>
      <c r="FS50" s="181">
        <v>0</v>
      </c>
      <c r="FT50" s="181">
        <v>0</v>
      </c>
      <c r="FU50" s="181">
        <v>0</v>
      </c>
      <c r="FV50" s="181">
        <v>0</v>
      </c>
      <c r="FW50" s="181">
        <v>0</v>
      </c>
      <c r="FX50" s="181">
        <v>0</v>
      </c>
      <c r="FY50" s="181">
        <v>0</v>
      </c>
      <c r="FZ50" s="181">
        <v>0</v>
      </c>
      <c r="GA50" s="181">
        <v>0</v>
      </c>
      <c r="GB50" s="181">
        <v>0</v>
      </c>
      <c r="GC50" s="181">
        <v>0</v>
      </c>
      <c r="GD50" s="181">
        <v>0</v>
      </c>
      <c r="GE50" s="181">
        <v>0</v>
      </c>
      <c r="GF50" s="181">
        <v>0</v>
      </c>
      <c r="GG50" s="181">
        <v>0</v>
      </c>
      <c r="GH50" s="181">
        <v>0</v>
      </c>
      <c r="GI50" s="181">
        <v>0</v>
      </c>
      <c r="GJ50" s="181">
        <v>0</v>
      </c>
      <c r="GK50" s="258"/>
      <c r="GL50" s="103"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v>0</v>
      </c>
      <c r="HZ50" s="280">
        <v>0</v>
      </c>
      <c r="IA50" s="280">
        <v>0</v>
      </c>
    </row>
    <row r="51" spans="1:237" s="106" customFormat="1" ht="22.5" customHeight="1" x14ac:dyDescent="0.25">
      <c r="A51" t="s">
        <v>3230</v>
      </c>
      <c r="B51" s="522" t="s">
        <v>3231</v>
      </c>
      <c r="C51" s="523">
        <v>2</v>
      </c>
      <c r="D51" s="524" t="s">
        <v>3232</v>
      </c>
      <c r="E51" s="524" t="s">
        <v>3233</v>
      </c>
      <c r="F51" s="525" t="s">
        <v>3181</v>
      </c>
      <c r="G51" s="525" t="s">
        <v>3182</v>
      </c>
      <c r="H51" s="350" t="s">
        <v>1312</v>
      </c>
      <c r="I51" s="351" t="s">
        <v>1312</v>
      </c>
      <c r="J51" s="409" t="s">
        <v>3189</v>
      </c>
      <c r="K51" s="410" t="s">
        <v>3184</v>
      </c>
      <c r="L51" s="329">
        <v>0</v>
      </c>
      <c r="M51" s="329">
        <v>0</v>
      </c>
      <c r="N51" s="657"/>
      <c r="O51" s="658" t="s">
        <v>3335</v>
      </c>
      <c r="P51" s="659">
        <v>0</v>
      </c>
      <c r="Q51" s="400"/>
      <c r="R51" s="401"/>
      <c r="S51" s="400"/>
      <c r="T51" s="401"/>
      <c r="U51" s="400">
        <f>Q51+'APONTAMENTO CREDENCIAMENTO'!U51</f>
        <v>0</v>
      </c>
      <c r="V51" s="400">
        <f>R51+'APONTAMENTO CREDENCIAMENTO'!V51</f>
        <v>0</v>
      </c>
      <c r="W51" s="400">
        <f>S51+'APONTAMENTO CREDENCIAMENTO'!W51</f>
        <v>0</v>
      </c>
      <c r="X51" s="400">
        <f>T51+'APONTAMENTO CREDENCIAMENTO'!X51</f>
        <v>0</v>
      </c>
      <c r="Y51" s="400">
        <f>U51+'APONTAMENTO CREDENCIAMENTO'!Y51</f>
        <v>0</v>
      </c>
      <c r="Z51" s="400">
        <f>V51+'APONTAMENTO CREDENCIAMENTO'!Z51</f>
        <v>0</v>
      </c>
      <c r="AA51" s="400">
        <f>W51+'APONTAMENTO CREDENCIAMENTO'!AA51</f>
        <v>0</v>
      </c>
      <c r="AB51" s="400">
        <f>X51+'APONTAMENTO CREDENCIAMENTO'!AB51</f>
        <v>0</v>
      </c>
      <c r="AC51" s="400">
        <f>Y51+'APONTAMENTO CREDENCIAMENTO'!AC51</f>
        <v>0</v>
      </c>
      <c r="AD51" s="400">
        <f>Z51+'APONTAMENTO CREDENCIAMENTO'!AD51</f>
        <v>0</v>
      </c>
      <c r="AE51" s="400">
        <f>AA51+'APONTAMENTO CREDENCIAMENTO'!AE51</f>
        <v>0</v>
      </c>
      <c r="AF51" s="400">
        <f>AB51+'APONTAMENTO CREDENCIAMENTO'!AF51</f>
        <v>0</v>
      </c>
      <c r="AG51" s="400">
        <f>AC51+'APONTAMENTO CREDENCIAMENTO'!AG51</f>
        <v>0</v>
      </c>
      <c r="AH51" s="400">
        <f>AD51+'APONTAMENTO CREDENCIAMENTO'!AH51</f>
        <v>0</v>
      </c>
      <c r="AI51" s="400">
        <f>AE51+'APONTAMENTO CREDENCIAMENTO'!AI51</f>
        <v>0</v>
      </c>
      <c r="AJ51" s="400">
        <f>AF51+'APONTAMENTO CREDENCIAMENTO'!AJ51</f>
        <v>0</v>
      </c>
      <c r="AK51" s="400">
        <f>AG51+'APONTAMENTO CREDENCIAMENTO'!AK51</f>
        <v>0</v>
      </c>
      <c r="AL51" s="400">
        <f>AH51+'APONTAMENTO CREDENCIAMENTO'!AL51</f>
        <v>0</v>
      </c>
      <c r="AM51" s="400">
        <f>AI51+'APONTAMENTO CREDENCIAMENTO'!AM51</f>
        <v>0</v>
      </c>
      <c r="AN51" s="400">
        <f>AJ51+'APONTAMENTO CREDENCIAMENTO'!AN51</f>
        <v>0</v>
      </c>
      <c r="AO51" s="400">
        <f>AK51+'APONTAMENTO CREDENCIAMENTO'!AO51</f>
        <v>0</v>
      </c>
      <c r="AP51" s="400">
        <f>AL51+'APONTAMENTO CREDENCIAMENTO'!AP51</f>
        <v>0</v>
      </c>
      <c r="AQ51" s="400">
        <f>AM51+'APONTAMENTO CREDENCIAMENTO'!AQ51</f>
        <v>0</v>
      </c>
      <c r="AR51" s="400">
        <f>AN51+'APONTAMENTO CREDENCIAMENTO'!AR51</f>
        <v>0</v>
      </c>
      <c r="AS51" s="400">
        <f>AO51+'APONTAMENTO CREDENCIAMENTO'!AS51</f>
        <v>0</v>
      </c>
      <c r="AT51" s="400">
        <f>AP51+'APONTAMENTO CREDENCIAMENTO'!AT51</f>
        <v>0</v>
      </c>
      <c r="AU51" s="400">
        <f>AQ51+'APONTAMENTO CREDENCIAMENTO'!AU51</f>
        <v>0</v>
      </c>
      <c r="AV51" s="400">
        <f>AR51+'APONTAMENTO CREDENCIAMENTO'!AV51</f>
        <v>0</v>
      </c>
      <c r="AW51" s="400">
        <f>AS51+'APONTAMENTO CREDENCIAMENTO'!AW51</f>
        <v>0</v>
      </c>
      <c r="AX51" s="400">
        <f>AT51+'APONTAMENTO CREDENCIAMENTO'!AX51</f>
        <v>0</v>
      </c>
      <c r="AY51" s="400">
        <f>AU51+'APONTAMENTO CREDENCIAMENTO'!AY51</f>
        <v>0</v>
      </c>
      <c r="AZ51" s="400">
        <f>AV51+'APONTAMENTO CREDENCIAMENTO'!AZ51</f>
        <v>0</v>
      </c>
      <c r="BA51" s="400">
        <f>AW51+'APONTAMENTO CREDENCIAMENTO'!BA51</f>
        <v>0</v>
      </c>
      <c r="BB51" s="400">
        <f>AX51+'APONTAMENTO CREDENCIAMENTO'!BB51</f>
        <v>0</v>
      </c>
      <c r="BC51" s="400">
        <f>AY51+'APONTAMENTO CREDENCIAMENTO'!BC51</f>
        <v>0</v>
      </c>
      <c r="BD51" s="400">
        <f>AZ51+'APONTAMENTO CREDENCIAMENTO'!BD51</f>
        <v>0</v>
      </c>
      <c r="BE51" s="400">
        <f>BA51+'APONTAMENTO CREDENCIAMENTO'!BE51</f>
        <v>0</v>
      </c>
      <c r="BF51" s="400">
        <f>BB51+'APONTAMENTO CREDENCIAMENTO'!BF51</f>
        <v>0</v>
      </c>
      <c r="BG51" s="400">
        <f>BC51+'APONTAMENTO CREDENCIAMENTO'!BG51</f>
        <v>0</v>
      </c>
      <c r="BH51" s="400">
        <f>BD51+'APONTAMENTO CREDENCIAMENTO'!BH51</f>
        <v>0</v>
      </c>
      <c r="BI51" s="400">
        <f>BE51+'APONTAMENTO CREDENCIAMENTO'!BI51</f>
        <v>0</v>
      </c>
      <c r="BJ51" s="400">
        <f>BF51+'APONTAMENTO CREDENCIAMENTO'!BJ51</f>
        <v>0</v>
      </c>
      <c r="BK51" s="400">
        <f>BG51+'APONTAMENTO CREDENCIAMENTO'!BK51</f>
        <v>0</v>
      </c>
      <c r="BL51" s="400">
        <f>BH51+'APONTAMENTO CREDENCIAMENTO'!BL51</f>
        <v>0</v>
      </c>
      <c r="BM51" s="400">
        <f>BI51+'APONTAMENTO CREDENCIAMENTO'!BM51</f>
        <v>0</v>
      </c>
      <c r="BN51" s="400">
        <f>BJ51+'APONTAMENTO CREDENCIAMENTO'!BN51</f>
        <v>0</v>
      </c>
      <c r="BO51" s="400">
        <f>BK51+'APONTAMENTO CREDENCIAMENTO'!BO51</f>
        <v>0</v>
      </c>
      <c r="BP51" s="400">
        <f>BL51+'APONTAMENTO CREDENCIAMENTO'!BP51</f>
        <v>0</v>
      </c>
      <c r="BQ51" s="400">
        <f>BM51+'APONTAMENTO CREDENCIAMENTO'!BQ51</f>
        <v>0</v>
      </c>
      <c r="BR51" s="400">
        <f>BN51+'APONTAMENTO CREDENCIAMENTO'!BR51</f>
        <v>0</v>
      </c>
      <c r="BS51" s="400">
        <f>BO51+'APONTAMENTO CREDENCIAMENTO'!BS51</f>
        <v>0</v>
      </c>
      <c r="BT51" s="400">
        <f>BP51+'APONTAMENTO CREDENCIAMENTO'!BT51</f>
        <v>0</v>
      </c>
      <c r="BU51" s="400">
        <f>BQ51+'APONTAMENTO CREDENCIAMENTO'!BU51</f>
        <v>1</v>
      </c>
      <c r="BV51" s="400">
        <f>BR51+'APONTAMENTO CREDENCIAMENTO'!BV51</f>
        <v>0</v>
      </c>
      <c r="BW51" s="400">
        <f>BS51+'APONTAMENTO CREDENCIAMENTO'!BW51</f>
        <v>0</v>
      </c>
      <c r="BX51" s="400">
        <f>BT51+'APONTAMENTO CREDENCIAMENTO'!BX51</f>
        <v>0</v>
      </c>
      <c r="BY51" s="400">
        <f>BU51+'APONTAMENTO CREDENCIAMENTO'!BY51</f>
        <v>1</v>
      </c>
      <c r="BZ51" s="400">
        <f>BV51+'APONTAMENTO CREDENCIAMENTO'!BZ51</f>
        <v>0</v>
      </c>
      <c r="CA51" s="400">
        <f>BW51+'APONTAMENTO CREDENCIAMENTO'!CA51</f>
        <v>0</v>
      </c>
      <c r="CB51" s="400">
        <f>BX51+'APONTAMENTO CREDENCIAMENTO'!CB51</f>
        <v>0</v>
      </c>
      <c r="CC51" s="400">
        <f>BY51+'APONTAMENTO CREDENCIAMENTO'!CC51</f>
        <v>1</v>
      </c>
      <c r="CD51" s="400">
        <f>BZ51+'APONTAMENTO CREDENCIAMENTO'!CD51</f>
        <v>0</v>
      </c>
      <c r="CE51" s="400">
        <f>CA51+'APONTAMENTO CREDENCIAMENTO'!CE51</f>
        <v>0</v>
      </c>
      <c r="CF51" s="400">
        <f>CB51+'APONTAMENTO CREDENCIAMENTO'!CF51</f>
        <v>0</v>
      </c>
      <c r="CG51" s="400">
        <f>CC51+'APONTAMENTO CREDENCIAMENTO'!CG51</f>
        <v>1</v>
      </c>
      <c r="CH51" s="400">
        <f>CD51+'APONTAMENTO CREDENCIAMENTO'!CH51</f>
        <v>0</v>
      </c>
      <c r="CI51" s="400">
        <f>CE51+'APONTAMENTO CREDENCIAMENTO'!CI51</f>
        <v>0</v>
      </c>
      <c r="CJ51" s="400">
        <f>CF51+'APONTAMENTO CREDENCIAMENTO'!CJ51</f>
        <v>0</v>
      </c>
      <c r="CK51" s="400">
        <f>CG51+'APONTAMENTO CREDENCIAMENTO'!CK51</f>
        <v>1</v>
      </c>
      <c r="CL51" s="400">
        <f>CH51+'APONTAMENTO CREDENCIAMENTO'!CL51</f>
        <v>0</v>
      </c>
      <c r="CM51" s="400">
        <f>CI51+'APONTAMENTO CREDENCIAMENTO'!CM51</f>
        <v>0</v>
      </c>
      <c r="CN51" s="400">
        <f>CJ51+'APONTAMENTO CREDENCIAMENTO'!CN51</f>
        <v>0</v>
      </c>
      <c r="CO51" s="400">
        <f>CK51+'APONTAMENTO CREDENCIAMENTO'!CO51</f>
        <v>1</v>
      </c>
      <c r="CP51" s="400">
        <f>CL51+'APONTAMENTO CREDENCIAMENTO'!CP51</f>
        <v>0</v>
      </c>
      <c r="CQ51" s="400">
        <f>CM51+'APONTAMENTO CREDENCIAMENTO'!CQ51</f>
        <v>0</v>
      </c>
      <c r="CR51" s="400">
        <f>CN51+'APONTAMENTO CREDENCIAMENTO'!CR51</f>
        <v>0</v>
      </c>
      <c r="CS51" s="400">
        <f>CO51+'APONTAMENTO CREDENCIAMENTO'!CS51</f>
        <v>1</v>
      </c>
      <c r="CT51" s="400">
        <f>CP51+'APONTAMENTO CREDENCIAMENTO'!CT51</f>
        <v>0</v>
      </c>
      <c r="CU51" s="400">
        <f>CQ51+'APONTAMENTO CREDENCIAMENTO'!CU51</f>
        <v>0</v>
      </c>
      <c r="CV51" s="400">
        <f>CR51+'APONTAMENTO CREDENCIAMENTO'!CV51</f>
        <v>0</v>
      </c>
      <c r="CW51" s="400">
        <f>CS51+'APONTAMENTO CREDENCIAMENTO'!CW51</f>
        <v>1</v>
      </c>
      <c r="CX51" s="400">
        <f>CT51+'APONTAMENTO CREDENCIAMENTO'!CX51</f>
        <v>0</v>
      </c>
      <c r="CY51" s="400">
        <f>CU51+'APONTAMENTO CREDENCIAMENTO'!CY51</f>
        <v>0</v>
      </c>
      <c r="CZ51" s="400">
        <f>CV51+'APONTAMENTO CREDENCIAMENTO'!CZ51</f>
        <v>0</v>
      </c>
      <c r="DA51" s="400">
        <f>CW51+'APONTAMENTO CREDENCIAMENTO'!DA51</f>
        <v>1</v>
      </c>
      <c r="DB51" s="400">
        <f>CX51+'APONTAMENTO CREDENCIAMENTO'!DB51</f>
        <v>0</v>
      </c>
      <c r="DC51" s="400">
        <f>CY51+'APONTAMENTO CREDENCIAMENTO'!DC51</f>
        <v>0</v>
      </c>
      <c r="DD51" s="400">
        <f>CZ51+'APONTAMENTO CREDENCIAMENTO'!DD51</f>
        <v>0</v>
      </c>
      <c r="DE51" s="400">
        <f>DA51+'APONTAMENTO CREDENCIAMENTO'!DE51</f>
        <v>1</v>
      </c>
      <c r="DF51" s="400">
        <f>DB51+'APONTAMENTO CREDENCIAMENTO'!DF51</f>
        <v>0</v>
      </c>
      <c r="DG51" s="400">
        <f>DC51+'APONTAMENTO CREDENCIAMENTO'!DG51</f>
        <v>0</v>
      </c>
      <c r="DH51" s="400">
        <f>DD51+'APONTAMENTO CREDENCIAMENTO'!DH51</f>
        <v>0</v>
      </c>
      <c r="DI51" s="400">
        <f>DE51+'APONTAMENTO CREDENCIAMENTO'!DI51</f>
        <v>1</v>
      </c>
      <c r="DJ51" s="400">
        <f>DF51+'APONTAMENTO CREDENCIAMENTO'!DJ51</f>
        <v>0</v>
      </c>
      <c r="DK51" s="400">
        <f>DG51+'APONTAMENTO CREDENCIAMENTO'!DK51</f>
        <v>0</v>
      </c>
      <c r="DL51" s="400">
        <f>DH51+'APONTAMENTO CREDENCIAMENTO'!DL51</f>
        <v>0</v>
      </c>
      <c r="DM51" s="400">
        <f>DI51+'APONTAMENTO CREDENCIAMENTO'!DM51</f>
        <v>1</v>
      </c>
      <c r="DN51" s="400">
        <f>DJ51+'APONTAMENTO CREDENCIAMENTO'!DN51</f>
        <v>0</v>
      </c>
      <c r="DO51" s="400">
        <f>DK51+'APONTAMENTO CREDENCIAMENTO'!DO51</f>
        <v>0</v>
      </c>
      <c r="DP51" s="400">
        <f>DL51+'APONTAMENTO CREDENCIAMENTO'!DP51</f>
        <v>0</v>
      </c>
      <c r="DQ51" s="400">
        <f>DM51+'APONTAMENTO CREDENCIAMENTO'!DQ51</f>
        <v>1</v>
      </c>
      <c r="DR51" s="400">
        <f>DN51+'APONTAMENTO CREDENCIAMENTO'!DR51</f>
        <v>0</v>
      </c>
      <c r="DS51" s="400">
        <f>DO51+'APONTAMENTO CREDENCIAMENTO'!DS51</f>
        <v>0</v>
      </c>
      <c r="DT51" s="400">
        <f>DP51+'APONTAMENTO CREDENCIAMENTO'!DT51</f>
        <v>0</v>
      </c>
      <c r="DU51" s="400">
        <f>DQ51+'APONTAMENTO CREDENCIAMENTO'!DU51</f>
        <v>1</v>
      </c>
      <c r="DV51" s="400">
        <f>DR51+'APONTAMENTO CREDENCIAMENTO'!DV51</f>
        <v>0</v>
      </c>
      <c r="DW51" s="400">
        <f>DS51+'APONTAMENTO CREDENCIAMENTO'!DW51</f>
        <v>0</v>
      </c>
      <c r="DX51" s="400">
        <f>DT51+'APONTAMENTO CREDENCIAMENTO'!DX51</f>
        <v>0</v>
      </c>
      <c r="DY51" s="400">
        <f>DU51+'APONTAMENTO CREDENCIAMENTO'!DY51</f>
        <v>1</v>
      </c>
      <c r="DZ51" s="400">
        <f>DV51+'APONTAMENTO CREDENCIAMENTO'!DZ51</f>
        <v>0</v>
      </c>
      <c r="EA51" s="400">
        <f>DW51+'APONTAMENTO CREDENCIAMENTO'!EA51</f>
        <v>0</v>
      </c>
      <c r="EB51" s="400">
        <f>DX51+'APONTAMENTO CREDENCIAMENTO'!EB51</f>
        <v>0</v>
      </c>
      <c r="EC51" s="400">
        <f>DY51+'APONTAMENTO CREDENCIAMENTO'!EC51</f>
        <v>1</v>
      </c>
      <c r="ED51" s="400">
        <f>DZ51+'APONTAMENTO CREDENCIAMENTO'!ED51</f>
        <v>0</v>
      </c>
      <c r="EE51" s="400">
        <f>EA51+'APONTAMENTO CREDENCIAMENTO'!EE51</f>
        <v>0</v>
      </c>
      <c r="EF51" s="400">
        <f>EB51+'APONTAMENTO CREDENCIAMENTO'!EF51</f>
        <v>0</v>
      </c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v>0</v>
      </c>
      <c r="EQ51" s="171">
        <v>1</v>
      </c>
      <c r="ER51" s="171">
        <v>0</v>
      </c>
      <c r="ES51" s="171">
        <v>0</v>
      </c>
      <c r="ET51" s="171">
        <v>0</v>
      </c>
      <c r="EU51" s="171">
        <v>0</v>
      </c>
      <c r="EV51" s="172">
        <v>1</v>
      </c>
      <c r="EW51" s="367">
        <v>0</v>
      </c>
      <c r="EX51" s="248">
        <v>20022.150000000001</v>
      </c>
      <c r="EY51" s="174">
        <v>0</v>
      </c>
      <c r="EZ51" s="249">
        <v>205.45600000000002</v>
      </c>
      <c r="FA51" s="249">
        <v>-744.77800000000002</v>
      </c>
      <c r="FB51" s="174">
        <v>0</v>
      </c>
      <c r="FC51" s="175">
        <v>0</v>
      </c>
      <c r="FD51" s="250">
        <v>0</v>
      </c>
      <c r="FE51" s="176">
        <v>19482.828000000001</v>
      </c>
      <c r="FF51" s="177">
        <v>20022.150000000001</v>
      </c>
      <c r="FG51" s="177">
        <v>-744.77800000000002</v>
      </c>
      <c r="FH51" s="177">
        <v>0</v>
      </c>
      <c r="FI51" s="177">
        <v>0</v>
      </c>
      <c r="FJ51" s="177">
        <v>0</v>
      </c>
      <c r="FK51" s="177">
        <v>0</v>
      </c>
      <c r="FL51" s="177">
        <v>0</v>
      </c>
      <c r="FM51" s="177">
        <v>0</v>
      </c>
      <c r="FN51" s="177">
        <v>0</v>
      </c>
      <c r="FO51" s="177">
        <v>0</v>
      </c>
      <c r="FP51" s="177">
        <v>0</v>
      </c>
      <c r="FQ51" s="177">
        <v>0</v>
      </c>
      <c r="FR51" s="177">
        <v>0</v>
      </c>
      <c r="FS51" s="177">
        <v>0</v>
      </c>
      <c r="FT51" s="177">
        <v>205.45600000000002</v>
      </c>
      <c r="FU51" s="177">
        <v>0</v>
      </c>
      <c r="FV51" s="177">
        <v>0</v>
      </c>
      <c r="FW51" s="177">
        <v>0</v>
      </c>
      <c r="FX51" s="177">
        <v>0</v>
      </c>
      <c r="FY51" s="177">
        <v>0</v>
      </c>
      <c r="FZ51" s="177">
        <v>0</v>
      </c>
      <c r="GA51" s="177">
        <v>0</v>
      </c>
      <c r="GB51" s="177">
        <v>0</v>
      </c>
      <c r="GC51" s="177">
        <v>0</v>
      </c>
      <c r="GD51" s="177">
        <v>0</v>
      </c>
      <c r="GE51" s="177">
        <v>0</v>
      </c>
      <c r="GF51" s="177">
        <v>0</v>
      </c>
      <c r="GG51" s="177">
        <v>0</v>
      </c>
      <c r="GH51" s="177">
        <v>0</v>
      </c>
      <c r="GI51" s="177">
        <v>0</v>
      </c>
      <c r="GJ51" s="177">
        <v>0</v>
      </c>
      <c r="GK51" s="178"/>
      <c r="GL51" s="103">
        <v>0</v>
      </c>
      <c r="GM51" s="124"/>
      <c r="GN51" s="104">
        <v>0</v>
      </c>
      <c r="GO51" s="104">
        <v>0</v>
      </c>
      <c r="GP51" s="104">
        <v>0</v>
      </c>
      <c r="GQ51" s="104">
        <v>0</v>
      </c>
      <c r="GR51" s="104">
        <v>0</v>
      </c>
      <c r="GS51" s="104">
        <v>0</v>
      </c>
      <c r="GT51" s="104">
        <v>0</v>
      </c>
      <c r="GU51" s="104">
        <v>0</v>
      </c>
      <c r="GV51" s="104">
        <v>0</v>
      </c>
      <c r="GW51" s="104">
        <v>0</v>
      </c>
      <c r="GX51" s="104">
        <v>0</v>
      </c>
      <c r="GY51" s="104">
        <v>0</v>
      </c>
      <c r="GZ51" s="104">
        <v>0</v>
      </c>
      <c r="HA51" s="104">
        <v>0</v>
      </c>
      <c r="HB51" s="104">
        <v>0</v>
      </c>
      <c r="HC51" s="104">
        <v>0</v>
      </c>
      <c r="HD51" s="104">
        <v>0</v>
      </c>
      <c r="HE51" s="104">
        <v>0</v>
      </c>
      <c r="HF51" s="104">
        <v>0</v>
      </c>
      <c r="HG51" s="104">
        <v>0</v>
      </c>
      <c r="HH51" s="104">
        <v>0</v>
      </c>
      <c r="HI51" s="104">
        <v>0</v>
      </c>
      <c r="HJ51" s="104">
        <v>0</v>
      </c>
      <c r="HK51" s="104">
        <v>0</v>
      </c>
      <c r="HL51" s="104">
        <v>0</v>
      </c>
      <c r="HM51" s="104">
        <v>0</v>
      </c>
      <c r="HN51" s="104">
        <v>0</v>
      </c>
      <c r="HO51" s="104">
        <v>0</v>
      </c>
      <c r="HP51" s="104"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v>0</v>
      </c>
      <c r="HZ51" s="280">
        <v>0</v>
      </c>
      <c r="IA51" s="280">
        <v>0</v>
      </c>
      <c r="IB51" s="64" t="b">
        <v>0</v>
      </c>
      <c r="IC51" s="64"/>
    </row>
    <row r="52" spans="1:237" s="106" customFormat="1" ht="22.5" customHeight="1" x14ac:dyDescent="0.25">
      <c r="A52" s="368" t="s">
        <v>3230</v>
      </c>
      <c r="B52" s="369" t="s">
        <v>3231</v>
      </c>
      <c r="C52" s="370" t="s">
        <v>3191</v>
      </c>
      <c r="D52" s="371" t="s">
        <v>3232</v>
      </c>
      <c r="E52" s="371" t="s">
        <v>3233</v>
      </c>
      <c r="F52" s="372" t="s">
        <v>3181</v>
      </c>
      <c r="G52" s="372" t="s">
        <v>3182</v>
      </c>
      <c r="H52" s="373" t="s">
        <v>1312</v>
      </c>
      <c r="I52" s="374" t="s">
        <v>1312</v>
      </c>
      <c r="J52" s="421" t="s">
        <v>3189</v>
      </c>
      <c r="K52" s="421" t="s">
        <v>3185</v>
      </c>
      <c r="L52" s="329">
        <v>0</v>
      </c>
      <c r="M52" s="329">
        <v>0</v>
      </c>
      <c r="N52" s="657"/>
      <c r="O52" s="658" t="s">
        <v>3335</v>
      </c>
      <c r="P52" s="659">
        <v>0</v>
      </c>
      <c r="Q52" s="400">
        <v>6</v>
      </c>
      <c r="R52" s="401">
        <v>6</v>
      </c>
      <c r="S52" s="400"/>
      <c r="T52" s="401">
        <v>1</v>
      </c>
      <c r="U52" s="400">
        <f>Q52+'APONTAMENTO CREDENCIAMENTO'!U52</f>
        <v>4</v>
      </c>
      <c r="V52" s="400">
        <f>R52+'APONTAMENTO CREDENCIAMENTO'!V52</f>
        <v>6</v>
      </c>
      <c r="W52" s="400">
        <f>S52+'APONTAMENTO CREDENCIAMENTO'!W52</f>
        <v>0</v>
      </c>
      <c r="X52" s="400">
        <f>T52+'APONTAMENTO CREDENCIAMENTO'!X52</f>
        <v>1</v>
      </c>
      <c r="Y52" s="400">
        <f>U52+'APONTAMENTO CREDENCIAMENTO'!Y52</f>
        <v>4</v>
      </c>
      <c r="Z52" s="400">
        <f>V52+'APONTAMENTO CREDENCIAMENTO'!Z52</f>
        <v>6</v>
      </c>
      <c r="AA52" s="400">
        <f>W52+'APONTAMENTO CREDENCIAMENTO'!AA52</f>
        <v>0</v>
      </c>
      <c r="AB52" s="400">
        <f>X52+'APONTAMENTO CREDENCIAMENTO'!AB52</f>
        <v>1</v>
      </c>
      <c r="AC52" s="400">
        <f>Y52+'APONTAMENTO CREDENCIAMENTO'!AC52</f>
        <v>4</v>
      </c>
      <c r="AD52" s="400">
        <f>Z52+'APONTAMENTO CREDENCIAMENTO'!AD52</f>
        <v>6</v>
      </c>
      <c r="AE52" s="400">
        <f>AA52+'APONTAMENTO CREDENCIAMENTO'!AE52</f>
        <v>0</v>
      </c>
      <c r="AF52" s="400">
        <f>AB52+'APONTAMENTO CREDENCIAMENTO'!AF52</f>
        <v>1</v>
      </c>
      <c r="AG52" s="400">
        <f>AC52+'APONTAMENTO CREDENCIAMENTO'!AG52</f>
        <v>4</v>
      </c>
      <c r="AH52" s="400">
        <f>AD52+'APONTAMENTO CREDENCIAMENTO'!AH52</f>
        <v>6</v>
      </c>
      <c r="AI52" s="400">
        <f>AE52+'APONTAMENTO CREDENCIAMENTO'!AI52</f>
        <v>0</v>
      </c>
      <c r="AJ52" s="400">
        <f>AF52+'APONTAMENTO CREDENCIAMENTO'!AJ52</f>
        <v>1</v>
      </c>
      <c r="AK52" s="400">
        <f>AG52+'APONTAMENTO CREDENCIAMENTO'!AK52</f>
        <v>4</v>
      </c>
      <c r="AL52" s="400">
        <f>AH52+'APONTAMENTO CREDENCIAMENTO'!AL52</f>
        <v>6</v>
      </c>
      <c r="AM52" s="400">
        <f>AI52+'APONTAMENTO CREDENCIAMENTO'!AM52</f>
        <v>0</v>
      </c>
      <c r="AN52" s="400">
        <f>AJ52+'APONTAMENTO CREDENCIAMENTO'!AN52</f>
        <v>1</v>
      </c>
      <c r="AO52" s="400">
        <f>AK52+'APONTAMENTO CREDENCIAMENTO'!AO52</f>
        <v>4</v>
      </c>
      <c r="AP52" s="400">
        <f>AL52+'APONTAMENTO CREDENCIAMENTO'!AP52</f>
        <v>6</v>
      </c>
      <c r="AQ52" s="400">
        <f>AM52+'APONTAMENTO CREDENCIAMENTO'!AQ52</f>
        <v>0</v>
      </c>
      <c r="AR52" s="400">
        <f>AN52+'APONTAMENTO CREDENCIAMENTO'!AR52</f>
        <v>1</v>
      </c>
      <c r="AS52" s="400">
        <f>AO52+'APONTAMENTO CREDENCIAMENTO'!AS52</f>
        <v>4</v>
      </c>
      <c r="AT52" s="400">
        <f>AP52+'APONTAMENTO CREDENCIAMENTO'!AT52</f>
        <v>6</v>
      </c>
      <c r="AU52" s="400">
        <f>AQ52+'APONTAMENTO CREDENCIAMENTO'!AU52</f>
        <v>0</v>
      </c>
      <c r="AV52" s="400">
        <f>AR52+'APONTAMENTO CREDENCIAMENTO'!AV52</f>
        <v>1</v>
      </c>
      <c r="AW52" s="400">
        <f>AS52+'APONTAMENTO CREDENCIAMENTO'!AW52</f>
        <v>4</v>
      </c>
      <c r="AX52" s="400">
        <f>AT52+'APONTAMENTO CREDENCIAMENTO'!AX52</f>
        <v>6</v>
      </c>
      <c r="AY52" s="400">
        <f>AU52+'APONTAMENTO CREDENCIAMENTO'!AY52</f>
        <v>0</v>
      </c>
      <c r="AZ52" s="400">
        <f>AV52+'APONTAMENTO CREDENCIAMENTO'!AZ52</f>
        <v>1</v>
      </c>
      <c r="BA52" s="400">
        <f>AW52+'APONTAMENTO CREDENCIAMENTO'!BA52</f>
        <v>4</v>
      </c>
      <c r="BB52" s="400">
        <f>AX52+'APONTAMENTO CREDENCIAMENTO'!BB52</f>
        <v>6</v>
      </c>
      <c r="BC52" s="400">
        <f>AY52+'APONTAMENTO CREDENCIAMENTO'!BC52</f>
        <v>0</v>
      </c>
      <c r="BD52" s="400">
        <f>AZ52+'APONTAMENTO CREDENCIAMENTO'!BD52</f>
        <v>1</v>
      </c>
      <c r="BE52" s="400">
        <f>BA52+'APONTAMENTO CREDENCIAMENTO'!BE52</f>
        <v>4</v>
      </c>
      <c r="BF52" s="400">
        <f>BB52+'APONTAMENTO CREDENCIAMENTO'!BF52</f>
        <v>6</v>
      </c>
      <c r="BG52" s="400">
        <f>BC52+'APONTAMENTO CREDENCIAMENTO'!BG52</f>
        <v>0</v>
      </c>
      <c r="BH52" s="400">
        <f>BD52+'APONTAMENTO CREDENCIAMENTO'!BH52</f>
        <v>1</v>
      </c>
      <c r="BI52" s="400">
        <f>BE52+'APONTAMENTO CREDENCIAMENTO'!BI52</f>
        <v>4</v>
      </c>
      <c r="BJ52" s="400">
        <f>BF52+'APONTAMENTO CREDENCIAMENTO'!BJ52</f>
        <v>6</v>
      </c>
      <c r="BK52" s="400">
        <f>BG52+'APONTAMENTO CREDENCIAMENTO'!BK52</f>
        <v>0</v>
      </c>
      <c r="BL52" s="400">
        <f>BH52+'APONTAMENTO CREDENCIAMENTO'!BL52</f>
        <v>1</v>
      </c>
      <c r="BM52" s="400">
        <f>BI52+'APONTAMENTO CREDENCIAMENTO'!BM52</f>
        <v>4</v>
      </c>
      <c r="BN52" s="400">
        <f>BJ52+'APONTAMENTO CREDENCIAMENTO'!BN52</f>
        <v>6</v>
      </c>
      <c r="BO52" s="400">
        <f>BK52+'APONTAMENTO CREDENCIAMENTO'!BO52</f>
        <v>0</v>
      </c>
      <c r="BP52" s="400">
        <f>BL52+'APONTAMENTO CREDENCIAMENTO'!BP52</f>
        <v>1</v>
      </c>
      <c r="BQ52" s="400">
        <f>BM52+'APONTAMENTO CREDENCIAMENTO'!BQ52</f>
        <v>4</v>
      </c>
      <c r="BR52" s="400">
        <f>BN52+'APONTAMENTO CREDENCIAMENTO'!BR52</f>
        <v>6</v>
      </c>
      <c r="BS52" s="400">
        <f>BO52+'APONTAMENTO CREDENCIAMENTO'!BS52</f>
        <v>0</v>
      </c>
      <c r="BT52" s="400">
        <f>BP52+'APONTAMENTO CREDENCIAMENTO'!BT52</f>
        <v>1</v>
      </c>
      <c r="BU52" s="400">
        <f>BQ52+'APONTAMENTO CREDENCIAMENTO'!BU52</f>
        <v>4</v>
      </c>
      <c r="BV52" s="400">
        <f>BR52+'APONTAMENTO CREDENCIAMENTO'!BV52</f>
        <v>6</v>
      </c>
      <c r="BW52" s="400">
        <f>BS52+'APONTAMENTO CREDENCIAMENTO'!BW52</f>
        <v>0</v>
      </c>
      <c r="BX52" s="400">
        <f>BT52+'APONTAMENTO CREDENCIAMENTO'!BX52</f>
        <v>1</v>
      </c>
      <c r="BY52" s="400">
        <f>BU52+'APONTAMENTO CREDENCIAMENTO'!BY52</f>
        <v>4</v>
      </c>
      <c r="BZ52" s="400">
        <f>BV52+'APONTAMENTO CREDENCIAMENTO'!BZ52</f>
        <v>6</v>
      </c>
      <c r="CA52" s="400">
        <f>BW52+'APONTAMENTO CREDENCIAMENTO'!CA52</f>
        <v>0</v>
      </c>
      <c r="CB52" s="400">
        <f>BX52+'APONTAMENTO CREDENCIAMENTO'!CB52</f>
        <v>1</v>
      </c>
      <c r="CC52" s="400">
        <f>BY52+'APONTAMENTO CREDENCIAMENTO'!CC52</f>
        <v>4</v>
      </c>
      <c r="CD52" s="400">
        <f>BZ52+'APONTAMENTO CREDENCIAMENTO'!CD52</f>
        <v>6</v>
      </c>
      <c r="CE52" s="400">
        <f>CA52+'APONTAMENTO CREDENCIAMENTO'!CE52</f>
        <v>0</v>
      </c>
      <c r="CF52" s="400">
        <f>CB52+'APONTAMENTO CREDENCIAMENTO'!CF52</f>
        <v>1</v>
      </c>
      <c r="CG52" s="400">
        <f>CC52+'APONTAMENTO CREDENCIAMENTO'!CG52</f>
        <v>4</v>
      </c>
      <c r="CH52" s="400">
        <f>CD52+'APONTAMENTO CREDENCIAMENTO'!CH52</f>
        <v>6</v>
      </c>
      <c r="CI52" s="400">
        <f>CE52+'APONTAMENTO CREDENCIAMENTO'!CI52</f>
        <v>0</v>
      </c>
      <c r="CJ52" s="400">
        <f>CF52+'APONTAMENTO CREDENCIAMENTO'!CJ52</f>
        <v>1</v>
      </c>
      <c r="CK52" s="400">
        <f>CG52+'APONTAMENTO CREDENCIAMENTO'!CK52</f>
        <v>4</v>
      </c>
      <c r="CL52" s="400">
        <f>CH52+'APONTAMENTO CREDENCIAMENTO'!CL52</f>
        <v>6</v>
      </c>
      <c r="CM52" s="400">
        <f>CI52+'APONTAMENTO CREDENCIAMENTO'!CM52</f>
        <v>0</v>
      </c>
      <c r="CN52" s="400">
        <f>CJ52+'APONTAMENTO CREDENCIAMENTO'!CN52</f>
        <v>1</v>
      </c>
      <c r="CO52" s="400">
        <f>CK52+'APONTAMENTO CREDENCIAMENTO'!CO52</f>
        <v>4</v>
      </c>
      <c r="CP52" s="400">
        <f>CL52+'APONTAMENTO CREDENCIAMENTO'!CP52</f>
        <v>6</v>
      </c>
      <c r="CQ52" s="400">
        <f>CM52+'APONTAMENTO CREDENCIAMENTO'!CQ52</f>
        <v>0</v>
      </c>
      <c r="CR52" s="400">
        <f>CN52+'APONTAMENTO CREDENCIAMENTO'!CR52</f>
        <v>1</v>
      </c>
      <c r="CS52" s="400">
        <f>CO52+'APONTAMENTO CREDENCIAMENTO'!CS52</f>
        <v>4</v>
      </c>
      <c r="CT52" s="400">
        <f>CP52+'APONTAMENTO CREDENCIAMENTO'!CT52</f>
        <v>6</v>
      </c>
      <c r="CU52" s="400">
        <f>CQ52+'APONTAMENTO CREDENCIAMENTO'!CU52</f>
        <v>0</v>
      </c>
      <c r="CV52" s="400">
        <f>CR52+'APONTAMENTO CREDENCIAMENTO'!CV52</f>
        <v>1</v>
      </c>
      <c r="CW52" s="400">
        <f>CS52+'APONTAMENTO CREDENCIAMENTO'!CW52</f>
        <v>4</v>
      </c>
      <c r="CX52" s="400">
        <f>CT52+'APONTAMENTO CREDENCIAMENTO'!CX52</f>
        <v>6</v>
      </c>
      <c r="CY52" s="400">
        <f>CU52+'APONTAMENTO CREDENCIAMENTO'!CY52</f>
        <v>0</v>
      </c>
      <c r="CZ52" s="400">
        <f>CV52+'APONTAMENTO CREDENCIAMENTO'!CZ52</f>
        <v>1</v>
      </c>
      <c r="DA52" s="400">
        <f>CW52+'APONTAMENTO CREDENCIAMENTO'!DA52</f>
        <v>4</v>
      </c>
      <c r="DB52" s="400">
        <f>CX52+'APONTAMENTO CREDENCIAMENTO'!DB52</f>
        <v>6</v>
      </c>
      <c r="DC52" s="400">
        <f>CY52+'APONTAMENTO CREDENCIAMENTO'!DC52</f>
        <v>0</v>
      </c>
      <c r="DD52" s="400">
        <f>CZ52+'APONTAMENTO CREDENCIAMENTO'!DD52</f>
        <v>1</v>
      </c>
      <c r="DE52" s="400">
        <f>DA52+'APONTAMENTO CREDENCIAMENTO'!DE52</f>
        <v>4</v>
      </c>
      <c r="DF52" s="400">
        <f>DB52+'APONTAMENTO CREDENCIAMENTO'!DF52</f>
        <v>6</v>
      </c>
      <c r="DG52" s="400">
        <f>DC52+'APONTAMENTO CREDENCIAMENTO'!DG52</f>
        <v>0</v>
      </c>
      <c r="DH52" s="400">
        <f>DD52+'APONTAMENTO CREDENCIAMENTO'!DH52</f>
        <v>1</v>
      </c>
      <c r="DI52" s="400">
        <f>DE52+'APONTAMENTO CREDENCIAMENTO'!DI52</f>
        <v>4</v>
      </c>
      <c r="DJ52" s="400">
        <f>DF52+'APONTAMENTO CREDENCIAMENTO'!DJ52</f>
        <v>6</v>
      </c>
      <c r="DK52" s="400">
        <f>DG52+'APONTAMENTO CREDENCIAMENTO'!DK52</f>
        <v>0</v>
      </c>
      <c r="DL52" s="400">
        <f>DH52+'APONTAMENTO CREDENCIAMENTO'!DL52</f>
        <v>1</v>
      </c>
      <c r="DM52" s="400">
        <f>DI52+'APONTAMENTO CREDENCIAMENTO'!DM52</f>
        <v>4</v>
      </c>
      <c r="DN52" s="400">
        <f>DJ52+'APONTAMENTO CREDENCIAMENTO'!DN52</f>
        <v>6</v>
      </c>
      <c r="DO52" s="400">
        <f>DK52+'APONTAMENTO CREDENCIAMENTO'!DO52</f>
        <v>0</v>
      </c>
      <c r="DP52" s="400">
        <f>DL52+'APONTAMENTO CREDENCIAMENTO'!DP52</f>
        <v>1</v>
      </c>
      <c r="DQ52" s="400">
        <f>DM52+'APONTAMENTO CREDENCIAMENTO'!DQ52</f>
        <v>4</v>
      </c>
      <c r="DR52" s="400">
        <f>DN52+'APONTAMENTO CREDENCIAMENTO'!DR52</f>
        <v>6</v>
      </c>
      <c r="DS52" s="400">
        <f>DO52+'APONTAMENTO CREDENCIAMENTO'!DS52</f>
        <v>0</v>
      </c>
      <c r="DT52" s="400">
        <f>DP52+'APONTAMENTO CREDENCIAMENTO'!DT52</f>
        <v>1</v>
      </c>
      <c r="DU52" s="400">
        <f>DQ52+'APONTAMENTO CREDENCIAMENTO'!DU52</f>
        <v>4</v>
      </c>
      <c r="DV52" s="400">
        <f>DR52+'APONTAMENTO CREDENCIAMENTO'!DV52</f>
        <v>6</v>
      </c>
      <c r="DW52" s="400">
        <f>DS52+'APONTAMENTO CREDENCIAMENTO'!DW52</f>
        <v>0</v>
      </c>
      <c r="DX52" s="400">
        <f>DT52+'APONTAMENTO CREDENCIAMENTO'!DX52</f>
        <v>1</v>
      </c>
      <c r="DY52" s="400">
        <f>DU52+'APONTAMENTO CREDENCIAMENTO'!DY52</f>
        <v>4</v>
      </c>
      <c r="DZ52" s="400">
        <f>DV52+'APONTAMENTO CREDENCIAMENTO'!DZ52</f>
        <v>6</v>
      </c>
      <c r="EA52" s="400">
        <f>DW52+'APONTAMENTO CREDENCIAMENTO'!EA52</f>
        <v>0</v>
      </c>
      <c r="EB52" s="400">
        <f>DX52+'APONTAMENTO CREDENCIAMENTO'!EB52</f>
        <v>1</v>
      </c>
      <c r="EC52" s="400">
        <f>DY52+'APONTAMENTO CREDENCIAMENTO'!EC52</f>
        <v>4</v>
      </c>
      <c r="ED52" s="400">
        <f>DZ52+'APONTAMENTO CREDENCIAMENTO'!ED52</f>
        <v>6</v>
      </c>
      <c r="EE52" s="400">
        <f>EA52+'APONTAMENTO CREDENCIAMENTO'!EE52</f>
        <v>0</v>
      </c>
      <c r="EF52" s="400">
        <f>EB52+'APONTAMENTO CREDENCIAMENTO'!EF52</f>
        <v>1</v>
      </c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v>6</v>
      </c>
      <c r="EQ52" s="171">
        <v>-2</v>
      </c>
      <c r="ER52" s="171">
        <v>0</v>
      </c>
      <c r="ES52" s="171">
        <v>6</v>
      </c>
      <c r="ET52" s="171">
        <v>0</v>
      </c>
      <c r="EU52" s="171">
        <v>1</v>
      </c>
      <c r="EV52" s="172">
        <v>11</v>
      </c>
      <c r="EW52" s="173"/>
      <c r="EX52" s="248">
        <v>0</v>
      </c>
      <c r="EY52" s="174">
        <v>0</v>
      </c>
      <c r="EZ52" s="249">
        <v>0</v>
      </c>
      <c r="FA52" s="249">
        <v>0</v>
      </c>
      <c r="FB52" s="174">
        <v>0</v>
      </c>
      <c r="FC52" s="126">
        <v>0</v>
      </c>
      <c r="FD52" s="250"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v>0</v>
      </c>
      <c r="HZ52" s="280">
        <v>0</v>
      </c>
      <c r="IA52" s="280">
        <v>0</v>
      </c>
      <c r="IB52" s="64"/>
      <c r="IC52" s="64"/>
    </row>
    <row r="53" spans="1:237" s="106" customFormat="1" ht="22.5" customHeight="1" x14ac:dyDescent="0.25">
      <c r="A53" s="368" t="s">
        <v>3230</v>
      </c>
      <c r="B53" s="369" t="s">
        <v>3231</v>
      </c>
      <c r="C53" s="375" t="s">
        <v>3191</v>
      </c>
      <c r="D53" s="371" t="s">
        <v>3232</v>
      </c>
      <c r="E53" s="371" t="s">
        <v>3233</v>
      </c>
      <c r="F53" s="376" t="s">
        <v>3181</v>
      </c>
      <c r="G53" s="376" t="s">
        <v>3182</v>
      </c>
      <c r="H53" s="373" t="s">
        <v>1312</v>
      </c>
      <c r="I53" s="374" t="s">
        <v>1312</v>
      </c>
      <c r="J53" s="421" t="s">
        <v>3189</v>
      </c>
      <c r="K53" s="422" t="s">
        <v>3186</v>
      </c>
      <c r="L53" s="329">
        <v>0</v>
      </c>
      <c r="M53" s="329">
        <v>0</v>
      </c>
      <c r="N53" s="657"/>
      <c r="O53" s="658" t="s">
        <v>3335</v>
      </c>
      <c r="P53" s="659">
        <v>0</v>
      </c>
      <c r="Q53" s="400"/>
      <c r="R53" s="401"/>
      <c r="S53" s="400"/>
      <c r="T53" s="401"/>
      <c r="U53" s="400">
        <f>Q53+'APONTAMENTO CREDENCIAMENTO'!U53</f>
        <v>0</v>
      </c>
      <c r="V53" s="400">
        <f>R53+'APONTAMENTO CREDENCIAMENTO'!V53</f>
        <v>0</v>
      </c>
      <c r="W53" s="400">
        <f>S53+'APONTAMENTO CREDENCIAMENTO'!W53</f>
        <v>0</v>
      </c>
      <c r="X53" s="400">
        <f>T53+'APONTAMENTO CREDENCIAMENTO'!X53</f>
        <v>0</v>
      </c>
      <c r="Y53" s="400">
        <f>U53+'APONTAMENTO CREDENCIAMENTO'!Y53</f>
        <v>0</v>
      </c>
      <c r="Z53" s="400">
        <f>V53+'APONTAMENTO CREDENCIAMENTO'!Z53</f>
        <v>0</v>
      </c>
      <c r="AA53" s="400">
        <f>W53+'APONTAMENTO CREDENCIAMENTO'!AA53</f>
        <v>0</v>
      </c>
      <c r="AB53" s="400">
        <f>X53+'APONTAMENTO CREDENCIAMENTO'!AB53</f>
        <v>0</v>
      </c>
      <c r="AC53" s="400">
        <f>Y53+'APONTAMENTO CREDENCIAMENTO'!AC53</f>
        <v>0</v>
      </c>
      <c r="AD53" s="400">
        <f>Z53+'APONTAMENTO CREDENCIAMENTO'!AD53</f>
        <v>0</v>
      </c>
      <c r="AE53" s="400">
        <f>AA53+'APONTAMENTO CREDENCIAMENTO'!AE53</f>
        <v>0</v>
      </c>
      <c r="AF53" s="400">
        <f>AB53+'APONTAMENTO CREDENCIAMENTO'!AF53</f>
        <v>0</v>
      </c>
      <c r="AG53" s="400">
        <f>AC53+'APONTAMENTO CREDENCIAMENTO'!AG53</f>
        <v>0</v>
      </c>
      <c r="AH53" s="400">
        <f>AD53+'APONTAMENTO CREDENCIAMENTO'!AH53</f>
        <v>0</v>
      </c>
      <c r="AI53" s="400">
        <f>AE53+'APONTAMENTO CREDENCIAMENTO'!AI53</f>
        <v>0</v>
      </c>
      <c r="AJ53" s="400">
        <f>AF53+'APONTAMENTO CREDENCIAMENTO'!AJ53</f>
        <v>0</v>
      </c>
      <c r="AK53" s="400">
        <f>AG53+'APONTAMENTO CREDENCIAMENTO'!AK53</f>
        <v>0</v>
      </c>
      <c r="AL53" s="400">
        <f>AH53+'APONTAMENTO CREDENCIAMENTO'!AL53</f>
        <v>0</v>
      </c>
      <c r="AM53" s="400">
        <f>AI53+'APONTAMENTO CREDENCIAMENTO'!AM53</f>
        <v>0</v>
      </c>
      <c r="AN53" s="400">
        <f>AJ53+'APONTAMENTO CREDENCIAMENTO'!AN53</f>
        <v>0</v>
      </c>
      <c r="AO53" s="400">
        <f>AK53+'APONTAMENTO CREDENCIAMENTO'!AO53</f>
        <v>0</v>
      </c>
      <c r="AP53" s="400">
        <f>AL53+'APONTAMENTO CREDENCIAMENTO'!AP53</f>
        <v>0</v>
      </c>
      <c r="AQ53" s="400">
        <f>AM53+'APONTAMENTO CREDENCIAMENTO'!AQ53</f>
        <v>0</v>
      </c>
      <c r="AR53" s="400">
        <f>AN53+'APONTAMENTO CREDENCIAMENTO'!AR53</f>
        <v>0</v>
      </c>
      <c r="AS53" s="400">
        <f>AO53+'APONTAMENTO CREDENCIAMENTO'!AS53</f>
        <v>0</v>
      </c>
      <c r="AT53" s="400">
        <f>AP53+'APONTAMENTO CREDENCIAMENTO'!AT53</f>
        <v>0</v>
      </c>
      <c r="AU53" s="400">
        <f>AQ53+'APONTAMENTO CREDENCIAMENTO'!AU53</f>
        <v>0</v>
      </c>
      <c r="AV53" s="400">
        <f>AR53+'APONTAMENTO CREDENCIAMENTO'!AV53</f>
        <v>0</v>
      </c>
      <c r="AW53" s="400">
        <f>AS53+'APONTAMENTO CREDENCIAMENTO'!AW53</f>
        <v>0</v>
      </c>
      <c r="AX53" s="400">
        <f>AT53+'APONTAMENTO CREDENCIAMENTO'!AX53</f>
        <v>0</v>
      </c>
      <c r="AY53" s="400">
        <f>AU53+'APONTAMENTO CREDENCIAMENTO'!AY53</f>
        <v>0</v>
      </c>
      <c r="AZ53" s="400">
        <f>AV53+'APONTAMENTO CREDENCIAMENTO'!AZ53</f>
        <v>0</v>
      </c>
      <c r="BA53" s="400">
        <f>AW53+'APONTAMENTO CREDENCIAMENTO'!BA53</f>
        <v>0</v>
      </c>
      <c r="BB53" s="400">
        <f>AX53+'APONTAMENTO CREDENCIAMENTO'!BB53</f>
        <v>0</v>
      </c>
      <c r="BC53" s="400">
        <f>AY53+'APONTAMENTO CREDENCIAMENTO'!BC53</f>
        <v>0</v>
      </c>
      <c r="BD53" s="400">
        <f>AZ53+'APONTAMENTO CREDENCIAMENTO'!BD53</f>
        <v>0</v>
      </c>
      <c r="BE53" s="400">
        <f>BA53+'APONTAMENTO CREDENCIAMENTO'!BE53</f>
        <v>0</v>
      </c>
      <c r="BF53" s="400">
        <f>BB53+'APONTAMENTO CREDENCIAMENTO'!BF53</f>
        <v>0</v>
      </c>
      <c r="BG53" s="400">
        <f>BC53+'APONTAMENTO CREDENCIAMENTO'!BG53</f>
        <v>0</v>
      </c>
      <c r="BH53" s="400">
        <f>BD53+'APONTAMENTO CREDENCIAMENTO'!BH53</f>
        <v>0</v>
      </c>
      <c r="BI53" s="400">
        <f>BE53+'APONTAMENTO CREDENCIAMENTO'!BI53</f>
        <v>0</v>
      </c>
      <c r="BJ53" s="400">
        <f>BF53+'APONTAMENTO CREDENCIAMENTO'!BJ53</f>
        <v>0</v>
      </c>
      <c r="BK53" s="400">
        <f>BG53+'APONTAMENTO CREDENCIAMENTO'!BK53</f>
        <v>0</v>
      </c>
      <c r="BL53" s="400">
        <f>BH53+'APONTAMENTO CREDENCIAMENTO'!BL53</f>
        <v>0</v>
      </c>
      <c r="BM53" s="400">
        <f>BI53+'APONTAMENTO CREDENCIAMENTO'!BM53</f>
        <v>0</v>
      </c>
      <c r="BN53" s="400">
        <f>BJ53+'APONTAMENTO CREDENCIAMENTO'!BN53</f>
        <v>0</v>
      </c>
      <c r="BO53" s="400">
        <f>BK53+'APONTAMENTO CREDENCIAMENTO'!BO53</f>
        <v>0</v>
      </c>
      <c r="BP53" s="400">
        <f>BL53+'APONTAMENTO CREDENCIAMENTO'!BP53</f>
        <v>0</v>
      </c>
      <c r="BQ53" s="400">
        <f>BM53+'APONTAMENTO CREDENCIAMENTO'!BQ53</f>
        <v>0</v>
      </c>
      <c r="BR53" s="400">
        <f>BN53+'APONTAMENTO CREDENCIAMENTO'!BR53</f>
        <v>0</v>
      </c>
      <c r="BS53" s="400">
        <f>BO53+'APONTAMENTO CREDENCIAMENTO'!BS53</f>
        <v>0</v>
      </c>
      <c r="BT53" s="400">
        <f>BP53+'APONTAMENTO CREDENCIAMENTO'!BT53</f>
        <v>0</v>
      </c>
      <c r="BU53" s="400">
        <f>BQ53+'APONTAMENTO CREDENCIAMENTO'!BU53</f>
        <v>0</v>
      </c>
      <c r="BV53" s="400">
        <f>BR53+'APONTAMENTO CREDENCIAMENTO'!BV53</f>
        <v>0</v>
      </c>
      <c r="BW53" s="400">
        <f>BS53+'APONTAMENTO CREDENCIAMENTO'!BW53</f>
        <v>0</v>
      </c>
      <c r="BX53" s="400">
        <f>BT53+'APONTAMENTO CREDENCIAMENTO'!BX53</f>
        <v>0</v>
      </c>
      <c r="BY53" s="400">
        <f>BU53+'APONTAMENTO CREDENCIAMENTO'!BY53</f>
        <v>0</v>
      </c>
      <c r="BZ53" s="400">
        <f>BV53+'APONTAMENTO CREDENCIAMENTO'!BZ53</f>
        <v>0</v>
      </c>
      <c r="CA53" s="400">
        <f>BW53+'APONTAMENTO CREDENCIAMENTO'!CA53</f>
        <v>0</v>
      </c>
      <c r="CB53" s="400">
        <f>BX53+'APONTAMENTO CREDENCIAMENTO'!CB53</f>
        <v>0</v>
      </c>
      <c r="CC53" s="400">
        <f>BY53+'APONTAMENTO CREDENCIAMENTO'!CC53</f>
        <v>0</v>
      </c>
      <c r="CD53" s="400">
        <f>BZ53+'APONTAMENTO CREDENCIAMENTO'!CD53</f>
        <v>0</v>
      </c>
      <c r="CE53" s="400">
        <f>CA53+'APONTAMENTO CREDENCIAMENTO'!CE53</f>
        <v>0</v>
      </c>
      <c r="CF53" s="400">
        <f>CB53+'APONTAMENTO CREDENCIAMENTO'!CF53</f>
        <v>0</v>
      </c>
      <c r="CG53" s="400">
        <f>CC53+'APONTAMENTO CREDENCIAMENTO'!CG53</f>
        <v>0</v>
      </c>
      <c r="CH53" s="400">
        <f>CD53+'APONTAMENTO CREDENCIAMENTO'!CH53</f>
        <v>0</v>
      </c>
      <c r="CI53" s="400">
        <f>CE53+'APONTAMENTO CREDENCIAMENTO'!CI53</f>
        <v>0</v>
      </c>
      <c r="CJ53" s="400">
        <f>CF53+'APONTAMENTO CREDENCIAMENTO'!CJ53</f>
        <v>0</v>
      </c>
      <c r="CK53" s="400">
        <f>CG53+'APONTAMENTO CREDENCIAMENTO'!CK53</f>
        <v>0</v>
      </c>
      <c r="CL53" s="400">
        <f>CH53+'APONTAMENTO CREDENCIAMENTO'!CL53</f>
        <v>0</v>
      </c>
      <c r="CM53" s="400">
        <f>CI53+'APONTAMENTO CREDENCIAMENTO'!CM53</f>
        <v>0</v>
      </c>
      <c r="CN53" s="400">
        <f>CJ53+'APONTAMENTO CREDENCIAMENTO'!CN53</f>
        <v>0</v>
      </c>
      <c r="CO53" s="400">
        <f>CK53+'APONTAMENTO CREDENCIAMENTO'!CO53</f>
        <v>0</v>
      </c>
      <c r="CP53" s="400">
        <f>CL53+'APONTAMENTO CREDENCIAMENTO'!CP53</f>
        <v>0</v>
      </c>
      <c r="CQ53" s="400">
        <f>CM53+'APONTAMENTO CREDENCIAMENTO'!CQ53</f>
        <v>0</v>
      </c>
      <c r="CR53" s="400">
        <f>CN53+'APONTAMENTO CREDENCIAMENTO'!CR53</f>
        <v>0</v>
      </c>
      <c r="CS53" s="400">
        <f>CO53+'APONTAMENTO CREDENCIAMENTO'!CS53</f>
        <v>0</v>
      </c>
      <c r="CT53" s="400">
        <f>CP53+'APONTAMENTO CREDENCIAMENTO'!CT53</f>
        <v>0</v>
      </c>
      <c r="CU53" s="400">
        <f>CQ53+'APONTAMENTO CREDENCIAMENTO'!CU53</f>
        <v>0</v>
      </c>
      <c r="CV53" s="400">
        <f>CR53+'APONTAMENTO CREDENCIAMENTO'!CV53</f>
        <v>0</v>
      </c>
      <c r="CW53" s="400">
        <f>CS53+'APONTAMENTO CREDENCIAMENTO'!CW53</f>
        <v>0</v>
      </c>
      <c r="CX53" s="400">
        <f>CT53+'APONTAMENTO CREDENCIAMENTO'!CX53</f>
        <v>0</v>
      </c>
      <c r="CY53" s="400">
        <f>CU53+'APONTAMENTO CREDENCIAMENTO'!CY53</f>
        <v>0</v>
      </c>
      <c r="CZ53" s="400">
        <f>CV53+'APONTAMENTO CREDENCIAMENTO'!CZ53</f>
        <v>0</v>
      </c>
      <c r="DA53" s="400">
        <f>CW53+'APONTAMENTO CREDENCIAMENTO'!DA53</f>
        <v>0</v>
      </c>
      <c r="DB53" s="400">
        <f>CX53+'APONTAMENTO CREDENCIAMENTO'!DB53</f>
        <v>0</v>
      </c>
      <c r="DC53" s="400">
        <f>CY53+'APONTAMENTO CREDENCIAMENTO'!DC53</f>
        <v>0</v>
      </c>
      <c r="DD53" s="400">
        <f>CZ53+'APONTAMENTO CREDENCIAMENTO'!DD53</f>
        <v>0</v>
      </c>
      <c r="DE53" s="400">
        <f>DA53+'APONTAMENTO CREDENCIAMENTO'!DE53</f>
        <v>0</v>
      </c>
      <c r="DF53" s="400">
        <f>DB53+'APONTAMENTO CREDENCIAMENTO'!DF53</f>
        <v>0</v>
      </c>
      <c r="DG53" s="400">
        <f>DC53+'APONTAMENTO CREDENCIAMENTO'!DG53</f>
        <v>0</v>
      </c>
      <c r="DH53" s="400">
        <f>DD53+'APONTAMENTO CREDENCIAMENTO'!DH53</f>
        <v>0</v>
      </c>
      <c r="DI53" s="400">
        <f>DE53+'APONTAMENTO CREDENCIAMENTO'!DI53</f>
        <v>0</v>
      </c>
      <c r="DJ53" s="400">
        <f>DF53+'APONTAMENTO CREDENCIAMENTO'!DJ53</f>
        <v>0</v>
      </c>
      <c r="DK53" s="400">
        <f>DG53+'APONTAMENTO CREDENCIAMENTO'!DK53</f>
        <v>0</v>
      </c>
      <c r="DL53" s="400">
        <f>DH53+'APONTAMENTO CREDENCIAMENTO'!DL53</f>
        <v>0</v>
      </c>
      <c r="DM53" s="400">
        <f>DI53+'APONTAMENTO CREDENCIAMENTO'!DM53</f>
        <v>0</v>
      </c>
      <c r="DN53" s="400">
        <f>DJ53+'APONTAMENTO CREDENCIAMENTO'!DN53</f>
        <v>0</v>
      </c>
      <c r="DO53" s="400">
        <f>DK53+'APONTAMENTO CREDENCIAMENTO'!DO53</f>
        <v>0</v>
      </c>
      <c r="DP53" s="400">
        <f>DL53+'APONTAMENTO CREDENCIAMENTO'!DP53</f>
        <v>0</v>
      </c>
      <c r="DQ53" s="400">
        <f>DM53+'APONTAMENTO CREDENCIAMENTO'!DQ53</f>
        <v>0</v>
      </c>
      <c r="DR53" s="400">
        <f>DN53+'APONTAMENTO CREDENCIAMENTO'!DR53</f>
        <v>0</v>
      </c>
      <c r="DS53" s="400">
        <f>DO53+'APONTAMENTO CREDENCIAMENTO'!DS53</f>
        <v>0</v>
      </c>
      <c r="DT53" s="400">
        <f>DP53+'APONTAMENTO CREDENCIAMENTO'!DT53</f>
        <v>0</v>
      </c>
      <c r="DU53" s="400">
        <f>DQ53+'APONTAMENTO CREDENCIAMENTO'!DU53</f>
        <v>0</v>
      </c>
      <c r="DV53" s="400">
        <f>DR53+'APONTAMENTO CREDENCIAMENTO'!DV53</f>
        <v>0</v>
      </c>
      <c r="DW53" s="400">
        <f>DS53+'APONTAMENTO CREDENCIAMENTO'!DW53</f>
        <v>0</v>
      </c>
      <c r="DX53" s="400">
        <f>DT53+'APONTAMENTO CREDENCIAMENTO'!DX53</f>
        <v>0</v>
      </c>
      <c r="DY53" s="400">
        <f>DU53+'APONTAMENTO CREDENCIAMENTO'!DY53</f>
        <v>0</v>
      </c>
      <c r="DZ53" s="400">
        <f>DV53+'APONTAMENTO CREDENCIAMENTO'!DZ53</f>
        <v>0</v>
      </c>
      <c r="EA53" s="400">
        <f>DW53+'APONTAMENTO CREDENCIAMENTO'!EA53</f>
        <v>0</v>
      </c>
      <c r="EB53" s="400">
        <f>DX53+'APONTAMENTO CREDENCIAMENTO'!EB53</f>
        <v>0</v>
      </c>
      <c r="EC53" s="400">
        <f>DY53+'APONTAMENTO CREDENCIAMENTO'!EC53</f>
        <v>0</v>
      </c>
      <c r="ED53" s="400">
        <f>DZ53+'APONTAMENTO CREDENCIAMENTO'!ED53</f>
        <v>0</v>
      </c>
      <c r="EE53" s="400">
        <f>EA53+'APONTAMENTO CREDENCIAMENTO'!EE53</f>
        <v>0</v>
      </c>
      <c r="EF53" s="400">
        <f>EB53+'APONTAMENTO CREDENCIAMENTO'!EF53</f>
        <v>0</v>
      </c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v>0</v>
      </c>
      <c r="EQ53" s="171">
        <v>0</v>
      </c>
      <c r="ER53" s="171">
        <v>0</v>
      </c>
      <c r="ES53" s="171">
        <v>0</v>
      </c>
      <c r="ET53" s="171">
        <v>0</v>
      </c>
      <c r="EU53" s="171">
        <v>0</v>
      </c>
      <c r="EV53" s="172">
        <v>0</v>
      </c>
      <c r="EW53" s="125"/>
      <c r="EX53" s="248">
        <v>0</v>
      </c>
      <c r="EY53" s="174">
        <v>0</v>
      </c>
      <c r="EZ53" s="249">
        <v>0</v>
      </c>
      <c r="FA53" s="249">
        <v>0</v>
      </c>
      <c r="FB53" s="174">
        <v>0</v>
      </c>
      <c r="FC53" s="126">
        <v>0</v>
      </c>
      <c r="FD53" s="250"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v>0</v>
      </c>
      <c r="HZ53" s="280">
        <v>0</v>
      </c>
      <c r="IA53" s="280">
        <v>0</v>
      </c>
      <c r="IB53" s="64"/>
      <c r="IC53" s="64"/>
    </row>
    <row r="54" spans="1:237" s="106" customFormat="1" ht="22.5" customHeight="1" x14ac:dyDescent="0.25">
      <c r="A54" s="368" t="s">
        <v>3230</v>
      </c>
      <c r="B54" s="369" t="s">
        <v>3231</v>
      </c>
      <c r="C54" s="375" t="s">
        <v>3191</v>
      </c>
      <c r="D54" s="371" t="s">
        <v>3232</v>
      </c>
      <c r="E54" s="371" t="s">
        <v>3233</v>
      </c>
      <c r="F54" s="376" t="s">
        <v>3181</v>
      </c>
      <c r="G54" s="376" t="s">
        <v>3182</v>
      </c>
      <c r="H54" s="373" t="s">
        <v>1312</v>
      </c>
      <c r="I54" s="374" t="s">
        <v>1312</v>
      </c>
      <c r="J54" s="421" t="s">
        <v>3189</v>
      </c>
      <c r="K54" s="423" t="s">
        <v>3187</v>
      </c>
      <c r="L54" s="329">
        <v>0</v>
      </c>
      <c r="M54" s="329">
        <v>0</v>
      </c>
      <c r="N54" s="657"/>
      <c r="O54" s="658" t="s">
        <v>3335</v>
      </c>
      <c r="P54" s="659">
        <v>0</v>
      </c>
      <c r="Q54" s="400"/>
      <c r="R54" s="401"/>
      <c r="S54" s="400"/>
      <c r="T54" s="401"/>
      <c r="U54" s="400">
        <f>Q54+'APONTAMENTO CREDENCIAMENTO'!U54</f>
        <v>0</v>
      </c>
      <c r="V54" s="400">
        <f>R54+'APONTAMENTO CREDENCIAMENTO'!V54</f>
        <v>0</v>
      </c>
      <c r="W54" s="400">
        <f>S54+'APONTAMENTO CREDENCIAMENTO'!W54</f>
        <v>0</v>
      </c>
      <c r="X54" s="400">
        <f>T54+'APONTAMENTO CREDENCIAMENTO'!X54</f>
        <v>0</v>
      </c>
      <c r="Y54" s="400">
        <f>U54+'APONTAMENTO CREDENCIAMENTO'!Y54</f>
        <v>0</v>
      </c>
      <c r="Z54" s="400">
        <f>V54+'APONTAMENTO CREDENCIAMENTO'!Z54</f>
        <v>0</v>
      </c>
      <c r="AA54" s="400">
        <f>W54+'APONTAMENTO CREDENCIAMENTO'!AA54</f>
        <v>0</v>
      </c>
      <c r="AB54" s="400">
        <f>X54+'APONTAMENTO CREDENCIAMENTO'!AB54</f>
        <v>0</v>
      </c>
      <c r="AC54" s="400">
        <f>Y54+'APONTAMENTO CREDENCIAMENTO'!AC54</f>
        <v>0</v>
      </c>
      <c r="AD54" s="400">
        <f>Z54+'APONTAMENTO CREDENCIAMENTO'!AD54</f>
        <v>0</v>
      </c>
      <c r="AE54" s="400">
        <f>AA54+'APONTAMENTO CREDENCIAMENTO'!AE54</f>
        <v>0</v>
      </c>
      <c r="AF54" s="400">
        <f>AB54+'APONTAMENTO CREDENCIAMENTO'!AF54</f>
        <v>0</v>
      </c>
      <c r="AG54" s="400">
        <f>AC54+'APONTAMENTO CREDENCIAMENTO'!AG54</f>
        <v>0</v>
      </c>
      <c r="AH54" s="400">
        <f>AD54+'APONTAMENTO CREDENCIAMENTO'!AH54</f>
        <v>0</v>
      </c>
      <c r="AI54" s="400">
        <f>AE54+'APONTAMENTO CREDENCIAMENTO'!AI54</f>
        <v>0</v>
      </c>
      <c r="AJ54" s="400">
        <f>AF54+'APONTAMENTO CREDENCIAMENTO'!AJ54</f>
        <v>0</v>
      </c>
      <c r="AK54" s="400">
        <f>AG54+'APONTAMENTO CREDENCIAMENTO'!AK54</f>
        <v>0</v>
      </c>
      <c r="AL54" s="400">
        <f>AH54+'APONTAMENTO CREDENCIAMENTO'!AL54</f>
        <v>0</v>
      </c>
      <c r="AM54" s="400">
        <f>AI54+'APONTAMENTO CREDENCIAMENTO'!AM54</f>
        <v>0</v>
      </c>
      <c r="AN54" s="400">
        <f>AJ54+'APONTAMENTO CREDENCIAMENTO'!AN54</f>
        <v>0</v>
      </c>
      <c r="AO54" s="400">
        <f>AK54+'APONTAMENTO CREDENCIAMENTO'!AO54</f>
        <v>0</v>
      </c>
      <c r="AP54" s="400">
        <f>AL54+'APONTAMENTO CREDENCIAMENTO'!AP54</f>
        <v>0</v>
      </c>
      <c r="AQ54" s="400">
        <f>AM54+'APONTAMENTO CREDENCIAMENTO'!AQ54</f>
        <v>0</v>
      </c>
      <c r="AR54" s="400">
        <f>AN54+'APONTAMENTO CREDENCIAMENTO'!AR54</f>
        <v>0</v>
      </c>
      <c r="AS54" s="400">
        <f>AO54+'APONTAMENTO CREDENCIAMENTO'!AS54</f>
        <v>0</v>
      </c>
      <c r="AT54" s="400">
        <f>AP54+'APONTAMENTO CREDENCIAMENTO'!AT54</f>
        <v>0</v>
      </c>
      <c r="AU54" s="400">
        <f>AQ54+'APONTAMENTO CREDENCIAMENTO'!AU54</f>
        <v>0</v>
      </c>
      <c r="AV54" s="400">
        <f>AR54+'APONTAMENTO CREDENCIAMENTO'!AV54</f>
        <v>0</v>
      </c>
      <c r="AW54" s="400">
        <f>AS54+'APONTAMENTO CREDENCIAMENTO'!AW54</f>
        <v>0</v>
      </c>
      <c r="AX54" s="400">
        <f>AT54+'APONTAMENTO CREDENCIAMENTO'!AX54</f>
        <v>0</v>
      </c>
      <c r="AY54" s="400">
        <f>AU54+'APONTAMENTO CREDENCIAMENTO'!AY54</f>
        <v>0</v>
      </c>
      <c r="AZ54" s="400">
        <f>AV54+'APONTAMENTO CREDENCIAMENTO'!AZ54</f>
        <v>0</v>
      </c>
      <c r="BA54" s="400">
        <f>AW54+'APONTAMENTO CREDENCIAMENTO'!BA54</f>
        <v>0</v>
      </c>
      <c r="BB54" s="400">
        <f>AX54+'APONTAMENTO CREDENCIAMENTO'!BB54</f>
        <v>0</v>
      </c>
      <c r="BC54" s="400">
        <f>AY54+'APONTAMENTO CREDENCIAMENTO'!BC54</f>
        <v>0</v>
      </c>
      <c r="BD54" s="400">
        <f>AZ54+'APONTAMENTO CREDENCIAMENTO'!BD54</f>
        <v>0</v>
      </c>
      <c r="BE54" s="400">
        <f>BA54+'APONTAMENTO CREDENCIAMENTO'!BE54</f>
        <v>0</v>
      </c>
      <c r="BF54" s="400">
        <f>BB54+'APONTAMENTO CREDENCIAMENTO'!BF54</f>
        <v>0</v>
      </c>
      <c r="BG54" s="400">
        <f>BC54+'APONTAMENTO CREDENCIAMENTO'!BG54</f>
        <v>0</v>
      </c>
      <c r="BH54" s="400">
        <f>BD54+'APONTAMENTO CREDENCIAMENTO'!BH54</f>
        <v>0</v>
      </c>
      <c r="BI54" s="400">
        <f>BE54+'APONTAMENTO CREDENCIAMENTO'!BI54</f>
        <v>0</v>
      </c>
      <c r="BJ54" s="400">
        <f>BF54+'APONTAMENTO CREDENCIAMENTO'!BJ54</f>
        <v>0</v>
      </c>
      <c r="BK54" s="400">
        <f>BG54+'APONTAMENTO CREDENCIAMENTO'!BK54</f>
        <v>0</v>
      </c>
      <c r="BL54" s="400">
        <f>BH54+'APONTAMENTO CREDENCIAMENTO'!BL54</f>
        <v>0</v>
      </c>
      <c r="BM54" s="400">
        <f>BI54+'APONTAMENTO CREDENCIAMENTO'!BM54</f>
        <v>0</v>
      </c>
      <c r="BN54" s="400">
        <f>BJ54+'APONTAMENTO CREDENCIAMENTO'!BN54</f>
        <v>0</v>
      </c>
      <c r="BO54" s="400">
        <f>BK54+'APONTAMENTO CREDENCIAMENTO'!BO54</f>
        <v>0</v>
      </c>
      <c r="BP54" s="400">
        <f>BL54+'APONTAMENTO CREDENCIAMENTO'!BP54</f>
        <v>0</v>
      </c>
      <c r="BQ54" s="400">
        <f>BM54+'APONTAMENTO CREDENCIAMENTO'!BQ54</f>
        <v>0</v>
      </c>
      <c r="BR54" s="400">
        <f>BN54+'APONTAMENTO CREDENCIAMENTO'!BR54</f>
        <v>0</v>
      </c>
      <c r="BS54" s="400">
        <f>BO54+'APONTAMENTO CREDENCIAMENTO'!BS54</f>
        <v>0</v>
      </c>
      <c r="BT54" s="400">
        <f>BP54+'APONTAMENTO CREDENCIAMENTO'!BT54</f>
        <v>0</v>
      </c>
      <c r="BU54" s="400">
        <f>BQ54+'APONTAMENTO CREDENCIAMENTO'!BU54</f>
        <v>0</v>
      </c>
      <c r="BV54" s="400">
        <f>BR54+'APONTAMENTO CREDENCIAMENTO'!BV54</f>
        <v>0</v>
      </c>
      <c r="BW54" s="400">
        <f>BS54+'APONTAMENTO CREDENCIAMENTO'!BW54</f>
        <v>0</v>
      </c>
      <c r="BX54" s="400">
        <f>BT54+'APONTAMENTO CREDENCIAMENTO'!BX54</f>
        <v>0</v>
      </c>
      <c r="BY54" s="400">
        <f>BU54+'APONTAMENTO CREDENCIAMENTO'!BY54</f>
        <v>0</v>
      </c>
      <c r="BZ54" s="400">
        <f>BV54+'APONTAMENTO CREDENCIAMENTO'!BZ54</f>
        <v>0</v>
      </c>
      <c r="CA54" s="400">
        <f>BW54+'APONTAMENTO CREDENCIAMENTO'!CA54</f>
        <v>0</v>
      </c>
      <c r="CB54" s="400">
        <f>BX54+'APONTAMENTO CREDENCIAMENTO'!CB54</f>
        <v>0</v>
      </c>
      <c r="CC54" s="400">
        <f>BY54+'APONTAMENTO CREDENCIAMENTO'!CC54</f>
        <v>0</v>
      </c>
      <c r="CD54" s="400">
        <f>BZ54+'APONTAMENTO CREDENCIAMENTO'!CD54</f>
        <v>0</v>
      </c>
      <c r="CE54" s="400">
        <f>CA54+'APONTAMENTO CREDENCIAMENTO'!CE54</f>
        <v>0</v>
      </c>
      <c r="CF54" s="400">
        <f>CB54+'APONTAMENTO CREDENCIAMENTO'!CF54</f>
        <v>0</v>
      </c>
      <c r="CG54" s="400">
        <f>CC54+'APONTAMENTO CREDENCIAMENTO'!CG54</f>
        <v>0</v>
      </c>
      <c r="CH54" s="400">
        <f>CD54+'APONTAMENTO CREDENCIAMENTO'!CH54</f>
        <v>0</v>
      </c>
      <c r="CI54" s="400">
        <f>CE54+'APONTAMENTO CREDENCIAMENTO'!CI54</f>
        <v>0</v>
      </c>
      <c r="CJ54" s="400">
        <f>CF54+'APONTAMENTO CREDENCIAMENTO'!CJ54</f>
        <v>0</v>
      </c>
      <c r="CK54" s="400">
        <f>CG54+'APONTAMENTO CREDENCIAMENTO'!CK54</f>
        <v>0</v>
      </c>
      <c r="CL54" s="400">
        <f>CH54+'APONTAMENTO CREDENCIAMENTO'!CL54</f>
        <v>0</v>
      </c>
      <c r="CM54" s="400">
        <f>CI54+'APONTAMENTO CREDENCIAMENTO'!CM54</f>
        <v>0</v>
      </c>
      <c r="CN54" s="400">
        <f>CJ54+'APONTAMENTO CREDENCIAMENTO'!CN54</f>
        <v>0</v>
      </c>
      <c r="CO54" s="400">
        <f>CK54+'APONTAMENTO CREDENCIAMENTO'!CO54</f>
        <v>0</v>
      </c>
      <c r="CP54" s="400">
        <f>CL54+'APONTAMENTO CREDENCIAMENTO'!CP54</f>
        <v>0</v>
      </c>
      <c r="CQ54" s="400">
        <f>CM54+'APONTAMENTO CREDENCIAMENTO'!CQ54</f>
        <v>0</v>
      </c>
      <c r="CR54" s="400">
        <f>CN54+'APONTAMENTO CREDENCIAMENTO'!CR54</f>
        <v>0</v>
      </c>
      <c r="CS54" s="400">
        <f>CO54+'APONTAMENTO CREDENCIAMENTO'!CS54</f>
        <v>0</v>
      </c>
      <c r="CT54" s="400">
        <f>CP54+'APONTAMENTO CREDENCIAMENTO'!CT54</f>
        <v>0</v>
      </c>
      <c r="CU54" s="400">
        <f>CQ54+'APONTAMENTO CREDENCIAMENTO'!CU54</f>
        <v>0</v>
      </c>
      <c r="CV54" s="400">
        <f>CR54+'APONTAMENTO CREDENCIAMENTO'!CV54</f>
        <v>0</v>
      </c>
      <c r="CW54" s="400">
        <f>CS54+'APONTAMENTO CREDENCIAMENTO'!CW54</f>
        <v>0</v>
      </c>
      <c r="CX54" s="400">
        <f>CT54+'APONTAMENTO CREDENCIAMENTO'!CX54</f>
        <v>0</v>
      </c>
      <c r="CY54" s="400">
        <f>CU54+'APONTAMENTO CREDENCIAMENTO'!CY54</f>
        <v>0</v>
      </c>
      <c r="CZ54" s="400">
        <f>CV54+'APONTAMENTO CREDENCIAMENTO'!CZ54</f>
        <v>0</v>
      </c>
      <c r="DA54" s="400">
        <f>CW54+'APONTAMENTO CREDENCIAMENTO'!DA54</f>
        <v>0</v>
      </c>
      <c r="DB54" s="400">
        <f>CX54+'APONTAMENTO CREDENCIAMENTO'!DB54</f>
        <v>0</v>
      </c>
      <c r="DC54" s="400">
        <f>CY54+'APONTAMENTO CREDENCIAMENTO'!DC54</f>
        <v>0</v>
      </c>
      <c r="DD54" s="400">
        <f>CZ54+'APONTAMENTO CREDENCIAMENTO'!DD54</f>
        <v>0</v>
      </c>
      <c r="DE54" s="400">
        <f>DA54+'APONTAMENTO CREDENCIAMENTO'!DE54</f>
        <v>0</v>
      </c>
      <c r="DF54" s="400">
        <f>DB54+'APONTAMENTO CREDENCIAMENTO'!DF54</f>
        <v>0</v>
      </c>
      <c r="DG54" s="400">
        <f>DC54+'APONTAMENTO CREDENCIAMENTO'!DG54</f>
        <v>0</v>
      </c>
      <c r="DH54" s="400">
        <f>DD54+'APONTAMENTO CREDENCIAMENTO'!DH54</f>
        <v>0</v>
      </c>
      <c r="DI54" s="400">
        <f>DE54+'APONTAMENTO CREDENCIAMENTO'!DI54</f>
        <v>0</v>
      </c>
      <c r="DJ54" s="400">
        <f>DF54+'APONTAMENTO CREDENCIAMENTO'!DJ54</f>
        <v>0</v>
      </c>
      <c r="DK54" s="400">
        <f>DG54+'APONTAMENTO CREDENCIAMENTO'!DK54</f>
        <v>0</v>
      </c>
      <c r="DL54" s="400">
        <f>DH54+'APONTAMENTO CREDENCIAMENTO'!DL54</f>
        <v>0</v>
      </c>
      <c r="DM54" s="400">
        <f>DI54+'APONTAMENTO CREDENCIAMENTO'!DM54</f>
        <v>0</v>
      </c>
      <c r="DN54" s="400">
        <f>DJ54+'APONTAMENTO CREDENCIAMENTO'!DN54</f>
        <v>0</v>
      </c>
      <c r="DO54" s="400">
        <f>DK54+'APONTAMENTO CREDENCIAMENTO'!DO54</f>
        <v>0</v>
      </c>
      <c r="DP54" s="400">
        <f>DL54+'APONTAMENTO CREDENCIAMENTO'!DP54</f>
        <v>0</v>
      </c>
      <c r="DQ54" s="400">
        <f>DM54+'APONTAMENTO CREDENCIAMENTO'!DQ54</f>
        <v>0</v>
      </c>
      <c r="DR54" s="400">
        <f>DN54+'APONTAMENTO CREDENCIAMENTO'!DR54</f>
        <v>0</v>
      </c>
      <c r="DS54" s="400">
        <f>DO54+'APONTAMENTO CREDENCIAMENTO'!DS54</f>
        <v>0</v>
      </c>
      <c r="DT54" s="400">
        <f>DP54+'APONTAMENTO CREDENCIAMENTO'!DT54</f>
        <v>0</v>
      </c>
      <c r="DU54" s="400">
        <f>DQ54+'APONTAMENTO CREDENCIAMENTO'!DU54</f>
        <v>0</v>
      </c>
      <c r="DV54" s="400">
        <f>DR54+'APONTAMENTO CREDENCIAMENTO'!DV54</f>
        <v>0</v>
      </c>
      <c r="DW54" s="400">
        <f>DS54+'APONTAMENTO CREDENCIAMENTO'!DW54</f>
        <v>0</v>
      </c>
      <c r="DX54" s="400">
        <f>DT54+'APONTAMENTO CREDENCIAMENTO'!DX54</f>
        <v>0</v>
      </c>
      <c r="DY54" s="400">
        <f>DU54+'APONTAMENTO CREDENCIAMENTO'!DY54</f>
        <v>0</v>
      </c>
      <c r="DZ54" s="400">
        <f>DV54+'APONTAMENTO CREDENCIAMENTO'!DZ54</f>
        <v>0</v>
      </c>
      <c r="EA54" s="400">
        <f>DW54+'APONTAMENTO CREDENCIAMENTO'!EA54</f>
        <v>0</v>
      </c>
      <c r="EB54" s="400">
        <f>DX54+'APONTAMENTO CREDENCIAMENTO'!EB54</f>
        <v>0</v>
      </c>
      <c r="EC54" s="400">
        <f>DY54+'APONTAMENTO CREDENCIAMENTO'!EC54</f>
        <v>0</v>
      </c>
      <c r="ED54" s="400">
        <f>DZ54+'APONTAMENTO CREDENCIAMENTO'!ED54</f>
        <v>0</v>
      </c>
      <c r="EE54" s="400">
        <f>EA54+'APONTAMENTO CREDENCIAMENTO'!EE54</f>
        <v>0</v>
      </c>
      <c r="EF54" s="400">
        <f>EB54+'APONTAMENTO CREDENCIAMENTO'!EF54</f>
        <v>0</v>
      </c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v>0</v>
      </c>
      <c r="EQ54" s="171">
        <v>0</v>
      </c>
      <c r="ER54" s="171">
        <v>0</v>
      </c>
      <c r="ES54" s="171">
        <v>0</v>
      </c>
      <c r="ET54" s="171">
        <v>0</v>
      </c>
      <c r="EU54" s="171">
        <v>0</v>
      </c>
      <c r="EV54" s="172">
        <v>0</v>
      </c>
      <c r="EW54" s="127"/>
      <c r="EX54" s="248">
        <v>0</v>
      </c>
      <c r="EY54" s="174">
        <v>0</v>
      </c>
      <c r="EZ54" s="249">
        <v>0</v>
      </c>
      <c r="FA54" s="249">
        <v>0</v>
      </c>
      <c r="FB54" s="174">
        <v>0</v>
      </c>
      <c r="FC54" s="126">
        <v>0</v>
      </c>
      <c r="FD54" s="250"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v>0</v>
      </c>
      <c r="HZ54" s="280">
        <v>0</v>
      </c>
      <c r="IA54" s="280">
        <v>0</v>
      </c>
      <c r="IB54" s="65"/>
      <c r="IC54" s="65"/>
    </row>
    <row r="55" spans="1:237" s="106" customFormat="1" ht="22.5" customHeight="1" thickBot="1" x14ac:dyDescent="0.3">
      <c r="A55" s="377" t="s">
        <v>3230</v>
      </c>
      <c r="B55" s="378" t="s">
        <v>3231</v>
      </c>
      <c r="C55" s="379" t="s">
        <v>3191</v>
      </c>
      <c r="D55" s="380" t="s">
        <v>3232</v>
      </c>
      <c r="E55" s="380" t="s">
        <v>3233</v>
      </c>
      <c r="F55" s="381" t="s">
        <v>3181</v>
      </c>
      <c r="G55" s="381" t="s">
        <v>3182</v>
      </c>
      <c r="H55" s="382" t="s">
        <v>1312</v>
      </c>
      <c r="I55" s="383" t="s">
        <v>1312</v>
      </c>
      <c r="J55" s="421" t="s">
        <v>3189</v>
      </c>
      <c r="K55" s="424" t="s">
        <v>60</v>
      </c>
      <c r="L55" s="329">
        <v>0</v>
      </c>
      <c r="M55" s="329">
        <v>0</v>
      </c>
      <c r="N55" s="657"/>
      <c r="O55" s="658" t="s">
        <v>3335</v>
      </c>
      <c r="P55" s="659">
        <v>0</v>
      </c>
      <c r="Q55" s="400"/>
      <c r="R55" s="401"/>
      <c r="S55" s="400"/>
      <c r="T55" s="401"/>
      <c r="U55" s="400">
        <f>Q55+'APONTAMENTO CREDENCIAMENTO'!U55</f>
        <v>0</v>
      </c>
      <c r="V55" s="400">
        <f>R55+'APONTAMENTO CREDENCIAMENTO'!V55</f>
        <v>0</v>
      </c>
      <c r="W55" s="400">
        <f>S55+'APONTAMENTO CREDENCIAMENTO'!W55</f>
        <v>0</v>
      </c>
      <c r="X55" s="400">
        <f>T55+'APONTAMENTO CREDENCIAMENTO'!X55</f>
        <v>0</v>
      </c>
      <c r="Y55" s="400">
        <f>U55+'APONTAMENTO CREDENCIAMENTO'!Y55</f>
        <v>0</v>
      </c>
      <c r="Z55" s="400">
        <f>V55+'APONTAMENTO CREDENCIAMENTO'!Z55</f>
        <v>0</v>
      </c>
      <c r="AA55" s="400">
        <f>W55+'APONTAMENTO CREDENCIAMENTO'!AA55</f>
        <v>0</v>
      </c>
      <c r="AB55" s="400">
        <f>X55+'APONTAMENTO CREDENCIAMENTO'!AB55</f>
        <v>0</v>
      </c>
      <c r="AC55" s="400">
        <f>Y55+'APONTAMENTO CREDENCIAMENTO'!AC55</f>
        <v>0</v>
      </c>
      <c r="AD55" s="400">
        <f>Z55+'APONTAMENTO CREDENCIAMENTO'!AD55</f>
        <v>0</v>
      </c>
      <c r="AE55" s="400">
        <f>AA55+'APONTAMENTO CREDENCIAMENTO'!AE55</f>
        <v>0</v>
      </c>
      <c r="AF55" s="400">
        <f>AB55+'APONTAMENTO CREDENCIAMENTO'!AF55</f>
        <v>0</v>
      </c>
      <c r="AG55" s="400">
        <f>AC55+'APONTAMENTO CREDENCIAMENTO'!AG55</f>
        <v>0</v>
      </c>
      <c r="AH55" s="400">
        <f>AD55+'APONTAMENTO CREDENCIAMENTO'!AH55</f>
        <v>0</v>
      </c>
      <c r="AI55" s="400">
        <f>AE55+'APONTAMENTO CREDENCIAMENTO'!AI55</f>
        <v>0</v>
      </c>
      <c r="AJ55" s="400">
        <f>AF55+'APONTAMENTO CREDENCIAMENTO'!AJ55</f>
        <v>0</v>
      </c>
      <c r="AK55" s="400">
        <f>AG55+'APONTAMENTO CREDENCIAMENTO'!AK55</f>
        <v>0</v>
      </c>
      <c r="AL55" s="400">
        <f>AH55+'APONTAMENTO CREDENCIAMENTO'!AL55</f>
        <v>0</v>
      </c>
      <c r="AM55" s="400">
        <f>AI55+'APONTAMENTO CREDENCIAMENTO'!AM55</f>
        <v>0</v>
      </c>
      <c r="AN55" s="400">
        <f>AJ55+'APONTAMENTO CREDENCIAMENTO'!AN55</f>
        <v>0</v>
      </c>
      <c r="AO55" s="400">
        <f>AK55+'APONTAMENTO CREDENCIAMENTO'!AO55</f>
        <v>0</v>
      </c>
      <c r="AP55" s="400">
        <f>AL55+'APONTAMENTO CREDENCIAMENTO'!AP55</f>
        <v>0</v>
      </c>
      <c r="AQ55" s="400">
        <f>AM55+'APONTAMENTO CREDENCIAMENTO'!AQ55</f>
        <v>0</v>
      </c>
      <c r="AR55" s="400">
        <f>AN55+'APONTAMENTO CREDENCIAMENTO'!AR55</f>
        <v>0</v>
      </c>
      <c r="AS55" s="400">
        <f>AO55+'APONTAMENTO CREDENCIAMENTO'!AS55</f>
        <v>0</v>
      </c>
      <c r="AT55" s="400">
        <f>AP55+'APONTAMENTO CREDENCIAMENTO'!AT55</f>
        <v>0</v>
      </c>
      <c r="AU55" s="400">
        <f>AQ55+'APONTAMENTO CREDENCIAMENTO'!AU55</f>
        <v>0</v>
      </c>
      <c r="AV55" s="400">
        <f>AR55+'APONTAMENTO CREDENCIAMENTO'!AV55</f>
        <v>0</v>
      </c>
      <c r="AW55" s="400">
        <f>AS55+'APONTAMENTO CREDENCIAMENTO'!AW55</f>
        <v>0</v>
      </c>
      <c r="AX55" s="400">
        <f>AT55+'APONTAMENTO CREDENCIAMENTO'!AX55</f>
        <v>0</v>
      </c>
      <c r="AY55" s="400">
        <f>AU55+'APONTAMENTO CREDENCIAMENTO'!AY55</f>
        <v>0</v>
      </c>
      <c r="AZ55" s="400">
        <f>AV55+'APONTAMENTO CREDENCIAMENTO'!AZ55</f>
        <v>0</v>
      </c>
      <c r="BA55" s="400">
        <f>AW55+'APONTAMENTO CREDENCIAMENTO'!BA55</f>
        <v>0</v>
      </c>
      <c r="BB55" s="400">
        <f>AX55+'APONTAMENTO CREDENCIAMENTO'!BB55</f>
        <v>0</v>
      </c>
      <c r="BC55" s="400">
        <f>AY55+'APONTAMENTO CREDENCIAMENTO'!BC55</f>
        <v>0</v>
      </c>
      <c r="BD55" s="400">
        <f>AZ55+'APONTAMENTO CREDENCIAMENTO'!BD55</f>
        <v>0</v>
      </c>
      <c r="BE55" s="400">
        <f>BA55+'APONTAMENTO CREDENCIAMENTO'!BE55</f>
        <v>0</v>
      </c>
      <c r="BF55" s="400">
        <f>BB55+'APONTAMENTO CREDENCIAMENTO'!BF55</f>
        <v>0</v>
      </c>
      <c r="BG55" s="400">
        <f>BC55+'APONTAMENTO CREDENCIAMENTO'!BG55</f>
        <v>0</v>
      </c>
      <c r="BH55" s="400">
        <f>BD55+'APONTAMENTO CREDENCIAMENTO'!BH55</f>
        <v>0</v>
      </c>
      <c r="BI55" s="400">
        <f>BE55+'APONTAMENTO CREDENCIAMENTO'!BI55</f>
        <v>0</v>
      </c>
      <c r="BJ55" s="400">
        <f>BF55+'APONTAMENTO CREDENCIAMENTO'!BJ55</f>
        <v>0</v>
      </c>
      <c r="BK55" s="400">
        <f>BG55+'APONTAMENTO CREDENCIAMENTO'!BK55</f>
        <v>0</v>
      </c>
      <c r="BL55" s="400">
        <f>BH55+'APONTAMENTO CREDENCIAMENTO'!BL55</f>
        <v>0</v>
      </c>
      <c r="BM55" s="400">
        <f>BI55+'APONTAMENTO CREDENCIAMENTO'!BM55</f>
        <v>0</v>
      </c>
      <c r="BN55" s="400">
        <f>BJ55+'APONTAMENTO CREDENCIAMENTO'!BN55</f>
        <v>0</v>
      </c>
      <c r="BO55" s="400">
        <f>BK55+'APONTAMENTO CREDENCIAMENTO'!BO55</f>
        <v>0</v>
      </c>
      <c r="BP55" s="400">
        <f>BL55+'APONTAMENTO CREDENCIAMENTO'!BP55</f>
        <v>0</v>
      </c>
      <c r="BQ55" s="400">
        <f>BM55+'APONTAMENTO CREDENCIAMENTO'!BQ55</f>
        <v>0</v>
      </c>
      <c r="BR55" s="400">
        <f>BN55+'APONTAMENTO CREDENCIAMENTO'!BR55</f>
        <v>0</v>
      </c>
      <c r="BS55" s="400">
        <f>BO55+'APONTAMENTO CREDENCIAMENTO'!BS55</f>
        <v>0</v>
      </c>
      <c r="BT55" s="400">
        <f>BP55+'APONTAMENTO CREDENCIAMENTO'!BT55</f>
        <v>0</v>
      </c>
      <c r="BU55" s="400">
        <f>BQ55+'APONTAMENTO CREDENCIAMENTO'!BU55</f>
        <v>0</v>
      </c>
      <c r="BV55" s="400">
        <f>BR55+'APONTAMENTO CREDENCIAMENTO'!BV55</f>
        <v>0</v>
      </c>
      <c r="BW55" s="400">
        <f>BS55+'APONTAMENTO CREDENCIAMENTO'!BW55</f>
        <v>0</v>
      </c>
      <c r="BX55" s="400">
        <f>BT55+'APONTAMENTO CREDENCIAMENTO'!BX55</f>
        <v>0</v>
      </c>
      <c r="BY55" s="400">
        <f>BU55+'APONTAMENTO CREDENCIAMENTO'!BY55</f>
        <v>0</v>
      </c>
      <c r="BZ55" s="400">
        <f>BV55+'APONTAMENTO CREDENCIAMENTO'!BZ55</f>
        <v>0</v>
      </c>
      <c r="CA55" s="400">
        <f>BW55+'APONTAMENTO CREDENCIAMENTO'!CA55</f>
        <v>0</v>
      </c>
      <c r="CB55" s="400">
        <f>BX55+'APONTAMENTO CREDENCIAMENTO'!CB55</f>
        <v>0</v>
      </c>
      <c r="CC55" s="400">
        <f>BY55+'APONTAMENTO CREDENCIAMENTO'!CC55</f>
        <v>0</v>
      </c>
      <c r="CD55" s="400">
        <f>BZ55+'APONTAMENTO CREDENCIAMENTO'!CD55</f>
        <v>0</v>
      </c>
      <c r="CE55" s="400">
        <f>CA55+'APONTAMENTO CREDENCIAMENTO'!CE55</f>
        <v>0</v>
      </c>
      <c r="CF55" s="400">
        <f>CB55+'APONTAMENTO CREDENCIAMENTO'!CF55</f>
        <v>0</v>
      </c>
      <c r="CG55" s="400">
        <f>CC55+'APONTAMENTO CREDENCIAMENTO'!CG55</f>
        <v>0</v>
      </c>
      <c r="CH55" s="400">
        <f>CD55+'APONTAMENTO CREDENCIAMENTO'!CH55</f>
        <v>0</v>
      </c>
      <c r="CI55" s="400">
        <f>CE55+'APONTAMENTO CREDENCIAMENTO'!CI55</f>
        <v>0</v>
      </c>
      <c r="CJ55" s="400">
        <f>CF55+'APONTAMENTO CREDENCIAMENTO'!CJ55</f>
        <v>0</v>
      </c>
      <c r="CK55" s="400">
        <f>CG55+'APONTAMENTO CREDENCIAMENTO'!CK55</f>
        <v>0</v>
      </c>
      <c r="CL55" s="400">
        <f>CH55+'APONTAMENTO CREDENCIAMENTO'!CL55</f>
        <v>0</v>
      </c>
      <c r="CM55" s="400">
        <f>CI55+'APONTAMENTO CREDENCIAMENTO'!CM55</f>
        <v>0</v>
      </c>
      <c r="CN55" s="400">
        <f>CJ55+'APONTAMENTO CREDENCIAMENTO'!CN55</f>
        <v>0</v>
      </c>
      <c r="CO55" s="400">
        <f>CK55+'APONTAMENTO CREDENCIAMENTO'!CO55</f>
        <v>0</v>
      </c>
      <c r="CP55" s="400">
        <f>CL55+'APONTAMENTO CREDENCIAMENTO'!CP55</f>
        <v>0</v>
      </c>
      <c r="CQ55" s="400">
        <f>CM55+'APONTAMENTO CREDENCIAMENTO'!CQ55</f>
        <v>0</v>
      </c>
      <c r="CR55" s="400">
        <f>CN55+'APONTAMENTO CREDENCIAMENTO'!CR55</f>
        <v>0</v>
      </c>
      <c r="CS55" s="400">
        <f>CO55+'APONTAMENTO CREDENCIAMENTO'!CS55</f>
        <v>0</v>
      </c>
      <c r="CT55" s="400">
        <f>CP55+'APONTAMENTO CREDENCIAMENTO'!CT55</f>
        <v>0</v>
      </c>
      <c r="CU55" s="400">
        <f>CQ55+'APONTAMENTO CREDENCIAMENTO'!CU55</f>
        <v>0</v>
      </c>
      <c r="CV55" s="400">
        <f>CR55+'APONTAMENTO CREDENCIAMENTO'!CV55</f>
        <v>0</v>
      </c>
      <c r="CW55" s="400">
        <f>CS55+'APONTAMENTO CREDENCIAMENTO'!CW55</f>
        <v>0</v>
      </c>
      <c r="CX55" s="400">
        <f>CT55+'APONTAMENTO CREDENCIAMENTO'!CX55</f>
        <v>0</v>
      </c>
      <c r="CY55" s="400">
        <f>CU55+'APONTAMENTO CREDENCIAMENTO'!CY55</f>
        <v>0</v>
      </c>
      <c r="CZ55" s="400">
        <f>CV55+'APONTAMENTO CREDENCIAMENTO'!CZ55</f>
        <v>0</v>
      </c>
      <c r="DA55" s="400">
        <f>CW55+'APONTAMENTO CREDENCIAMENTO'!DA55</f>
        <v>0</v>
      </c>
      <c r="DB55" s="400">
        <f>CX55+'APONTAMENTO CREDENCIAMENTO'!DB55</f>
        <v>0</v>
      </c>
      <c r="DC55" s="400">
        <f>CY55+'APONTAMENTO CREDENCIAMENTO'!DC55</f>
        <v>0</v>
      </c>
      <c r="DD55" s="400">
        <f>CZ55+'APONTAMENTO CREDENCIAMENTO'!DD55</f>
        <v>0</v>
      </c>
      <c r="DE55" s="400">
        <f>DA55+'APONTAMENTO CREDENCIAMENTO'!DE55</f>
        <v>0</v>
      </c>
      <c r="DF55" s="400">
        <f>DB55+'APONTAMENTO CREDENCIAMENTO'!DF55</f>
        <v>0</v>
      </c>
      <c r="DG55" s="400">
        <f>DC55+'APONTAMENTO CREDENCIAMENTO'!DG55</f>
        <v>0</v>
      </c>
      <c r="DH55" s="400">
        <f>DD55+'APONTAMENTO CREDENCIAMENTO'!DH55</f>
        <v>0</v>
      </c>
      <c r="DI55" s="400">
        <f>DE55+'APONTAMENTO CREDENCIAMENTO'!DI55</f>
        <v>0</v>
      </c>
      <c r="DJ55" s="400">
        <f>DF55+'APONTAMENTO CREDENCIAMENTO'!DJ55</f>
        <v>0</v>
      </c>
      <c r="DK55" s="400">
        <f>DG55+'APONTAMENTO CREDENCIAMENTO'!DK55</f>
        <v>0</v>
      </c>
      <c r="DL55" s="400">
        <f>DH55+'APONTAMENTO CREDENCIAMENTO'!DL55</f>
        <v>0</v>
      </c>
      <c r="DM55" s="400">
        <f>DI55+'APONTAMENTO CREDENCIAMENTO'!DM55</f>
        <v>0</v>
      </c>
      <c r="DN55" s="400">
        <f>DJ55+'APONTAMENTO CREDENCIAMENTO'!DN55</f>
        <v>0</v>
      </c>
      <c r="DO55" s="400">
        <f>DK55+'APONTAMENTO CREDENCIAMENTO'!DO55</f>
        <v>0</v>
      </c>
      <c r="DP55" s="400">
        <f>DL55+'APONTAMENTO CREDENCIAMENTO'!DP55</f>
        <v>0</v>
      </c>
      <c r="DQ55" s="400">
        <f>DM55+'APONTAMENTO CREDENCIAMENTO'!DQ55</f>
        <v>0</v>
      </c>
      <c r="DR55" s="400">
        <f>DN55+'APONTAMENTO CREDENCIAMENTO'!DR55</f>
        <v>0</v>
      </c>
      <c r="DS55" s="400">
        <f>DO55+'APONTAMENTO CREDENCIAMENTO'!DS55</f>
        <v>0</v>
      </c>
      <c r="DT55" s="400">
        <f>DP55+'APONTAMENTO CREDENCIAMENTO'!DT55</f>
        <v>0</v>
      </c>
      <c r="DU55" s="400">
        <f>DQ55+'APONTAMENTO CREDENCIAMENTO'!DU55</f>
        <v>0</v>
      </c>
      <c r="DV55" s="400">
        <f>DR55+'APONTAMENTO CREDENCIAMENTO'!DV55</f>
        <v>0</v>
      </c>
      <c r="DW55" s="400">
        <f>DS55+'APONTAMENTO CREDENCIAMENTO'!DW55</f>
        <v>0</v>
      </c>
      <c r="DX55" s="400">
        <f>DT55+'APONTAMENTO CREDENCIAMENTO'!DX55</f>
        <v>0</v>
      </c>
      <c r="DY55" s="400">
        <f>DU55+'APONTAMENTO CREDENCIAMENTO'!DY55</f>
        <v>0</v>
      </c>
      <c r="DZ55" s="400">
        <f>DV55+'APONTAMENTO CREDENCIAMENTO'!DZ55</f>
        <v>0</v>
      </c>
      <c r="EA55" s="400">
        <f>DW55+'APONTAMENTO CREDENCIAMENTO'!EA55</f>
        <v>0</v>
      </c>
      <c r="EB55" s="400">
        <f>DX55+'APONTAMENTO CREDENCIAMENTO'!EB55</f>
        <v>0</v>
      </c>
      <c r="EC55" s="400">
        <f>DY55+'APONTAMENTO CREDENCIAMENTO'!EC55</f>
        <v>0</v>
      </c>
      <c r="ED55" s="400">
        <f>DZ55+'APONTAMENTO CREDENCIAMENTO'!ED55</f>
        <v>0</v>
      </c>
      <c r="EE55" s="400">
        <f>EA55+'APONTAMENTO CREDENCIAMENTO'!EE55</f>
        <v>0</v>
      </c>
      <c r="EF55" s="400">
        <f>EB55+'APONTAMENTO CREDENCIAMENTO'!EF55</f>
        <v>0</v>
      </c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v>0</v>
      </c>
      <c r="EQ55" s="179">
        <v>0</v>
      </c>
      <c r="ER55" s="179">
        <v>0</v>
      </c>
      <c r="ES55" s="179">
        <v>0</v>
      </c>
      <c r="ET55" s="179">
        <v>0</v>
      </c>
      <c r="EU55" s="179">
        <v>0</v>
      </c>
      <c r="EV55" s="172"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v>0</v>
      </c>
      <c r="FC55" s="256">
        <v>0</v>
      </c>
      <c r="FD55" s="250">
        <v>0</v>
      </c>
      <c r="FE55" s="257"/>
      <c r="FF55" s="181">
        <v>0</v>
      </c>
      <c r="FG55" s="181">
        <v>0</v>
      </c>
      <c r="FH55" s="181">
        <v>0</v>
      </c>
      <c r="FI55" s="181">
        <v>0</v>
      </c>
      <c r="FJ55" s="181">
        <v>0</v>
      </c>
      <c r="FK55" s="181">
        <v>0</v>
      </c>
      <c r="FL55" s="181">
        <v>0</v>
      </c>
      <c r="FM55" s="181">
        <v>0</v>
      </c>
      <c r="FN55" s="181">
        <v>0</v>
      </c>
      <c r="FO55" s="181">
        <v>0</v>
      </c>
      <c r="FP55" s="181">
        <v>0</v>
      </c>
      <c r="FQ55" s="181">
        <v>0</v>
      </c>
      <c r="FR55" s="181">
        <v>0</v>
      </c>
      <c r="FS55" s="181">
        <v>0</v>
      </c>
      <c r="FT55" s="181">
        <v>0</v>
      </c>
      <c r="FU55" s="181">
        <v>0</v>
      </c>
      <c r="FV55" s="181">
        <v>0</v>
      </c>
      <c r="FW55" s="181">
        <v>0</v>
      </c>
      <c r="FX55" s="181">
        <v>0</v>
      </c>
      <c r="FY55" s="181">
        <v>0</v>
      </c>
      <c r="FZ55" s="181">
        <v>0</v>
      </c>
      <c r="GA55" s="181">
        <v>0</v>
      </c>
      <c r="GB55" s="181">
        <v>0</v>
      </c>
      <c r="GC55" s="181">
        <v>0</v>
      </c>
      <c r="GD55" s="181">
        <v>0</v>
      </c>
      <c r="GE55" s="181">
        <v>0</v>
      </c>
      <c r="GF55" s="181">
        <v>0</v>
      </c>
      <c r="GG55" s="181">
        <v>0</v>
      </c>
      <c r="GH55" s="181">
        <v>0</v>
      </c>
      <c r="GI55" s="181">
        <v>0</v>
      </c>
      <c r="GJ55" s="181">
        <v>0</v>
      </c>
      <c r="GK55" s="258"/>
      <c r="GL55" s="103"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v>0</v>
      </c>
      <c r="HZ55" s="280">
        <v>0</v>
      </c>
      <c r="IA55" s="280">
        <v>0</v>
      </c>
    </row>
    <row r="56" spans="1:237" s="106" customFormat="1" ht="22.5" customHeight="1" x14ac:dyDescent="0.25">
      <c r="A56" t="s">
        <v>3234</v>
      </c>
      <c r="B56" s="522" t="s">
        <v>3235</v>
      </c>
      <c r="C56" s="523">
        <v>1</v>
      </c>
      <c r="D56" s="524" t="s">
        <v>3236</v>
      </c>
      <c r="E56" s="524" t="s">
        <v>3237</v>
      </c>
      <c r="F56" s="525" t="s">
        <v>3181</v>
      </c>
      <c r="G56" s="525" t="s">
        <v>3182</v>
      </c>
      <c r="H56" s="350" t="s">
        <v>1317</v>
      </c>
      <c r="I56" s="351" t="s">
        <v>1317</v>
      </c>
      <c r="J56" s="409" t="s">
        <v>3183</v>
      </c>
      <c r="K56" s="410" t="s">
        <v>3184</v>
      </c>
      <c r="L56" s="329">
        <v>0</v>
      </c>
      <c r="M56" s="329">
        <v>0</v>
      </c>
      <c r="N56" s="657"/>
      <c r="O56" s="658" t="s">
        <v>3336</v>
      </c>
      <c r="P56" s="659">
        <v>0</v>
      </c>
      <c r="Q56" s="400"/>
      <c r="R56" s="401"/>
      <c r="S56" s="400"/>
      <c r="T56" s="401"/>
      <c r="U56" s="400">
        <f>Q56+'APONTAMENTO CREDENCIAMENTO'!U56</f>
        <v>0</v>
      </c>
      <c r="V56" s="400">
        <f>R56+'APONTAMENTO CREDENCIAMENTO'!V56</f>
        <v>0</v>
      </c>
      <c r="W56" s="400">
        <f>S56+'APONTAMENTO CREDENCIAMENTO'!W56</f>
        <v>0</v>
      </c>
      <c r="X56" s="400">
        <f>T56+'APONTAMENTO CREDENCIAMENTO'!X56</f>
        <v>0</v>
      </c>
      <c r="Y56" s="400">
        <f>U56+'APONTAMENTO CREDENCIAMENTO'!Y56</f>
        <v>0</v>
      </c>
      <c r="Z56" s="400">
        <f>V56+'APONTAMENTO CREDENCIAMENTO'!Z56</f>
        <v>0</v>
      </c>
      <c r="AA56" s="400">
        <f>W56+'APONTAMENTO CREDENCIAMENTO'!AA56</f>
        <v>0</v>
      </c>
      <c r="AB56" s="400">
        <f>X56+'APONTAMENTO CREDENCIAMENTO'!AB56</f>
        <v>0</v>
      </c>
      <c r="AC56" s="400">
        <f>Y56+'APONTAMENTO CREDENCIAMENTO'!AC56</f>
        <v>0</v>
      </c>
      <c r="AD56" s="400">
        <f>Z56+'APONTAMENTO CREDENCIAMENTO'!AD56</f>
        <v>0</v>
      </c>
      <c r="AE56" s="400">
        <f>AA56+'APONTAMENTO CREDENCIAMENTO'!AE56</f>
        <v>0</v>
      </c>
      <c r="AF56" s="400">
        <f>AB56+'APONTAMENTO CREDENCIAMENTO'!AF56</f>
        <v>0</v>
      </c>
      <c r="AG56" s="400">
        <f>AC56+'APONTAMENTO CREDENCIAMENTO'!AG56</f>
        <v>0</v>
      </c>
      <c r="AH56" s="400">
        <f>AD56+'APONTAMENTO CREDENCIAMENTO'!AH56</f>
        <v>0</v>
      </c>
      <c r="AI56" s="400">
        <f>AE56+'APONTAMENTO CREDENCIAMENTO'!AI56</f>
        <v>0</v>
      </c>
      <c r="AJ56" s="400">
        <f>AF56+'APONTAMENTO CREDENCIAMENTO'!AJ56</f>
        <v>0</v>
      </c>
      <c r="AK56" s="400">
        <f>AG56+'APONTAMENTO CREDENCIAMENTO'!AK56</f>
        <v>0</v>
      </c>
      <c r="AL56" s="400">
        <f>AH56+'APONTAMENTO CREDENCIAMENTO'!AL56</f>
        <v>0</v>
      </c>
      <c r="AM56" s="400">
        <f>AI56+'APONTAMENTO CREDENCIAMENTO'!AM56</f>
        <v>0</v>
      </c>
      <c r="AN56" s="400">
        <f>AJ56+'APONTAMENTO CREDENCIAMENTO'!AN56</f>
        <v>0</v>
      </c>
      <c r="AO56" s="400">
        <f>AK56+'APONTAMENTO CREDENCIAMENTO'!AO56</f>
        <v>0</v>
      </c>
      <c r="AP56" s="400">
        <f>AL56+'APONTAMENTO CREDENCIAMENTO'!AP56</f>
        <v>0</v>
      </c>
      <c r="AQ56" s="400">
        <f>AM56+'APONTAMENTO CREDENCIAMENTO'!AQ56</f>
        <v>0</v>
      </c>
      <c r="AR56" s="400">
        <f>AN56+'APONTAMENTO CREDENCIAMENTO'!AR56</f>
        <v>0</v>
      </c>
      <c r="AS56" s="400">
        <f>AO56+'APONTAMENTO CREDENCIAMENTO'!AS56</f>
        <v>0</v>
      </c>
      <c r="AT56" s="400">
        <f>AP56+'APONTAMENTO CREDENCIAMENTO'!AT56</f>
        <v>0</v>
      </c>
      <c r="AU56" s="400">
        <f>AQ56+'APONTAMENTO CREDENCIAMENTO'!AU56</f>
        <v>0</v>
      </c>
      <c r="AV56" s="400">
        <f>AR56+'APONTAMENTO CREDENCIAMENTO'!AV56</f>
        <v>0</v>
      </c>
      <c r="AW56" s="400">
        <f>AS56+'APONTAMENTO CREDENCIAMENTO'!AW56</f>
        <v>0</v>
      </c>
      <c r="AX56" s="400">
        <f>AT56+'APONTAMENTO CREDENCIAMENTO'!AX56</f>
        <v>0</v>
      </c>
      <c r="AY56" s="400">
        <f>AU56+'APONTAMENTO CREDENCIAMENTO'!AY56</f>
        <v>0</v>
      </c>
      <c r="AZ56" s="400">
        <f>AV56+'APONTAMENTO CREDENCIAMENTO'!AZ56</f>
        <v>0</v>
      </c>
      <c r="BA56" s="400">
        <f>AW56+'APONTAMENTO CREDENCIAMENTO'!BA56</f>
        <v>0</v>
      </c>
      <c r="BB56" s="400">
        <f>AX56+'APONTAMENTO CREDENCIAMENTO'!BB56</f>
        <v>0</v>
      </c>
      <c r="BC56" s="400">
        <f>AY56+'APONTAMENTO CREDENCIAMENTO'!BC56</f>
        <v>0</v>
      </c>
      <c r="BD56" s="400">
        <f>AZ56+'APONTAMENTO CREDENCIAMENTO'!BD56</f>
        <v>0</v>
      </c>
      <c r="BE56" s="400">
        <f>BA56+'APONTAMENTO CREDENCIAMENTO'!BE56</f>
        <v>0</v>
      </c>
      <c r="BF56" s="400">
        <f>BB56+'APONTAMENTO CREDENCIAMENTO'!BF56</f>
        <v>0</v>
      </c>
      <c r="BG56" s="400">
        <f>BC56+'APONTAMENTO CREDENCIAMENTO'!BG56</f>
        <v>0</v>
      </c>
      <c r="BH56" s="400">
        <f>BD56+'APONTAMENTO CREDENCIAMENTO'!BH56</f>
        <v>0</v>
      </c>
      <c r="BI56" s="400">
        <f>BE56+'APONTAMENTO CREDENCIAMENTO'!BI56</f>
        <v>0</v>
      </c>
      <c r="BJ56" s="400">
        <f>BF56+'APONTAMENTO CREDENCIAMENTO'!BJ56</f>
        <v>0</v>
      </c>
      <c r="BK56" s="400">
        <f>BG56+'APONTAMENTO CREDENCIAMENTO'!BK56</f>
        <v>0</v>
      </c>
      <c r="BL56" s="400">
        <f>BH56+'APONTAMENTO CREDENCIAMENTO'!BL56</f>
        <v>0</v>
      </c>
      <c r="BM56" s="400">
        <f>BI56+'APONTAMENTO CREDENCIAMENTO'!BM56</f>
        <v>0</v>
      </c>
      <c r="BN56" s="400">
        <f>BJ56+'APONTAMENTO CREDENCIAMENTO'!BN56</f>
        <v>0</v>
      </c>
      <c r="BO56" s="400">
        <f>BK56+'APONTAMENTO CREDENCIAMENTO'!BO56</f>
        <v>0</v>
      </c>
      <c r="BP56" s="400">
        <f>BL56+'APONTAMENTO CREDENCIAMENTO'!BP56</f>
        <v>0</v>
      </c>
      <c r="BQ56" s="400">
        <f>BM56+'APONTAMENTO CREDENCIAMENTO'!BQ56</f>
        <v>0</v>
      </c>
      <c r="BR56" s="400">
        <f>BN56+'APONTAMENTO CREDENCIAMENTO'!BR56</f>
        <v>0</v>
      </c>
      <c r="BS56" s="400">
        <f>BO56+'APONTAMENTO CREDENCIAMENTO'!BS56</f>
        <v>0</v>
      </c>
      <c r="BT56" s="400">
        <f>BP56+'APONTAMENTO CREDENCIAMENTO'!BT56</f>
        <v>0</v>
      </c>
      <c r="BU56" s="400">
        <f>BQ56+'APONTAMENTO CREDENCIAMENTO'!BU56</f>
        <v>0</v>
      </c>
      <c r="BV56" s="400">
        <f>BR56+'APONTAMENTO CREDENCIAMENTO'!BV56</f>
        <v>0</v>
      </c>
      <c r="BW56" s="400">
        <f>BS56+'APONTAMENTO CREDENCIAMENTO'!BW56</f>
        <v>0</v>
      </c>
      <c r="BX56" s="400">
        <f>BT56+'APONTAMENTO CREDENCIAMENTO'!BX56</f>
        <v>0</v>
      </c>
      <c r="BY56" s="400">
        <f>BU56+'APONTAMENTO CREDENCIAMENTO'!BY56</f>
        <v>0</v>
      </c>
      <c r="BZ56" s="400">
        <f>BV56+'APONTAMENTO CREDENCIAMENTO'!BZ56</f>
        <v>0</v>
      </c>
      <c r="CA56" s="400">
        <f>BW56+'APONTAMENTO CREDENCIAMENTO'!CA56</f>
        <v>0</v>
      </c>
      <c r="CB56" s="400">
        <f>BX56+'APONTAMENTO CREDENCIAMENTO'!CB56</f>
        <v>0</v>
      </c>
      <c r="CC56" s="400">
        <f>BY56+'APONTAMENTO CREDENCIAMENTO'!CC56</f>
        <v>0</v>
      </c>
      <c r="CD56" s="400">
        <f>BZ56+'APONTAMENTO CREDENCIAMENTO'!CD56</f>
        <v>0</v>
      </c>
      <c r="CE56" s="400">
        <f>CA56+'APONTAMENTO CREDENCIAMENTO'!CE56</f>
        <v>0</v>
      </c>
      <c r="CF56" s="400">
        <f>CB56+'APONTAMENTO CREDENCIAMENTO'!CF56</f>
        <v>0</v>
      </c>
      <c r="CG56" s="400">
        <f>CC56+'APONTAMENTO CREDENCIAMENTO'!CG56</f>
        <v>0</v>
      </c>
      <c r="CH56" s="400">
        <f>CD56+'APONTAMENTO CREDENCIAMENTO'!CH56</f>
        <v>0</v>
      </c>
      <c r="CI56" s="400">
        <f>CE56+'APONTAMENTO CREDENCIAMENTO'!CI56</f>
        <v>0</v>
      </c>
      <c r="CJ56" s="400">
        <f>CF56+'APONTAMENTO CREDENCIAMENTO'!CJ56</f>
        <v>0</v>
      </c>
      <c r="CK56" s="400">
        <f>CG56+'APONTAMENTO CREDENCIAMENTO'!CK56</f>
        <v>0</v>
      </c>
      <c r="CL56" s="400">
        <f>CH56+'APONTAMENTO CREDENCIAMENTO'!CL56</f>
        <v>0</v>
      </c>
      <c r="CM56" s="400">
        <f>CI56+'APONTAMENTO CREDENCIAMENTO'!CM56</f>
        <v>0</v>
      </c>
      <c r="CN56" s="400">
        <f>CJ56+'APONTAMENTO CREDENCIAMENTO'!CN56</f>
        <v>0</v>
      </c>
      <c r="CO56" s="400">
        <f>CK56+'APONTAMENTO CREDENCIAMENTO'!CO56</f>
        <v>0</v>
      </c>
      <c r="CP56" s="400">
        <f>CL56+'APONTAMENTO CREDENCIAMENTO'!CP56</f>
        <v>0</v>
      </c>
      <c r="CQ56" s="400">
        <f>CM56+'APONTAMENTO CREDENCIAMENTO'!CQ56</f>
        <v>0</v>
      </c>
      <c r="CR56" s="400">
        <f>CN56+'APONTAMENTO CREDENCIAMENTO'!CR56</f>
        <v>0</v>
      </c>
      <c r="CS56" s="400">
        <f>CO56+'APONTAMENTO CREDENCIAMENTO'!CS56</f>
        <v>0</v>
      </c>
      <c r="CT56" s="400">
        <f>CP56+'APONTAMENTO CREDENCIAMENTO'!CT56</f>
        <v>0</v>
      </c>
      <c r="CU56" s="400">
        <f>CQ56+'APONTAMENTO CREDENCIAMENTO'!CU56</f>
        <v>0</v>
      </c>
      <c r="CV56" s="400">
        <f>CR56+'APONTAMENTO CREDENCIAMENTO'!CV56</f>
        <v>0</v>
      </c>
      <c r="CW56" s="400">
        <f>CS56+'APONTAMENTO CREDENCIAMENTO'!CW56</f>
        <v>0</v>
      </c>
      <c r="CX56" s="400">
        <f>CT56+'APONTAMENTO CREDENCIAMENTO'!CX56</f>
        <v>0</v>
      </c>
      <c r="CY56" s="400">
        <f>CU56+'APONTAMENTO CREDENCIAMENTO'!CY56</f>
        <v>0</v>
      </c>
      <c r="CZ56" s="400">
        <f>CV56+'APONTAMENTO CREDENCIAMENTO'!CZ56</f>
        <v>0</v>
      </c>
      <c r="DA56" s="400">
        <f>CW56+'APONTAMENTO CREDENCIAMENTO'!DA56</f>
        <v>0</v>
      </c>
      <c r="DB56" s="400">
        <f>CX56+'APONTAMENTO CREDENCIAMENTO'!DB56</f>
        <v>0</v>
      </c>
      <c r="DC56" s="400">
        <f>CY56+'APONTAMENTO CREDENCIAMENTO'!DC56</f>
        <v>0</v>
      </c>
      <c r="DD56" s="400">
        <f>CZ56+'APONTAMENTO CREDENCIAMENTO'!DD56</f>
        <v>0</v>
      </c>
      <c r="DE56" s="400">
        <f>DA56+'APONTAMENTO CREDENCIAMENTO'!DE56</f>
        <v>0</v>
      </c>
      <c r="DF56" s="400">
        <f>DB56+'APONTAMENTO CREDENCIAMENTO'!DF56</f>
        <v>0</v>
      </c>
      <c r="DG56" s="400">
        <f>DC56+'APONTAMENTO CREDENCIAMENTO'!DG56</f>
        <v>0</v>
      </c>
      <c r="DH56" s="400">
        <f>DD56+'APONTAMENTO CREDENCIAMENTO'!DH56</f>
        <v>0</v>
      </c>
      <c r="DI56" s="400">
        <f>DE56+'APONTAMENTO CREDENCIAMENTO'!DI56</f>
        <v>0</v>
      </c>
      <c r="DJ56" s="400">
        <f>DF56+'APONTAMENTO CREDENCIAMENTO'!DJ56</f>
        <v>0</v>
      </c>
      <c r="DK56" s="400">
        <f>DG56+'APONTAMENTO CREDENCIAMENTO'!DK56</f>
        <v>0</v>
      </c>
      <c r="DL56" s="400">
        <f>DH56+'APONTAMENTO CREDENCIAMENTO'!DL56</f>
        <v>0</v>
      </c>
      <c r="DM56" s="400">
        <f>DI56+'APONTAMENTO CREDENCIAMENTO'!DM56</f>
        <v>0</v>
      </c>
      <c r="DN56" s="400">
        <f>DJ56+'APONTAMENTO CREDENCIAMENTO'!DN56</f>
        <v>0</v>
      </c>
      <c r="DO56" s="400">
        <f>DK56+'APONTAMENTO CREDENCIAMENTO'!DO56</f>
        <v>0</v>
      </c>
      <c r="DP56" s="400">
        <f>DL56+'APONTAMENTO CREDENCIAMENTO'!DP56</f>
        <v>0</v>
      </c>
      <c r="DQ56" s="400">
        <f>DM56+'APONTAMENTO CREDENCIAMENTO'!DQ56</f>
        <v>0</v>
      </c>
      <c r="DR56" s="400">
        <f>DN56+'APONTAMENTO CREDENCIAMENTO'!DR56</f>
        <v>0</v>
      </c>
      <c r="DS56" s="400">
        <f>DO56+'APONTAMENTO CREDENCIAMENTO'!DS56</f>
        <v>0</v>
      </c>
      <c r="DT56" s="400">
        <f>DP56+'APONTAMENTO CREDENCIAMENTO'!DT56</f>
        <v>0</v>
      </c>
      <c r="DU56" s="400">
        <f>DQ56+'APONTAMENTO CREDENCIAMENTO'!DU56</f>
        <v>0</v>
      </c>
      <c r="DV56" s="400">
        <f>DR56+'APONTAMENTO CREDENCIAMENTO'!DV56</f>
        <v>0</v>
      </c>
      <c r="DW56" s="400">
        <f>DS56+'APONTAMENTO CREDENCIAMENTO'!DW56</f>
        <v>0</v>
      </c>
      <c r="DX56" s="400">
        <f>DT56+'APONTAMENTO CREDENCIAMENTO'!DX56</f>
        <v>0</v>
      </c>
      <c r="DY56" s="400">
        <f>DU56+'APONTAMENTO CREDENCIAMENTO'!DY56</f>
        <v>0</v>
      </c>
      <c r="DZ56" s="400">
        <f>DV56+'APONTAMENTO CREDENCIAMENTO'!DZ56</f>
        <v>0</v>
      </c>
      <c r="EA56" s="400">
        <f>DW56+'APONTAMENTO CREDENCIAMENTO'!EA56</f>
        <v>0</v>
      </c>
      <c r="EB56" s="400">
        <f>DX56+'APONTAMENTO CREDENCIAMENTO'!EB56</f>
        <v>0</v>
      </c>
      <c r="EC56" s="400">
        <f>DY56+'APONTAMENTO CREDENCIAMENTO'!EC56</f>
        <v>0</v>
      </c>
      <c r="ED56" s="400">
        <f>DZ56+'APONTAMENTO CREDENCIAMENTO'!ED56</f>
        <v>0</v>
      </c>
      <c r="EE56" s="400">
        <f>EA56+'APONTAMENTO CREDENCIAMENTO'!EE56</f>
        <v>0</v>
      </c>
      <c r="EF56" s="400">
        <f>EB56+'APONTAMENTO CREDENCIAMENTO'!EF56</f>
        <v>0</v>
      </c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v>0</v>
      </c>
      <c r="EQ56" s="171">
        <v>0</v>
      </c>
      <c r="ER56" s="171">
        <v>0</v>
      </c>
      <c r="ES56" s="171">
        <v>0</v>
      </c>
      <c r="ET56" s="171">
        <v>0</v>
      </c>
      <c r="EU56" s="171">
        <v>0</v>
      </c>
      <c r="EV56" s="172">
        <v>0</v>
      </c>
      <c r="EW56" s="367">
        <v>0</v>
      </c>
      <c r="EX56" s="248">
        <v>14426.66</v>
      </c>
      <c r="EY56" s="174">
        <v>0</v>
      </c>
      <c r="EZ56" s="249">
        <v>487.95800000000003</v>
      </c>
      <c r="FA56" s="249">
        <v>0</v>
      </c>
      <c r="FB56" s="174">
        <v>0</v>
      </c>
      <c r="FC56" s="175">
        <v>0</v>
      </c>
      <c r="FD56" s="250">
        <v>0</v>
      </c>
      <c r="FE56" s="176">
        <v>14982.098</v>
      </c>
      <c r="FF56" s="177">
        <v>14426.66</v>
      </c>
      <c r="FG56" s="177">
        <v>0</v>
      </c>
      <c r="FH56" s="177">
        <v>0</v>
      </c>
      <c r="FI56" s="177">
        <v>0</v>
      </c>
      <c r="FJ56" s="177">
        <v>0</v>
      </c>
      <c r="FK56" s="177">
        <v>0</v>
      </c>
      <c r="FL56" s="177">
        <v>308.18400000000003</v>
      </c>
      <c r="FM56" s="177">
        <v>0</v>
      </c>
      <c r="FN56" s="177">
        <v>0</v>
      </c>
      <c r="FO56" s="177">
        <v>0</v>
      </c>
      <c r="FP56" s="177">
        <v>0</v>
      </c>
      <c r="FQ56" s="177">
        <v>0</v>
      </c>
      <c r="FR56" s="177">
        <v>0</v>
      </c>
      <c r="FS56" s="177">
        <v>0</v>
      </c>
      <c r="FT56" s="177">
        <v>0</v>
      </c>
      <c r="FU56" s="177">
        <v>0</v>
      </c>
      <c r="FV56" s="177">
        <v>179.774</v>
      </c>
      <c r="FW56" s="177">
        <v>0</v>
      </c>
      <c r="FX56" s="177">
        <v>0</v>
      </c>
      <c r="FY56" s="177">
        <v>0</v>
      </c>
      <c r="FZ56" s="177">
        <v>0</v>
      </c>
      <c r="GA56" s="177">
        <v>0</v>
      </c>
      <c r="GB56" s="177">
        <v>0</v>
      </c>
      <c r="GC56" s="177">
        <v>0</v>
      </c>
      <c r="GD56" s="177">
        <v>0</v>
      </c>
      <c r="GE56" s="177">
        <v>0</v>
      </c>
      <c r="GF56" s="177">
        <v>0</v>
      </c>
      <c r="GG56" s="177">
        <v>0</v>
      </c>
      <c r="GH56" s="177">
        <v>0</v>
      </c>
      <c r="GI56" s="177">
        <v>0</v>
      </c>
      <c r="GJ56" s="177">
        <v>0</v>
      </c>
      <c r="GK56" s="178"/>
      <c r="GL56" s="103">
        <v>0</v>
      </c>
      <c r="GM56" s="124"/>
      <c r="GN56" s="104">
        <v>0</v>
      </c>
      <c r="GO56" s="104">
        <v>0</v>
      </c>
      <c r="GP56" s="104">
        <v>0</v>
      </c>
      <c r="GQ56" s="104">
        <v>0</v>
      </c>
      <c r="GR56" s="104">
        <v>0</v>
      </c>
      <c r="GS56" s="104">
        <v>0</v>
      </c>
      <c r="GT56" s="104">
        <v>0</v>
      </c>
      <c r="GU56" s="104">
        <v>0</v>
      </c>
      <c r="GV56" s="104">
        <v>0</v>
      </c>
      <c r="GW56" s="104">
        <v>0</v>
      </c>
      <c r="GX56" s="104">
        <v>0</v>
      </c>
      <c r="GY56" s="104">
        <v>0</v>
      </c>
      <c r="GZ56" s="104">
        <v>0</v>
      </c>
      <c r="HA56" s="104">
        <v>0</v>
      </c>
      <c r="HB56" s="104">
        <v>0</v>
      </c>
      <c r="HC56" s="104">
        <v>0</v>
      </c>
      <c r="HD56" s="104">
        <v>0</v>
      </c>
      <c r="HE56" s="104">
        <v>0</v>
      </c>
      <c r="HF56" s="104">
        <v>0</v>
      </c>
      <c r="HG56" s="104">
        <v>0</v>
      </c>
      <c r="HH56" s="104">
        <v>0</v>
      </c>
      <c r="HI56" s="104">
        <v>0</v>
      </c>
      <c r="HJ56" s="104">
        <v>0</v>
      </c>
      <c r="HK56" s="104">
        <v>0</v>
      </c>
      <c r="HL56" s="104">
        <v>0</v>
      </c>
      <c r="HM56" s="104">
        <v>0</v>
      </c>
      <c r="HN56" s="104">
        <v>0</v>
      </c>
      <c r="HO56" s="104">
        <v>0</v>
      </c>
      <c r="HP56" s="104"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v>0</v>
      </c>
      <c r="HZ56" s="280">
        <v>0</v>
      </c>
      <c r="IA56" s="280">
        <v>0</v>
      </c>
      <c r="IB56" s="64" t="b">
        <v>0</v>
      </c>
      <c r="IC56" s="64"/>
    </row>
    <row r="57" spans="1:237" s="106" customFormat="1" ht="22.5" customHeight="1" x14ac:dyDescent="0.25">
      <c r="A57" s="368" t="s">
        <v>3234</v>
      </c>
      <c r="B57" s="369" t="s">
        <v>3235</v>
      </c>
      <c r="C57" s="370" t="s">
        <v>3191</v>
      </c>
      <c r="D57" s="371" t="s">
        <v>3236</v>
      </c>
      <c r="E57" s="371" t="s">
        <v>3237</v>
      </c>
      <c r="F57" s="372" t="s">
        <v>3181</v>
      </c>
      <c r="G57" s="372" t="s">
        <v>3182</v>
      </c>
      <c r="H57" s="373" t="s">
        <v>1317</v>
      </c>
      <c r="I57" s="374" t="s">
        <v>1317</v>
      </c>
      <c r="J57" s="421" t="s">
        <v>3183</v>
      </c>
      <c r="K57" s="421" t="s">
        <v>3185</v>
      </c>
      <c r="L57" s="329">
        <v>7</v>
      </c>
      <c r="M57" s="329">
        <v>0</v>
      </c>
      <c r="N57" s="657"/>
      <c r="O57" s="658" t="s">
        <v>3336</v>
      </c>
      <c r="P57" s="659">
        <v>0</v>
      </c>
      <c r="Q57" s="400">
        <v>34</v>
      </c>
      <c r="R57" s="401"/>
      <c r="S57" s="400"/>
      <c r="T57" s="401"/>
      <c r="U57" s="400">
        <f>Q57+'APONTAMENTO CREDENCIAMENTO'!U57</f>
        <v>34</v>
      </c>
      <c r="V57" s="400">
        <f>R57+'APONTAMENTO CREDENCIAMENTO'!V57</f>
        <v>0</v>
      </c>
      <c r="W57" s="400">
        <f>S57+'APONTAMENTO CREDENCIAMENTO'!W57</f>
        <v>0</v>
      </c>
      <c r="X57" s="400">
        <f>T57+'APONTAMENTO CREDENCIAMENTO'!X57</f>
        <v>0</v>
      </c>
      <c r="Y57" s="400">
        <f>U57+'APONTAMENTO CREDENCIAMENTO'!Y57</f>
        <v>34</v>
      </c>
      <c r="Z57" s="400">
        <f>V57+'APONTAMENTO CREDENCIAMENTO'!Z57</f>
        <v>0</v>
      </c>
      <c r="AA57" s="400">
        <f>W57+'APONTAMENTO CREDENCIAMENTO'!AA57</f>
        <v>0</v>
      </c>
      <c r="AB57" s="400">
        <f>X57+'APONTAMENTO CREDENCIAMENTO'!AB57</f>
        <v>0</v>
      </c>
      <c r="AC57" s="400">
        <f>Y57+'APONTAMENTO CREDENCIAMENTO'!AC57</f>
        <v>34</v>
      </c>
      <c r="AD57" s="400">
        <f>Z57+'APONTAMENTO CREDENCIAMENTO'!AD57</f>
        <v>0</v>
      </c>
      <c r="AE57" s="400">
        <f>AA57+'APONTAMENTO CREDENCIAMENTO'!AE57</f>
        <v>0</v>
      </c>
      <c r="AF57" s="400">
        <f>AB57+'APONTAMENTO CREDENCIAMENTO'!AF57</f>
        <v>0</v>
      </c>
      <c r="AG57" s="400">
        <f>AC57+'APONTAMENTO CREDENCIAMENTO'!AG57</f>
        <v>34</v>
      </c>
      <c r="AH57" s="400">
        <f>AD57+'APONTAMENTO CREDENCIAMENTO'!AH57</f>
        <v>0</v>
      </c>
      <c r="AI57" s="400">
        <f>AE57+'APONTAMENTO CREDENCIAMENTO'!AI57</f>
        <v>0</v>
      </c>
      <c r="AJ57" s="400">
        <f>AF57+'APONTAMENTO CREDENCIAMENTO'!AJ57</f>
        <v>0</v>
      </c>
      <c r="AK57" s="400">
        <f>AG57+'APONTAMENTO CREDENCIAMENTO'!AK57</f>
        <v>34</v>
      </c>
      <c r="AL57" s="400">
        <f>AH57+'APONTAMENTO CREDENCIAMENTO'!AL57</f>
        <v>0</v>
      </c>
      <c r="AM57" s="400">
        <f>AI57+'APONTAMENTO CREDENCIAMENTO'!AM57</f>
        <v>0</v>
      </c>
      <c r="AN57" s="400">
        <f>AJ57+'APONTAMENTO CREDENCIAMENTO'!AN57</f>
        <v>0</v>
      </c>
      <c r="AO57" s="400">
        <f>AK57+'APONTAMENTO CREDENCIAMENTO'!AO57</f>
        <v>35</v>
      </c>
      <c r="AP57" s="400">
        <f>AL57+'APONTAMENTO CREDENCIAMENTO'!AP57</f>
        <v>0</v>
      </c>
      <c r="AQ57" s="400">
        <f>AM57+'APONTAMENTO CREDENCIAMENTO'!AQ57</f>
        <v>0</v>
      </c>
      <c r="AR57" s="400">
        <f>AN57+'APONTAMENTO CREDENCIAMENTO'!AR57</f>
        <v>0</v>
      </c>
      <c r="AS57" s="400">
        <f>AO57+'APONTAMENTO CREDENCIAMENTO'!AS57</f>
        <v>35</v>
      </c>
      <c r="AT57" s="400">
        <f>AP57+'APONTAMENTO CREDENCIAMENTO'!AT57</f>
        <v>0</v>
      </c>
      <c r="AU57" s="400">
        <f>AQ57+'APONTAMENTO CREDENCIAMENTO'!AU57</f>
        <v>0</v>
      </c>
      <c r="AV57" s="400">
        <f>AR57+'APONTAMENTO CREDENCIAMENTO'!AV57</f>
        <v>0</v>
      </c>
      <c r="AW57" s="400">
        <f>AS57+'APONTAMENTO CREDENCIAMENTO'!AW57</f>
        <v>35</v>
      </c>
      <c r="AX57" s="400">
        <f>AT57+'APONTAMENTO CREDENCIAMENTO'!AX57</f>
        <v>0</v>
      </c>
      <c r="AY57" s="400">
        <f>AU57+'APONTAMENTO CREDENCIAMENTO'!AY57</f>
        <v>0</v>
      </c>
      <c r="AZ57" s="400">
        <f>AV57+'APONTAMENTO CREDENCIAMENTO'!AZ57</f>
        <v>0</v>
      </c>
      <c r="BA57" s="400">
        <f>AW57+'APONTAMENTO CREDENCIAMENTO'!BA57</f>
        <v>35</v>
      </c>
      <c r="BB57" s="400">
        <f>AX57+'APONTAMENTO CREDENCIAMENTO'!BB57</f>
        <v>0</v>
      </c>
      <c r="BC57" s="400">
        <f>AY57+'APONTAMENTO CREDENCIAMENTO'!BC57</f>
        <v>0</v>
      </c>
      <c r="BD57" s="400">
        <f>AZ57+'APONTAMENTO CREDENCIAMENTO'!BD57</f>
        <v>0</v>
      </c>
      <c r="BE57" s="400">
        <f>BA57+'APONTAMENTO CREDENCIAMENTO'!BE57</f>
        <v>35</v>
      </c>
      <c r="BF57" s="400">
        <f>BB57+'APONTAMENTO CREDENCIAMENTO'!BF57</f>
        <v>0</v>
      </c>
      <c r="BG57" s="400">
        <f>BC57+'APONTAMENTO CREDENCIAMENTO'!BG57</f>
        <v>0</v>
      </c>
      <c r="BH57" s="400">
        <f>BD57+'APONTAMENTO CREDENCIAMENTO'!BH57</f>
        <v>0</v>
      </c>
      <c r="BI57" s="400">
        <f>BE57+'APONTAMENTO CREDENCIAMENTO'!BI57</f>
        <v>35</v>
      </c>
      <c r="BJ57" s="400">
        <f>BF57+'APONTAMENTO CREDENCIAMENTO'!BJ57</f>
        <v>0</v>
      </c>
      <c r="BK57" s="400">
        <f>BG57+'APONTAMENTO CREDENCIAMENTO'!BK57</f>
        <v>0</v>
      </c>
      <c r="BL57" s="400">
        <f>BH57+'APONTAMENTO CREDENCIAMENTO'!BL57</f>
        <v>0</v>
      </c>
      <c r="BM57" s="400">
        <f>BI57+'APONTAMENTO CREDENCIAMENTO'!BM57</f>
        <v>35</v>
      </c>
      <c r="BN57" s="400">
        <f>BJ57+'APONTAMENTO CREDENCIAMENTO'!BN57</f>
        <v>0</v>
      </c>
      <c r="BO57" s="400">
        <f>BK57+'APONTAMENTO CREDENCIAMENTO'!BO57</f>
        <v>0</v>
      </c>
      <c r="BP57" s="400">
        <f>BL57+'APONTAMENTO CREDENCIAMENTO'!BP57</f>
        <v>0</v>
      </c>
      <c r="BQ57" s="400">
        <f>BM57+'APONTAMENTO CREDENCIAMENTO'!BQ57</f>
        <v>35</v>
      </c>
      <c r="BR57" s="400">
        <f>BN57+'APONTAMENTO CREDENCIAMENTO'!BR57</f>
        <v>0</v>
      </c>
      <c r="BS57" s="400">
        <f>BO57+'APONTAMENTO CREDENCIAMENTO'!BS57</f>
        <v>0</v>
      </c>
      <c r="BT57" s="400">
        <f>BP57+'APONTAMENTO CREDENCIAMENTO'!BT57</f>
        <v>0</v>
      </c>
      <c r="BU57" s="400">
        <f>BQ57+'APONTAMENTO CREDENCIAMENTO'!BU57</f>
        <v>35</v>
      </c>
      <c r="BV57" s="400">
        <f>BR57+'APONTAMENTO CREDENCIAMENTO'!BV57</f>
        <v>0</v>
      </c>
      <c r="BW57" s="400">
        <f>BS57+'APONTAMENTO CREDENCIAMENTO'!BW57</f>
        <v>0</v>
      </c>
      <c r="BX57" s="400">
        <f>BT57+'APONTAMENTO CREDENCIAMENTO'!BX57</f>
        <v>0</v>
      </c>
      <c r="BY57" s="400">
        <f>BU57+'APONTAMENTO CREDENCIAMENTO'!BY57</f>
        <v>35</v>
      </c>
      <c r="BZ57" s="400">
        <f>BV57+'APONTAMENTO CREDENCIAMENTO'!BZ57</f>
        <v>0</v>
      </c>
      <c r="CA57" s="400">
        <f>BW57+'APONTAMENTO CREDENCIAMENTO'!CA57</f>
        <v>0</v>
      </c>
      <c r="CB57" s="400">
        <f>BX57+'APONTAMENTO CREDENCIAMENTO'!CB57</f>
        <v>0</v>
      </c>
      <c r="CC57" s="400">
        <f>BY57+'APONTAMENTO CREDENCIAMENTO'!CC57</f>
        <v>36</v>
      </c>
      <c r="CD57" s="400">
        <f>BZ57+'APONTAMENTO CREDENCIAMENTO'!CD57</f>
        <v>0</v>
      </c>
      <c r="CE57" s="400">
        <f>CA57+'APONTAMENTO CREDENCIAMENTO'!CE57</f>
        <v>0</v>
      </c>
      <c r="CF57" s="400">
        <f>CB57+'APONTAMENTO CREDENCIAMENTO'!CF57</f>
        <v>0</v>
      </c>
      <c r="CG57" s="400">
        <f>CC57+'APONTAMENTO CREDENCIAMENTO'!CG57</f>
        <v>36</v>
      </c>
      <c r="CH57" s="400">
        <f>CD57+'APONTAMENTO CREDENCIAMENTO'!CH57</f>
        <v>0</v>
      </c>
      <c r="CI57" s="400">
        <f>CE57+'APONTAMENTO CREDENCIAMENTO'!CI57</f>
        <v>0</v>
      </c>
      <c r="CJ57" s="400">
        <f>CF57+'APONTAMENTO CREDENCIAMENTO'!CJ57</f>
        <v>0</v>
      </c>
      <c r="CK57" s="400">
        <f>CG57+'APONTAMENTO CREDENCIAMENTO'!CK57</f>
        <v>36</v>
      </c>
      <c r="CL57" s="400">
        <f>CH57+'APONTAMENTO CREDENCIAMENTO'!CL57</f>
        <v>0</v>
      </c>
      <c r="CM57" s="400">
        <f>CI57+'APONTAMENTO CREDENCIAMENTO'!CM57</f>
        <v>0</v>
      </c>
      <c r="CN57" s="400">
        <f>CJ57+'APONTAMENTO CREDENCIAMENTO'!CN57</f>
        <v>0</v>
      </c>
      <c r="CO57" s="400">
        <f>CK57+'APONTAMENTO CREDENCIAMENTO'!CO57</f>
        <v>36</v>
      </c>
      <c r="CP57" s="400">
        <f>CL57+'APONTAMENTO CREDENCIAMENTO'!CP57</f>
        <v>0</v>
      </c>
      <c r="CQ57" s="400">
        <f>CM57+'APONTAMENTO CREDENCIAMENTO'!CQ57</f>
        <v>0</v>
      </c>
      <c r="CR57" s="400">
        <f>CN57+'APONTAMENTO CREDENCIAMENTO'!CR57</f>
        <v>0</v>
      </c>
      <c r="CS57" s="400">
        <f>CO57+'APONTAMENTO CREDENCIAMENTO'!CS57</f>
        <v>36</v>
      </c>
      <c r="CT57" s="400">
        <f>CP57+'APONTAMENTO CREDENCIAMENTO'!CT57</f>
        <v>0</v>
      </c>
      <c r="CU57" s="400">
        <f>CQ57+'APONTAMENTO CREDENCIAMENTO'!CU57</f>
        <v>0</v>
      </c>
      <c r="CV57" s="400">
        <f>CR57+'APONTAMENTO CREDENCIAMENTO'!CV57</f>
        <v>0</v>
      </c>
      <c r="CW57" s="400">
        <f>CS57+'APONTAMENTO CREDENCIAMENTO'!CW57</f>
        <v>36</v>
      </c>
      <c r="CX57" s="400">
        <f>CT57+'APONTAMENTO CREDENCIAMENTO'!CX57</f>
        <v>0</v>
      </c>
      <c r="CY57" s="400">
        <f>CU57+'APONTAMENTO CREDENCIAMENTO'!CY57</f>
        <v>0</v>
      </c>
      <c r="CZ57" s="400">
        <f>CV57+'APONTAMENTO CREDENCIAMENTO'!CZ57</f>
        <v>0</v>
      </c>
      <c r="DA57" s="400">
        <f>CW57+'APONTAMENTO CREDENCIAMENTO'!DA57</f>
        <v>36</v>
      </c>
      <c r="DB57" s="400">
        <f>CX57+'APONTAMENTO CREDENCIAMENTO'!DB57</f>
        <v>0</v>
      </c>
      <c r="DC57" s="400">
        <f>CY57+'APONTAMENTO CREDENCIAMENTO'!DC57</f>
        <v>0</v>
      </c>
      <c r="DD57" s="400">
        <f>CZ57+'APONTAMENTO CREDENCIAMENTO'!DD57</f>
        <v>0</v>
      </c>
      <c r="DE57" s="400">
        <f>DA57+'APONTAMENTO CREDENCIAMENTO'!DE57</f>
        <v>36</v>
      </c>
      <c r="DF57" s="400">
        <f>DB57+'APONTAMENTO CREDENCIAMENTO'!DF57</f>
        <v>0</v>
      </c>
      <c r="DG57" s="400">
        <f>DC57+'APONTAMENTO CREDENCIAMENTO'!DG57</f>
        <v>0</v>
      </c>
      <c r="DH57" s="400">
        <f>DD57+'APONTAMENTO CREDENCIAMENTO'!DH57</f>
        <v>0</v>
      </c>
      <c r="DI57" s="400">
        <f>DE57+'APONTAMENTO CREDENCIAMENTO'!DI57</f>
        <v>36</v>
      </c>
      <c r="DJ57" s="400">
        <f>DF57+'APONTAMENTO CREDENCIAMENTO'!DJ57</f>
        <v>0</v>
      </c>
      <c r="DK57" s="400">
        <f>DG57+'APONTAMENTO CREDENCIAMENTO'!DK57</f>
        <v>0</v>
      </c>
      <c r="DL57" s="400">
        <f>DH57+'APONTAMENTO CREDENCIAMENTO'!DL57</f>
        <v>0</v>
      </c>
      <c r="DM57" s="400">
        <f>DI57+'APONTAMENTO CREDENCIAMENTO'!DM57</f>
        <v>36</v>
      </c>
      <c r="DN57" s="400">
        <f>DJ57+'APONTAMENTO CREDENCIAMENTO'!DN57</f>
        <v>0</v>
      </c>
      <c r="DO57" s="400">
        <f>DK57+'APONTAMENTO CREDENCIAMENTO'!DO57</f>
        <v>0</v>
      </c>
      <c r="DP57" s="400">
        <f>DL57+'APONTAMENTO CREDENCIAMENTO'!DP57</f>
        <v>0</v>
      </c>
      <c r="DQ57" s="400">
        <f>DM57+'APONTAMENTO CREDENCIAMENTO'!DQ57</f>
        <v>36</v>
      </c>
      <c r="DR57" s="400">
        <f>DN57+'APONTAMENTO CREDENCIAMENTO'!DR57</f>
        <v>0</v>
      </c>
      <c r="DS57" s="400">
        <f>DO57+'APONTAMENTO CREDENCIAMENTO'!DS57</f>
        <v>0</v>
      </c>
      <c r="DT57" s="400">
        <f>DP57+'APONTAMENTO CREDENCIAMENTO'!DT57</f>
        <v>0</v>
      </c>
      <c r="DU57" s="400">
        <f>DQ57+'APONTAMENTO CREDENCIAMENTO'!DU57</f>
        <v>36</v>
      </c>
      <c r="DV57" s="400">
        <f>DR57+'APONTAMENTO CREDENCIAMENTO'!DV57</f>
        <v>0</v>
      </c>
      <c r="DW57" s="400">
        <f>DS57+'APONTAMENTO CREDENCIAMENTO'!DW57</f>
        <v>0</v>
      </c>
      <c r="DX57" s="400">
        <f>DT57+'APONTAMENTO CREDENCIAMENTO'!DX57</f>
        <v>0</v>
      </c>
      <c r="DY57" s="400">
        <f>DU57+'APONTAMENTO CREDENCIAMENTO'!DY57</f>
        <v>36</v>
      </c>
      <c r="DZ57" s="400">
        <f>DV57+'APONTAMENTO CREDENCIAMENTO'!DZ57</f>
        <v>0</v>
      </c>
      <c r="EA57" s="400">
        <f>DW57+'APONTAMENTO CREDENCIAMENTO'!EA57</f>
        <v>0</v>
      </c>
      <c r="EB57" s="400">
        <f>DX57+'APONTAMENTO CREDENCIAMENTO'!EB57</f>
        <v>0</v>
      </c>
      <c r="EC57" s="400">
        <f>DY57+'APONTAMENTO CREDENCIAMENTO'!EC57</f>
        <v>36</v>
      </c>
      <c r="ED57" s="400">
        <f>DZ57+'APONTAMENTO CREDENCIAMENTO'!ED57</f>
        <v>0</v>
      </c>
      <c r="EE57" s="400">
        <f>EA57+'APONTAMENTO CREDENCIAMENTO'!EE57</f>
        <v>0</v>
      </c>
      <c r="EF57" s="400">
        <f>EB57+'APONTAMENTO CREDENCIAMENTO'!EF57</f>
        <v>0</v>
      </c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v>34</v>
      </c>
      <c r="EQ57" s="171">
        <v>2</v>
      </c>
      <c r="ER57" s="171">
        <v>0</v>
      </c>
      <c r="ES57" s="171">
        <v>0</v>
      </c>
      <c r="ET57" s="171">
        <v>0</v>
      </c>
      <c r="EU57" s="171">
        <v>0</v>
      </c>
      <c r="EV57" s="172">
        <v>36</v>
      </c>
      <c r="EW57" s="173"/>
      <c r="EX57" s="248">
        <v>0</v>
      </c>
      <c r="EY57" s="174">
        <v>67.48</v>
      </c>
      <c r="EZ57" s="249">
        <v>0</v>
      </c>
      <c r="FA57" s="249">
        <v>0</v>
      </c>
      <c r="FB57" s="174">
        <v>0</v>
      </c>
      <c r="FC57" s="126">
        <v>0</v>
      </c>
      <c r="FD57" s="250"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v>0</v>
      </c>
      <c r="HZ57" s="280">
        <v>0</v>
      </c>
      <c r="IA57" s="280">
        <v>0</v>
      </c>
      <c r="IB57" s="64"/>
      <c r="IC57" s="64"/>
    </row>
    <row r="58" spans="1:237" s="106" customFormat="1" ht="22.5" customHeight="1" x14ac:dyDescent="0.25">
      <c r="A58" s="368" t="s">
        <v>3234</v>
      </c>
      <c r="B58" s="369" t="s">
        <v>3235</v>
      </c>
      <c r="C58" s="375" t="s">
        <v>3191</v>
      </c>
      <c r="D58" s="371" t="s">
        <v>3236</v>
      </c>
      <c r="E58" s="371" t="s">
        <v>3237</v>
      </c>
      <c r="F58" s="376" t="s">
        <v>3181</v>
      </c>
      <c r="G58" s="376" t="s">
        <v>3182</v>
      </c>
      <c r="H58" s="373" t="s">
        <v>1317</v>
      </c>
      <c r="I58" s="374" t="s">
        <v>1317</v>
      </c>
      <c r="J58" s="421" t="s">
        <v>3183</v>
      </c>
      <c r="K58" s="422" t="s">
        <v>3186</v>
      </c>
      <c r="L58" s="329">
        <v>0</v>
      </c>
      <c r="M58" s="329">
        <v>0</v>
      </c>
      <c r="N58" s="657"/>
      <c r="O58" s="658" t="s">
        <v>3336</v>
      </c>
      <c r="P58" s="659">
        <v>0</v>
      </c>
      <c r="Q58" s="400"/>
      <c r="R58" s="401"/>
      <c r="S58" s="400"/>
      <c r="T58" s="401"/>
      <c r="U58" s="400">
        <f>Q58+'APONTAMENTO CREDENCIAMENTO'!U58</f>
        <v>0</v>
      </c>
      <c r="V58" s="400">
        <f>R58+'APONTAMENTO CREDENCIAMENTO'!V58</f>
        <v>0</v>
      </c>
      <c r="W58" s="400">
        <f>S58+'APONTAMENTO CREDENCIAMENTO'!W58</f>
        <v>0</v>
      </c>
      <c r="X58" s="400">
        <f>T58+'APONTAMENTO CREDENCIAMENTO'!X58</f>
        <v>0</v>
      </c>
      <c r="Y58" s="400">
        <f>U58+'APONTAMENTO CREDENCIAMENTO'!Y58</f>
        <v>0</v>
      </c>
      <c r="Z58" s="400">
        <f>V58+'APONTAMENTO CREDENCIAMENTO'!Z58</f>
        <v>0</v>
      </c>
      <c r="AA58" s="400">
        <f>W58+'APONTAMENTO CREDENCIAMENTO'!AA58</f>
        <v>0</v>
      </c>
      <c r="AB58" s="400">
        <f>X58+'APONTAMENTO CREDENCIAMENTO'!AB58</f>
        <v>0</v>
      </c>
      <c r="AC58" s="400">
        <f>Y58+'APONTAMENTO CREDENCIAMENTO'!AC58</f>
        <v>0</v>
      </c>
      <c r="AD58" s="400">
        <f>Z58+'APONTAMENTO CREDENCIAMENTO'!AD58</f>
        <v>0</v>
      </c>
      <c r="AE58" s="400">
        <f>AA58+'APONTAMENTO CREDENCIAMENTO'!AE58</f>
        <v>0</v>
      </c>
      <c r="AF58" s="400">
        <f>AB58+'APONTAMENTO CREDENCIAMENTO'!AF58</f>
        <v>0</v>
      </c>
      <c r="AG58" s="400">
        <f>AC58+'APONTAMENTO CREDENCIAMENTO'!AG58</f>
        <v>0</v>
      </c>
      <c r="AH58" s="400">
        <f>AD58+'APONTAMENTO CREDENCIAMENTO'!AH58</f>
        <v>0</v>
      </c>
      <c r="AI58" s="400">
        <f>AE58+'APONTAMENTO CREDENCIAMENTO'!AI58</f>
        <v>0</v>
      </c>
      <c r="AJ58" s="400">
        <f>AF58+'APONTAMENTO CREDENCIAMENTO'!AJ58</f>
        <v>0</v>
      </c>
      <c r="AK58" s="400">
        <f>AG58+'APONTAMENTO CREDENCIAMENTO'!AK58</f>
        <v>0</v>
      </c>
      <c r="AL58" s="400">
        <f>AH58+'APONTAMENTO CREDENCIAMENTO'!AL58</f>
        <v>0</v>
      </c>
      <c r="AM58" s="400">
        <f>AI58+'APONTAMENTO CREDENCIAMENTO'!AM58</f>
        <v>0</v>
      </c>
      <c r="AN58" s="400">
        <f>AJ58+'APONTAMENTO CREDENCIAMENTO'!AN58</f>
        <v>0</v>
      </c>
      <c r="AO58" s="400">
        <f>AK58+'APONTAMENTO CREDENCIAMENTO'!AO58</f>
        <v>0</v>
      </c>
      <c r="AP58" s="400">
        <f>AL58+'APONTAMENTO CREDENCIAMENTO'!AP58</f>
        <v>0</v>
      </c>
      <c r="AQ58" s="400">
        <f>AM58+'APONTAMENTO CREDENCIAMENTO'!AQ58</f>
        <v>0</v>
      </c>
      <c r="AR58" s="400">
        <f>AN58+'APONTAMENTO CREDENCIAMENTO'!AR58</f>
        <v>0</v>
      </c>
      <c r="AS58" s="400">
        <f>AO58+'APONTAMENTO CREDENCIAMENTO'!AS58</f>
        <v>0</v>
      </c>
      <c r="AT58" s="400">
        <f>AP58+'APONTAMENTO CREDENCIAMENTO'!AT58</f>
        <v>0</v>
      </c>
      <c r="AU58" s="400">
        <f>AQ58+'APONTAMENTO CREDENCIAMENTO'!AU58</f>
        <v>0</v>
      </c>
      <c r="AV58" s="400">
        <f>AR58+'APONTAMENTO CREDENCIAMENTO'!AV58</f>
        <v>0</v>
      </c>
      <c r="AW58" s="400">
        <f>AS58+'APONTAMENTO CREDENCIAMENTO'!AW58</f>
        <v>0</v>
      </c>
      <c r="AX58" s="400">
        <f>AT58+'APONTAMENTO CREDENCIAMENTO'!AX58</f>
        <v>0</v>
      </c>
      <c r="AY58" s="400">
        <f>AU58+'APONTAMENTO CREDENCIAMENTO'!AY58</f>
        <v>0</v>
      </c>
      <c r="AZ58" s="400">
        <f>AV58+'APONTAMENTO CREDENCIAMENTO'!AZ58</f>
        <v>0</v>
      </c>
      <c r="BA58" s="400">
        <f>AW58+'APONTAMENTO CREDENCIAMENTO'!BA58</f>
        <v>0</v>
      </c>
      <c r="BB58" s="400">
        <f>AX58+'APONTAMENTO CREDENCIAMENTO'!BB58</f>
        <v>0</v>
      </c>
      <c r="BC58" s="400">
        <f>AY58+'APONTAMENTO CREDENCIAMENTO'!BC58</f>
        <v>0</v>
      </c>
      <c r="BD58" s="400">
        <f>AZ58+'APONTAMENTO CREDENCIAMENTO'!BD58</f>
        <v>0</v>
      </c>
      <c r="BE58" s="400">
        <f>BA58+'APONTAMENTO CREDENCIAMENTO'!BE58</f>
        <v>0</v>
      </c>
      <c r="BF58" s="400">
        <f>BB58+'APONTAMENTO CREDENCIAMENTO'!BF58</f>
        <v>0</v>
      </c>
      <c r="BG58" s="400">
        <f>BC58+'APONTAMENTO CREDENCIAMENTO'!BG58</f>
        <v>0</v>
      </c>
      <c r="BH58" s="400">
        <f>BD58+'APONTAMENTO CREDENCIAMENTO'!BH58</f>
        <v>0</v>
      </c>
      <c r="BI58" s="400">
        <f>BE58+'APONTAMENTO CREDENCIAMENTO'!BI58</f>
        <v>0</v>
      </c>
      <c r="BJ58" s="400">
        <f>BF58+'APONTAMENTO CREDENCIAMENTO'!BJ58</f>
        <v>0</v>
      </c>
      <c r="BK58" s="400">
        <f>BG58+'APONTAMENTO CREDENCIAMENTO'!BK58</f>
        <v>0</v>
      </c>
      <c r="BL58" s="400">
        <f>BH58+'APONTAMENTO CREDENCIAMENTO'!BL58</f>
        <v>0</v>
      </c>
      <c r="BM58" s="400">
        <f>BI58+'APONTAMENTO CREDENCIAMENTO'!BM58</f>
        <v>0</v>
      </c>
      <c r="BN58" s="400">
        <f>BJ58+'APONTAMENTO CREDENCIAMENTO'!BN58</f>
        <v>0</v>
      </c>
      <c r="BO58" s="400">
        <f>BK58+'APONTAMENTO CREDENCIAMENTO'!BO58</f>
        <v>0</v>
      </c>
      <c r="BP58" s="400">
        <f>BL58+'APONTAMENTO CREDENCIAMENTO'!BP58</f>
        <v>0</v>
      </c>
      <c r="BQ58" s="400">
        <f>BM58+'APONTAMENTO CREDENCIAMENTO'!BQ58</f>
        <v>0</v>
      </c>
      <c r="BR58" s="400">
        <f>BN58+'APONTAMENTO CREDENCIAMENTO'!BR58</f>
        <v>0</v>
      </c>
      <c r="BS58" s="400">
        <f>BO58+'APONTAMENTO CREDENCIAMENTO'!BS58</f>
        <v>0</v>
      </c>
      <c r="BT58" s="400">
        <f>BP58+'APONTAMENTO CREDENCIAMENTO'!BT58</f>
        <v>0</v>
      </c>
      <c r="BU58" s="400">
        <f>BQ58+'APONTAMENTO CREDENCIAMENTO'!BU58</f>
        <v>0</v>
      </c>
      <c r="BV58" s="400">
        <f>BR58+'APONTAMENTO CREDENCIAMENTO'!BV58</f>
        <v>0</v>
      </c>
      <c r="BW58" s="400">
        <f>BS58+'APONTAMENTO CREDENCIAMENTO'!BW58</f>
        <v>0</v>
      </c>
      <c r="BX58" s="400">
        <f>BT58+'APONTAMENTO CREDENCIAMENTO'!BX58</f>
        <v>0</v>
      </c>
      <c r="BY58" s="400">
        <f>BU58+'APONTAMENTO CREDENCIAMENTO'!BY58</f>
        <v>0</v>
      </c>
      <c r="BZ58" s="400">
        <f>BV58+'APONTAMENTO CREDENCIAMENTO'!BZ58</f>
        <v>0</v>
      </c>
      <c r="CA58" s="400">
        <f>BW58+'APONTAMENTO CREDENCIAMENTO'!CA58</f>
        <v>0</v>
      </c>
      <c r="CB58" s="400">
        <f>BX58+'APONTAMENTO CREDENCIAMENTO'!CB58</f>
        <v>0</v>
      </c>
      <c r="CC58" s="400">
        <f>BY58+'APONTAMENTO CREDENCIAMENTO'!CC58</f>
        <v>0</v>
      </c>
      <c r="CD58" s="400">
        <f>BZ58+'APONTAMENTO CREDENCIAMENTO'!CD58</f>
        <v>0</v>
      </c>
      <c r="CE58" s="400">
        <f>CA58+'APONTAMENTO CREDENCIAMENTO'!CE58</f>
        <v>0</v>
      </c>
      <c r="CF58" s="400">
        <f>CB58+'APONTAMENTO CREDENCIAMENTO'!CF58</f>
        <v>0</v>
      </c>
      <c r="CG58" s="400">
        <f>CC58+'APONTAMENTO CREDENCIAMENTO'!CG58</f>
        <v>0</v>
      </c>
      <c r="CH58" s="400">
        <f>CD58+'APONTAMENTO CREDENCIAMENTO'!CH58</f>
        <v>0</v>
      </c>
      <c r="CI58" s="400">
        <f>CE58+'APONTAMENTO CREDENCIAMENTO'!CI58</f>
        <v>0</v>
      </c>
      <c r="CJ58" s="400">
        <f>CF58+'APONTAMENTO CREDENCIAMENTO'!CJ58</f>
        <v>0</v>
      </c>
      <c r="CK58" s="400">
        <f>CG58+'APONTAMENTO CREDENCIAMENTO'!CK58</f>
        <v>0</v>
      </c>
      <c r="CL58" s="400">
        <f>CH58+'APONTAMENTO CREDENCIAMENTO'!CL58</f>
        <v>0</v>
      </c>
      <c r="CM58" s="400">
        <f>CI58+'APONTAMENTO CREDENCIAMENTO'!CM58</f>
        <v>0</v>
      </c>
      <c r="CN58" s="400">
        <f>CJ58+'APONTAMENTO CREDENCIAMENTO'!CN58</f>
        <v>0</v>
      </c>
      <c r="CO58" s="400">
        <f>CK58+'APONTAMENTO CREDENCIAMENTO'!CO58</f>
        <v>0</v>
      </c>
      <c r="CP58" s="400">
        <f>CL58+'APONTAMENTO CREDENCIAMENTO'!CP58</f>
        <v>0</v>
      </c>
      <c r="CQ58" s="400">
        <f>CM58+'APONTAMENTO CREDENCIAMENTO'!CQ58</f>
        <v>0</v>
      </c>
      <c r="CR58" s="400">
        <f>CN58+'APONTAMENTO CREDENCIAMENTO'!CR58</f>
        <v>0</v>
      </c>
      <c r="CS58" s="400">
        <f>CO58+'APONTAMENTO CREDENCIAMENTO'!CS58</f>
        <v>0</v>
      </c>
      <c r="CT58" s="400">
        <f>CP58+'APONTAMENTO CREDENCIAMENTO'!CT58</f>
        <v>0</v>
      </c>
      <c r="CU58" s="400">
        <f>CQ58+'APONTAMENTO CREDENCIAMENTO'!CU58</f>
        <v>0</v>
      </c>
      <c r="CV58" s="400">
        <f>CR58+'APONTAMENTO CREDENCIAMENTO'!CV58</f>
        <v>0</v>
      </c>
      <c r="CW58" s="400">
        <f>CS58+'APONTAMENTO CREDENCIAMENTO'!CW58</f>
        <v>0</v>
      </c>
      <c r="CX58" s="400">
        <f>CT58+'APONTAMENTO CREDENCIAMENTO'!CX58</f>
        <v>0</v>
      </c>
      <c r="CY58" s="400">
        <f>CU58+'APONTAMENTO CREDENCIAMENTO'!CY58</f>
        <v>0</v>
      </c>
      <c r="CZ58" s="400">
        <f>CV58+'APONTAMENTO CREDENCIAMENTO'!CZ58</f>
        <v>0</v>
      </c>
      <c r="DA58" s="400">
        <f>CW58+'APONTAMENTO CREDENCIAMENTO'!DA58</f>
        <v>0</v>
      </c>
      <c r="DB58" s="400">
        <f>CX58+'APONTAMENTO CREDENCIAMENTO'!DB58</f>
        <v>0</v>
      </c>
      <c r="DC58" s="400">
        <f>CY58+'APONTAMENTO CREDENCIAMENTO'!DC58</f>
        <v>0</v>
      </c>
      <c r="DD58" s="400">
        <f>CZ58+'APONTAMENTO CREDENCIAMENTO'!DD58</f>
        <v>0</v>
      </c>
      <c r="DE58" s="400">
        <f>DA58+'APONTAMENTO CREDENCIAMENTO'!DE58</f>
        <v>0</v>
      </c>
      <c r="DF58" s="400">
        <f>DB58+'APONTAMENTO CREDENCIAMENTO'!DF58</f>
        <v>0</v>
      </c>
      <c r="DG58" s="400">
        <f>DC58+'APONTAMENTO CREDENCIAMENTO'!DG58</f>
        <v>0</v>
      </c>
      <c r="DH58" s="400">
        <f>DD58+'APONTAMENTO CREDENCIAMENTO'!DH58</f>
        <v>0</v>
      </c>
      <c r="DI58" s="400">
        <f>DE58+'APONTAMENTO CREDENCIAMENTO'!DI58</f>
        <v>0</v>
      </c>
      <c r="DJ58" s="400">
        <f>DF58+'APONTAMENTO CREDENCIAMENTO'!DJ58</f>
        <v>0</v>
      </c>
      <c r="DK58" s="400">
        <f>DG58+'APONTAMENTO CREDENCIAMENTO'!DK58</f>
        <v>0</v>
      </c>
      <c r="DL58" s="400">
        <f>DH58+'APONTAMENTO CREDENCIAMENTO'!DL58</f>
        <v>0</v>
      </c>
      <c r="DM58" s="400">
        <f>DI58+'APONTAMENTO CREDENCIAMENTO'!DM58</f>
        <v>0</v>
      </c>
      <c r="DN58" s="400">
        <f>DJ58+'APONTAMENTO CREDENCIAMENTO'!DN58</f>
        <v>0</v>
      </c>
      <c r="DO58" s="400">
        <f>DK58+'APONTAMENTO CREDENCIAMENTO'!DO58</f>
        <v>0</v>
      </c>
      <c r="DP58" s="400">
        <f>DL58+'APONTAMENTO CREDENCIAMENTO'!DP58</f>
        <v>0</v>
      </c>
      <c r="DQ58" s="400">
        <f>DM58+'APONTAMENTO CREDENCIAMENTO'!DQ58</f>
        <v>0</v>
      </c>
      <c r="DR58" s="400">
        <f>DN58+'APONTAMENTO CREDENCIAMENTO'!DR58</f>
        <v>0</v>
      </c>
      <c r="DS58" s="400">
        <f>DO58+'APONTAMENTO CREDENCIAMENTO'!DS58</f>
        <v>0</v>
      </c>
      <c r="DT58" s="400">
        <f>DP58+'APONTAMENTO CREDENCIAMENTO'!DT58</f>
        <v>0</v>
      </c>
      <c r="DU58" s="400">
        <f>DQ58+'APONTAMENTO CREDENCIAMENTO'!DU58</f>
        <v>0</v>
      </c>
      <c r="DV58" s="400">
        <f>DR58+'APONTAMENTO CREDENCIAMENTO'!DV58</f>
        <v>0</v>
      </c>
      <c r="DW58" s="400">
        <f>DS58+'APONTAMENTO CREDENCIAMENTO'!DW58</f>
        <v>0</v>
      </c>
      <c r="DX58" s="400">
        <f>DT58+'APONTAMENTO CREDENCIAMENTO'!DX58</f>
        <v>0</v>
      </c>
      <c r="DY58" s="400">
        <f>DU58+'APONTAMENTO CREDENCIAMENTO'!DY58</f>
        <v>0</v>
      </c>
      <c r="DZ58" s="400">
        <f>DV58+'APONTAMENTO CREDENCIAMENTO'!DZ58</f>
        <v>0</v>
      </c>
      <c r="EA58" s="400">
        <f>DW58+'APONTAMENTO CREDENCIAMENTO'!EA58</f>
        <v>0</v>
      </c>
      <c r="EB58" s="400">
        <f>DX58+'APONTAMENTO CREDENCIAMENTO'!EB58</f>
        <v>0</v>
      </c>
      <c r="EC58" s="400">
        <f>DY58+'APONTAMENTO CREDENCIAMENTO'!EC58</f>
        <v>0</v>
      </c>
      <c r="ED58" s="400">
        <f>DZ58+'APONTAMENTO CREDENCIAMENTO'!ED58</f>
        <v>0</v>
      </c>
      <c r="EE58" s="400">
        <f>EA58+'APONTAMENTO CREDENCIAMENTO'!EE58</f>
        <v>0</v>
      </c>
      <c r="EF58" s="400">
        <f>EB58+'APONTAMENTO CREDENCIAMENTO'!EF58</f>
        <v>0</v>
      </c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v>0</v>
      </c>
      <c r="EQ58" s="171">
        <v>0</v>
      </c>
      <c r="ER58" s="171">
        <v>0</v>
      </c>
      <c r="ES58" s="171">
        <v>0</v>
      </c>
      <c r="ET58" s="171">
        <v>0</v>
      </c>
      <c r="EU58" s="171">
        <v>0</v>
      </c>
      <c r="EV58" s="172">
        <v>0</v>
      </c>
      <c r="EW58" s="125"/>
      <c r="EX58" s="248">
        <v>0</v>
      </c>
      <c r="EY58" s="174">
        <v>0</v>
      </c>
      <c r="EZ58" s="249">
        <v>0</v>
      </c>
      <c r="FA58" s="249">
        <v>0</v>
      </c>
      <c r="FB58" s="174">
        <v>0</v>
      </c>
      <c r="FC58" s="126">
        <v>0</v>
      </c>
      <c r="FD58" s="250"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v>0</v>
      </c>
      <c r="HZ58" s="280">
        <v>0</v>
      </c>
      <c r="IA58" s="280">
        <v>0</v>
      </c>
      <c r="IB58" s="64"/>
      <c r="IC58" s="64"/>
    </row>
    <row r="59" spans="1:237" s="106" customFormat="1" ht="22.5" customHeight="1" x14ac:dyDescent="0.25">
      <c r="A59" s="368" t="s">
        <v>3234</v>
      </c>
      <c r="B59" s="369" t="s">
        <v>3235</v>
      </c>
      <c r="C59" s="375" t="s">
        <v>3191</v>
      </c>
      <c r="D59" s="371" t="s">
        <v>3236</v>
      </c>
      <c r="E59" s="371" t="s">
        <v>3237</v>
      </c>
      <c r="F59" s="376" t="s">
        <v>3181</v>
      </c>
      <c r="G59" s="376" t="s">
        <v>3182</v>
      </c>
      <c r="H59" s="373" t="s">
        <v>1317</v>
      </c>
      <c r="I59" s="374" t="s">
        <v>1317</v>
      </c>
      <c r="J59" s="421" t="s">
        <v>3183</v>
      </c>
      <c r="K59" s="423" t="s">
        <v>3187</v>
      </c>
      <c r="L59" s="329">
        <v>0</v>
      </c>
      <c r="M59" s="329">
        <v>0</v>
      </c>
      <c r="N59" s="657"/>
      <c r="O59" s="658" t="s">
        <v>3336</v>
      </c>
      <c r="P59" s="659">
        <v>0</v>
      </c>
      <c r="Q59" s="400"/>
      <c r="R59" s="401"/>
      <c r="S59" s="400"/>
      <c r="T59" s="401"/>
      <c r="U59" s="400">
        <f>Q59+'APONTAMENTO CREDENCIAMENTO'!U59</f>
        <v>0</v>
      </c>
      <c r="V59" s="400">
        <f>R59+'APONTAMENTO CREDENCIAMENTO'!V59</f>
        <v>0</v>
      </c>
      <c r="W59" s="400">
        <f>S59+'APONTAMENTO CREDENCIAMENTO'!W59</f>
        <v>0</v>
      </c>
      <c r="X59" s="400">
        <f>T59+'APONTAMENTO CREDENCIAMENTO'!X59</f>
        <v>0</v>
      </c>
      <c r="Y59" s="400">
        <f>U59+'APONTAMENTO CREDENCIAMENTO'!Y59</f>
        <v>0</v>
      </c>
      <c r="Z59" s="400">
        <f>V59+'APONTAMENTO CREDENCIAMENTO'!Z59</f>
        <v>0</v>
      </c>
      <c r="AA59" s="400">
        <f>W59+'APONTAMENTO CREDENCIAMENTO'!AA59</f>
        <v>0</v>
      </c>
      <c r="AB59" s="400">
        <f>X59+'APONTAMENTO CREDENCIAMENTO'!AB59</f>
        <v>0</v>
      </c>
      <c r="AC59" s="400">
        <f>Y59+'APONTAMENTO CREDENCIAMENTO'!AC59</f>
        <v>0</v>
      </c>
      <c r="AD59" s="400">
        <f>Z59+'APONTAMENTO CREDENCIAMENTO'!AD59</f>
        <v>0</v>
      </c>
      <c r="AE59" s="400">
        <f>AA59+'APONTAMENTO CREDENCIAMENTO'!AE59</f>
        <v>0</v>
      </c>
      <c r="AF59" s="400">
        <f>AB59+'APONTAMENTO CREDENCIAMENTO'!AF59</f>
        <v>0</v>
      </c>
      <c r="AG59" s="400">
        <f>AC59+'APONTAMENTO CREDENCIAMENTO'!AG59</f>
        <v>0</v>
      </c>
      <c r="AH59" s="400">
        <f>AD59+'APONTAMENTO CREDENCIAMENTO'!AH59</f>
        <v>0</v>
      </c>
      <c r="AI59" s="400">
        <f>AE59+'APONTAMENTO CREDENCIAMENTO'!AI59</f>
        <v>0</v>
      </c>
      <c r="AJ59" s="400">
        <f>AF59+'APONTAMENTO CREDENCIAMENTO'!AJ59</f>
        <v>0</v>
      </c>
      <c r="AK59" s="400">
        <f>AG59+'APONTAMENTO CREDENCIAMENTO'!AK59</f>
        <v>0</v>
      </c>
      <c r="AL59" s="400">
        <f>AH59+'APONTAMENTO CREDENCIAMENTO'!AL59</f>
        <v>0</v>
      </c>
      <c r="AM59" s="400">
        <f>AI59+'APONTAMENTO CREDENCIAMENTO'!AM59</f>
        <v>0</v>
      </c>
      <c r="AN59" s="400">
        <f>AJ59+'APONTAMENTO CREDENCIAMENTO'!AN59</f>
        <v>0</v>
      </c>
      <c r="AO59" s="400">
        <f>AK59+'APONTAMENTO CREDENCIAMENTO'!AO59</f>
        <v>0</v>
      </c>
      <c r="AP59" s="400">
        <f>AL59+'APONTAMENTO CREDENCIAMENTO'!AP59</f>
        <v>0</v>
      </c>
      <c r="AQ59" s="400">
        <f>AM59+'APONTAMENTO CREDENCIAMENTO'!AQ59</f>
        <v>0</v>
      </c>
      <c r="AR59" s="400">
        <f>AN59+'APONTAMENTO CREDENCIAMENTO'!AR59</f>
        <v>0</v>
      </c>
      <c r="AS59" s="400">
        <f>AO59+'APONTAMENTO CREDENCIAMENTO'!AS59</f>
        <v>0</v>
      </c>
      <c r="AT59" s="400">
        <f>AP59+'APONTAMENTO CREDENCIAMENTO'!AT59</f>
        <v>0</v>
      </c>
      <c r="AU59" s="400">
        <f>AQ59+'APONTAMENTO CREDENCIAMENTO'!AU59</f>
        <v>0</v>
      </c>
      <c r="AV59" s="400">
        <f>AR59+'APONTAMENTO CREDENCIAMENTO'!AV59</f>
        <v>0</v>
      </c>
      <c r="AW59" s="400">
        <f>AS59+'APONTAMENTO CREDENCIAMENTO'!AW59</f>
        <v>0</v>
      </c>
      <c r="AX59" s="400">
        <f>AT59+'APONTAMENTO CREDENCIAMENTO'!AX59</f>
        <v>0</v>
      </c>
      <c r="AY59" s="400">
        <f>AU59+'APONTAMENTO CREDENCIAMENTO'!AY59</f>
        <v>0</v>
      </c>
      <c r="AZ59" s="400">
        <f>AV59+'APONTAMENTO CREDENCIAMENTO'!AZ59</f>
        <v>0</v>
      </c>
      <c r="BA59" s="400">
        <f>AW59+'APONTAMENTO CREDENCIAMENTO'!BA59</f>
        <v>0</v>
      </c>
      <c r="BB59" s="400">
        <f>AX59+'APONTAMENTO CREDENCIAMENTO'!BB59</f>
        <v>0</v>
      </c>
      <c r="BC59" s="400">
        <f>AY59+'APONTAMENTO CREDENCIAMENTO'!BC59</f>
        <v>0</v>
      </c>
      <c r="BD59" s="400">
        <f>AZ59+'APONTAMENTO CREDENCIAMENTO'!BD59</f>
        <v>0</v>
      </c>
      <c r="BE59" s="400">
        <f>BA59+'APONTAMENTO CREDENCIAMENTO'!BE59</f>
        <v>0</v>
      </c>
      <c r="BF59" s="400">
        <f>BB59+'APONTAMENTO CREDENCIAMENTO'!BF59</f>
        <v>0</v>
      </c>
      <c r="BG59" s="400">
        <f>BC59+'APONTAMENTO CREDENCIAMENTO'!BG59</f>
        <v>0</v>
      </c>
      <c r="BH59" s="400">
        <f>BD59+'APONTAMENTO CREDENCIAMENTO'!BH59</f>
        <v>0</v>
      </c>
      <c r="BI59" s="400">
        <f>BE59+'APONTAMENTO CREDENCIAMENTO'!BI59</f>
        <v>0</v>
      </c>
      <c r="BJ59" s="400">
        <f>BF59+'APONTAMENTO CREDENCIAMENTO'!BJ59</f>
        <v>0</v>
      </c>
      <c r="BK59" s="400">
        <f>BG59+'APONTAMENTO CREDENCIAMENTO'!BK59</f>
        <v>0</v>
      </c>
      <c r="BL59" s="400">
        <f>BH59+'APONTAMENTO CREDENCIAMENTO'!BL59</f>
        <v>0</v>
      </c>
      <c r="BM59" s="400">
        <f>BI59+'APONTAMENTO CREDENCIAMENTO'!BM59</f>
        <v>0</v>
      </c>
      <c r="BN59" s="400">
        <f>BJ59+'APONTAMENTO CREDENCIAMENTO'!BN59</f>
        <v>0</v>
      </c>
      <c r="BO59" s="400">
        <f>BK59+'APONTAMENTO CREDENCIAMENTO'!BO59</f>
        <v>0</v>
      </c>
      <c r="BP59" s="400">
        <f>BL59+'APONTAMENTO CREDENCIAMENTO'!BP59</f>
        <v>0</v>
      </c>
      <c r="BQ59" s="400">
        <f>BM59+'APONTAMENTO CREDENCIAMENTO'!BQ59</f>
        <v>0</v>
      </c>
      <c r="BR59" s="400">
        <f>BN59+'APONTAMENTO CREDENCIAMENTO'!BR59</f>
        <v>0</v>
      </c>
      <c r="BS59" s="400">
        <f>BO59+'APONTAMENTO CREDENCIAMENTO'!BS59</f>
        <v>0</v>
      </c>
      <c r="BT59" s="400">
        <f>BP59+'APONTAMENTO CREDENCIAMENTO'!BT59</f>
        <v>0</v>
      </c>
      <c r="BU59" s="400">
        <f>BQ59+'APONTAMENTO CREDENCIAMENTO'!BU59</f>
        <v>0</v>
      </c>
      <c r="BV59" s="400">
        <f>BR59+'APONTAMENTO CREDENCIAMENTO'!BV59</f>
        <v>0</v>
      </c>
      <c r="BW59" s="400">
        <f>BS59+'APONTAMENTO CREDENCIAMENTO'!BW59</f>
        <v>0</v>
      </c>
      <c r="BX59" s="400">
        <f>BT59+'APONTAMENTO CREDENCIAMENTO'!BX59</f>
        <v>0</v>
      </c>
      <c r="BY59" s="400">
        <f>BU59+'APONTAMENTO CREDENCIAMENTO'!BY59</f>
        <v>0</v>
      </c>
      <c r="BZ59" s="400">
        <f>BV59+'APONTAMENTO CREDENCIAMENTO'!BZ59</f>
        <v>0</v>
      </c>
      <c r="CA59" s="400">
        <f>BW59+'APONTAMENTO CREDENCIAMENTO'!CA59</f>
        <v>0</v>
      </c>
      <c r="CB59" s="400">
        <f>BX59+'APONTAMENTO CREDENCIAMENTO'!CB59</f>
        <v>0</v>
      </c>
      <c r="CC59" s="400">
        <f>BY59+'APONTAMENTO CREDENCIAMENTO'!CC59</f>
        <v>0</v>
      </c>
      <c r="CD59" s="400">
        <f>BZ59+'APONTAMENTO CREDENCIAMENTO'!CD59</f>
        <v>0</v>
      </c>
      <c r="CE59" s="400">
        <f>CA59+'APONTAMENTO CREDENCIAMENTO'!CE59</f>
        <v>0</v>
      </c>
      <c r="CF59" s="400">
        <f>CB59+'APONTAMENTO CREDENCIAMENTO'!CF59</f>
        <v>0</v>
      </c>
      <c r="CG59" s="400">
        <f>CC59+'APONTAMENTO CREDENCIAMENTO'!CG59</f>
        <v>0</v>
      </c>
      <c r="CH59" s="400">
        <f>CD59+'APONTAMENTO CREDENCIAMENTO'!CH59</f>
        <v>0</v>
      </c>
      <c r="CI59" s="400">
        <f>CE59+'APONTAMENTO CREDENCIAMENTO'!CI59</f>
        <v>0</v>
      </c>
      <c r="CJ59" s="400">
        <f>CF59+'APONTAMENTO CREDENCIAMENTO'!CJ59</f>
        <v>0</v>
      </c>
      <c r="CK59" s="400">
        <f>CG59+'APONTAMENTO CREDENCIAMENTO'!CK59</f>
        <v>0</v>
      </c>
      <c r="CL59" s="400">
        <f>CH59+'APONTAMENTO CREDENCIAMENTO'!CL59</f>
        <v>0</v>
      </c>
      <c r="CM59" s="400">
        <f>CI59+'APONTAMENTO CREDENCIAMENTO'!CM59</f>
        <v>0</v>
      </c>
      <c r="CN59" s="400">
        <f>CJ59+'APONTAMENTO CREDENCIAMENTO'!CN59</f>
        <v>0</v>
      </c>
      <c r="CO59" s="400">
        <f>CK59+'APONTAMENTO CREDENCIAMENTO'!CO59</f>
        <v>0</v>
      </c>
      <c r="CP59" s="400">
        <f>CL59+'APONTAMENTO CREDENCIAMENTO'!CP59</f>
        <v>0</v>
      </c>
      <c r="CQ59" s="400">
        <f>CM59+'APONTAMENTO CREDENCIAMENTO'!CQ59</f>
        <v>0</v>
      </c>
      <c r="CR59" s="400">
        <f>CN59+'APONTAMENTO CREDENCIAMENTO'!CR59</f>
        <v>0</v>
      </c>
      <c r="CS59" s="400">
        <f>CO59+'APONTAMENTO CREDENCIAMENTO'!CS59</f>
        <v>0</v>
      </c>
      <c r="CT59" s="400">
        <f>CP59+'APONTAMENTO CREDENCIAMENTO'!CT59</f>
        <v>0</v>
      </c>
      <c r="CU59" s="400">
        <f>CQ59+'APONTAMENTO CREDENCIAMENTO'!CU59</f>
        <v>0</v>
      </c>
      <c r="CV59" s="400">
        <f>CR59+'APONTAMENTO CREDENCIAMENTO'!CV59</f>
        <v>0</v>
      </c>
      <c r="CW59" s="400">
        <f>CS59+'APONTAMENTO CREDENCIAMENTO'!CW59</f>
        <v>0</v>
      </c>
      <c r="CX59" s="400">
        <f>CT59+'APONTAMENTO CREDENCIAMENTO'!CX59</f>
        <v>0</v>
      </c>
      <c r="CY59" s="400">
        <f>CU59+'APONTAMENTO CREDENCIAMENTO'!CY59</f>
        <v>0</v>
      </c>
      <c r="CZ59" s="400">
        <f>CV59+'APONTAMENTO CREDENCIAMENTO'!CZ59</f>
        <v>0</v>
      </c>
      <c r="DA59" s="400">
        <f>CW59+'APONTAMENTO CREDENCIAMENTO'!DA59</f>
        <v>0</v>
      </c>
      <c r="DB59" s="400">
        <f>CX59+'APONTAMENTO CREDENCIAMENTO'!DB59</f>
        <v>0</v>
      </c>
      <c r="DC59" s="400">
        <f>CY59+'APONTAMENTO CREDENCIAMENTO'!DC59</f>
        <v>0</v>
      </c>
      <c r="DD59" s="400">
        <f>CZ59+'APONTAMENTO CREDENCIAMENTO'!DD59</f>
        <v>0</v>
      </c>
      <c r="DE59" s="400">
        <f>DA59+'APONTAMENTO CREDENCIAMENTO'!DE59</f>
        <v>0</v>
      </c>
      <c r="DF59" s="400">
        <f>DB59+'APONTAMENTO CREDENCIAMENTO'!DF59</f>
        <v>0</v>
      </c>
      <c r="DG59" s="400">
        <f>DC59+'APONTAMENTO CREDENCIAMENTO'!DG59</f>
        <v>0</v>
      </c>
      <c r="DH59" s="400">
        <f>DD59+'APONTAMENTO CREDENCIAMENTO'!DH59</f>
        <v>0</v>
      </c>
      <c r="DI59" s="400">
        <f>DE59+'APONTAMENTO CREDENCIAMENTO'!DI59</f>
        <v>0</v>
      </c>
      <c r="DJ59" s="400">
        <f>DF59+'APONTAMENTO CREDENCIAMENTO'!DJ59</f>
        <v>0</v>
      </c>
      <c r="DK59" s="400">
        <f>DG59+'APONTAMENTO CREDENCIAMENTO'!DK59</f>
        <v>0</v>
      </c>
      <c r="DL59" s="400">
        <f>DH59+'APONTAMENTO CREDENCIAMENTO'!DL59</f>
        <v>0</v>
      </c>
      <c r="DM59" s="400">
        <f>DI59+'APONTAMENTO CREDENCIAMENTO'!DM59</f>
        <v>0</v>
      </c>
      <c r="DN59" s="400">
        <f>DJ59+'APONTAMENTO CREDENCIAMENTO'!DN59</f>
        <v>0</v>
      </c>
      <c r="DO59" s="400">
        <f>DK59+'APONTAMENTO CREDENCIAMENTO'!DO59</f>
        <v>0</v>
      </c>
      <c r="DP59" s="400">
        <f>DL59+'APONTAMENTO CREDENCIAMENTO'!DP59</f>
        <v>0</v>
      </c>
      <c r="DQ59" s="400">
        <f>DM59+'APONTAMENTO CREDENCIAMENTO'!DQ59</f>
        <v>0</v>
      </c>
      <c r="DR59" s="400">
        <f>DN59+'APONTAMENTO CREDENCIAMENTO'!DR59</f>
        <v>0</v>
      </c>
      <c r="DS59" s="400">
        <f>DO59+'APONTAMENTO CREDENCIAMENTO'!DS59</f>
        <v>0</v>
      </c>
      <c r="DT59" s="400">
        <f>DP59+'APONTAMENTO CREDENCIAMENTO'!DT59</f>
        <v>0</v>
      </c>
      <c r="DU59" s="400">
        <f>DQ59+'APONTAMENTO CREDENCIAMENTO'!DU59</f>
        <v>0</v>
      </c>
      <c r="DV59" s="400">
        <f>DR59+'APONTAMENTO CREDENCIAMENTO'!DV59</f>
        <v>0</v>
      </c>
      <c r="DW59" s="400">
        <f>DS59+'APONTAMENTO CREDENCIAMENTO'!DW59</f>
        <v>0</v>
      </c>
      <c r="DX59" s="400">
        <f>DT59+'APONTAMENTO CREDENCIAMENTO'!DX59</f>
        <v>0</v>
      </c>
      <c r="DY59" s="400">
        <f>DU59+'APONTAMENTO CREDENCIAMENTO'!DY59</f>
        <v>0</v>
      </c>
      <c r="DZ59" s="400">
        <f>DV59+'APONTAMENTO CREDENCIAMENTO'!DZ59</f>
        <v>0</v>
      </c>
      <c r="EA59" s="400">
        <f>DW59+'APONTAMENTO CREDENCIAMENTO'!EA59</f>
        <v>0</v>
      </c>
      <c r="EB59" s="400">
        <f>DX59+'APONTAMENTO CREDENCIAMENTO'!EB59</f>
        <v>0</v>
      </c>
      <c r="EC59" s="400">
        <f>DY59+'APONTAMENTO CREDENCIAMENTO'!EC59</f>
        <v>0</v>
      </c>
      <c r="ED59" s="400">
        <f>DZ59+'APONTAMENTO CREDENCIAMENTO'!ED59</f>
        <v>0</v>
      </c>
      <c r="EE59" s="400">
        <f>EA59+'APONTAMENTO CREDENCIAMENTO'!EE59</f>
        <v>0</v>
      </c>
      <c r="EF59" s="400">
        <f>EB59+'APONTAMENTO CREDENCIAMENTO'!EF59</f>
        <v>0</v>
      </c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v>0</v>
      </c>
      <c r="EQ59" s="171">
        <v>0</v>
      </c>
      <c r="ER59" s="171">
        <v>0</v>
      </c>
      <c r="ES59" s="171">
        <v>0</v>
      </c>
      <c r="ET59" s="171">
        <v>0</v>
      </c>
      <c r="EU59" s="171">
        <v>0</v>
      </c>
      <c r="EV59" s="172">
        <v>0</v>
      </c>
      <c r="EW59" s="127"/>
      <c r="EX59" s="248">
        <v>0</v>
      </c>
      <c r="EY59" s="174">
        <v>0</v>
      </c>
      <c r="EZ59" s="249">
        <v>0</v>
      </c>
      <c r="FA59" s="249">
        <v>0</v>
      </c>
      <c r="FB59" s="174">
        <v>0</v>
      </c>
      <c r="FC59" s="126">
        <v>0</v>
      </c>
      <c r="FD59" s="250"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v>0</v>
      </c>
      <c r="HZ59" s="280">
        <v>0</v>
      </c>
      <c r="IA59" s="280">
        <v>0</v>
      </c>
      <c r="IB59" s="65"/>
      <c r="IC59" s="65"/>
    </row>
    <row r="60" spans="1:237" s="106" customFormat="1" ht="22.5" customHeight="1" thickBot="1" x14ac:dyDescent="0.3">
      <c r="A60" s="377" t="s">
        <v>3234</v>
      </c>
      <c r="B60" s="378" t="s">
        <v>3235</v>
      </c>
      <c r="C60" s="379" t="s">
        <v>3191</v>
      </c>
      <c r="D60" s="380" t="s">
        <v>3236</v>
      </c>
      <c r="E60" s="380" t="s">
        <v>3237</v>
      </c>
      <c r="F60" s="381" t="s">
        <v>3181</v>
      </c>
      <c r="G60" s="381" t="s">
        <v>3182</v>
      </c>
      <c r="H60" s="382" t="s">
        <v>1317</v>
      </c>
      <c r="I60" s="383" t="s">
        <v>1317</v>
      </c>
      <c r="J60" s="421" t="s">
        <v>3183</v>
      </c>
      <c r="K60" s="424" t="s">
        <v>60</v>
      </c>
      <c r="L60" s="329">
        <v>0</v>
      </c>
      <c r="M60" s="329">
        <v>0</v>
      </c>
      <c r="N60" s="657"/>
      <c r="O60" s="658" t="s">
        <v>3336</v>
      </c>
      <c r="P60" s="659">
        <v>0</v>
      </c>
      <c r="Q60" s="400"/>
      <c r="R60" s="401"/>
      <c r="S60" s="400"/>
      <c r="T60" s="401"/>
      <c r="U60" s="400">
        <f>Q60+'APONTAMENTO CREDENCIAMENTO'!U60</f>
        <v>0</v>
      </c>
      <c r="V60" s="400">
        <f>R60+'APONTAMENTO CREDENCIAMENTO'!V60</f>
        <v>0</v>
      </c>
      <c r="W60" s="400">
        <f>S60+'APONTAMENTO CREDENCIAMENTO'!W60</f>
        <v>0</v>
      </c>
      <c r="X60" s="400">
        <f>T60+'APONTAMENTO CREDENCIAMENTO'!X60</f>
        <v>0</v>
      </c>
      <c r="Y60" s="400">
        <f>U60+'APONTAMENTO CREDENCIAMENTO'!Y60</f>
        <v>0</v>
      </c>
      <c r="Z60" s="400">
        <f>V60+'APONTAMENTO CREDENCIAMENTO'!Z60</f>
        <v>0</v>
      </c>
      <c r="AA60" s="400">
        <f>W60+'APONTAMENTO CREDENCIAMENTO'!AA60</f>
        <v>0</v>
      </c>
      <c r="AB60" s="400">
        <f>X60+'APONTAMENTO CREDENCIAMENTO'!AB60</f>
        <v>0</v>
      </c>
      <c r="AC60" s="400">
        <f>Y60+'APONTAMENTO CREDENCIAMENTO'!AC60</f>
        <v>0</v>
      </c>
      <c r="AD60" s="400">
        <f>Z60+'APONTAMENTO CREDENCIAMENTO'!AD60</f>
        <v>0</v>
      </c>
      <c r="AE60" s="400">
        <f>AA60+'APONTAMENTO CREDENCIAMENTO'!AE60</f>
        <v>0</v>
      </c>
      <c r="AF60" s="400">
        <f>AB60+'APONTAMENTO CREDENCIAMENTO'!AF60</f>
        <v>0</v>
      </c>
      <c r="AG60" s="400">
        <f>AC60+'APONTAMENTO CREDENCIAMENTO'!AG60</f>
        <v>0</v>
      </c>
      <c r="AH60" s="400">
        <f>AD60+'APONTAMENTO CREDENCIAMENTO'!AH60</f>
        <v>0</v>
      </c>
      <c r="AI60" s="400">
        <f>AE60+'APONTAMENTO CREDENCIAMENTO'!AI60</f>
        <v>0</v>
      </c>
      <c r="AJ60" s="400">
        <f>AF60+'APONTAMENTO CREDENCIAMENTO'!AJ60</f>
        <v>0</v>
      </c>
      <c r="AK60" s="400">
        <f>AG60+'APONTAMENTO CREDENCIAMENTO'!AK60</f>
        <v>0</v>
      </c>
      <c r="AL60" s="400">
        <f>AH60+'APONTAMENTO CREDENCIAMENTO'!AL60</f>
        <v>0</v>
      </c>
      <c r="AM60" s="400">
        <f>AI60+'APONTAMENTO CREDENCIAMENTO'!AM60</f>
        <v>0</v>
      </c>
      <c r="AN60" s="400">
        <f>AJ60+'APONTAMENTO CREDENCIAMENTO'!AN60</f>
        <v>0</v>
      </c>
      <c r="AO60" s="400">
        <f>AK60+'APONTAMENTO CREDENCIAMENTO'!AO60</f>
        <v>0</v>
      </c>
      <c r="AP60" s="400">
        <f>AL60+'APONTAMENTO CREDENCIAMENTO'!AP60</f>
        <v>0</v>
      </c>
      <c r="AQ60" s="400">
        <f>AM60+'APONTAMENTO CREDENCIAMENTO'!AQ60</f>
        <v>0</v>
      </c>
      <c r="AR60" s="400">
        <f>AN60+'APONTAMENTO CREDENCIAMENTO'!AR60</f>
        <v>0</v>
      </c>
      <c r="AS60" s="400">
        <f>AO60+'APONTAMENTO CREDENCIAMENTO'!AS60</f>
        <v>0</v>
      </c>
      <c r="AT60" s="400">
        <f>AP60+'APONTAMENTO CREDENCIAMENTO'!AT60</f>
        <v>0</v>
      </c>
      <c r="AU60" s="400">
        <f>AQ60+'APONTAMENTO CREDENCIAMENTO'!AU60</f>
        <v>0</v>
      </c>
      <c r="AV60" s="400">
        <f>AR60+'APONTAMENTO CREDENCIAMENTO'!AV60</f>
        <v>0</v>
      </c>
      <c r="AW60" s="400">
        <f>AS60+'APONTAMENTO CREDENCIAMENTO'!AW60</f>
        <v>0</v>
      </c>
      <c r="AX60" s="400">
        <f>AT60+'APONTAMENTO CREDENCIAMENTO'!AX60</f>
        <v>0</v>
      </c>
      <c r="AY60" s="400">
        <f>AU60+'APONTAMENTO CREDENCIAMENTO'!AY60</f>
        <v>0</v>
      </c>
      <c r="AZ60" s="400">
        <f>AV60+'APONTAMENTO CREDENCIAMENTO'!AZ60</f>
        <v>0</v>
      </c>
      <c r="BA60" s="400">
        <f>AW60+'APONTAMENTO CREDENCIAMENTO'!BA60</f>
        <v>0</v>
      </c>
      <c r="BB60" s="400">
        <f>AX60+'APONTAMENTO CREDENCIAMENTO'!BB60</f>
        <v>0</v>
      </c>
      <c r="BC60" s="400">
        <f>AY60+'APONTAMENTO CREDENCIAMENTO'!BC60</f>
        <v>0</v>
      </c>
      <c r="BD60" s="400">
        <f>AZ60+'APONTAMENTO CREDENCIAMENTO'!BD60</f>
        <v>0</v>
      </c>
      <c r="BE60" s="400">
        <f>BA60+'APONTAMENTO CREDENCIAMENTO'!BE60</f>
        <v>0</v>
      </c>
      <c r="BF60" s="400">
        <f>BB60+'APONTAMENTO CREDENCIAMENTO'!BF60</f>
        <v>0</v>
      </c>
      <c r="BG60" s="400">
        <f>BC60+'APONTAMENTO CREDENCIAMENTO'!BG60</f>
        <v>0</v>
      </c>
      <c r="BH60" s="400">
        <f>BD60+'APONTAMENTO CREDENCIAMENTO'!BH60</f>
        <v>0</v>
      </c>
      <c r="BI60" s="400">
        <f>BE60+'APONTAMENTO CREDENCIAMENTO'!BI60</f>
        <v>0</v>
      </c>
      <c r="BJ60" s="400">
        <f>BF60+'APONTAMENTO CREDENCIAMENTO'!BJ60</f>
        <v>0</v>
      </c>
      <c r="BK60" s="400">
        <f>BG60+'APONTAMENTO CREDENCIAMENTO'!BK60</f>
        <v>0</v>
      </c>
      <c r="BL60" s="400">
        <f>BH60+'APONTAMENTO CREDENCIAMENTO'!BL60</f>
        <v>0</v>
      </c>
      <c r="BM60" s="400">
        <f>BI60+'APONTAMENTO CREDENCIAMENTO'!BM60</f>
        <v>0</v>
      </c>
      <c r="BN60" s="400">
        <f>BJ60+'APONTAMENTO CREDENCIAMENTO'!BN60</f>
        <v>0</v>
      </c>
      <c r="BO60" s="400">
        <f>BK60+'APONTAMENTO CREDENCIAMENTO'!BO60</f>
        <v>0</v>
      </c>
      <c r="BP60" s="400">
        <f>BL60+'APONTAMENTO CREDENCIAMENTO'!BP60</f>
        <v>0</v>
      </c>
      <c r="BQ60" s="400">
        <f>BM60+'APONTAMENTO CREDENCIAMENTO'!BQ60</f>
        <v>0</v>
      </c>
      <c r="BR60" s="400">
        <f>BN60+'APONTAMENTO CREDENCIAMENTO'!BR60</f>
        <v>0</v>
      </c>
      <c r="BS60" s="400">
        <f>BO60+'APONTAMENTO CREDENCIAMENTO'!BS60</f>
        <v>0</v>
      </c>
      <c r="BT60" s="400">
        <f>BP60+'APONTAMENTO CREDENCIAMENTO'!BT60</f>
        <v>0</v>
      </c>
      <c r="BU60" s="400">
        <f>BQ60+'APONTAMENTO CREDENCIAMENTO'!BU60</f>
        <v>0</v>
      </c>
      <c r="BV60" s="400">
        <f>BR60+'APONTAMENTO CREDENCIAMENTO'!BV60</f>
        <v>0</v>
      </c>
      <c r="BW60" s="400">
        <f>BS60+'APONTAMENTO CREDENCIAMENTO'!BW60</f>
        <v>0</v>
      </c>
      <c r="BX60" s="400">
        <f>BT60+'APONTAMENTO CREDENCIAMENTO'!BX60</f>
        <v>0</v>
      </c>
      <c r="BY60" s="400">
        <f>BU60+'APONTAMENTO CREDENCIAMENTO'!BY60</f>
        <v>0</v>
      </c>
      <c r="BZ60" s="400">
        <f>BV60+'APONTAMENTO CREDENCIAMENTO'!BZ60</f>
        <v>0</v>
      </c>
      <c r="CA60" s="400">
        <f>BW60+'APONTAMENTO CREDENCIAMENTO'!CA60</f>
        <v>0</v>
      </c>
      <c r="CB60" s="400">
        <f>BX60+'APONTAMENTO CREDENCIAMENTO'!CB60</f>
        <v>0</v>
      </c>
      <c r="CC60" s="400">
        <f>BY60+'APONTAMENTO CREDENCIAMENTO'!CC60</f>
        <v>0</v>
      </c>
      <c r="CD60" s="400">
        <f>BZ60+'APONTAMENTO CREDENCIAMENTO'!CD60</f>
        <v>0</v>
      </c>
      <c r="CE60" s="400">
        <f>CA60+'APONTAMENTO CREDENCIAMENTO'!CE60</f>
        <v>0</v>
      </c>
      <c r="CF60" s="400">
        <f>CB60+'APONTAMENTO CREDENCIAMENTO'!CF60</f>
        <v>0</v>
      </c>
      <c r="CG60" s="400">
        <f>CC60+'APONTAMENTO CREDENCIAMENTO'!CG60</f>
        <v>0</v>
      </c>
      <c r="CH60" s="400">
        <f>CD60+'APONTAMENTO CREDENCIAMENTO'!CH60</f>
        <v>0</v>
      </c>
      <c r="CI60" s="400">
        <f>CE60+'APONTAMENTO CREDENCIAMENTO'!CI60</f>
        <v>0</v>
      </c>
      <c r="CJ60" s="400">
        <f>CF60+'APONTAMENTO CREDENCIAMENTO'!CJ60</f>
        <v>0</v>
      </c>
      <c r="CK60" s="400">
        <f>CG60+'APONTAMENTO CREDENCIAMENTO'!CK60</f>
        <v>0</v>
      </c>
      <c r="CL60" s="400">
        <f>CH60+'APONTAMENTO CREDENCIAMENTO'!CL60</f>
        <v>0</v>
      </c>
      <c r="CM60" s="400">
        <f>CI60+'APONTAMENTO CREDENCIAMENTO'!CM60</f>
        <v>0</v>
      </c>
      <c r="CN60" s="400">
        <f>CJ60+'APONTAMENTO CREDENCIAMENTO'!CN60</f>
        <v>0</v>
      </c>
      <c r="CO60" s="400">
        <f>CK60+'APONTAMENTO CREDENCIAMENTO'!CO60</f>
        <v>0</v>
      </c>
      <c r="CP60" s="400">
        <f>CL60+'APONTAMENTO CREDENCIAMENTO'!CP60</f>
        <v>0</v>
      </c>
      <c r="CQ60" s="400">
        <f>CM60+'APONTAMENTO CREDENCIAMENTO'!CQ60</f>
        <v>0</v>
      </c>
      <c r="CR60" s="400">
        <f>CN60+'APONTAMENTO CREDENCIAMENTO'!CR60</f>
        <v>0</v>
      </c>
      <c r="CS60" s="400">
        <f>CO60+'APONTAMENTO CREDENCIAMENTO'!CS60</f>
        <v>0</v>
      </c>
      <c r="CT60" s="400">
        <f>CP60+'APONTAMENTO CREDENCIAMENTO'!CT60</f>
        <v>0</v>
      </c>
      <c r="CU60" s="400">
        <f>CQ60+'APONTAMENTO CREDENCIAMENTO'!CU60</f>
        <v>0</v>
      </c>
      <c r="CV60" s="400">
        <f>CR60+'APONTAMENTO CREDENCIAMENTO'!CV60</f>
        <v>0</v>
      </c>
      <c r="CW60" s="400">
        <f>CS60+'APONTAMENTO CREDENCIAMENTO'!CW60</f>
        <v>0</v>
      </c>
      <c r="CX60" s="400">
        <f>CT60+'APONTAMENTO CREDENCIAMENTO'!CX60</f>
        <v>0</v>
      </c>
      <c r="CY60" s="400">
        <f>CU60+'APONTAMENTO CREDENCIAMENTO'!CY60</f>
        <v>0</v>
      </c>
      <c r="CZ60" s="400">
        <f>CV60+'APONTAMENTO CREDENCIAMENTO'!CZ60</f>
        <v>0</v>
      </c>
      <c r="DA60" s="400">
        <f>CW60+'APONTAMENTO CREDENCIAMENTO'!DA60</f>
        <v>0</v>
      </c>
      <c r="DB60" s="400">
        <f>CX60+'APONTAMENTO CREDENCIAMENTO'!DB60</f>
        <v>0</v>
      </c>
      <c r="DC60" s="400">
        <f>CY60+'APONTAMENTO CREDENCIAMENTO'!DC60</f>
        <v>0</v>
      </c>
      <c r="DD60" s="400">
        <f>CZ60+'APONTAMENTO CREDENCIAMENTO'!DD60</f>
        <v>0</v>
      </c>
      <c r="DE60" s="400">
        <f>DA60+'APONTAMENTO CREDENCIAMENTO'!DE60</f>
        <v>0</v>
      </c>
      <c r="DF60" s="400">
        <f>DB60+'APONTAMENTO CREDENCIAMENTO'!DF60</f>
        <v>0</v>
      </c>
      <c r="DG60" s="400">
        <f>DC60+'APONTAMENTO CREDENCIAMENTO'!DG60</f>
        <v>0</v>
      </c>
      <c r="DH60" s="400">
        <f>DD60+'APONTAMENTO CREDENCIAMENTO'!DH60</f>
        <v>0</v>
      </c>
      <c r="DI60" s="400">
        <f>DE60+'APONTAMENTO CREDENCIAMENTO'!DI60</f>
        <v>0</v>
      </c>
      <c r="DJ60" s="400">
        <f>DF60+'APONTAMENTO CREDENCIAMENTO'!DJ60</f>
        <v>0</v>
      </c>
      <c r="DK60" s="400">
        <f>DG60+'APONTAMENTO CREDENCIAMENTO'!DK60</f>
        <v>0</v>
      </c>
      <c r="DL60" s="400">
        <f>DH60+'APONTAMENTO CREDENCIAMENTO'!DL60</f>
        <v>0</v>
      </c>
      <c r="DM60" s="400">
        <f>DI60+'APONTAMENTO CREDENCIAMENTO'!DM60</f>
        <v>0</v>
      </c>
      <c r="DN60" s="400">
        <f>DJ60+'APONTAMENTO CREDENCIAMENTO'!DN60</f>
        <v>0</v>
      </c>
      <c r="DO60" s="400">
        <f>DK60+'APONTAMENTO CREDENCIAMENTO'!DO60</f>
        <v>0</v>
      </c>
      <c r="DP60" s="400">
        <f>DL60+'APONTAMENTO CREDENCIAMENTO'!DP60</f>
        <v>0</v>
      </c>
      <c r="DQ60" s="400">
        <f>DM60+'APONTAMENTO CREDENCIAMENTO'!DQ60</f>
        <v>0</v>
      </c>
      <c r="DR60" s="400">
        <f>DN60+'APONTAMENTO CREDENCIAMENTO'!DR60</f>
        <v>0</v>
      </c>
      <c r="DS60" s="400">
        <f>DO60+'APONTAMENTO CREDENCIAMENTO'!DS60</f>
        <v>0</v>
      </c>
      <c r="DT60" s="400">
        <f>DP60+'APONTAMENTO CREDENCIAMENTO'!DT60</f>
        <v>0</v>
      </c>
      <c r="DU60" s="400">
        <f>DQ60+'APONTAMENTO CREDENCIAMENTO'!DU60</f>
        <v>0</v>
      </c>
      <c r="DV60" s="400">
        <f>DR60+'APONTAMENTO CREDENCIAMENTO'!DV60</f>
        <v>0</v>
      </c>
      <c r="DW60" s="400">
        <f>DS60+'APONTAMENTO CREDENCIAMENTO'!DW60</f>
        <v>0</v>
      </c>
      <c r="DX60" s="400">
        <f>DT60+'APONTAMENTO CREDENCIAMENTO'!DX60</f>
        <v>0</v>
      </c>
      <c r="DY60" s="400">
        <f>DU60+'APONTAMENTO CREDENCIAMENTO'!DY60</f>
        <v>0</v>
      </c>
      <c r="DZ60" s="400">
        <f>DV60+'APONTAMENTO CREDENCIAMENTO'!DZ60</f>
        <v>0</v>
      </c>
      <c r="EA60" s="400">
        <f>DW60+'APONTAMENTO CREDENCIAMENTO'!EA60</f>
        <v>0</v>
      </c>
      <c r="EB60" s="400">
        <f>DX60+'APONTAMENTO CREDENCIAMENTO'!EB60</f>
        <v>0</v>
      </c>
      <c r="EC60" s="400">
        <f>DY60+'APONTAMENTO CREDENCIAMENTO'!EC60</f>
        <v>0</v>
      </c>
      <c r="ED60" s="400">
        <f>DZ60+'APONTAMENTO CREDENCIAMENTO'!ED60</f>
        <v>0</v>
      </c>
      <c r="EE60" s="400">
        <f>EA60+'APONTAMENTO CREDENCIAMENTO'!EE60</f>
        <v>0</v>
      </c>
      <c r="EF60" s="400">
        <f>EB60+'APONTAMENTO CREDENCIAMENTO'!EF60</f>
        <v>0</v>
      </c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v>0</v>
      </c>
      <c r="EQ60" s="179">
        <v>0</v>
      </c>
      <c r="ER60" s="179">
        <v>0</v>
      </c>
      <c r="ES60" s="179">
        <v>0</v>
      </c>
      <c r="ET60" s="179">
        <v>0</v>
      </c>
      <c r="EU60" s="179">
        <v>0</v>
      </c>
      <c r="EV60" s="172"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v>0</v>
      </c>
      <c r="FC60" s="256">
        <v>0</v>
      </c>
      <c r="FD60" s="250">
        <v>0</v>
      </c>
      <c r="FE60" s="257"/>
      <c r="FF60" s="181">
        <v>0</v>
      </c>
      <c r="FG60" s="181">
        <v>0</v>
      </c>
      <c r="FH60" s="181">
        <v>0</v>
      </c>
      <c r="FI60" s="181">
        <v>0</v>
      </c>
      <c r="FJ60" s="181">
        <v>0</v>
      </c>
      <c r="FK60" s="181">
        <v>0</v>
      </c>
      <c r="FL60" s="181">
        <v>0</v>
      </c>
      <c r="FM60" s="181">
        <v>0</v>
      </c>
      <c r="FN60" s="181">
        <v>0</v>
      </c>
      <c r="FO60" s="181">
        <v>0</v>
      </c>
      <c r="FP60" s="181">
        <v>0</v>
      </c>
      <c r="FQ60" s="181">
        <v>0</v>
      </c>
      <c r="FR60" s="181">
        <v>0</v>
      </c>
      <c r="FS60" s="181">
        <v>0</v>
      </c>
      <c r="FT60" s="181">
        <v>0</v>
      </c>
      <c r="FU60" s="181">
        <v>0</v>
      </c>
      <c r="FV60" s="181">
        <v>0</v>
      </c>
      <c r="FW60" s="181">
        <v>0</v>
      </c>
      <c r="FX60" s="181">
        <v>0</v>
      </c>
      <c r="FY60" s="181">
        <v>0</v>
      </c>
      <c r="FZ60" s="181">
        <v>0</v>
      </c>
      <c r="GA60" s="181">
        <v>0</v>
      </c>
      <c r="GB60" s="181">
        <v>0</v>
      </c>
      <c r="GC60" s="181">
        <v>0</v>
      </c>
      <c r="GD60" s="181">
        <v>0</v>
      </c>
      <c r="GE60" s="181">
        <v>0</v>
      </c>
      <c r="GF60" s="181">
        <v>0</v>
      </c>
      <c r="GG60" s="181">
        <v>0</v>
      </c>
      <c r="GH60" s="181">
        <v>0</v>
      </c>
      <c r="GI60" s="181">
        <v>0</v>
      </c>
      <c r="GJ60" s="181">
        <v>0</v>
      </c>
      <c r="GK60" s="258"/>
      <c r="GL60" s="103"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v>0</v>
      </c>
      <c r="HZ60" s="280">
        <v>0</v>
      </c>
      <c r="IA60" s="280">
        <v>0</v>
      </c>
    </row>
    <row r="61" spans="1:237" s="106" customFormat="1" ht="22.5" customHeight="1" x14ac:dyDescent="0.25">
      <c r="A61" t="s">
        <v>3238</v>
      </c>
      <c r="B61" s="522" t="s">
        <v>3239</v>
      </c>
      <c r="C61" s="523">
        <v>1</v>
      </c>
      <c r="D61" s="524" t="s">
        <v>3240</v>
      </c>
      <c r="E61" s="524" t="s">
        <v>3241</v>
      </c>
      <c r="F61" s="525" t="s">
        <v>3181</v>
      </c>
      <c r="G61" s="525" t="s">
        <v>3182</v>
      </c>
      <c r="H61" s="350" t="s">
        <v>1318</v>
      </c>
      <c r="I61" s="351" t="s">
        <v>1318</v>
      </c>
      <c r="J61" s="409" t="s">
        <v>3183</v>
      </c>
      <c r="K61" s="410" t="s">
        <v>3184</v>
      </c>
      <c r="L61" s="329">
        <v>0</v>
      </c>
      <c r="M61" s="329">
        <v>0</v>
      </c>
      <c r="N61" s="657"/>
      <c r="O61" s="658" t="s">
        <v>3337</v>
      </c>
      <c r="P61" s="659">
        <v>0</v>
      </c>
      <c r="Q61" s="400"/>
      <c r="R61" s="401"/>
      <c r="S61" s="400"/>
      <c r="T61" s="401"/>
      <c r="U61" s="400">
        <f>Q61+'APONTAMENTO CREDENCIAMENTO'!U61</f>
        <v>0</v>
      </c>
      <c r="V61" s="400">
        <f>R61+'APONTAMENTO CREDENCIAMENTO'!V61</f>
        <v>0</v>
      </c>
      <c r="W61" s="400">
        <f>S61+'APONTAMENTO CREDENCIAMENTO'!W61</f>
        <v>0</v>
      </c>
      <c r="X61" s="400">
        <f>T61+'APONTAMENTO CREDENCIAMENTO'!X61</f>
        <v>0</v>
      </c>
      <c r="Y61" s="400">
        <f>U61+'APONTAMENTO CREDENCIAMENTO'!Y61</f>
        <v>0</v>
      </c>
      <c r="Z61" s="400">
        <f>V61+'APONTAMENTO CREDENCIAMENTO'!Z61</f>
        <v>0</v>
      </c>
      <c r="AA61" s="400">
        <f>W61+'APONTAMENTO CREDENCIAMENTO'!AA61</f>
        <v>0</v>
      </c>
      <c r="AB61" s="400">
        <f>X61+'APONTAMENTO CREDENCIAMENTO'!AB61</f>
        <v>0</v>
      </c>
      <c r="AC61" s="400">
        <f>Y61+'APONTAMENTO CREDENCIAMENTO'!AC61</f>
        <v>0</v>
      </c>
      <c r="AD61" s="400">
        <f>Z61+'APONTAMENTO CREDENCIAMENTO'!AD61</f>
        <v>0</v>
      </c>
      <c r="AE61" s="400">
        <f>AA61+'APONTAMENTO CREDENCIAMENTO'!AE61</f>
        <v>0</v>
      </c>
      <c r="AF61" s="400">
        <f>AB61+'APONTAMENTO CREDENCIAMENTO'!AF61</f>
        <v>0</v>
      </c>
      <c r="AG61" s="400">
        <f>AC61+'APONTAMENTO CREDENCIAMENTO'!AG61</f>
        <v>0</v>
      </c>
      <c r="AH61" s="400">
        <f>AD61+'APONTAMENTO CREDENCIAMENTO'!AH61</f>
        <v>0</v>
      </c>
      <c r="AI61" s="400">
        <f>AE61+'APONTAMENTO CREDENCIAMENTO'!AI61</f>
        <v>0</v>
      </c>
      <c r="AJ61" s="400">
        <f>AF61+'APONTAMENTO CREDENCIAMENTO'!AJ61</f>
        <v>0</v>
      </c>
      <c r="AK61" s="400">
        <f>AG61+'APONTAMENTO CREDENCIAMENTO'!AK61</f>
        <v>0</v>
      </c>
      <c r="AL61" s="400">
        <f>AH61+'APONTAMENTO CREDENCIAMENTO'!AL61</f>
        <v>0</v>
      </c>
      <c r="AM61" s="400">
        <f>AI61+'APONTAMENTO CREDENCIAMENTO'!AM61</f>
        <v>0</v>
      </c>
      <c r="AN61" s="400">
        <f>AJ61+'APONTAMENTO CREDENCIAMENTO'!AN61</f>
        <v>0</v>
      </c>
      <c r="AO61" s="400">
        <f>AK61+'APONTAMENTO CREDENCIAMENTO'!AO61</f>
        <v>0</v>
      </c>
      <c r="AP61" s="400">
        <f>AL61+'APONTAMENTO CREDENCIAMENTO'!AP61</f>
        <v>0</v>
      </c>
      <c r="AQ61" s="400">
        <f>AM61+'APONTAMENTO CREDENCIAMENTO'!AQ61</f>
        <v>0</v>
      </c>
      <c r="AR61" s="400">
        <f>AN61+'APONTAMENTO CREDENCIAMENTO'!AR61</f>
        <v>0</v>
      </c>
      <c r="AS61" s="400">
        <f>AO61+'APONTAMENTO CREDENCIAMENTO'!AS61</f>
        <v>0</v>
      </c>
      <c r="AT61" s="400">
        <f>AP61+'APONTAMENTO CREDENCIAMENTO'!AT61</f>
        <v>0</v>
      </c>
      <c r="AU61" s="400">
        <f>AQ61+'APONTAMENTO CREDENCIAMENTO'!AU61</f>
        <v>0</v>
      </c>
      <c r="AV61" s="400">
        <f>AR61+'APONTAMENTO CREDENCIAMENTO'!AV61</f>
        <v>0</v>
      </c>
      <c r="AW61" s="400">
        <f>AS61+'APONTAMENTO CREDENCIAMENTO'!AW61</f>
        <v>0</v>
      </c>
      <c r="AX61" s="400">
        <f>AT61+'APONTAMENTO CREDENCIAMENTO'!AX61</f>
        <v>0</v>
      </c>
      <c r="AY61" s="400">
        <f>AU61+'APONTAMENTO CREDENCIAMENTO'!AY61</f>
        <v>0</v>
      </c>
      <c r="AZ61" s="400">
        <f>AV61+'APONTAMENTO CREDENCIAMENTO'!AZ61</f>
        <v>0</v>
      </c>
      <c r="BA61" s="400">
        <f>AW61+'APONTAMENTO CREDENCIAMENTO'!BA61</f>
        <v>0</v>
      </c>
      <c r="BB61" s="400">
        <f>AX61+'APONTAMENTO CREDENCIAMENTO'!BB61</f>
        <v>0</v>
      </c>
      <c r="BC61" s="400">
        <f>AY61+'APONTAMENTO CREDENCIAMENTO'!BC61</f>
        <v>0</v>
      </c>
      <c r="BD61" s="400">
        <f>AZ61+'APONTAMENTO CREDENCIAMENTO'!BD61</f>
        <v>0</v>
      </c>
      <c r="BE61" s="400">
        <f>BA61+'APONTAMENTO CREDENCIAMENTO'!BE61</f>
        <v>0</v>
      </c>
      <c r="BF61" s="400">
        <f>BB61+'APONTAMENTO CREDENCIAMENTO'!BF61</f>
        <v>0</v>
      </c>
      <c r="BG61" s="400">
        <f>BC61+'APONTAMENTO CREDENCIAMENTO'!BG61</f>
        <v>0</v>
      </c>
      <c r="BH61" s="400">
        <f>BD61+'APONTAMENTO CREDENCIAMENTO'!BH61</f>
        <v>0</v>
      </c>
      <c r="BI61" s="400">
        <f>BE61+'APONTAMENTO CREDENCIAMENTO'!BI61</f>
        <v>0</v>
      </c>
      <c r="BJ61" s="400">
        <f>BF61+'APONTAMENTO CREDENCIAMENTO'!BJ61</f>
        <v>0</v>
      </c>
      <c r="BK61" s="400">
        <f>BG61+'APONTAMENTO CREDENCIAMENTO'!BK61</f>
        <v>0</v>
      </c>
      <c r="BL61" s="400">
        <f>BH61+'APONTAMENTO CREDENCIAMENTO'!BL61</f>
        <v>0</v>
      </c>
      <c r="BM61" s="400">
        <f>BI61+'APONTAMENTO CREDENCIAMENTO'!BM61</f>
        <v>0</v>
      </c>
      <c r="BN61" s="400">
        <f>BJ61+'APONTAMENTO CREDENCIAMENTO'!BN61</f>
        <v>0</v>
      </c>
      <c r="BO61" s="400">
        <f>BK61+'APONTAMENTO CREDENCIAMENTO'!BO61</f>
        <v>0</v>
      </c>
      <c r="BP61" s="400">
        <f>BL61+'APONTAMENTO CREDENCIAMENTO'!BP61</f>
        <v>0</v>
      </c>
      <c r="BQ61" s="400">
        <f>BM61+'APONTAMENTO CREDENCIAMENTO'!BQ61</f>
        <v>0</v>
      </c>
      <c r="BR61" s="400">
        <f>BN61+'APONTAMENTO CREDENCIAMENTO'!BR61</f>
        <v>0</v>
      </c>
      <c r="BS61" s="400">
        <f>BO61+'APONTAMENTO CREDENCIAMENTO'!BS61</f>
        <v>0</v>
      </c>
      <c r="BT61" s="400">
        <f>BP61+'APONTAMENTO CREDENCIAMENTO'!BT61</f>
        <v>0</v>
      </c>
      <c r="BU61" s="400">
        <f>BQ61+'APONTAMENTO CREDENCIAMENTO'!BU61</f>
        <v>0</v>
      </c>
      <c r="BV61" s="400">
        <f>BR61+'APONTAMENTO CREDENCIAMENTO'!BV61</f>
        <v>0</v>
      </c>
      <c r="BW61" s="400">
        <f>BS61+'APONTAMENTO CREDENCIAMENTO'!BW61</f>
        <v>0</v>
      </c>
      <c r="BX61" s="400">
        <f>BT61+'APONTAMENTO CREDENCIAMENTO'!BX61</f>
        <v>0</v>
      </c>
      <c r="BY61" s="400">
        <f>BU61+'APONTAMENTO CREDENCIAMENTO'!BY61</f>
        <v>0</v>
      </c>
      <c r="BZ61" s="400">
        <f>BV61+'APONTAMENTO CREDENCIAMENTO'!BZ61</f>
        <v>0</v>
      </c>
      <c r="CA61" s="400">
        <f>BW61+'APONTAMENTO CREDENCIAMENTO'!CA61</f>
        <v>0</v>
      </c>
      <c r="CB61" s="400">
        <f>BX61+'APONTAMENTO CREDENCIAMENTO'!CB61</f>
        <v>0</v>
      </c>
      <c r="CC61" s="400">
        <f>BY61+'APONTAMENTO CREDENCIAMENTO'!CC61</f>
        <v>0</v>
      </c>
      <c r="CD61" s="400">
        <f>BZ61+'APONTAMENTO CREDENCIAMENTO'!CD61</f>
        <v>0</v>
      </c>
      <c r="CE61" s="400">
        <f>CA61+'APONTAMENTO CREDENCIAMENTO'!CE61</f>
        <v>0</v>
      </c>
      <c r="CF61" s="400">
        <f>CB61+'APONTAMENTO CREDENCIAMENTO'!CF61</f>
        <v>0</v>
      </c>
      <c r="CG61" s="400">
        <f>CC61+'APONTAMENTO CREDENCIAMENTO'!CG61</f>
        <v>0</v>
      </c>
      <c r="CH61" s="400">
        <f>CD61+'APONTAMENTO CREDENCIAMENTO'!CH61</f>
        <v>0</v>
      </c>
      <c r="CI61" s="400">
        <f>CE61+'APONTAMENTO CREDENCIAMENTO'!CI61</f>
        <v>0</v>
      </c>
      <c r="CJ61" s="400">
        <f>CF61+'APONTAMENTO CREDENCIAMENTO'!CJ61</f>
        <v>0</v>
      </c>
      <c r="CK61" s="400">
        <f>CG61+'APONTAMENTO CREDENCIAMENTO'!CK61</f>
        <v>0</v>
      </c>
      <c r="CL61" s="400">
        <f>CH61+'APONTAMENTO CREDENCIAMENTO'!CL61</f>
        <v>0</v>
      </c>
      <c r="CM61" s="400">
        <f>CI61+'APONTAMENTO CREDENCIAMENTO'!CM61</f>
        <v>0</v>
      </c>
      <c r="CN61" s="400">
        <f>CJ61+'APONTAMENTO CREDENCIAMENTO'!CN61</f>
        <v>0</v>
      </c>
      <c r="CO61" s="400">
        <f>CK61+'APONTAMENTO CREDENCIAMENTO'!CO61</f>
        <v>0</v>
      </c>
      <c r="CP61" s="400">
        <f>CL61+'APONTAMENTO CREDENCIAMENTO'!CP61</f>
        <v>0</v>
      </c>
      <c r="CQ61" s="400">
        <f>CM61+'APONTAMENTO CREDENCIAMENTO'!CQ61</f>
        <v>0</v>
      </c>
      <c r="CR61" s="400">
        <f>CN61+'APONTAMENTO CREDENCIAMENTO'!CR61</f>
        <v>0</v>
      </c>
      <c r="CS61" s="400">
        <f>CO61+'APONTAMENTO CREDENCIAMENTO'!CS61</f>
        <v>0</v>
      </c>
      <c r="CT61" s="400">
        <f>CP61+'APONTAMENTO CREDENCIAMENTO'!CT61</f>
        <v>0</v>
      </c>
      <c r="CU61" s="400">
        <f>CQ61+'APONTAMENTO CREDENCIAMENTO'!CU61</f>
        <v>0</v>
      </c>
      <c r="CV61" s="400">
        <f>CR61+'APONTAMENTO CREDENCIAMENTO'!CV61</f>
        <v>0</v>
      </c>
      <c r="CW61" s="400">
        <f>CS61+'APONTAMENTO CREDENCIAMENTO'!CW61</f>
        <v>0</v>
      </c>
      <c r="CX61" s="400">
        <f>CT61+'APONTAMENTO CREDENCIAMENTO'!CX61</f>
        <v>0</v>
      </c>
      <c r="CY61" s="400">
        <f>CU61+'APONTAMENTO CREDENCIAMENTO'!CY61</f>
        <v>0</v>
      </c>
      <c r="CZ61" s="400">
        <f>CV61+'APONTAMENTO CREDENCIAMENTO'!CZ61</f>
        <v>0</v>
      </c>
      <c r="DA61" s="400">
        <f>CW61+'APONTAMENTO CREDENCIAMENTO'!DA61</f>
        <v>0</v>
      </c>
      <c r="DB61" s="400">
        <f>CX61+'APONTAMENTO CREDENCIAMENTO'!DB61</f>
        <v>0</v>
      </c>
      <c r="DC61" s="400">
        <f>CY61+'APONTAMENTO CREDENCIAMENTO'!DC61</f>
        <v>0</v>
      </c>
      <c r="DD61" s="400">
        <f>CZ61+'APONTAMENTO CREDENCIAMENTO'!DD61</f>
        <v>0</v>
      </c>
      <c r="DE61" s="400">
        <f>DA61+'APONTAMENTO CREDENCIAMENTO'!DE61</f>
        <v>0</v>
      </c>
      <c r="DF61" s="400">
        <f>DB61+'APONTAMENTO CREDENCIAMENTO'!DF61</f>
        <v>0</v>
      </c>
      <c r="DG61" s="400">
        <f>DC61+'APONTAMENTO CREDENCIAMENTO'!DG61</f>
        <v>0</v>
      </c>
      <c r="DH61" s="400">
        <f>DD61+'APONTAMENTO CREDENCIAMENTO'!DH61</f>
        <v>0</v>
      </c>
      <c r="DI61" s="400">
        <f>DE61+'APONTAMENTO CREDENCIAMENTO'!DI61</f>
        <v>0</v>
      </c>
      <c r="DJ61" s="400">
        <f>DF61+'APONTAMENTO CREDENCIAMENTO'!DJ61</f>
        <v>0</v>
      </c>
      <c r="DK61" s="400">
        <f>DG61+'APONTAMENTO CREDENCIAMENTO'!DK61</f>
        <v>0</v>
      </c>
      <c r="DL61" s="400">
        <f>DH61+'APONTAMENTO CREDENCIAMENTO'!DL61</f>
        <v>0</v>
      </c>
      <c r="DM61" s="400">
        <f>DI61+'APONTAMENTO CREDENCIAMENTO'!DM61</f>
        <v>0</v>
      </c>
      <c r="DN61" s="400">
        <f>DJ61+'APONTAMENTO CREDENCIAMENTO'!DN61</f>
        <v>0</v>
      </c>
      <c r="DO61" s="400">
        <f>DK61+'APONTAMENTO CREDENCIAMENTO'!DO61</f>
        <v>0</v>
      </c>
      <c r="DP61" s="400">
        <f>DL61+'APONTAMENTO CREDENCIAMENTO'!DP61</f>
        <v>0</v>
      </c>
      <c r="DQ61" s="400">
        <f>DM61+'APONTAMENTO CREDENCIAMENTO'!DQ61</f>
        <v>0</v>
      </c>
      <c r="DR61" s="400">
        <f>DN61+'APONTAMENTO CREDENCIAMENTO'!DR61</f>
        <v>0</v>
      </c>
      <c r="DS61" s="400">
        <f>DO61+'APONTAMENTO CREDENCIAMENTO'!DS61</f>
        <v>0</v>
      </c>
      <c r="DT61" s="400">
        <f>DP61+'APONTAMENTO CREDENCIAMENTO'!DT61</f>
        <v>0</v>
      </c>
      <c r="DU61" s="400">
        <f>DQ61+'APONTAMENTO CREDENCIAMENTO'!DU61</f>
        <v>0</v>
      </c>
      <c r="DV61" s="400">
        <f>DR61+'APONTAMENTO CREDENCIAMENTO'!DV61</f>
        <v>0</v>
      </c>
      <c r="DW61" s="400">
        <f>DS61+'APONTAMENTO CREDENCIAMENTO'!DW61</f>
        <v>0</v>
      </c>
      <c r="DX61" s="400">
        <f>DT61+'APONTAMENTO CREDENCIAMENTO'!DX61</f>
        <v>0</v>
      </c>
      <c r="DY61" s="400">
        <f>DU61+'APONTAMENTO CREDENCIAMENTO'!DY61</f>
        <v>0</v>
      </c>
      <c r="DZ61" s="400">
        <f>DV61+'APONTAMENTO CREDENCIAMENTO'!DZ61</f>
        <v>0</v>
      </c>
      <c r="EA61" s="400">
        <f>DW61+'APONTAMENTO CREDENCIAMENTO'!EA61</f>
        <v>0</v>
      </c>
      <c r="EB61" s="400">
        <f>DX61+'APONTAMENTO CREDENCIAMENTO'!EB61</f>
        <v>0</v>
      </c>
      <c r="EC61" s="400">
        <f>DY61+'APONTAMENTO CREDENCIAMENTO'!EC61</f>
        <v>0</v>
      </c>
      <c r="ED61" s="400">
        <f>DZ61+'APONTAMENTO CREDENCIAMENTO'!ED61</f>
        <v>0</v>
      </c>
      <c r="EE61" s="400">
        <f>EA61+'APONTAMENTO CREDENCIAMENTO'!EE61</f>
        <v>0</v>
      </c>
      <c r="EF61" s="400">
        <f>EB61+'APONTAMENTO CREDENCIAMENTO'!EF61</f>
        <v>0</v>
      </c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v>0</v>
      </c>
      <c r="EQ61" s="171">
        <v>0</v>
      </c>
      <c r="ER61" s="171">
        <v>0</v>
      </c>
      <c r="ES61" s="171">
        <v>0</v>
      </c>
      <c r="ET61" s="171">
        <v>0</v>
      </c>
      <c r="EU61" s="171">
        <v>0</v>
      </c>
      <c r="EV61" s="172">
        <v>0</v>
      </c>
      <c r="EW61" s="367">
        <v>0</v>
      </c>
      <c r="EX61" s="248">
        <v>19434.650000000001</v>
      </c>
      <c r="EY61" s="174">
        <v>0</v>
      </c>
      <c r="EZ61" s="249">
        <v>642.05000000000007</v>
      </c>
      <c r="FA61" s="249">
        <v>0</v>
      </c>
      <c r="FB61" s="174">
        <v>0</v>
      </c>
      <c r="FC61" s="175">
        <v>0</v>
      </c>
      <c r="FD61" s="250">
        <v>0</v>
      </c>
      <c r="FE61" s="176">
        <v>20076.7</v>
      </c>
      <c r="FF61" s="177">
        <v>19434.650000000001</v>
      </c>
      <c r="FG61" s="177">
        <v>0</v>
      </c>
      <c r="FH61" s="177">
        <v>0</v>
      </c>
      <c r="FI61" s="177">
        <v>0</v>
      </c>
      <c r="FJ61" s="177">
        <v>0</v>
      </c>
      <c r="FK61" s="177">
        <v>642.05000000000007</v>
      </c>
      <c r="FL61" s="177">
        <v>0</v>
      </c>
      <c r="FM61" s="177">
        <v>0</v>
      </c>
      <c r="FN61" s="177">
        <v>0</v>
      </c>
      <c r="FO61" s="177">
        <v>0</v>
      </c>
      <c r="FP61" s="177">
        <v>0</v>
      </c>
      <c r="FQ61" s="177">
        <v>0</v>
      </c>
      <c r="FR61" s="177">
        <v>0</v>
      </c>
      <c r="FS61" s="177">
        <v>0</v>
      </c>
      <c r="FT61" s="177">
        <v>0</v>
      </c>
      <c r="FU61" s="177">
        <v>0</v>
      </c>
      <c r="FV61" s="177">
        <v>0</v>
      </c>
      <c r="FW61" s="177">
        <v>0</v>
      </c>
      <c r="FX61" s="177">
        <v>0</v>
      </c>
      <c r="FY61" s="177">
        <v>0</v>
      </c>
      <c r="FZ61" s="177">
        <v>0</v>
      </c>
      <c r="GA61" s="177">
        <v>0</v>
      </c>
      <c r="GB61" s="177">
        <v>0</v>
      </c>
      <c r="GC61" s="177">
        <v>0</v>
      </c>
      <c r="GD61" s="177">
        <v>0</v>
      </c>
      <c r="GE61" s="177">
        <v>0</v>
      </c>
      <c r="GF61" s="177">
        <v>0</v>
      </c>
      <c r="GG61" s="177">
        <v>0</v>
      </c>
      <c r="GH61" s="177">
        <v>0</v>
      </c>
      <c r="GI61" s="177">
        <v>0</v>
      </c>
      <c r="GJ61" s="177">
        <v>0</v>
      </c>
      <c r="GK61" s="178"/>
      <c r="GL61" s="103">
        <v>0</v>
      </c>
      <c r="GM61" s="124"/>
      <c r="GN61" s="104">
        <v>0</v>
      </c>
      <c r="GO61" s="104">
        <v>0</v>
      </c>
      <c r="GP61" s="104">
        <v>0</v>
      </c>
      <c r="GQ61" s="104">
        <v>0</v>
      </c>
      <c r="GR61" s="104">
        <v>0</v>
      </c>
      <c r="GS61" s="104">
        <v>0</v>
      </c>
      <c r="GT61" s="104">
        <v>0</v>
      </c>
      <c r="GU61" s="104">
        <v>0</v>
      </c>
      <c r="GV61" s="104">
        <v>0</v>
      </c>
      <c r="GW61" s="104">
        <v>0</v>
      </c>
      <c r="GX61" s="104">
        <v>0</v>
      </c>
      <c r="GY61" s="104">
        <v>0</v>
      </c>
      <c r="GZ61" s="104">
        <v>0</v>
      </c>
      <c r="HA61" s="104">
        <v>0</v>
      </c>
      <c r="HB61" s="104">
        <v>0</v>
      </c>
      <c r="HC61" s="104">
        <v>0</v>
      </c>
      <c r="HD61" s="104">
        <v>0</v>
      </c>
      <c r="HE61" s="104">
        <v>0</v>
      </c>
      <c r="HF61" s="104">
        <v>0</v>
      </c>
      <c r="HG61" s="104">
        <v>0</v>
      </c>
      <c r="HH61" s="104">
        <v>0</v>
      </c>
      <c r="HI61" s="104">
        <v>0</v>
      </c>
      <c r="HJ61" s="104">
        <v>0</v>
      </c>
      <c r="HK61" s="104">
        <v>0</v>
      </c>
      <c r="HL61" s="104">
        <v>0</v>
      </c>
      <c r="HM61" s="104">
        <v>0</v>
      </c>
      <c r="HN61" s="104">
        <v>0</v>
      </c>
      <c r="HO61" s="104">
        <v>0</v>
      </c>
      <c r="HP61" s="104"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v>0</v>
      </c>
      <c r="HZ61" s="280">
        <v>0</v>
      </c>
      <c r="IA61" s="280">
        <v>0</v>
      </c>
      <c r="IB61" s="64" t="b">
        <v>0</v>
      </c>
      <c r="IC61" s="64"/>
    </row>
    <row r="62" spans="1:237" s="106" customFormat="1" ht="22.5" customHeight="1" x14ac:dyDescent="0.25">
      <c r="A62" s="368" t="s">
        <v>3238</v>
      </c>
      <c r="B62" s="369" t="s">
        <v>3239</v>
      </c>
      <c r="C62" s="370" t="s">
        <v>3191</v>
      </c>
      <c r="D62" s="371" t="s">
        <v>3240</v>
      </c>
      <c r="E62" s="371" t="s">
        <v>3241</v>
      </c>
      <c r="F62" s="372" t="s">
        <v>3181</v>
      </c>
      <c r="G62" s="372" t="s">
        <v>3182</v>
      </c>
      <c r="H62" s="373" t="s">
        <v>1318</v>
      </c>
      <c r="I62" s="374" t="s">
        <v>1318</v>
      </c>
      <c r="J62" s="421" t="s">
        <v>3183</v>
      </c>
      <c r="K62" s="421" t="s">
        <v>3185</v>
      </c>
      <c r="L62" s="329">
        <v>0</v>
      </c>
      <c r="M62" s="329">
        <v>0</v>
      </c>
      <c r="N62" s="657"/>
      <c r="O62" s="658" t="s">
        <v>3337</v>
      </c>
      <c r="P62" s="659">
        <v>0</v>
      </c>
      <c r="Q62" s="400">
        <v>47</v>
      </c>
      <c r="R62" s="401"/>
      <c r="S62" s="400"/>
      <c r="T62" s="401"/>
      <c r="U62" s="400">
        <f>Q62+'APONTAMENTO CREDENCIAMENTO'!U62</f>
        <v>47</v>
      </c>
      <c r="V62" s="400">
        <f>R62+'APONTAMENTO CREDENCIAMENTO'!V62</f>
        <v>0</v>
      </c>
      <c r="W62" s="400">
        <f>S62+'APONTAMENTO CREDENCIAMENTO'!W62</f>
        <v>0</v>
      </c>
      <c r="X62" s="400">
        <f>T62+'APONTAMENTO CREDENCIAMENTO'!X62</f>
        <v>0</v>
      </c>
      <c r="Y62" s="400">
        <f>U62+'APONTAMENTO CREDENCIAMENTO'!Y62</f>
        <v>47</v>
      </c>
      <c r="Z62" s="400">
        <f>V62+'APONTAMENTO CREDENCIAMENTO'!Z62</f>
        <v>0</v>
      </c>
      <c r="AA62" s="400">
        <f>W62+'APONTAMENTO CREDENCIAMENTO'!AA62</f>
        <v>0</v>
      </c>
      <c r="AB62" s="400">
        <f>X62+'APONTAMENTO CREDENCIAMENTO'!AB62</f>
        <v>0</v>
      </c>
      <c r="AC62" s="400">
        <f>Y62+'APONTAMENTO CREDENCIAMENTO'!AC62</f>
        <v>47</v>
      </c>
      <c r="AD62" s="400">
        <f>Z62+'APONTAMENTO CREDENCIAMENTO'!AD62</f>
        <v>0</v>
      </c>
      <c r="AE62" s="400">
        <f>AA62+'APONTAMENTO CREDENCIAMENTO'!AE62</f>
        <v>0</v>
      </c>
      <c r="AF62" s="400">
        <f>AB62+'APONTAMENTO CREDENCIAMENTO'!AF62</f>
        <v>0</v>
      </c>
      <c r="AG62" s="400">
        <f>AC62+'APONTAMENTO CREDENCIAMENTO'!AG62</f>
        <v>47</v>
      </c>
      <c r="AH62" s="400">
        <f>AD62+'APONTAMENTO CREDENCIAMENTO'!AH62</f>
        <v>0</v>
      </c>
      <c r="AI62" s="400">
        <f>AE62+'APONTAMENTO CREDENCIAMENTO'!AI62</f>
        <v>0</v>
      </c>
      <c r="AJ62" s="400">
        <f>AF62+'APONTAMENTO CREDENCIAMENTO'!AJ62</f>
        <v>0</v>
      </c>
      <c r="AK62" s="400">
        <f>AG62+'APONTAMENTO CREDENCIAMENTO'!AK62</f>
        <v>49</v>
      </c>
      <c r="AL62" s="400">
        <f>AH62+'APONTAMENTO CREDENCIAMENTO'!AL62</f>
        <v>0</v>
      </c>
      <c r="AM62" s="400">
        <f>AI62+'APONTAMENTO CREDENCIAMENTO'!AM62</f>
        <v>0</v>
      </c>
      <c r="AN62" s="400">
        <f>AJ62+'APONTAMENTO CREDENCIAMENTO'!AN62</f>
        <v>0</v>
      </c>
      <c r="AO62" s="400">
        <f>AK62+'APONTAMENTO CREDENCIAMENTO'!AO62</f>
        <v>49</v>
      </c>
      <c r="AP62" s="400">
        <f>AL62+'APONTAMENTO CREDENCIAMENTO'!AP62</f>
        <v>0</v>
      </c>
      <c r="AQ62" s="400">
        <f>AM62+'APONTAMENTO CREDENCIAMENTO'!AQ62</f>
        <v>0</v>
      </c>
      <c r="AR62" s="400">
        <f>AN62+'APONTAMENTO CREDENCIAMENTO'!AR62</f>
        <v>0</v>
      </c>
      <c r="AS62" s="400">
        <f>AO62+'APONTAMENTO CREDENCIAMENTO'!AS62</f>
        <v>49</v>
      </c>
      <c r="AT62" s="400">
        <f>AP62+'APONTAMENTO CREDENCIAMENTO'!AT62</f>
        <v>0</v>
      </c>
      <c r="AU62" s="400">
        <f>AQ62+'APONTAMENTO CREDENCIAMENTO'!AU62</f>
        <v>0</v>
      </c>
      <c r="AV62" s="400">
        <f>AR62+'APONTAMENTO CREDENCIAMENTO'!AV62</f>
        <v>0</v>
      </c>
      <c r="AW62" s="400">
        <f>AS62+'APONTAMENTO CREDENCIAMENTO'!AW62</f>
        <v>49</v>
      </c>
      <c r="AX62" s="400">
        <f>AT62+'APONTAMENTO CREDENCIAMENTO'!AX62</f>
        <v>0</v>
      </c>
      <c r="AY62" s="400">
        <f>AU62+'APONTAMENTO CREDENCIAMENTO'!AY62</f>
        <v>0</v>
      </c>
      <c r="AZ62" s="400">
        <f>AV62+'APONTAMENTO CREDENCIAMENTO'!AZ62</f>
        <v>0</v>
      </c>
      <c r="BA62" s="400">
        <f>AW62+'APONTAMENTO CREDENCIAMENTO'!BA62</f>
        <v>49</v>
      </c>
      <c r="BB62" s="400">
        <f>AX62+'APONTAMENTO CREDENCIAMENTO'!BB62</f>
        <v>0</v>
      </c>
      <c r="BC62" s="400">
        <f>AY62+'APONTAMENTO CREDENCIAMENTO'!BC62</f>
        <v>0</v>
      </c>
      <c r="BD62" s="400">
        <f>AZ62+'APONTAMENTO CREDENCIAMENTO'!BD62</f>
        <v>0</v>
      </c>
      <c r="BE62" s="400">
        <f>BA62+'APONTAMENTO CREDENCIAMENTO'!BE62</f>
        <v>49</v>
      </c>
      <c r="BF62" s="400">
        <f>BB62+'APONTAMENTO CREDENCIAMENTO'!BF62</f>
        <v>0</v>
      </c>
      <c r="BG62" s="400">
        <f>BC62+'APONTAMENTO CREDENCIAMENTO'!BG62</f>
        <v>0</v>
      </c>
      <c r="BH62" s="400">
        <f>BD62+'APONTAMENTO CREDENCIAMENTO'!BH62</f>
        <v>0</v>
      </c>
      <c r="BI62" s="400">
        <f>BE62+'APONTAMENTO CREDENCIAMENTO'!BI62</f>
        <v>49</v>
      </c>
      <c r="BJ62" s="400">
        <f>BF62+'APONTAMENTO CREDENCIAMENTO'!BJ62</f>
        <v>0</v>
      </c>
      <c r="BK62" s="400">
        <f>BG62+'APONTAMENTO CREDENCIAMENTO'!BK62</f>
        <v>0</v>
      </c>
      <c r="BL62" s="400">
        <f>BH62+'APONTAMENTO CREDENCIAMENTO'!BL62</f>
        <v>0</v>
      </c>
      <c r="BM62" s="400">
        <f>BI62+'APONTAMENTO CREDENCIAMENTO'!BM62</f>
        <v>49</v>
      </c>
      <c r="BN62" s="400">
        <f>BJ62+'APONTAMENTO CREDENCIAMENTO'!BN62</f>
        <v>0</v>
      </c>
      <c r="BO62" s="400">
        <f>BK62+'APONTAMENTO CREDENCIAMENTO'!BO62</f>
        <v>0</v>
      </c>
      <c r="BP62" s="400">
        <f>BL62+'APONTAMENTO CREDENCIAMENTO'!BP62</f>
        <v>0</v>
      </c>
      <c r="BQ62" s="400">
        <f>BM62+'APONTAMENTO CREDENCIAMENTO'!BQ62</f>
        <v>49</v>
      </c>
      <c r="BR62" s="400">
        <f>BN62+'APONTAMENTO CREDENCIAMENTO'!BR62</f>
        <v>0</v>
      </c>
      <c r="BS62" s="400">
        <f>BO62+'APONTAMENTO CREDENCIAMENTO'!BS62</f>
        <v>0</v>
      </c>
      <c r="BT62" s="400">
        <f>BP62+'APONTAMENTO CREDENCIAMENTO'!BT62</f>
        <v>0</v>
      </c>
      <c r="BU62" s="400">
        <f>BQ62+'APONTAMENTO CREDENCIAMENTO'!BU62</f>
        <v>49</v>
      </c>
      <c r="BV62" s="400">
        <f>BR62+'APONTAMENTO CREDENCIAMENTO'!BV62</f>
        <v>0</v>
      </c>
      <c r="BW62" s="400">
        <f>BS62+'APONTAMENTO CREDENCIAMENTO'!BW62</f>
        <v>0</v>
      </c>
      <c r="BX62" s="400">
        <f>BT62+'APONTAMENTO CREDENCIAMENTO'!BX62</f>
        <v>0</v>
      </c>
      <c r="BY62" s="400">
        <f>BU62+'APONTAMENTO CREDENCIAMENTO'!BY62</f>
        <v>49</v>
      </c>
      <c r="BZ62" s="400">
        <f>BV62+'APONTAMENTO CREDENCIAMENTO'!BZ62</f>
        <v>0</v>
      </c>
      <c r="CA62" s="400">
        <f>BW62+'APONTAMENTO CREDENCIAMENTO'!CA62</f>
        <v>0</v>
      </c>
      <c r="CB62" s="400">
        <f>BX62+'APONTAMENTO CREDENCIAMENTO'!CB62</f>
        <v>0</v>
      </c>
      <c r="CC62" s="400">
        <f>BY62+'APONTAMENTO CREDENCIAMENTO'!CC62</f>
        <v>49</v>
      </c>
      <c r="CD62" s="400">
        <f>BZ62+'APONTAMENTO CREDENCIAMENTO'!CD62</f>
        <v>0</v>
      </c>
      <c r="CE62" s="400">
        <f>CA62+'APONTAMENTO CREDENCIAMENTO'!CE62</f>
        <v>0</v>
      </c>
      <c r="CF62" s="400">
        <f>CB62+'APONTAMENTO CREDENCIAMENTO'!CF62</f>
        <v>0</v>
      </c>
      <c r="CG62" s="400">
        <f>CC62+'APONTAMENTO CREDENCIAMENTO'!CG62</f>
        <v>49</v>
      </c>
      <c r="CH62" s="400">
        <f>CD62+'APONTAMENTO CREDENCIAMENTO'!CH62</f>
        <v>0</v>
      </c>
      <c r="CI62" s="400">
        <f>CE62+'APONTAMENTO CREDENCIAMENTO'!CI62</f>
        <v>0</v>
      </c>
      <c r="CJ62" s="400">
        <f>CF62+'APONTAMENTO CREDENCIAMENTO'!CJ62</f>
        <v>0</v>
      </c>
      <c r="CK62" s="400">
        <f>CG62+'APONTAMENTO CREDENCIAMENTO'!CK62</f>
        <v>49</v>
      </c>
      <c r="CL62" s="400">
        <f>CH62+'APONTAMENTO CREDENCIAMENTO'!CL62</f>
        <v>0</v>
      </c>
      <c r="CM62" s="400">
        <f>CI62+'APONTAMENTO CREDENCIAMENTO'!CM62</f>
        <v>0</v>
      </c>
      <c r="CN62" s="400">
        <f>CJ62+'APONTAMENTO CREDENCIAMENTO'!CN62</f>
        <v>0</v>
      </c>
      <c r="CO62" s="400">
        <f>CK62+'APONTAMENTO CREDENCIAMENTO'!CO62</f>
        <v>49</v>
      </c>
      <c r="CP62" s="400">
        <f>CL62+'APONTAMENTO CREDENCIAMENTO'!CP62</f>
        <v>0</v>
      </c>
      <c r="CQ62" s="400">
        <f>CM62+'APONTAMENTO CREDENCIAMENTO'!CQ62</f>
        <v>0</v>
      </c>
      <c r="CR62" s="400">
        <f>CN62+'APONTAMENTO CREDENCIAMENTO'!CR62</f>
        <v>0</v>
      </c>
      <c r="CS62" s="400">
        <f>CO62+'APONTAMENTO CREDENCIAMENTO'!CS62</f>
        <v>49</v>
      </c>
      <c r="CT62" s="400">
        <f>CP62+'APONTAMENTO CREDENCIAMENTO'!CT62</f>
        <v>0</v>
      </c>
      <c r="CU62" s="400">
        <f>CQ62+'APONTAMENTO CREDENCIAMENTO'!CU62</f>
        <v>0</v>
      </c>
      <c r="CV62" s="400">
        <f>CR62+'APONTAMENTO CREDENCIAMENTO'!CV62</f>
        <v>0</v>
      </c>
      <c r="CW62" s="400">
        <f>CS62+'APONTAMENTO CREDENCIAMENTO'!CW62</f>
        <v>49</v>
      </c>
      <c r="CX62" s="400">
        <f>CT62+'APONTAMENTO CREDENCIAMENTO'!CX62</f>
        <v>0</v>
      </c>
      <c r="CY62" s="400">
        <f>CU62+'APONTAMENTO CREDENCIAMENTO'!CY62</f>
        <v>0</v>
      </c>
      <c r="CZ62" s="400">
        <f>CV62+'APONTAMENTO CREDENCIAMENTO'!CZ62</f>
        <v>0</v>
      </c>
      <c r="DA62" s="400">
        <f>CW62+'APONTAMENTO CREDENCIAMENTO'!DA62</f>
        <v>49</v>
      </c>
      <c r="DB62" s="400">
        <f>CX62+'APONTAMENTO CREDENCIAMENTO'!DB62</f>
        <v>0</v>
      </c>
      <c r="DC62" s="400">
        <f>CY62+'APONTAMENTO CREDENCIAMENTO'!DC62</f>
        <v>0</v>
      </c>
      <c r="DD62" s="400">
        <f>CZ62+'APONTAMENTO CREDENCIAMENTO'!DD62</f>
        <v>0</v>
      </c>
      <c r="DE62" s="400">
        <f>DA62+'APONTAMENTO CREDENCIAMENTO'!DE62</f>
        <v>49</v>
      </c>
      <c r="DF62" s="400">
        <f>DB62+'APONTAMENTO CREDENCIAMENTO'!DF62</f>
        <v>0</v>
      </c>
      <c r="DG62" s="400">
        <f>DC62+'APONTAMENTO CREDENCIAMENTO'!DG62</f>
        <v>0</v>
      </c>
      <c r="DH62" s="400">
        <f>DD62+'APONTAMENTO CREDENCIAMENTO'!DH62</f>
        <v>0</v>
      </c>
      <c r="DI62" s="400">
        <f>DE62+'APONTAMENTO CREDENCIAMENTO'!DI62</f>
        <v>49</v>
      </c>
      <c r="DJ62" s="400">
        <f>DF62+'APONTAMENTO CREDENCIAMENTO'!DJ62</f>
        <v>0</v>
      </c>
      <c r="DK62" s="400">
        <f>DG62+'APONTAMENTO CREDENCIAMENTO'!DK62</f>
        <v>0</v>
      </c>
      <c r="DL62" s="400">
        <f>DH62+'APONTAMENTO CREDENCIAMENTO'!DL62</f>
        <v>0</v>
      </c>
      <c r="DM62" s="400">
        <f>DI62+'APONTAMENTO CREDENCIAMENTO'!DM62</f>
        <v>49</v>
      </c>
      <c r="DN62" s="400">
        <f>DJ62+'APONTAMENTO CREDENCIAMENTO'!DN62</f>
        <v>0</v>
      </c>
      <c r="DO62" s="400">
        <f>DK62+'APONTAMENTO CREDENCIAMENTO'!DO62</f>
        <v>0</v>
      </c>
      <c r="DP62" s="400">
        <f>DL62+'APONTAMENTO CREDENCIAMENTO'!DP62</f>
        <v>0</v>
      </c>
      <c r="DQ62" s="400">
        <f>DM62+'APONTAMENTO CREDENCIAMENTO'!DQ62</f>
        <v>49</v>
      </c>
      <c r="DR62" s="400">
        <f>DN62+'APONTAMENTO CREDENCIAMENTO'!DR62</f>
        <v>0</v>
      </c>
      <c r="DS62" s="400">
        <f>DO62+'APONTAMENTO CREDENCIAMENTO'!DS62</f>
        <v>0</v>
      </c>
      <c r="DT62" s="400">
        <f>DP62+'APONTAMENTO CREDENCIAMENTO'!DT62</f>
        <v>0</v>
      </c>
      <c r="DU62" s="400">
        <f>DQ62+'APONTAMENTO CREDENCIAMENTO'!DU62</f>
        <v>49</v>
      </c>
      <c r="DV62" s="400">
        <f>DR62+'APONTAMENTO CREDENCIAMENTO'!DV62</f>
        <v>0</v>
      </c>
      <c r="DW62" s="400">
        <f>DS62+'APONTAMENTO CREDENCIAMENTO'!DW62</f>
        <v>0</v>
      </c>
      <c r="DX62" s="400">
        <f>DT62+'APONTAMENTO CREDENCIAMENTO'!DX62</f>
        <v>0</v>
      </c>
      <c r="DY62" s="400">
        <f>DU62+'APONTAMENTO CREDENCIAMENTO'!DY62</f>
        <v>49</v>
      </c>
      <c r="DZ62" s="400">
        <f>DV62+'APONTAMENTO CREDENCIAMENTO'!DZ62</f>
        <v>0</v>
      </c>
      <c r="EA62" s="400">
        <f>DW62+'APONTAMENTO CREDENCIAMENTO'!EA62</f>
        <v>0</v>
      </c>
      <c r="EB62" s="400">
        <f>DX62+'APONTAMENTO CREDENCIAMENTO'!EB62</f>
        <v>0</v>
      </c>
      <c r="EC62" s="400">
        <f>DY62+'APONTAMENTO CREDENCIAMENTO'!EC62</f>
        <v>49</v>
      </c>
      <c r="ED62" s="400">
        <f>DZ62+'APONTAMENTO CREDENCIAMENTO'!ED62</f>
        <v>0</v>
      </c>
      <c r="EE62" s="400">
        <f>EA62+'APONTAMENTO CREDENCIAMENTO'!EE62</f>
        <v>0</v>
      </c>
      <c r="EF62" s="400">
        <f>EB62+'APONTAMENTO CREDENCIAMENTO'!EF62</f>
        <v>0</v>
      </c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v>47</v>
      </c>
      <c r="EQ62" s="171">
        <v>2</v>
      </c>
      <c r="ER62" s="171">
        <v>0</v>
      </c>
      <c r="ES62" s="171">
        <v>0</v>
      </c>
      <c r="ET62" s="171">
        <v>0</v>
      </c>
      <c r="EU62" s="171">
        <v>0</v>
      </c>
      <c r="EV62" s="172">
        <v>49</v>
      </c>
      <c r="EW62" s="173"/>
      <c r="EX62" s="248">
        <v>0</v>
      </c>
      <c r="EY62" s="174">
        <v>0</v>
      </c>
      <c r="EZ62" s="249">
        <v>0</v>
      </c>
      <c r="FA62" s="249">
        <v>0</v>
      </c>
      <c r="FB62" s="174">
        <v>0</v>
      </c>
      <c r="FC62" s="126">
        <v>0</v>
      </c>
      <c r="FD62" s="250"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v>0</v>
      </c>
      <c r="HZ62" s="280">
        <v>0</v>
      </c>
      <c r="IA62" s="280">
        <v>0</v>
      </c>
      <c r="IB62" s="64"/>
      <c r="IC62" s="64"/>
    </row>
    <row r="63" spans="1:237" s="106" customFormat="1" ht="22.5" customHeight="1" x14ac:dyDescent="0.25">
      <c r="A63" s="368" t="s">
        <v>3238</v>
      </c>
      <c r="B63" s="369" t="s">
        <v>3239</v>
      </c>
      <c r="C63" s="375" t="s">
        <v>3191</v>
      </c>
      <c r="D63" s="371" t="s">
        <v>3240</v>
      </c>
      <c r="E63" s="371" t="s">
        <v>3241</v>
      </c>
      <c r="F63" s="376" t="s">
        <v>3181</v>
      </c>
      <c r="G63" s="376" t="s">
        <v>3182</v>
      </c>
      <c r="H63" s="373" t="s">
        <v>1318</v>
      </c>
      <c r="I63" s="374" t="s">
        <v>1318</v>
      </c>
      <c r="J63" s="421" t="s">
        <v>3183</v>
      </c>
      <c r="K63" s="422" t="s">
        <v>3186</v>
      </c>
      <c r="L63" s="329">
        <v>0</v>
      </c>
      <c r="M63" s="329">
        <v>0</v>
      </c>
      <c r="N63" s="657"/>
      <c r="O63" s="658" t="s">
        <v>3337</v>
      </c>
      <c r="P63" s="659">
        <v>0</v>
      </c>
      <c r="Q63" s="400"/>
      <c r="R63" s="401"/>
      <c r="S63" s="400"/>
      <c r="T63" s="401"/>
      <c r="U63" s="400">
        <f>Q63+'APONTAMENTO CREDENCIAMENTO'!U63</f>
        <v>0</v>
      </c>
      <c r="V63" s="400">
        <f>R63+'APONTAMENTO CREDENCIAMENTO'!V63</f>
        <v>0</v>
      </c>
      <c r="W63" s="400">
        <f>S63+'APONTAMENTO CREDENCIAMENTO'!W63</f>
        <v>0</v>
      </c>
      <c r="X63" s="400">
        <f>T63+'APONTAMENTO CREDENCIAMENTO'!X63</f>
        <v>0</v>
      </c>
      <c r="Y63" s="400">
        <f>U63+'APONTAMENTO CREDENCIAMENTO'!Y63</f>
        <v>0</v>
      </c>
      <c r="Z63" s="400">
        <f>V63+'APONTAMENTO CREDENCIAMENTO'!Z63</f>
        <v>0</v>
      </c>
      <c r="AA63" s="400">
        <f>W63+'APONTAMENTO CREDENCIAMENTO'!AA63</f>
        <v>0</v>
      </c>
      <c r="AB63" s="400">
        <f>X63+'APONTAMENTO CREDENCIAMENTO'!AB63</f>
        <v>0</v>
      </c>
      <c r="AC63" s="400">
        <f>Y63+'APONTAMENTO CREDENCIAMENTO'!AC63</f>
        <v>0</v>
      </c>
      <c r="AD63" s="400">
        <f>Z63+'APONTAMENTO CREDENCIAMENTO'!AD63</f>
        <v>0</v>
      </c>
      <c r="AE63" s="400">
        <f>AA63+'APONTAMENTO CREDENCIAMENTO'!AE63</f>
        <v>0</v>
      </c>
      <c r="AF63" s="400">
        <f>AB63+'APONTAMENTO CREDENCIAMENTO'!AF63</f>
        <v>0</v>
      </c>
      <c r="AG63" s="400">
        <f>AC63+'APONTAMENTO CREDENCIAMENTO'!AG63</f>
        <v>0</v>
      </c>
      <c r="AH63" s="400">
        <f>AD63+'APONTAMENTO CREDENCIAMENTO'!AH63</f>
        <v>0</v>
      </c>
      <c r="AI63" s="400">
        <f>AE63+'APONTAMENTO CREDENCIAMENTO'!AI63</f>
        <v>0</v>
      </c>
      <c r="AJ63" s="400">
        <f>AF63+'APONTAMENTO CREDENCIAMENTO'!AJ63</f>
        <v>0</v>
      </c>
      <c r="AK63" s="400">
        <f>AG63+'APONTAMENTO CREDENCIAMENTO'!AK63</f>
        <v>0</v>
      </c>
      <c r="AL63" s="400">
        <f>AH63+'APONTAMENTO CREDENCIAMENTO'!AL63</f>
        <v>0</v>
      </c>
      <c r="AM63" s="400">
        <f>AI63+'APONTAMENTO CREDENCIAMENTO'!AM63</f>
        <v>0</v>
      </c>
      <c r="AN63" s="400">
        <f>AJ63+'APONTAMENTO CREDENCIAMENTO'!AN63</f>
        <v>0</v>
      </c>
      <c r="AO63" s="400">
        <f>AK63+'APONTAMENTO CREDENCIAMENTO'!AO63</f>
        <v>0</v>
      </c>
      <c r="AP63" s="400">
        <f>AL63+'APONTAMENTO CREDENCIAMENTO'!AP63</f>
        <v>0</v>
      </c>
      <c r="AQ63" s="400">
        <f>AM63+'APONTAMENTO CREDENCIAMENTO'!AQ63</f>
        <v>0</v>
      </c>
      <c r="AR63" s="400">
        <f>AN63+'APONTAMENTO CREDENCIAMENTO'!AR63</f>
        <v>0</v>
      </c>
      <c r="AS63" s="400">
        <f>AO63+'APONTAMENTO CREDENCIAMENTO'!AS63</f>
        <v>0</v>
      </c>
      <c r="AT63" s="400">
        <f>AP63+'APONTAMENTO CREDENCIAMENTO'!AT63</f>
        <v>0</v>
      </c>
      <c r="AU63" s="400">
        <f>AQ63+'APONTAMENTO CREDENCIAMENTO'!AU63</f>
        <v>0</v>
      </c>
      <c r="AV63" s="400">
        <f>AR63+'APONTAMENTO CREDENCIAMENTO'!AV63</f>
        <v>0</v>
      </c>
      <c r="AW63" s="400">
        <f>AS63+'APONTAMENTO CREDENCIAMENTO'!AW63</f>
        <v>0</v>
      </c>
      <c r="AX63" s="400">
        <f>AT63+'APONTAMENTO CREDENCIAMENTO'!AX63</f>
        <v>0</v>
      </c>
      <c r="AY63" s="400">
        <f>AU63+'APONTAMENTO CREDENCIAMENTO'!AY63</f>
        <v>0</v>
      </c>
      <c r="AZ63" s="400">
        <f>AV63+'APONTAMENTO CREDENCIAMENTO'!AZ63</f>
        <v>0</v>
      </c>
      <c r="BA63" s="400">
        <f>AW63+'APONTAMENTO CREDENCIAMENTO'!BA63</f>
        <v>0</v>
      </c>
      <c r="BB63" s="400">
        <f>AX63+'APONTAMENTO CREDENCIAMENTO'!BB63</f>
        <v>0</v>
      </c>
      <c r="BC63" s="400">
        <f>AY63+'APONTAMENTO CREDENCIAMENTO'!BC63</f>
        <v>0</v>
      </c>
      <c r="BD63" s="400">
        <f>AZ63+'APONTAMENTO CREDENCIAMENTO'!BD63</f>
        <v>0</v>
      </c>
      <c r="BE63" s="400">
        <f>BA63+'APONTAMENTO CREDENCIAMENTO'!BE63</f>
        <v>0</v>
      </c>
      <c r="BF63" s="400">
        <f>BB63+'APONTAMENTO CREDENCIAMENTO'!BF63</f>
        <v>0</v>
      </c>
      <c r="BG63" s="400">
        <f>BC63+'APONTAMENTO CREDENCIAMENTO'!BG63</f>
        <v>0</v>
      </c>
      <c r="BH63" s="400">
        <f>BD63+'APONTAMENTO CREDENCIAMENTO'!BH63</f>
        <v>0</v>
      </c>
      <c r="BI63" s="400">
        <f>BE63+'APONTAMENTO CREDENCIAMENTO'!BI63</f>
        <v>0</v>
      </c>
      <c r="BJ63" s="400">
        <f>BF63+'APONTAMENTO CREDENCIAMENTO'!BJ63</f>
        <v>0</v>
      </c>
      <c r="BK63" s="400">
        <f>BG63+'APONTAMENTO CREDENCIAMENTO'!BK63</f>
        <v>0</v>
      </c>
      <c r="BL63" s="400">
        <f>BH63+'APONTAMENTO CREDENCIAMENTO'!BL63</f>
        <v>0</v>
      </c>
      <c r="BM63" s="400">
        <f>BI63+'APONTAMENTO CREDENCIAMENTO'!BM63</f>
        <v>0</v>
      </c>
      <c r="BN63" s="400">
        <f>BJ63+'APONTAMENTO CREDENCIAMENTO'!BN63</f>
        <v>0</v>
      </c>
      <c r="BO63" s="400">
        <f>BK63+'APONTAMENTO CREDENCIAMENTO'!BO63</f>
        <v>0</v>
      </c>
      <c r="BP63" s="400">
        <f>BL63+'APONTAMENTO CREDENCIAMENTO'!BP63</f>
        <v>0</v>
      </c>
      <c r="BQ63" s="400">
        <f>BM63+'APONTAMENTO CREDENCIAMENTO'!BQ63</f>
        <v>0</v>
      </c>
      <c r="BR63" s="400">
        <f>BN63+'APONTAMENTO CREDENCIAMENTO'!BR63</f>
        <v>0</v>
      </c>
      <c r="BS63" s="400">
        <f>BO63+'APONTAMENTO CREDENCIAMENTO'!BS63</f>
        <v>0</v>
      </c>
      <c r="BT63" s="400">
        <f>BP63+'APONTAMENTO CREDENCIAMENTO'!BT63</f>
        <v>0</v>
      </c>
      <c r="BU63" s="400">
        <f>BQ63+'APONTAMENTO CREDENCIAMENTO'!BU63</f>
        <v>0</v>
      </c>
      <c r="BV63" s="400">
        <f>BR63+'APONTAMENTO CREDENCIAMENTO'!BV63</f>
        <v>0</v>
      </c>
      <c r="BW63" s="400">
        <f>BS63+'APONTAMENTO CREDENCIAMENTO'!BW63</f>
        <v>0</v>
      </c>
      <c r="BX63" s="400">
        <f>BT63+'APONTAMENTO CREDENCIAMENTO'!BX63</f>
        <v>0</v>
      </c>
      <c r="BY63" s="400">
        <f>BU63+'APONTAMENTO CREDENCIAMENTO'!BY63</f>
        <v>0</v>
      </c>
      <c r="BZ63" s="400">
        <f>BV63+'APONTAMENTO CREDENCIAMENTO'!BZ63</f>
        <v>0</v>
      </c>
      <c r="CA63" s="400">
        <f>BW63+'APONTAMENTO CREDENCIAMENTO'!CA63</f>
        <v>0</v>
      </c>
      <c r="CB63" s="400">
        <f>BX63+'APONTAMENTO CREDENCIAMENTO'!CB63</f>
        <v>0</v>
      </c>
      <c r="CC63" s="400">
        <f>BY63+'APONTAMENTO CREDENCIAMENTO'!CC63</f>
        <v>0</v>
      </c>
      <c r="CD63" s="400">
        <f>BZ63+'APONTAMENTO CREDENCIAMENTO'!CD63</f>
        <v>0</v>
      </c>
      <c r="CE63" s="400">
        <f>CA63+'APONTAMENTO CREDENCIAMENTO'!CE63</f>
        <v>0</v>
      </c>
      <c r="CF63" s="400">
        <f>CB63+'APONTAMENTO CREDENCIAMENTO'!CF63</f>
        <v>0</v>
      </c>
      <c r="CG63" s="400">
        <f>CC63+'APONTAMENTO CREDENCIAMENTO'!CG63</f>
        <v>0</v>
      </c>
      <c r="CH63" s="400">
        <f>CD63+'APONTAMENTO CREDENCIAMENTO'!CH63</f>
        <v>0</v>
      </c>
      <c r="CI63" s="400">
        <f>CE63+'APONTAMENTO CREDENCIAMENTO'!CI63</f>
        <v>0</v>
      </c>
      <c r="CJ63" s="400">
        <f>CF63+'APONTAMENTO CREDENCIAMENTO'!CJ63</f>
        <v>0</v>
      </c>
      <c r="CK63" s="400">
        <f>CG63+'APONTAMENTO CREDENCIAMENTO'!CK63</f>
        <v>0</v>
      </c>
      <c r="CL63" s="400">
        <f>CH63+'APONTAMENTO CREDENCIAMENTO'!CL63</f>
        <v>0</v>
      </c>
      <c r="CM63" s="400">
        <f>CI63+'APONTAMENTO CREDENCIAMENTO'!CM63</f>
        <v>0</v>
      </c>
      <c r="CN63" s="400">
        <f>CJ63+'APONTAMENTO CREDENCIAMENTO'!CN63</f>
        <v>0</v>
      </c>
      <c r="CO63" s="400">
        <f>CK63+'APONTAMENTO CREDENCIAMENTO'!CO63</f>
        <v>0</v>
      </c>
      <c r="CP63" s="400">
        <f>CL63+'APONTAMENTO CREDENCIAMENTO'!CP63</f>
        <v>0</v>
      </c>
      <c r="CQ63" s="400">
        <f>CM63+'APONTAMENTO CREDENCIAMENTO'!CQ63</f>
        <v>0</v>
      </c>
      <c r="CR63" s="400">
        <f>CN63+'APONTAMENTO CREDENCIAMENTO'!CR63</f>
        <v>0</v>
      </c>
      <c r="CS63" s="400">
        <f>CO63+'APONTAMENTO CREDENCIAMENTO'!CS63</f>
        <v>0</v>
      </c>
      <c r="CT63" s="400">
        <f>CP63+'APONTAMENTO CREDENCIAMENTO'!CT63</f>
        <v>0</v>
      </c>
      <c r="CU63" s="400">
        <f>CQ63+'APONTAMENTO CREDENCIAMENTO'!CU63</f>
        <v>0</v>
      </c>
      <c r="CV63" s="400">
        <f>CR63+'APONTAMENTO CREDENCIAMENTO'!CV63</f>
        <v>0</v>
      </c>
      <c r="CW63" s="400">
        <f>CS63+'APONTAMENTO CREDENCIAMENTO'!CW63</f>
        <v>0</v>
      </c>
      <c r="CX63" s="400">
        <f>CT63+'APONTAMENTO CREDENCIAMENTO'!CX63</f>
        <v>0</v>
      </c>
      <c r="CY63" s="400">
        <f>CU63+'APONTAMENTO CREDENCIAMENTO'!CY63</f>
        <v>0</v>
      </c>
      <c r="CZ63" s="400">
        <f>CV63+'APONTAMENTO CREDENCIAMENTO'!CZ63</f>
        <v>0</v>
      </c>
      <c r="DA63" s="400">
        <f>CW63+'APONTAMENTO CREDENCIAMENTO'!DA63</f>
        <v>0</v>
      </c>
      <c r="DB63" s="400">
        <f>CX63+'APONTAMENTO CREDENCIAMENTO'!DB63</f>
        <v>0</v>
      </c>
      <c r="DC63" s="400">
        <f>CY63+'APONTAMENTO CREDENCIAMENTO'!DC63</f>
        <v>0</v>
      </c>
      <c r="DD63" s="400">
        <f>CZ63+'APONTAMENTO CREDENCIAMENTO'!DD63</f>
        <v>0</v>
      </c>
      <c r="DE63" s="400">
        <f>DA63+'APONTAMENTO CREDENCIAMENTO'!DE63</f>
        <v>0</v>
      </c>
      <c r="DF63" s="400">
        <f>DB63+'APONTAMENTO CREDENCIAMENTO'!DF63</f>
        <v>0</v>
      </c>
      <c r="DG63" s="400">
        <f>DC63+'APONTAMENTO CREDENCIAMENTO'!DG63</f>
        <v>0</v>
      </c>
      <c r="DH63" s="400">
        <f>DD63+'APONTAMENTO CREDENCIAMENTO'!DH63</f>
        <v>0</v>
      </c>
      <c r="DI63" s="400">
        <f>DE63+'APONTAMENTO CREDENCIAMENTO'!DI63</f>
        <v>0</v>
      </c>
      <c r="DJ63" s="400">
        <f>DF63+'APONTAMENTO CREDENCIAMENTO'!DJ63</f>
        <v>0</v>
      </c>
      <c r="DK63" s="400">
        <f>DG63+'APONTAMENTO CREDENCIAMENTO'!DK63</f>
        <v>0</v>
      </c>
      <c r="DL63" s="400">
        <f>DH63+'APONTAMENTO CREDENCIAMENTO'!DL63</f>
        <v>0</v>
      </c>
      <c r="DM63" s="400">
        <f>DI63+'APONTAMENTO CREDENCIAMENTO'!DM63</f>
        <v>0</v>
      </c>
      <c r="DN63" s="400">
        <f>DJ63+'APONTAMENTO CREDENCIAMENTO'!DN63</f>
        <v>0</v>
      </c>
      <c r="DO63" s="400">
        <f>DK63+'APONTAMENTO CREDENCIAMENTO'!DO63</f>
        <v>0</v>
      </c>
      <c r="DP63" s="400">
        <f>DL63+'APONTAMENTO CREDENCIAMENTO'!DP63</f>
        <v>0</v>
      </c>
      <c r="DQ63" s="400">
        <f>DM63+'APONTAMENTO CREDENCIAMENTO'!DQ63</f>
        <v>0</v>
      </c>
      <c r="DR63" s="400">
        <f>DN63+'APONTAMENTO CREDENCIAMENTO'!DR63</f>
        <v>0</v>
      </c>
      <c r="DS63" s="400">
        <f>DO63+'APONTAMENTO CREDENCIAMENTO'!DS63</f>
        <v>0</v>
      </c>
      <c r="DT63" s="400">
        <f>DP63+'APONTAMENTO CREDENCIAMENTO'!DT63</f>
        <v>0</v>
      </c>
      <c r="DU63" s="400">
        <f>DQ63+'APONTAMENTO CREDENCIAMENTO'!DU63</f>
        <v>0</v>
      </c>
      <c r="DV63" s="400">
        <f>DR63+'APONTAMENTO CREDENCIAMENTO'!DV63</f>
        <v>0</v>
      </c>
      <c r="DW63" s="400">
        <f>DS63+'APONTAMENTO CREDENCIAMENTO'!DW63</f>
        <v>0</v>
      </c>
      <c r="DX63" s="400">
        <f>DT63+'APONTAMENTO CREDENCIAMENTO'!DX63</f>
        <v>0</v>
      </c>
      <c r="DY63" s="400">
        <f>DU63+'APONTAMENTO CREDENCIAMENTO'!DY63</f>
        <v>0</v>
      </c>
      <c r="DZ63" s="400">
        <f>DV63+'APONTAMENTO CREDENCIAMENTO'!DZ63</f>
        <v>0</v>
      </c>
      <c r="EA63" s="400">
        <f>DW63+'APONTAMENTO CREDENCIAMENTO'!EA63</f>
        <v>0</v>
      </c>
      <c r="EB63" s="400">
        <f>DX63+'APONTAMENTO CREDENCIAMENTO'!EB63</f>
        <v>0</v>
      </c>
      <c r="EC63" s="400">
        <f>DY63+'APONTAMENTO CREDENCIAMENTO'!EC63</f>
        <v>0</v>
      </c>
      <c r="ED63" s="400">
        <f>DZ63+'APONTAMENTO CREDENCIAMENTO'!ED63</f>
        <v>0</v>
      </c>
      <c r="EE63" s="400">
        <f>EA63+'APONTAMENTO CREDENCIAMENTO'!EE63</f>
        <v>0</v>
      </c>
      <c r="EF63" s="400">
        <f>EB63+'APONTAMENTO CREDENCIAMENTO'!EF63</f>
        <v>0</v>
      </c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v>0</v>
      </c>
      <c r="EQ63" s="171">
        <v>0</v>
      </c>
      <c r="ER63" s="171">
        <v>0</v>
      </c>
      <c r="ES63" s="171">
        <v>0</v>
      </c>
      <c r="ET63" s="171">
        <v>0</v>
      </c>
      <c r="EU63" s="171">
        <v>0</v>
      </c>
      <c r="EV63" s="172">
        <v>0</v>
      </c>
      <c r="EW63" s="125"/>
      <c r="EX63" s="248">
        <v>0</v>
      </c>
      <c r="EY63" s="174">
        <v>0</v>
      </c>
      <c r="EZ63" s="249">
        <v>0</v>
      </c>
      <c r="FA63" s="249">
        <v>0</v>
      </c>
      <c r="FB63" s="174">
        <v>0</v>
      </c>
      <c r="FC63" s="126">
        <v>0</v>
      </c>
      <c r="FD63" s="250"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v>0</v>
      </c>
      <c r="HZ63" s="280">
        <v>0</v>
      </c>
      <c r="IA63" s="280">
        <v>0</v>
      </c>
      <c r="IB63" s="64"/>
      <c r="IC63" s="64"/>
    </row>
    <row r="64" spans="1:237" s="106" customFormat="1" ht="22.5" customHeight="1" x14ac:dyDescent="0.25">
      <c r="A64" s="368" t="s">
        <v>3238</v>
      </c>
      <c r="B64" s="369" t="s">
        <v>3239</v>
      </c>
      <c r="C64" s="375" t="s">
        <v>3191</v>
      </c>
      <c r="D64" s="371" t="s">
        <v>3240</v>
      </c>
      <c r="E64" s="371" t="s">
        <v>3241</v>
      </c>
      <c r="F64" s="376" t="s">
        <v>3181</v>
      </c>
      <c r="G64" s="376" t="s">
        <v>3182</v>
      </c>
      <c r="H64" s="373" t="s">
        <v>1318</v>
      </c>
      <c r="I64" s="374" t="s">
        <v>1318</v>
      </c>
      <c r="J64" s="421" t="s">
        <v>3183</v>
      </c>
      <c r="K64" s="423" t="s">
        <v>3187</v>
      </c>
      <c r="L64" s="329">
        <v>0</v>
      </c>
      <c r="M64" s="329">
        <v>0</v>
      </c>
      <c r="N64" s="657"/>
      <c r="O64" s="658" t="s">
        <v>3337</v>
      </c>
      <c r="P64" s="659">
        <v>0</v>
      </c>
      <c r="Q64" s="400"/>
      <c r="R64" s="401"/>
      <c r="S64" s="400"/>
      <c r="T64" s="401"/>
      <c r="U64" s="400">
        <f>Q64+'APONTAMENTO CREDENCIAMENTO'!U64</f>
        <v>0</v>
      </c>
      <c r="V64" s="400">
        <f>R64+'APONTAMENTO CREDENCIAMENTO'!V64</f>
        <v>0</v>
      </c>
      <c r="W64" s="400">
        <f>S64+'APONTAMENTO CREDENCIAMENTO'!W64</f>
        <v>0</v>
      </c>
      <c r="X64" s="400">
        <f>T64+'APONTAMENTO CREDENCIAMENTO'!X64</f>
        <v>0</v>
      </c>
      <c r="Y64" s="400">
        <f>U64+'APONTAMENTO CREDENCIAMENTO'!Y64</f>
        <v>0</v>
      </c>
      <c r="Z64" s="400">
        <f>V64+'APONTAMENTO CREDENCIAMENTO'!Z64</f>
        <v>0</v>
      </c>
      <c r="AA64" s="400">
        <f>W64+'APONTAMENTO CREDENCIAMENTO'!AA64</f>
        <v>0</v>
      </c>
      <c r="AB64" s="400">
        <f>X64+'APONTAMENTO CREDENCIAMENTO'!AB64</f>
        <v>0</v>
      </c>
      <c r="AC64" s="400">
        <f>Y64+'APONTAMENTO CREDENCIAMENTO'!AC64</f>
        <v>0</v>
      </c>
      <c r="AD64" s="400">
        <f>Z64+'APONTAMENTO CREDENCIAMENTO'!AD64</f>
        <v>0</v>
      </c>
      <c r="AE64" s="400">
        <f>AA64+'APONTAMENTO CREDENCIAMENTO'!AE64</f>
        <v>0</v>
      </c>
      <c r="AF64" s="400">
        <f>AB64+'APONTAMENTO CREDENCIAMENTO'!AF64</f>
        <v>0</v>
      </c>
      <c r="AG64" s="400">
        <f>AC64+'APONTAMENTO CREDENCIAMENTO'!AG64</f>
        <v>0</v>
      </c>
      <c r="AH64" s="400">
        <f>AD64+'APONTAMENTO CREDENCIAMENTO'!AH64</f>
        <v>0</v>
      </c>
      <c r="AI64" s="400">
        <f>AE64+'APONTAMENTO CREDENCIAMENTO'!AI64</f>
        <v>0</v>
      </c>
      <c r="AJ64" s="400">
        <f>AF64+'APONTAMENTO CREDENCIAMENTO'!AJ64</f>
        <v>0</v>
      </c>
      <c r="AK64" s="400">
        <f>AG64+'APONTAMENTO CREDENCIAMENTO'!AK64</f>
        <v>0</v>
      </c>
      <c r="AL64" s="400">
        <f>AH64+'APONTAMENTO CREDENCIAMENTO'!AL64</f>
        <v>0</v>
      </c>
      <c r="AM64" s="400">
        <f>AI64+'APONTAMENTO CREDENCIAMENTO'!AM64</f>
        <v>0</v>
      </c>
      <c r="AN64" s="400">
        <f>AJ64+'APONTAMENTO CREDENCIAMENTO'!AN64</f>
        <v>0</v>
      </c>
      <c r="AO64" s="400">
        <f>AK64+'APONTAMENTO CREDENCIAMENTO'!AO64</f>
        <v>0</v>
      </c>
      <c r="AP64" s="400">
        <f>AL64+'APONTAMENTO CREDENCIAMENTO'!AP64</f>
        <v>0</v>
      </c>
      <c r="AQ64" s="400">
        <f>AM64+'APONTAMENTO CREDENCIAMENTO'!AQ64</f>
        <v>0</v>
      </c>
      <c r="AR64" s="400">
        <f>AN64+'APONTAMENTO CREDENCIAMENTO'!AR64</f>
        <v>0</v>
      </c>
      <c r="AS64" s="400">
        <f>AO64+'APONTAMENTO CREDENCIAMENTO'!AS64</f>
        <v>0</v>
      </c>
      <c r="AT64" s="400">
        <f>AP64+'APONTAMENTO CREDENCIAMENTO'!AT64</f>
        <v>0</v>
      </c>
      <c r="AU64" s="400">
        <f>AQ64+'APONTAMENTO CREDENCIAMENTO'!AU64</f>
        <v>0</v>
      </c>
      <c r="AV64" s="400">
        <f>AR64+'APONTAMENTO CREDENCIAMENTO'!AV64</f>
        <v>0</v>
      </c>
      <c r="AW64" s="400">
        <f>AS64+'APONTAMENTO CREDENCIAMENTO'!AW64</f>
        <v>0</v>
      </c>
      <c r="AX64" s="400">
        <f>AT64+'APONTAMENTO CREDENCIAMENTO'!AX64</f>
        <v>0</v>
      </c>
      <c r="AY64" s="400">
        <f>AU64+'APONTAMENTO CREDENCIAMENTO'!AY64</f>
        <v>0</v>
      </c>
      <c r="AZ64" s="400">
        <f>AV64+'APONTAMENTO CREDENCIAMENTO'!AZ64</f>
        <v>0</v>
      </c>
      <c r="BA64" s="400">
        <f>AW64+'APONTAMENTO CREDENCIAMENTO'!BA64</f>
        <v>0</v>
      </c>
      <c r="BB64" s="400">
        <f>AX64+'APONTAMENTO CREDENCIAMENTO'!BB64</f>
        <v>0</v>
      </c>
      <c r="BC64" s="400">
        <f>AY64+'APONTAMENTO CREDENCIAMENTO'!BC64</f>
        <v>0</v>
      </c>
      <c r="BD64" s="400">
        <f>AZ64+'APONTAMENTO CREDENCIAMENTO'!BD64</f>
        <v>0</v>
      </c>
      <c r="BE64" s="400">
        <f>BA64+'APONTAMENTO CREDENCIAMENTO'!BE64</f>
        <v>0</v>
      </c>
      <c r="BF64" s="400">
        <f>BB64+'APONTAMENTO CREDENCIAMENTO'!BF64</f>
        <v>0</v>
      </c>
      <c r="BG64" s="400">
        <f>BC64+'APONTAMENTO CREDENCIAMENTO'!BG64</f>
        <v>0</v>
      </c>
      <c r="BH64" s="400">
        <f>BD64+'APONTAMENTO CREDENCIAMENTO'!BH64</f>
        <v>0</v>
      </c>
      <c r="BI64" s="400">
        <f>BE64+'APONTAMENTO CREDENCIAMENTO'!BI64</f>
        <v>0</v>
      </c>
      <c r="BJ64" s="400">
        <f>BF64+'APONTAMENTO CREDENCIAMENTO'!BJ64</f>
        <v>0</v>
      </c>
      <c r="BK64" s="400">
        <f>BG64+'APONTAMENTO CREDENCIAMENTO'!BK64</f>
        <v>0</v>
      </c>
      <c r="BL64" s="400">
        <f>BH64+'APONTAMENTO CREDENCIAMENTO'!BL64</f>
        <v>0</v>
      </c>
      <c r="BM64" s="400">
        <f>BI64+'APONTAMENTO CREDENCIAMENTO'!BM64</f>
        <v>0</v>
      </c>
      <c r="BN64" s="400">
        <f>BJ64+'APONTAMENTO CREDENCIAMENTO'!BN64</f>
        <v>0</v>
      </c>
      <c r="BO64" s="400">
        <f>BK64+'APONTAMENTO CREDENCIAMENTO'!BO64</f>
        <v>0</v>
      </c>
      <c r="BP64" s="400">
        <f>BL64+'APONTAMENTO CREDENCIAMENTO'!BP64</f>
        <v>0</v>
      </c>
      <c r="BQ64" s="400">
        <f>BM64+'APONTAMENTO CREDENCIAMENTO'!BQ64</f>
        <v>0</v>
      </c>
      <c r="BR64" s="400">
        <f>BN64+'APONTAMENTO CREDENCIAMENTO'!BR64</f>
        <v>0</v>
      </c>
      <c r="BS64" s="400">
        <f>BO64+'APONTAMENTO CREDENCIAMENTO'!BS64</f>
        <v>0</v>
      </c>
      <c r="BT64" s="400">
        <f>BP64+'APONTAMENTO CREDENCIAMENTO'!BT64</f>
        <v>0</v>
      </c>
      <c r="BU64" s="400">
        <f>BQ64+'APONTAMENTO CREDENCIAMENTO'!BU64</f>
        <v>0</v>
      </c>
      <c r="BV64" s="400">
        <f>BR64+'APONTAMENTO CREDENCIAMENTO'!BV64</f>
        <v>0</v>
      </c>
      <c r="BW64" s="400">
        <f>BS64+'APONTAMENTO CREDENCIAMENTO'!BW64</f>
        <v>0</v>
      </c>
      <c r="BX64" s="400">
        <f>BT64+'APONTAMENTO CREDENCIAMENTO'!BX64</f>
        <v>0</v>
      </c>
      <c r="BY64" s="400">
        <f>BU64+'APONTAMENTO CREDENCIAMENTO'!BY64</f>
        <v>0</v>
      </c>
      <c r="BZ64" s="400">
        <f>BV64+'APONTAMENTO CREDENCIAMENTO'!BZ64</f>
        <v>0</v>
      </c>
      <c r="CA64" s="400">
        <f>BW64+'APONTAMENTO CREDENCIAMENTO'!CA64</f>
        <v>0</v>
      </c>
      <c r="CB64" s="400">
        <f>BX64+'APONTAMENTO CREDENCIAMENTO'!CB64</f>
        <v>0</v>
      </c>
      <c r="CC64" s="400">
        <f>BY64+'APONTAMENTO CREDENCIAMENTO'!CC64</f>
        <v>0</v>
      </c>
      <c r="CD64" s="400">
        <f>BZ64+'APONTAMENTO CREDENCIAMENTO'!CD64</f>
        <v>0</v>
      </c>
      <c r="CE64" s="400">
        <f>CA64+'APONTAMENTO CREDENCIAMENTO'!CE64</f>
        <v>0</v>
      </c>
      <c r="CF64" s="400">
        <f>CB64+'APONTAMENTO CREDENCIAMENTO'!CF64</f>
        <v>0</v>
      </c>
      <c r="CG64" s="400">
        <f>CC64+'APONTAMENTO CREDENCIAMENTO'!CG64</f>
        <v>0</v>
      </c>
      <c r="CH64" s="400">
        <f>CD64+'APONTAMENTO CREDENCIAMENTO'!CH64</f>
        <v>0</v>
      </c>
      <c r="CI64" s="400">
        <f>CE64+'APONTAMENTO CREDENCIAMENTO'!CI64</f>
        <v>0</v>
      </c>
      <c r="CJ64" s="400">
        <f>CF64+'APONTAMENTO CREDENCIAMENTO'!CJ64</f>
        <v>0</v>
      </c>
      <c r="CK64" s="400">
        <f>CG64+'APONTAMENTO CREDENCIAMENTO'!CK64</f>
        <v>0</v>
      </c>
      <c r="CL64" s="400">
        <f>CH64+'APONTAMENTO CREDENCIAMENTO'!CL64</f>
        <v>0</v>
      </c>
      <c r="CM64" s="400">
        <f>CI64+'APONTAMENTO CREDENCIAMENTO'!CM64</f>
        <v>0</v>
      </c>
      <c r="CN64" s="400">
        <f>CJ64+'APONTAMENTO CREDENCIAMENTO'!CN64</f>
        <v>0</v>
      </c>
      <c r="CO64" s="400">
        <f>CK64+'APONTAMENTO CREDENCIAMENTO'!CO64</f>
        <v>0</v>
      </c>
      <c r="CP64" s="400">
        <f>CL64+'APONTAMENTO CREDENCIAMENTO'!CP64</f>
        <v>0</v>
      </c>
      <c r="CQ64" s="400">
        <f>CM64+'APONTAMENTO CREDENCIAMENTO'!CQ64</f>
        <v>0</v>
      </c>
      <c r="CR64" s="400">
        <f>CN64+'APONTAMENTO CREDENCIAMENTO'!CR64</f>
        <v>0</v>
      </c>
      <c r="CS64" s="400">
        <f>CO64+'APONTAMENTO CREDENCIAMENTO'!CS64</f>
        <v>0</v>
      </c>
      <c r="CT64" s="400">
        <f>CP64+'APONTAMENTO CREDENCIAMENTO'!CT64</f>
        <v>0</v>
      </c>
      <c r="CU64" s="400">
        <f>CQ64+'APONTAMENTO CREDENCIAMENTO'!CU64</f>
        <v>0</v>
      </c>
      <c r="CV64" s="400">
        <f>CR64+'APONTAMENTO CREDENCIAMENTO'!CV64</f>
        <v>0</v>
      </c>
      <c r="CW64" s="400">
        <f>CS64+'APONTAMENTO CREDENCIAMENTO'!CW64</f>
        <v>0</v>
      </c>
      <c r="CX64" s="400">
        <f>CT64+'APONTAMENTO CREDENCIAMENTO'!CX64</f>
        <v>0</v>
      </c>
      <c r="CY64" s="400">
        <f>CU64+'APONTAMENTO CREDENCIAMENTO'!CY64</f>
        <v>0</v>
      </c>
      <c r="CZ64" s="400">
        <f>CV64+'APONTAMENTO CREDENCIAMENTO'!CZ64</f>
        <v>0</v>
      </c>
      <c r="DA64" s="400">
        <f>CW64+'APONTAMENTO CREDENCIAMENTO'!DA64</f>
        <v>0</v>
      </c>
      <c r="DB64" s="400">
        <f>CX64+'APONTAMENTO CREDENCIAMENTO'!DB64</f>
        <v>0</v>
      </c>
      <c r="DC64" s="400">
        <f>CY64+'APONTAMENTO CREDENCIAMENTO'!DC64</f>
        <v>0</v>
      </c>
      <c r="DD64" s="400">
        <f>CZ64+'APONTAMENTO CREDENCIAMENTO'!DD64</f>
        <v>0</v>
      </c>
      <c r="DE64" s="400">
        <f>DA64+'APONTAMENTO CREDENCIAMENTO'!DE64</f>
        <v>0</v>
      </c>
      <c r="DF64" s="400">
        <f>DB64+'APONTAMENTO CREDENCIAMENTO'!DF64</f>
        <v>0</v>
      </c>
      <c r="DG64" s="400">
        <f>DC64+'APONTAMENTO CREDENCIAMENTO'!DG64</f>
        <v>0</v>
      </c>
      <c r="DH64" s="400">
        <f>DD64+'APONTAMENTO CREDENCIAMENTO'!DH64</f>
        <v>0</v>
      </c>
      <c r="DI64" s="400">
        <f>DE64+'APONTAMENTO CREDENCIAMENTO'!DI64</f>
        <v>0</v>
      </c>
      <c r="DJ64" s="400">
        <f>DF64+'APONTAMENTO CREDENCIAMENTO'!DJ64</f>
        <v>0</v>
      </c>
      <c r="DK64" s="400">
        <f>DG64+'APONTAMENTO CREDENCIAMENTO'!DK64</f>
        <v>0</v>
      </c>
      <c r="DL64" s="400">
        <f>DH64+'APONTAMENTO CREDENCIAMENTO'!DL64</f>
        <v>0</v>
      </c>
      <c r="DM64" s="400">
        <f>DI64+'APONTAMENTO CREDENCIAMENTO'!DM64</f>
        <v>0</v>
      </c>
      <c r="DN64" s="400">
        <f>DJ64+'APONTAMENTO CREDENCIAMENTO'!DN64</f>
        <v>0</v>
      </c>
      <c r="DO64" s="400">
        <f>DK64+'APONTAMENTO CREDENCIAMENTO'!DO64</f>
        <v>0</v>
      </c>
      <c r="DP64" s="400">
        <f>DL64+'APONTAMENTO CREDENCIAMENTO'!DP64</f>
        <v>0</v>
      </c>
      <c r="DQ64" s="400">
        <f>DM64+'APONTAMENTO CREDENCIAMENTO'!DQ64</f>
        <v>0</v>
      </c>
      <c r="DR64" s="400">
        <f>DN64+'APONTAMENTO CREDENCIAMENTO'!DR64</f>
        <v>0</v>
      </c>
      <c r="DS64" s="400">
        <f>DO64+'APONTAMENTO CREDENCIAMENTO'!DS64</f>
        <v>0</v>
      </c>
      <c r="DT64" s="400">
        <f>DP64+'APONTAMENTO CREDENCIAMENTO'!DT64</f>
        <v>0</v>
      </c>
      <c r="DU64" s="400">
        <f>DQ64+'APONTAMENTO CREDENCIAMENTO'!DU64</f>
        <v>0</v>
      </c>
      <c r="DV64" s="400">
        <f>DR64+'APONTAMENTO CREDENCIAMENTO'!DV64</f>
        <v>0</v>
      </c>
      <c r="DW64" s="400">
        <f>DS64+'APONTAMENTO CREDENCIAMENTO'!DW64</f>
        <v>0</v>
      </c>
      <c r="DX64" s="400">
        <f>DT64+'APONTAMENTO CREDENCIAMENTO'!DX64</f>
        <v>0</v>
      </c>
      <c r="DY64" s="400">
        <f>DU64+'APONTAMENTO CREDENCIAMENTO'!DY64</f>
        <v>0</v>
      </c>
      <c r="DZ64" s="400">
        <f>DV64+'APONTAMENTO CREDENCIAMENTO'!DZ64</f>
        <v>0</v>
      </c>
      <c r="EA64" s="400">
        <f>DW64+'APONTAMENTO CREDENCIAMENTO'!EA64</f>
        <v>0</v>
      </c>
      <c r="EB64" s="400">
        <f>DX64+'APONTAMENTO CREDENCIAMENTO'!EB64</f>
        <v>0</v>
      </c>
      <c r="EC64" s="400">
        <f>DY64+'APONTAMENTO CREDENCIAMENTO'!EC64</f>
        <v>0</v>
      </c>
      <c r="ED64" s="400">
        <f>DZ64+'APONTAMENTO CREDENCIAMENTO'!ED64</f>
        <v>0</v>
      </c>
      <c r="EE64" s="400">
        <f>EA64+'APONTAMENTO CREDENCIAMENTO'!EE64</f>
        <v>0</v>
      </c>
      <c r="EF64" s="400">
        <f>EB64+'APONTAMENTO CREDENCIAMENTO'!EF64</f>
        <v>0</v>
      </c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v>0</v>
      </c>
      <c r="EQ64" s="171">
        <v>0</v>
      </c>
      <c r="ER64" s="171">
        <v>0</v>
      </c>
      <c r="ES64" s="171">
        <v>0</v>
      </c>
      <c r="ET64" s="171">
        <v>0</v>
      </c>
      <c r="EU64" s="171">
        <v>0</v>
      </c>
      <c r="EV64" s="172">
        <v>0</v>
      </c>
      <c r="EW64" s="127"/>
      <c r="EX64" s="248">
        <v>0</v>
      </c>
      <c r="EY64" s="174">
        <v>0</v>
      </c>
      <c r="EZ64" s="249">
        <v>0</v>
      </c>
      <c r="FA64" s="249">
        <v>0</v>
      </c>
      <c r="FB64" s="174">
        <v>0</v>
      </c>
      <c r="FC64" s="126">
        <v>0</v>
      </c>
      <c r="FD64" s="250"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v>0</v>
      </c>
      <c r="HZ64" s="280">
        <v>0</v>
      </c>
      <c r="IA64" s="280">
        <v>0</v>
      </c>
      <c r="IB64" s="65"/>
      <c r="IC64" s="65"/>
    </row>
    <row r="65" spans="1:237" s="106" customFormat="1" ht="22.5" customHeight="1" thickBot="1" x14ac:dyDescent="0.3">
      <c r="A65" s="377" t="s">
        <v>3238</v>
      </c>
      <c r="B65" s="378" t="s">
        <v>3239</v>
      </c>
      <c r="C65" s="379" t="s">
        <v>3191</v>
      </c>
      <c r="D65" s="380" t="s">
        <v>3240</v>
      </c>
      <c r="E65" s="380" t="s">
        <v>3241</v>
      </c>
      <c r="F65" s="381" t="s">
        <v>3181</v>
      </c>
      <c r="G65" s="381" t="s">
        <v>3182</v>
      </c>
      <c r="H65" s="382" t="s">
        <v>1318</v>
      </c>
      <c r="I65" s="383" t="s">
        <v>1318</v>
      </c>
      <c r="J65" s="421" t="s">
        <v>3183</v>
      </c>
      <c r="K65" s="424" t="s">
        <v>60</v>
      </c>
      <c r="L65" s="329">
        <v>0</v>
      </c>
      <c r="M65" s="329">
        <v>0</v>
      </c>
      <c r="N65" s="657"/>
      <c r="O65" s="658" t="s">
        <v>3337</v>
      </c>
      <c r="P65" s="659">
        <v>0</v>
      </c>
      <c r="Q65" s="400"/>
      <c r="R65" s="401"/>
      <c r="S65" s="400"/>
      <c r="T65" s="401"/>
      <c r="U65" s="400">
        <f>Q65+'APONTAMENTO CREDENCIAMENTO'!U65</f>
        <v>0</v>
      </c>
      <c r="V65" s="400">
        <f>R65+'APONTAMENTO CREDENCIAMENTO'!V65</f>
        <v>0</v>
      </c>
      <c r="W65" s="400">
        <f>S65+'APONTAMENTO CREDENCIAMENTO'!W65</f>
        <v>0</v>
      </c>
      <c r="X65" s="400">
        <f>T65+'APONTAMENTO CREDENCIAMENTO'!X65</f>
        <v>0</v>
      </c>
      <c r="Y65" s="400">
        <f>U65+'APONTAMENTO CREDENCIAMENTO'!Y65</f>
        <v>0</v>
      </c>
      <c r="Z65" s="400">
        <f>V65+'APONTAMENTO CREDENCIAMENTO'!Z65</f>
        <v>0</v>
      </c>
      <c r="AA65" s="400">
        <f>W65+'APONTAMENTO CREDENCIAMENTO'!AA65</f>
        <v>0</v>
      </c>
      <c r="AB65" s="400">
        <f>X65+'APONTAMENTO CREDENCIAMENTO'!AB65</f>
        <v>0</v>
      </c>
      <c r="AC65" s="400">
        <f>Y65+'APONTAMENTO CREDENCIAMENTO'!AC65</f>
        <v>0</v>
      </c>
      <c r="AD65" s="400">
        <f>Z65+'APONTAMENTO CREDENCIAMENTO'!AD65</f>
        <v>0</v>
      </c>
      <c r="AE65" s="400">
        <f>AA65+'APONTAMENTO CREDENCIAMENTO'!AE65</f>
        <v>0</v>
      </c>
      <c r="AF65" s="400">
        <f>AB65+'APONTAMENTO CREDENCIAMENTO'!AF65</f>
        <v>0</v>
      </c>
      <c r="AG65" s="400">
        <f>AC65+'APONTAMENTO CREDENCIAMENTO'!AG65</f>
        <v>0</v>
      </c>
      <c r="AH65" s="400">
        <f>AD65+'APONTAMENTO CREDENCIAMENTO'!AH65</f>
        <v>0</v>
      </c>
      <c r="AI65" s="400">
        <f>AE65+'APONTAMENTO CREDENCIAMENTO'!AI65</f>
        <v>0</v>
      </c>
      <c r="AJ65" s="400">
        <f>AF65+'APONTAMENTO CREDENCIAMENTO'!AJ65</f>
        <v>0</v>
      </c>
      <c r="AK65" s="400">
        <f>AG65+'APONTAMENTO CREDENCIAMENTO'!AK65</f>
        <v>0</v>
      </c>
      <c r="AL65" s="400">
        <f>AH65+'APONTAMENTO CREDENCIAMENTO'!AL65</f>
        <v>0</v>
      </c>
      <c r="AM65" s="400">
        <f>AI65+'APONTAMENTO CREDENCIAMENTO'!AM65</f>
        <v>0</v>
      </c>
      <c r="AN65" s="400">
        <f>AJ65+'APONTAMENTO CREDENCIAMENTO'!AN65</f>
        <v>0</v>
      </c>
      <c r="AO65" s="400">
        <f>AK65+'APONTAMENTO CREDENCIAMENTO'!AO65</f>
        <v>0</v>
      </c>
      <c r="AP65" s="400">
        <f>AL65+'APONTAMENTO CREDENCIAMENTO'!AP65</f>
        <v>0</v>
      </c>
      <c r="AQ65" s="400">
        <f>AM65+'APONTAMENTO CREDENCIAMENTO'!AQ65</f>
        <v>0</v>
      </c>
      <c r="AR65" s="400">
        <f>AN65+'APONTAMENTO CREDENCIAMENTO'!AR65</f>
        <v>0</v>
      </c>
      <c r="AS65" s="400">
        <f>AO65+'APONTAMENTO CREDENCIAMENTO'!AS65</f>
        <v>0</v>
      </c>
      <c r="AT65" s="400">
        <f>AP65+'APONTAMENTO CREDENCIAMENTO'!AT65</f>
        <v>0</v>
      </c>
      <c r="AU65" s="400">
        <f>AQ65+'APONTAMENTO CREDENCIAMENTO'!AU65</f>
        <v>0</v>
      </c>
      <c r="AV65" s="400">
        <f>AR65+'APONTAMENTO CREDENCIAMENTO'!AV65</f>
        <v>0</v>
      </c>
      <c r="AW65" s="400">
        <f>AS65+'APONTAMENTO CREDENCIAMENTO'!AW65</f>
        <v>0</v>
      </c>
      <c r="AX65" s="400">
        <f>AT65+'APONTAMENTO CREDENCIAMENTO'!AX65</f>
        <v>0</v>
      </c>
      <c r="AY65" s="400">
        <f>AU65+'APONTAMENTO CREDENCIAMENTO'!AY65</f>
        <v>0</v>
      </c>
      <c r="AZ65" s="400">
        <f>AV65+'APONTAMENTO CREDENCIAMENTO'!AZ65</f>
        <v>0</v>
      </c>
      <c r="BA65" s="400">
        <f>AW65+'APONTAMENTO CREDENCIAMENTO'!BA65</f>
        <v>0</v>
      </c>
      <c r="BB65" s="400">
        <f>AX65+'APONTAMENTO CREDENCIAMENTO'!BB65</f>
        <v>0</v>
      </c>
      <c r="BC65" s="400">
        <f>AY65+'APONTAMENTO CREDENCIAMENTO'!BC65</f>
        <v>0</v>
      </c>
      <c r="BD65" s="400">
        <f>AZ65+'APONTAMENTO CREDENCIAMENTO'!BD65</f>
        <v>0</v>
      </c>
      <c r="BE65" s="400">
        <f>BA65+'APONTAMENTO CREDENCIAMENTO'!BE65</f>
        <v>0</v>
      </c>
      <c r="BF65" s="400">
        <f>BB65+'APONTAMENTO CREDENCIAMENTO'!BF65</f>
        <v>0</v>
      </c>
      <c r="BG65" s="400">
        <f>BC65+'APONTAMENTO CREDENCIAMENTO'!BG65</f>
        <v>0</v>
      </c>
      <c r="BH65" s="400">
        <f>BD65+'APONTAMENTO CREDENCIAMENTO'!BH65</f>
        <v>0</v>
      </c>
      <c r="BI65" s="400">
        <f>BE65+'APONTAMENTO CREDENCIAMENTO'!BI65</f>
        <v>0</v>
      </c>
      <c r="BJ65" s="400">
        <f>BF65+'APONTAMENTO CREDENCIAMENTO'!BJ65</f>
        <v>0</v>
      </c>
      <c r="BK65" s="400">
        <f>BG65+'APONTAMENTO CREDENCIAMENTO'!BK65</f>
        <v>0</v>
      </c>
      <c r="BL65" s="400">
        <f>BH65+'APONTAMENTO CREDENCIAMENTO'!BL65</f>
        <v>0</v>
      </c>
      <c r="BM65" s="400">
        <f>BI65+'APONTAMENTO CREDENCIAMENTO'!BM65</f>
        <v>0</v>
      </c>
      <c r="BN65" s="400">
        <f>BJ65+'APONTAMENTO CREDENCIAMENTO'!BN65</f>
        <v>0</v>
      </c>
      <c r="BO65" s="400">
        <f>BK65+'APONTAMENTO CREDENCIAMENTO'!BO65</f>
        <v>0</v>
      </c>
      <c r="BP65" s="400">
        <f>BL65+'APONTAMENTO CREDENCIAMENTO'!BP65</f>
        <v>0</v>
      </c>
      <c r="BQ65" s="400">
        <f>BM65+'APONTAMENTO CREDENCIAMENTO'!BQ65</f>
        <v>0</v>
      </c>
      <c r="BR65" s="400">
        <f>BN65+'APONTAMENTO CREDENCIAMENTO'!BR65</f>
        <v>0</v>
      </c>
      <c r="BS65" s="400">
        <f>BO65+'APONTAMENTO CREDENCIAMENTO'!BS65</f>
        <v>0</v>
      </c>
      <c r="BT65" s="400">
        <f>BP65+'APONTAMENTO CREDENCIAMENTO'!BT65</f>
        <v>0</v>
      </c>
      <c r="BU65" s="400">
        <f>BQ65+'APONTAMENTO CREDENCIAMENTO'!BU65</f>
        <v>0</v>
      </c>
      <c r="BV65" s="400">
        <f>BR65+'APONTAMENTO CREDENCIAMENTO'!BV65</f>
        <v>0</v>
      </c>
      <c r="BW65" s="400">
        <f>BS65+'APONTAMENTO CREDENCIAMENTO'!BW65</f>
        <v>0</v>
      </c>
      <c r="BX65" s="400">
        <f>BT65+'APONTAMENTO CREDENCIAMENTO'!BX65</f>
        <v>0</v>
      </c>
      <c r="BY65" s="400">
        <f>BU65+'APONTAMENTO CREDENCIAMENTO'!BY65</f>
        <v>0</v>
      </c>
      <c r="BZ65" s="400">
        <f>BV65+'APONTAMENTO CREDENCIAMENTO'!BZ65</f>
        <v>0</v>
      </c>
      <c r="CA65" s="400">
        <f>BW65+'APONTAMENTO CREDENCIAMENTO'!CA65</f>
        <v>0</v>
      </c>
      <c r="CB65" s="400">
        <f>BX65+'APONTAMENTO CREDENCIAMENTO'!CB65</f>
        <v>0</v>
      </c>
      <c r="CC65" s="400">
        <f>BY65+'APONTAMENTO CREDENCIAMENTO'!CC65</f>
        <v>0</v>
      </c>
      <c r="CD65" s="400">
        <f>BZ65+'APONTAMENTO CREDENCIAMENTO'!CD65</f>
        <v>0</v>
      </c>
      <c r="CE65" s="400">
        <f>CA65+'APONTAMENTO CREDENCIAMENTO'!CE65</f>
        <v>0</v>
      </c>
      <c r="CF65" s="400">
        <f>CB65+'APONTAMENTO CREDENCIAMENTO'!CF65</f>
        <v>0</v>
      </c>
      <c r="CG65" s="400">
        <f>CC65+'APONTAMENTO CREDENCIAMENTO'!CG65</f>
        <v>0</v>
      </c>
      <c r="CH65" s="400">
        <f>CD65+'APONTAMENTO CREDENCIAMENTO'!CH65</f>
        <v>0</v>
      </c>
      <c r="CI65" s="400">
        <f>CE65+'APONTAMENTO CREDENCIAMENTO'!CI65</f>
        <v>0</v>
      </c>
      <c r="CJ65" s="400">
        <f>CF65+'APONTAMENTO CREDENCIAMENTO'!CJ65</f>
        <v>0</v>
      </c>
      <c r="CK65" s="400">
        <f>CG65+'APONTAMENTO CREDENCIAMENTO'!CK65</f>
        <v>0</v>
      </c>
      <c r="CL65" s="400">
        <f>CH65+'APONTAMENTO CREDENCIAMENTO'!CL65</f>
        <v>0</v>
      </c>
      <c r="CM65" s="400">
        <f>CI65+'APONTAMENTO CREDENCIAMENTO'!CM65</f>
        <v>0</v>
      </c>
      <c r="CN65" s="400">
        <f>CJ65+'APONTAMENTO CREDENCIAMENTO'!CN65</f>
        <v>0</v>
      </c>
      <c r="CO65" s="400">
        <f>CK65+'APONTAMENTO CREDENCIAMENTO'!CO65</f>
        <v>0</v>
      </c>
      <c r="CP65" s="400">
        <f>CL65+'APONTAMENTO CREDENCIAMENTO'!CP65</f>
        <v>0</v>
      </c>
      <c r="CQ65" s="400">
        <f>CM65+'APONTAMENTO CREDENCIAMENTO'!CQ65</f>
        <v>0</v>
      </c>
      <c r="CR65" s="400">
        <f>CN65+'APONTAMENTO CREDENCIAMENTO'!CR65</f>
        <v>0</v>
      </c>
      <c r="CS65" s="400">
        <f>CO65+'APONTAMENTO CREDENCIAMENTO'!CS65</f>
        <v>0</v>
      </c>
      <c r="CT65" s="400">
        <f>CP65+'APONTAMENTO CREDENCIAMENTO'!CT65</f>
        <v>0</v>
      </c>
      <c r="CU65" s="400">
        <f>CQ65+'APONTAMENTO CREDENCIAMENTO'!CU65</f>
        <v>0</v>
      </c>
      <c r="CV65" s="400">
        <f>CR65+'APONTAMENTO CREDENCIAMENTO'!CV65</f>
        <v>0</v>
      </c>
      <c r="CW65" s="400">
        <f>CS65+'APONTAMENTO CREDENCIAMENTO'!CW65</f>
        <v>0</v>
      </c>
      <c r="CX65" s="400">
        <f>CT65+'APONTAMENTO CREDENCIAMENTO'!CX65</f>
        <v>0</v>
      </c>
      <c r="CY65" s="400">
        <f>CU65+'APONTAMENTO CREDENCIAMENTO'!CY65</f>
        <v>0</v>
      </c>
      <c r="CZ65" s="400">
        <f>CV65+'APONTAMENTO CREDENCIAMENTO'!CZ65</f>
        <v>0</v>
      </c>
      <c r="DA65" s="400">
        <f>CW65+'APONTAMENTO CREDENCIAMENTO'!DA65</f>
        <v>0</v>
      </c>
      <c r="DB65" s="400">
        <f>CX65+'APONTAMENTO CREDENCIAMENTO'!DB65</f>
        <v>0</v>
      </c>
      <c r="DC65" s="400">
        <f>CY65+'APONTAMENTO CREDENCIAMENTO'!DC65</f>
        <v>0</v>
      </c>
      <c r="DD65" s="400">
        <f>CZ65+'APONTAMENTO CREDENCIAMENTO'!DD65</f>
        <v>0</v>
      </c>
      <c r="DE65" s="400">
        <f>DA65+'APONTAMENTO CREDENCIAMENTO'!DE65</f>
        <v>0</v>
      </c>
      <c r="DF65" s="400">
        <f>DB65+'APONTAMENTO CREDENCIAMENTO'!DF65</f>
        <v>0</v>
      </c>
      <c r="DG65" s="400">
        <f>DC65+'APONTAMENTO CREDENCIAMENTO'!DG65</f>
        <v>0</v>
      </c>
      <c r="DH65" s="400">
        <f>DD65+'APONTAMENTO CREDENCIAMENTO'!DH65</f>
        <v>0</v>
      </c>
      <c r="DI65" s="400">
        <f>DE65+'APONTAMENTO CREDENCIAMENTO'!DI65</f>
        <v>0</v>
      </c>
      <c r="DJ65" s="400">
        <f>DF65+'APONTAMENTO CREDENCIAMENTO'!DJ65</f>
        <v>0</v>
      </c>
      <c r="DK65" s="400">
        <f>DG65+'APONTAMENTO CREDENCIAMENTO'!DK65</f>
        <v>0</v>
      </c>
      <c r="DL65" s="400">
        <f>DH65+'APONTAMENTO CREDENCIAMENTO'!DL65</f>
        <v>0</v>
      </c>
      <c r="DM65" s="400">
        <f>DI65+'APONTAMENTO CREDENCIAMENTO'!DM65</f>
        <v>0</v>
      </c>
      <c r="DN65" s="400">
        <f>DJ65+'APONTAMENTO CREDENCIAMENTO'!DN65</f>
        <v>0</v>
      </c>
      <c r="DO65" s="400">
        <f>DK65+'APONTAMENTO CREDENCIAMENTO'!DO65</f>
        <v>0</v>
      </c>
      <c r="DP65" s="400">
        <f>DL65+'APONTAMENTO CREDENCIAMENTO'!DP65</f>
        <v>0</v>
      </c>
      <c r="DQ65" s="400">
        <f>DM65+'APONTAMENTO CREDENCIAMENTO'!DQ65</f>
        <v>0</v>
      </c>
      <c r="DR65" s="400">
        <f>DN65+'APONTAMENTO CREDENCIAMENTO'!DR65</f>
        <v>0</v>
      </c>
      <c r="DS65" s="400">
        <f>DO65+'APONTAMENTO CREDENCIAMENTO'!DS65</f>
        <v>0</v>
      </c>
      <c r="DT65" s="400">
        <f>DP65+'APONTAMENTO CREDENCIAMENTO'!DT65</f>
        <v>0</v>
      </c>
      <c r="DU65" s="400">
        <f>DQ65+'APONTAMENTO CREDENCIAMENTO'!DU65</f>
        <v>0</v>
      </c>
      <c r="DV65" s="400">
        <f>DR65+'APONTAMENTO CREDENCIAMENTO'!DV65</f>
        <v>0</v>
      </c>
      <c r="DW65" s="400">
        <f>DS65+'APONTAMENTO CREDENCIAMENTO'!DW65</f>
        <v>0</v>
      </c>
      <c r="DX65" s="400">
        <f>DT65+'APONTAMENTO CREDENCIAMENTO'!DX65</f>
        <v>0</v>
      </c>
      <c r="DY65" s="400">
        <f>DU65+'APONTAMENTO CREDENCIAMENTO'!DY65</f>
        <v>0</v>
      </c>
      <c r="DZ65" s="400">
        <f>DV65+'APONTAMENTO CREDENCIAMENTO'!DZ65</f>
        <v>0</v>
      </c>
      <c r="EA65" s="400">
        <f>DW65+'APONTAMENTO CREDENCIAMENTO'!EA65</f>
        <v>0</v>
      </c>
      <c r="EB65" s="400">
        <f>DX65+'APONTAMENTO CREDENCIAMENTO'!EB65</f>
        <v>0</v>
      </c>
      <c r="EC65" s="400">
        <f>DY65+'APONTAMENTO CREDENCIAMENTO'!EC65</f>
        <v>0</v>
      </c>
      <c r="ED65" s="400">
        <f>DZ65+'APONTAMENTO CREDENCIAMENTO'!ED65</f>
        <v>0</v>
      </c>
      <c r="EE65" s="400">
        <f>EA65+'APONTAMENTO CREDENCIAMENTO'!EE65</f>
        <v>0</v>
      </c>
      <c r="EF65" s="400">
        <f>EB65+'APONTAMENTO CREDENCIAMENTO'!EF65</f>
        <v>0</v>
      </c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v>0</v>
      </c>
      <c r="EQ65" s="179">
        <v>0</v>
      </c>
      <c r="ER65" s="179">
        <v>0</v>
      </c>
      <c r="ES65" s="179">
        <v>0</v>
      </c>
      <c r="ET65" s="179">
        <v>0</v>
      </c>
      <c r="EU65" s="179">
        <v>0</v>
      </c>
      <c r="EV65" s="172"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v>0</v>
      </c>
      <c r="FC65" s="256">
        <v>0</v>
      </c>
      <c r="FD65" s="250">
        <v>0</v>
      </c>
      <c r="FE65" s="257"/>
      <c r="FF65" s="181">
        <v>0</v>
      </c>
      <c r="FG65" s="181">
        <v>0</v>
      </c>
      <c r="FH65" s="181">
        <v>0</v>
      </c>
      <c r="FI65" s="181">
        <v>0</v>
      </c>
      <c r="FJ65" s="181">
        <v>0</v>
      </c>
      <c r="FK65" s="181">
        <v>0</v>
      </c>
      <c r="FL65" s="181">
        <v>0</v>
      </c>
      <c r="FM65" s="181">
        <v>0</v>
      </c>
      <c r="FN65" s="181">
        <v>0</v>
      </c>
      <c r="FO65" s="181">
        <v>0</v>
      </c>
      <c r="FP65" s="181">
        <v>0</v>
      </c>
      <c r="FQ65" s="181">
        <v>0</v>
      </c>
      <c r="FR65" s="181">
        <v>0</v>
      </c>
      <c r="FS65" s="181">
        <v>0</v>
      </c>
      <c r="FT65" s="181">
        <v>0</v>
      </c>
      <c r="FU65" s="181">
        <v>0</v>
      </c>
      <c r="FV65" s="181">
        <v>0</v>
      </c>
      <c r="FW65" s="181">
        <v>0</v>
      </c>
      <c r="FX65" s="181">
        <v>0</v>
      </c>
      <c r="FY65" s="181">
        <v>0</v>
      </c>
      <c r="FZ65" s="181">
        <v>0</v>
      </c>
      <c r="GA65" s="181">
        <v>0</v>
      </c>
      <c r="GB65" s="181">
        <v>0</v>
      </c>
      <c r="GC65" s="181">
        <v>0</v>
      </c>
      <c r="GD65" s="181">
        <v>0</v>
      </c>
      <c r="GE65" s="181">
        <v>0</v>
      </c>
      <c r="GF65" s="181">
        <v>0</v>
      </c>
      <c r="GG65" s="181">
        <v>0</v>
      </c>
      <c r="GH65" s="181">
        <v>0</v>
      </c>
      <c r="GI65" s="181">
        <v>0</v>
      </c>
      <c r="GJ65" s="181">
        <v>0</v>
      </c>
      <c r="GK65" s="258"/>
      <c r="GL65" s="103"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v>0</v>
      </c>
      <c r="HZ65" s="280">
        <v>0</v>
      </c>
      <c r="IA65" s="280">
        <v>0</v>
      </c>
    </row>
    <row r="66" spans="1:237" s="106" customFormat="1" ht="22.5" customHeight="1" x14ac:dyDescent="0.25">
      <c r="A66" t="s">
        <v>3242</v>
      </c>
      <c r="B66" s="522" t="s">
        <v>3243</v>
      </c>
      <c r="C66" s="523">
        <v>4</v>
      </c>
      <c r="D66" s="524" t="s">
        <v>3244</v>
      </c>
      <c r="E66" s="524" t="s">
        <v>3245</v>
      </c>
      <c r="F66" s="525" t="s">
        <v>3181</v>
      </c>
      <c r="G66" s="525" t="s">
        <v>3182</v>
      </c>
      <c r="H66" s="350" t="s">
        <v>1320</v>
      </c>
      <c r="I66" s="351" t="s">
        <v>1320</v>
      </c>
      <c r="J66" s="409" t="s">
        <v>3183</v>
      </c>
      <c r="K66" s="410" t="s">
        <v>3184</v>
      </c>
      <c r="L66" s="329">
        <v>0</v>
      </c>
      <c r="M66" s="329">
        <v>0</v>
      </c>
      <c r="N66" s="657"/>
      <c r="O66" s="658" t="s">
        <v>3338</v>
      </c>
      <c r="P66" s="659">
        <v>0</v>
      </c>
      <c r="Q66" s="400"/>
      <c r="R66" s="401"/>
      <c r="S66" s="400"/>
      <c r="T66" s="401"/>
      <c r="U66" s="400">
        <f>Q66+'APONTAMENTO CREDENCIAMENTO'!U66</f>
        <v>0</v>
      </c>
      <c r="V66" s="400">
        <f>R66+'APONTAMENTO CREDENCIAMENTO'!V66</f>
        <v>0</v>
      </c>
      <c r="W66" s="400">
        <f>S66+'APONTAMENTO CREDENCIAMENTO'!W66</f>
        <v>0</v>
      </c>
      <c r="X66" s="400">
        <f>T66+'APONTAMENTO CREDENCIAMENTO'!X66</f>
        <v>0</v>
      </c>
      <c r="Y66" s="400">
        <f>U66+'APONTAMENTO CREDENCIAMENTO'!Y66</f>
        <v>0</v>
      </c>
      <c r="Z66" s="400">
        <f>V66+'APONTAMENTO CREDENCIAMENTO'!Z66</f>
        <v>0</v>
      </c>
      <c r="AA66" s="400">
        <f>W66+'APONTAMENTO CREDENCIAMENTO'!AA66</f>
        <v>0</v>
      </c>
      <c r="AB66" s="400">
        <f>X66+'APONTAMENTO CREDENCIAMENTO'!AB66</f>
        <v>0</v>
      </c>
      <c r="AC66" s="400">
        <f>Y66+'APONTAMENTO CREDENCIAMENTO'!AC66</f>
        <v>0</v>
      </c>
      <c r="AD66" s="400">
        <f>Z66+'APONTAMENTO CREDENCIAMENTO'!AD66</f>
        <v>0</v>
      </c>
      <c r="AE66" s="400">
        <f>AA66+'APONTAMENTO CREDENCIAMENTO'!AE66</f>
        <v>0</v>
      </c>
      <c r="AF66" s="400">
        <f>AB66+'APONTAMENTO CREDENCIAMENTO'!AF66</f>
        <v>0</v>
      </c>
      <c r="AG66" s="400">
        <f>AC66+'APONTAMENTO CREDENCIAMENTO'!AG66</f>
        <v>0</v>
      </c>
      <c r="AH66" s="400">
        <f>AD66+'APONTAMENTO CREDENCIAMENTO'!AH66</f>
        <v>0</v>
      </c>
      <c r="AI66" s="400">
        <f>AE66+'APONTAMENTO CREDENCIAMENTO'!AI66</f>
        <v>0</v>
      </c>
      <c r="AJ66" s="400">
        <f>AF66+'APONTAMENTO CREDENCIAMENTO'!AJ66</f>
        <v>0</v>
      </c>
      <c r="AK66" s="400">
        <f>AG66+'APONTAMENTO CREDENCIAMENTO'!AK66</f>
        <v>0</v>
      </c>
      <c r="AL66" s="400">
        <f>AH66+'APONTAMENTO CREDENCIAMENTO'!AL66</f>
        <v>0</v>
      </c>
      <c r="AM66" s="400">
        <f>AI66+'APONTAMENTO CREDENCIAMENTO'!AM66</f>
        <v>0</v>
      </c>
      <c r="AN66" s="400">
        <f>AJ66+'APONTAMENTO CREDENCIAMENTO'!AN66</f>
        <v>0</v>
      </c>
      <c r="AO66" s="400">
        <f>AK66+'APONTAMENTO CREDENCIAMENTO'!AO66</f>
        <v>0</v>
      </c>
      <c r="AP66" s="400">
        <f>AL66+'APONTAMENTO CREDENCIAMENTO'!AP66</f>
        <v>0</v>
      </c>
      <c r="AQ66" s="400">
        <f>AM66+'APONTAMENTO CREDENCIAMENTO'!AQ66</f>
        <v>0</v>
      </c>
      <c r="AR66" s="400">
        <f>AN66+'APONTAMENTO CREDENCIAMENTO'!AR66</f>
        <v>0</v>
      </c>
      <c r="AS66" s="400">
        <f>AO66+'APONTAMENTO CREDENCIAMENTO'!AS66</f>
        <v>0</v>
      </c>
      <c r="AT66" s="400">
        <f>AP66+'APONTAMENTO CREDENCIAMENTO'!AT66</f>
        <v>0</v>
      </c>
      <c r="AU66" s="400">
        <f>AQ66+'APONTAMENTO CREDENCIAMENTO'!AU66</f>
        <v>0</v>
      </c>
      <c r="AV66" s="400">
        <f>AR66+'APONTAMENTO CREDENCIAMENTO'!AV66</f>
        <v>0</v>
      </c>
      <c r="AW66" s="400">
        <f>AS66+'APONTAMENTO CREDENCIAMENTO'!AW66</f>
        <v>0</v>
      </c>
      <c r="AX66" s="400">
        <f>AT66+'APONTAMENTO CREDENCIAMENTO'!AX66</f>
        <v>0</v>
      </c>
      <c r="AY66" s="400">
        <f>AU66+'APONTAMENTO CREDENCIAMENTO'!AY66</f>
        <v>0</v>
      </c>
      <c r="AZ66" s="400">
        <f>AV66+'APONTAMENTO CREDENCIAMENTO'!AZ66</f>
        <v>0</v>
      </c>
      <c r="BA66" s="400">
        <f>AW66+'APONTAMENTO CREDENCIAMENTO'!BA66</f>
        <v>0</v>
      </c>
      <c r="BB66" s="400">
        <f>AX66+'APONTAMENTO CREDENCIAMENTO'!BB66</f>
        <v>0</v>
      </c>
      <c r="BC66" s="400">
        <f>AY66+'APONTAMENTO CREDENCIAMENTO'!BC66</f>
        <v>0</v>
      </c>
      <c r="BD66" s="400">
        <f>AZ66+'APONTAMENTO CREDENCIAMENTO'!BD66</f>
        <v>0</v>
      </c>
      <c r="BE66" s="400">
        <f>BA66+'APONTAMENTO CREDENCIAMENTO'!BE66</f>
        <v>0</v>
      </c>
      <c r="BF66" s="400">
        <f>BB66+'APONTAMENTO CREDENCIAMENTO'!BF66</f>
        <v>0</v>
      </c>
      <c r="BG66" s="400">
        <f>BC66+'APONTAMENTO CREDENCIAMENTO'!BG66</f>
        <v>0</v>
      </c>
      <c r="BH66" s="400">
        <f>BD66+'APONTAMENTO CREDENCIAMENTO'!BH66</f>
        <v>0</v>
      </c>
      <c r="BI66" s="400">
        <f>BE66+'APONTAMENTO CREDENCIAMENTO'!BI66</f>
        <v>0</v>
      </c>
      <c r="BJ66" s="400">
        <f>BF66+'APONTAMENTO CREDENCIAMENTO'!BJ66</f>
        <v>0</v>
      </c>
      <c r="BK66" s="400">
        <f>BG66+'APONTAMENTO CREDENCIAMENTO'!BK66</f>
        <v>0</v>
      </c>
      <c r="BL66" s="400">
        <f>BH66+'APONTAMENTO CREDENCIAMENTO'!BL66</f>
        <v>0</v>
      </c>
      <c r="BM66" s="400">
        <f>BI66+'APONTAMENTO CREDENCIAMENTO'!BM66</f>
        <v>0</v>
      </c>
      <c r="BN66" s="400">
        <f>BJ66+'APONTAMENTO CREDENCIAMENTO'!BN66</f>
        <v>0</v>
      </c>
      <c r="BO66" s="400">
        <f>BK66+'APONTAMENTO CREDENCIAMENTO'!BO66</f>
        <v>0</v>
      </c>
      <c r="BP66" s="400">
        <f>BL66+'APONTAMENTO CREDENCIAMENTO'!BP66</f>
        <v>0</v>
      </c>
      <c r="BQ66" s="400">
        <f>BM66+'APONTAMENTO CREDENCIAMENTO'!BQ66</f>
        <v>0</v>
      </c>
      <c r="BR66" s="400">
        <f>BN66+'APONTAMENTO CREDENCIAMENTO'!BR66</f>
        <v>0</v>
      </c>
      <c r="BS66" s="400">
        <f>BO66+'APONTAMENTO CREDENCIAMENTO'!BS66</f>
        <v>0</v>
      </c>
      <c r="BT66" s="400">
        <f>BP66+'APONTAMENTO CREDENCIAMENTO'!BT66</f>
        <v>0</v>
      </c>
      <c r="BU66" s="400">
        <f>BQ66+'APONTAMENTO CREDENCIAMENTO'!BU66</f>
        <v>0</v>
      </c>
      <c r="BV66" s="400">
        <f>BR66+'APONTAMENTO CREDENCIAMENTO'!BV66</f>
        <v>0</v>
      </c>
      <c r="BW66" s="400">
        <f>BS66+'APONTAMENTO CREDENCIAMENTO'!BW66</f>
        <v>0</v>
      </c>
      <c r="BX66" s="400">
        <f>BT66+'APONTAMENTO CREDENCIAMENTO'!BX66</f>
        <v>0</v>
      </c>
      <c r="BY66" s="400">
        <f>BU66+'APONTAMENTO CREDENCIAMENTO'!BY66</f>
        <v>0</v>
      </c>
      <c r="BZ66" s="400">
        <f>BV66+'APONTAMENTO CREDENCIAMENTO'!BZ66</f>
        <v>0</v>
      </c>
      <c r="CA66" s="400">
        <f>BW66+'APONTAMENTO CREDENCIAMENTO'!CA66</f>
        <v>0</v>
      </c>
      <c r="CB66" s="400">
        <f>BX66+'APONTAMENTO CREDENCIAMENTO'!CB66</f>
        <v>0</v>
      </c>
      <c r="CC66" s="400">
        <f>BY66+'APONTAMENTO CREDENCIAMENTO'!CC66</f>
        <v>0</v>
      </c>
      <c r="CD66" s="400">
        <f>BZ66+'APONTAMENTO CREDENCIAMENTO'!CD66</f>
        <v>0</v>
      </c>
      <c r="CE66" s="400">
        <f>CA66+'APONTAMENTO CREDENCIAMENTO'!CE66</f>
        <v>0</v>
      </c>
      <c r="CF66" s="400">
        <f>CB66+'APONTAMENTO CREDENCIAMENTO'!CF66</f>
        <v>0</v>
      </c>
      <c r="CG66" s="400">
        <f>CC66+'APONTAMENTO CREDENCIAMENTO'!CG66</f>
        <v>0</v>
      </c>
      <c r="CH66" s="400">
        <f>CD66+'APONTAMENTO CREDENCIAMENTO'!CH66</f>
        <v>0</v>
      </c>
      <c r="CI66" s="400">
        <f>CE66+'APONTAMENTO CREDENCIAMENTO'!CI66</f>
        <v>0</v>
      </c>
      <c r="CJ66" s="400">
        <f>CF66+'APONTAMENTO CREDENCIAMENTO'!CJ66</f>
        <v>0</v>
      </c>
      <c r="CK66" s="400">
        <f>CG66+'APONTAMENTO CREDENCIAMENTO'!CK66</f>
        <v>0</v>
      </c>
      <c r="CL66" s="400">
        <f>CH66+'APONTAMENTO CREDENCIAMENTO'!CL66</f>
        <v>0</v>
      </c>
      <c r="CM66" s="400">
        <f>CI66+'APONTAMENTO CREDENCIAMENTO'!CM66</f>
        <v>0</v>
      </c>
      <c r="CN66" s="400">
        <f>CJ66+'APONTAMENTO CREDENCIAMENTO'!CN66</f>
        <v>0</v>
      </c>
      <c r="CO66" s="400">
        <f>CK66+'APONTAMENTO CREDENCIAMENTO'!CO66</f>
        <v>0</v>
      </c>
      <c r="CP66" s="400">
        <f>CL66+'APONTAMENTO CREDENCIAMENTO'!CP66</f>
        <v>0</v>
      </c>
      <c r="CQ66" s="400">
        <f>CM66+'APONTAMENTO CREDENCIAMENTO'!CQ66</f>
        <v>0</v>
      </c>
      <c r="CR66" s="400">
        <f>CN66+'APONTAMENTO CREDENCIAMENTO'!CR66</f>
        <v>0</v>
      </c>
      <c r="CS66" s="400">
        <f>CO66+'APONTAMENTO CREDENCIAMENTO'!CS66</f>
        <v>0</v>
      </c>
      <c r="CT66" s="400">
        <f>CP66+'APONTAMENTO CREDENCIAMENTO'!CT66</f>
        <v>0</v>
      </c>
      <c r="CU66" s="400">
        <f>CQ66+'APONTAMENTO CREDENCIAMENTO'!CU66</f>
        <v>0</v>
      </c>
      <c r="CV66" s="400">
        <f>CR66+'APONTAMENTO CREDENCIAMENTO'!CV66</f>
        <v>0</v>
      </c>
      <c r="CW66" s="400">
        <f>CS66+'APONTAMENTO CREDENCIAMENTO'!CW66</f>
        <v>0</v>
      </c>
      <c r="CX66" s="400">
        <f>CT66+'APONTAMENTO CREDENCIAMENTO'!CX66</f>
        <v>0</v>
      </c>
      <c r="CY66" s="400">
        <f>CU66+'APONTAMENTO CREDENCIAMENTO'!CY66</f>
        <v>0</v>
      </c>
      <c r="CZ66" s="400">
        <f>CV66+'APONTAMENTO CREDENCIAMENTO'!CZ66</f>
        <v>0</v>
      </c>
      <c r="DA66" s="400">
        <f>CW66+'APONTAMENTO CREDENCIAMENTO'!DA66</f>
        <v>0</v>
      </c>
      <c r="DB66" s="400">
        <f>CX66+'APONTAMENTO CREDENCIAMENTO'!DB66</f>
        <v>0</v>
      </c>
      <c r="DC66" s="400">
        <f>CY66+'APONTAMENTO CREDENCIAMENTO'!DC66</f>
        <v>0</v>
      </c>
      <c r="DD66" s="400">
        <f>CZ66+'APONTAMENTO CREDENCIAMENTO'!DD66</f>
        <v>0</v>
      </c>
      <c r="DE66" s="400">
        <f>DA66+'APONTAMENTO CREDENCIAMENTO'!DE66</f>
        <v>0</v>
      </c>
      <c r="DF66" s="400">
        <f>DB66+'APONTAMENTO CREDENCIAMENTO'!DF66</f>
        <v>0</v>
      </c>
      <c r="DG66" s="400">
        <f>DC66+'APONTAMENTO CREDENCIAMENTO'!DG66</f>
        <v>0</v>
      </c>
      <c r="DH66" s="400">
        <f>DD66+'APONTAMENTO CREDENCIAMENTO'!DH66</f>
        <v>0</v>
      </c>
      <c r="DI66" s="400">
        <f>DE66+'APONTAMENTO CREDENCIAMENTO'!DI66</f>
        <v>0</v>
      </c>
      <c r="DJ66" s="400">
        <f>DF66+'APONTAMENTO CREDENCIAMENTO'!DJ66</f>
        <v>0</v>
      </c>
      <c r="DK66" s="400">
        <f>DG66+'APONTAMENTO CREDENCIAMENTO'!DK66</f>
        <v>0</v>
      </c>
      <c r="DL66" s="400">
        <f>DH66+'APONTAMENTO CREDENCIAMENTO'!DL66</f>
        <v>0</v>
      </c>
      <c r="DM66" s="400">
        <f>DI66+'APONTAMENTO CREDENCIAMENTO'!DM66</f>
        <v>0</v>
      </c>
      <c r="DN66" s="400">
        <f>DJ66+'APONTAMENTO CREDENCIAMENTO'!DN66</f>
        <v>0</v>
      </c>
      <c r="DO66" s="400">
        <f>DK66+'APONTAMENTO CREDENCIAMENTO'!DO66</f>
        <v>0</v>
      </c>
      <c r="DP66" s="400">
        <f>DL66+'APONTAMENTO CREDENCIAMENTO'!DP66</f>
        <v>0</v>
      </c>
      <c r="DQ66" s="400">
        <f>DM66+'APONTAMENTO CREDENCIAMENTO'!DQ66</f>
        <v>0</v>
      </c>
      <c r="DR66" s="400">
        <f>DN66+'APONTAMENTO CREDENCIAMENTO'!DR66</f>
        <v>0</v>
      </c>
      <c r="DS66" s="400">
        <f>DO66+'APONTAMENTO CREDENCIAMENTO'!DS66</f>
        <v>0</v>
      </c>
      <c r="DT66" s="400">
        <f>DP66+'APONTAMENTO CREDENCIAMENTO'!DT66</f>
        <v>0</v>
      </c>
      <c r="DU66" s="400">
        <f>DQ66+'APONTAMENTO CREDENCIAMENTO'!DU66</f>
        <v>0</v>
      </c>
      <c r="DV66" s="400">
        <f>DR66+'APONTAMENTO CREDENCIAMENTO'!DV66</f>
        <v>0</v>
      </c>
      <c r="DW66" s="400">
        <f>DS66+'APONTAMENTO CREDENCIAMENTO'!DW66</f>
        <v>0</v>
      </c>
      <c r="DX66" s="400">
        <f>DT66+'APONTAMENTO CREDENCIAMENTO'!DX66</f>
        <v>0</v>
      </c>
      <c r="DY66" s="400">
        <f>DU66+'APONTAMENTO CREDENCIAMENTO'!DY66</f>
        <v>0</v>
      </c>
      <c r="DZ66" s="400">
        <f>DV66+'APONTAMENTO CREDENCIAMENTO'!DZ66</f>
        <v>0</v>
      </c>
      <c r="EA66" s="400">
        <f>DW66+'APONTAMENTO CREDENCIAMENTO'!EA66</f>
        <v>0</v>
      </c>
      <c r="EB66" s="400">
        <f>DX66+'APONTAMENTO CREDENCIAMENTO'!EB66</f>
        <v>0</v>
      </c>
      <c r="EC66" s="400">
        <f>DY66+'APONTAMENTO CREDENCIAMENTO'!EC66</f>
        <v>0</v>
      </c>
      <c r="ED66" s="400">
        <f>DZ66+'APONTAMENTO CREDENCIAMENTO'!ED66</f>
        <v>0</v>
      </c>
      <c r="EE66" s="400">
        <f>EA66+'APONTAMENTO CREDENCIAMENTO'!EE66</f>
        <v>0</v>
      </c>
      <c r="EF66" s="400">
        <f>EB66+'APONTAMENTO CREDENCIAMENTO'!EF66</f>
        <v>0</v>
      </c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v>0</v>
      </c>
      <c r="EQ66" s="171">
        <v>0</v>
      </c>
      <c r="ER66" s="171">
        <v>0</v>
      </c>
      <c r="ES66" s="171">
        <v>0</v>
      </c>
      <c r="ET66" s="171">
        <v>0</v>
      </c>
      <c r="EU66" s="171">
        <v>0</v>
      </c>
      <c r="EV66" s="172">
        <v>0</v>
      </c>
      <c r="EW66" s="367">
        <v>11465.63</v>
      </c>
      <c r="EX66" s="248">
        <v>3467.07</v>
      </c>
      <c r="EY66" s="174">
        <v>0</v>
      </c>
      <c r="EZ66" s="249">
        <v>0</v>
      </c>
      <c r="FA66" s="249">
        <v>0</v>
      </c>
      <c r="FB66" s="174">
        <v>0</v>
      </c>
      <c r="FC66" s="175">
        <v>0</v>
      </c>
      <c r="FD66" s="250">
        <v>0</v>
      </c>
      <c r="FE66" s="176">
        <v>14932.699999999999</v>
      </c>
      <c r="FF66" s="177">
        <v>3467.07</v>
      </c>
      <c r="FG66" s="177">
        <v>0</v>
      </c>
      <c r="FH66" s="177">
        <v>0</v>
      </c>
      <c r="FI66" s="177">
        <v>0</v>
      </c>
      <c r="FJ66" s="177">
        <v>0</v>
      </c>
      <c r="FK66" s="177">
        <v>0</v>
      </c>
      <c r="FL66" s="177">
        <v>0</v>
      </c>
      <c r="FM66" s="177">
        <v>0</v>
      </c>
      <c r="FN66" s="177">
        <v>0</v>
      </c>
      <c r="FO66" s="177">
        <v>0</v>
      </c>
      <c r="FP66" s="177">
        <v>0</v>
      </c>
      <c r="FQ66" s="177">
        <v>0</v>
      </c>
      <c r="FR66" s="177">
        <v>0</v>
      </c>
      <c r="FS66" s="177">
        <v>0</v>
      </c>
      <c r="FT66" s="177">
        <v>0</v>
      </c>
      <c r="FU66" s="177">
        <v>0</v>
      </c>
      <c r="FV66" s="177">
        <v>0</v>
      </c>
      <c r="FW66" s="177">
        <v>0</v>
      </c>
      <c r="FX66" s="177">
        <v>0</v>
      </c>
      <c r="FY66" s="177">
        <v>0</v>
      </c>
      <c r="FZ66" s="177">
        <v>0</v>
      </c>
      <c r="GA66" s="177">
        <v>0</v>
      </c>
      <c r="GB66" s="177">
        <v>0</v>
      </c>
      <c r="GC66" s="177">
        <v>0</v>
      </c>
      <c r="GD66" s="177">
        <v>0</v>
      </c>
      <c r="GE66" s="177">
        <v>0</v>
      </c>
      <c r="GF66" s="177">
        <v>0</v>
      </c>
      <c r="GG66" s="177">
        <v>0</v>
      </c>
      <c r="GH66" s="177">
        <v>0</v>
      </c>
      <c r="GI66" s="177">
        <v>0</v>
      </c>
      <c r="GJ66" s="177">
        <v>0</v>
      </c>
      <c r="GK66" s="178"/>
      <c r="GL66" s="103">
        <v>0</v>
      </c>
      <c r="GM66" s="124"/>
      <c r="GN66" s="104">
        <v>0</v>
      </c>
      <c r="GO66" s="104">
        <v>0</v>
      </c>
      <c r="GP66" s="104">
        <v>0</v>
      </c>
      <c r="GQ66" s="104">
        <v>0</v>
      </c>
      <c r="GR66" s="104">
        <v>0</v>
      </c>
      <c r="GS66" s="104">
        <v>0</v>
      </c>
      <c r="GT66" s="104">
        <v>0</v>
      </c>
      <c r="GU66" s="104">
        <v>0</v>
      </c>
      <c r="GV66" s="104">
        <v>0</v>
      </c>
      <c r="GW66" s="104">
        <v>0</v>
      </c>
      <c r="GX66" s="104">
        <v>0</v>
      </c>
      <c r="GY66" s="104">
        <v>0</v>
      </c>
      <c r="GZ66" s="104">
        <v>0</v>
      </c>
      <c r="HA66" s="104">
        <v>0</v>
      </c>
      <c r="HB66" s="104">
        <v>0</v>
      </c>
      <c r="HC66" s="104">
        <v>0</v>
      </c>
      <c r="HD66" s="104">
        <v>0</v>
      </c>
      <c r="HE66" s="104">
        <v>0</v>
      </c>
      <c r="HF66" s="104">
        <v>0</v>
      </c>
      <c r="HG66" s="104">
        <v>0</v>
      </c>
      <c r="HH66" s="104">
        <v>0</v>
      </c>
      <c r="HI66" s="104">
        <v>0</v>
      </c>
      <c r="HJ66" s="104">
        <v>0</v>
      </c>
      <c r="HK66" s="104">
        <v>0</v>
      </c>
      <c r="HL66" s="104">
        <v>0</v>
      </c>
      <c r="HM66" s="104">
        <v>0</v>
      </c>
      <c r="HN66" s="104">
        <v>0</v>
      </c>
      <c r="HO66" s="104">
        <v>0</v>
      </c>
      <c r="HP66" s="104"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v>0</v>
      </c>
      <c r="HZ66" s="280">
        <v>0</v>
      </c>
      <c r="IA66" s="280">
        <v>0</v>
      </c>
      <c r="IB66" s="64" t="b">
        <v>0</v>
      </c>
      <c r="IC66" s="64"/>
    </row>
    <row r="67" spans="1:237" s="106" customFormat="1" ht="22.5" customHeight="1" x14ac:dyDescent="0.25">
      <c r="A67" s="368" t="s">
        <v>3242</v>
      </c>
      <c r="B67" s="369" t="s">
        <v>3243</v>
      </c>
      <c r="C67" s="370" t="s">
        <v>3192</v>
      </c>
      <c r="D67" s="371" t="s">
        <v>3244</v>
      </c>
      <c r="E67" s="371" t="s">
        <v>3245</v>
      </c>
      <c r="F67" s="372" t="s">
        <v>3181</v>
      </c>
      <c r="G67" s="372" t="s">
        <v>3182</v>
      </c>
      <c r="H67" s="373" t="s">
        <v>1320</v>
      </c>
      <c r="I67" s="374" t="s">
        <v>1320</v>
      </c>
      <c r="J67" s="421" t="s">
        <v>3183</v>
      </c>
      <c r="K67" s="421" t="s">
        <v>3185</v>
      </c>
      <c r="L67" s="329">
        <v>0</v>
      </c>
      <c r="M67" s="329">
        <v>0</v>
      </c>
      <c r="N67" s="657"/>
      <c r="O67" s="658" t="s">
        <v>3338</v>
      </c>
      <c r="P67" s="659">
        <v>0</v>
      </c>
      <c r="Q67" s="400"/>
      <c r="R67" s="401"/>
      <c r="S67" s="400"/>
      <c r="T67" s="401"/>
      <c r="U67" s="400">
        <f>Q67+'APONTAMENTO CREDENCIAMENTO'!U67</f>
        <v>0</v>
      </c>
      <c r="V67" s="400">
        <f>R67+'APONTAMENTO CREDENCIAMENTO'!V67</f>
        <v>0</v>
      </c>
      <c r="W67" s="400">
        <f>S67+'APONTAMENTO CREDENCIAMENTO'!W67</f>
        <v>0</v>
      </c>
      <c r="X67" s="400">
        <f>T67+'APONTAMENTO CREDENCIAMENTO'!X67</f>
        <v>0</v>
      </c>
      <c r="Y67" s="400">
        <f>U67+'APONTAMENTO CREDENCIAMENTO'!Y67</f>
        <v>0</v>
      </c>
      <c r="Z67" s="400">
        <f>V67+'APONTAMENTO CREDENCIAMENTO'!Z67</f>
        <v>0</v>
      </c>
      <c r="AA67" s="400">
        <f>W67+'APONTAMENTO CREDENCIAMENTO'!AA67</f>
        <v>0</v>
      </c>
      <c r="AB67" s="400">
        <f>X67+'APONTAMENTO CREDENCIAMENTO'!AB67</f>
        <v>0</v>
      </c>
      <c r="AC67" s="400">
        <f>Y67+'APONTAMENTO CREDENCIAMENTO'!AC67</f>
        <v>0</v>
      </c>
      <c r="AD67" s="400">
        <f>Z67+'APONTAMENTO CREDENCIAMENTO'!AD67</f>
        <v>0</v>
      </c>
      <c r="AE67" s="400">
        <f>AA67+'APONTAMENTO CREDENCIAMENTO'!AE67</f>
        <v>0</v>
      </c>
      <c r="AF67" s="400">
        <f>AB67+'APONTAMENTO CREDENCIAMENTO'!AF67</f>
        <v>0</v>
      </c>
      <c r="AG67" s="400">
        <f>AC67+'APONTAMENTO CREDENCIAMENTO'!AG67</f>
        <v>0</v>
      </c>
      <c r="AH67" s="400">
        <f>AD67+'APONTAMENTO CREDENCIAMENTO'!AH67</f>
        <v>0</v>
      </c>
      <c r="AI67" s="400">
        <f>AE67+'APONTAMENTO CREDENCIAMENTO'!AI67</f>
        <v>0</v>
      </c>
      <c r="AJ67" s="400">
        <f>AF67+'APONTAMENTO CREDENCIAMENTO'!AJ67</f>
        <v>0</v>
      </c>
      <c r="AK67" s="400">
        <f>AG67+'APONTAMENTO CREDENCIAMENTO'!AK67</f>
        <v>0</v>
      </c>
      <c r="AL67" s="400">
        <f>AH67+'APONTAMENTO CREDENCIAMENTO'!AL67</f>
        <v>0</v>
      </c>
      <c r="AM67" s="400">
        <f>AI67+'APONTAMENTO CREDENCIAMENTO'!AM67</f>
        <v>0</v>
      </c>
      <c r="AN67" s="400">
        <f>AJ67+'APONTAMENTO CREDENCIAMENTO'!AN67</f>
        <v>0</v>
      </c>
      <c r="AO67" s="400">
        <f>AK67+'APONTAMENTO CREDENCIAMENTO'!AO67</f>
        <v>0</v>
      </c>
      <c r="AP67" s="400">
        <f>AL67+'APONTAMENTO CREDENCIAMENTO'!AP67</f>
        <v>0</v>
      </c>
      <c r="AQ67" s="400">
        <f>AM67+'APONTAMENTO CREDENCIAMENTO'!AQ67</f>
        <v>0</v>
      </c>
      <c r="AR67" s="400">
        <f>AN67+'APONTAMENTO CREDENCIAMENTO'!AR67</f>
        <v>0</v>
      </c>
      <c r="AS67" s="400">
        <f>AO67+'APONTAMENTO CREDENCIAMENTO'!AS67</f>
        <v>0</v>
      </c>
      <c r="AT67" s="400">
        <f>AP67+'APONTAMENTO CREDENCIAMENTO'!AT67</f>
        <v>0</v>
      </c>
      <c r="AU67" s="400">
        <f>AQ67+'APONTAMENTO CREDENCIAMENTO'!AU67</f>
        <v>0</v>
      </c>
      <c r="AV67" s="400">
        <f>AR67+'APONTAMENTO CREDENCIAMENTO'!AV67</f>
        <v>0</v>
      </c>
      <c r="AW67" s="400">
        <f>AS67+'APONTAMENTO CREDENCIAMENTO'!AW67</f>
        <v>0</v>
      </c>
      <c r="AX67" s="400">
        <f>AT67+'APONTAMENTO CREDENCIAMENTO'!AX67</f>
        <v>0</v>
      </c>
      <c r="AY67" s="400">
        <f>AU67+'APONTAMENTO CREDENCIAMENTO'!AY67</f>
        <v>0</v>
      </c>
      <c r="AZ67" s="400">
        <f>AV67+'APONTAMENTO CREDENCIAMENTO'!AZ67</f>
        <v>0</v>
      </c>
      <c r="BA67" s="400">
        <f>AW67+'APONTAMENTO CREDENCIAMENTO'!BA67</f>
        <v>0</v>
      </c>
      <c r="BB67" s="400">
        <f>AX67+'APONTAMENTO CREDENCIAMENTO'!BB67</f>
        <v>0</v>
      </c>
      <c r="BC67" s="400">
        <f>AY67+'APONTAMENTO CREDENCIAMENTO'!BC67</f>
        <v>0</v>
      </c>
      <c r="BD67" s="400">
        <f>AZ67+'APONTAMENTO CREDENCIAMENTO'!BD67</f>
        <v>0</v>
      </c>
      <c r="BE67" s="400">
        <f>BA67+'APONTAMENTO CREDENCIAMENTO'!BE67</f>
        <v>0</v>
      </c>
      <c r="BF67" s="400">
        <f>BB67+'APONTAMENTO CREDENCIAMENTO'!BF67</f>
        <v>0</v>
      </c>
      <c r="BG67" s="400">
        <f>BC67+'APONTAMENTO CREDENCIAMENTO'!BG67</f>
        <v>0</v>
      </c>
      <c r="BH67" s="400">
        <f>BD67+'APONTAMENTO CREDENCIAMENTO'!BH67</f>
        <v>0</v>
      </c>
      <c r="BI67" s="400">
        <f>BE67+'APONTAMENTO CREDENCIAMENTO'!BI67</f>
        <v>0</v>
      </c>
      <c r="BJ67" s="400">
        <f>BF67+'APONTAMENTO CREDENCIAMENTO'!BJ67</f>
        <v>0</v>
      </c>
      <c r="BK67" s="400">
        <f>BG67+'APONTAMENTO CREDENCIAMENTO'!BK67</f>
        <v>0</v>
      </c>
      <c r="BL67" s="400">
        <f>BH67+'APONTAMENTO CREDENCIAMENTO'!BL67</f>
        <v>0</v>
      </c>
      <c r="BM67" s="400">
        <f>BI67+'APONTAMENTO CREDENCIAMENTO'!BM67</f>
        <v>0</v>
      </c>
      <c r="BN67" s="400">
        <f>BJ67+'APONTAMENTO CREDENCIAMENTO'!BN67</f>
        <v>0</v>
      </c>
      <c r="BO67" s="400">
        <f>BK67+'APONTAMENTO CREDENCIAMENTO'!BO67</f>
        <v>0</v>
      </c>
      <c r="BP67" s="400">
        <f>BL67+'APONTAMENTO CREDENCIAMENTO'!BP67</f>
        <v>0</v>
      </c>
      <c r="BQ67" s="400">
        <f>BM67+'APONTAMENTO CREDENCIAMENTO'!BQ67</f>
        <v>0</v>
      </c>
      <c r="BR67" s="400">
        <f>BN67+'APONTAMENTO CREDENCIAMENTO'!BR67</f>
        <v>0</v>
      </c>
      <c r="BS67" s="400">
        <f>BO67+'APONTAMENTO CREDENCIAMENTO'!BS67</f>
        <v>0</v>
      </c>
      <c r="BT67" s="400">
        <f>BP67+'APONTAMENTO CREDENCIAMENTO'!BT67</f>
        <v>0</v>
      </c>
      <c r="BU67" s="400">
        <f>BQ67+'APONTAMENTO CREDENCIAMENTO'!BU67</f>
        <v>0</v>
      </c>
      <c r="BV67" s="400">
        <f>BR67+'APONTAMENTO CREDENCIAMENTO'!BV67</f>
        <v>0</v>
      </c>
      <c r="BW67" s="400">
        <f>BS67+'APONTAMENTO CREDENCIAMENTO'!BW67</f>
        <v>0</v>
      </c>
      <c r="BX67" s="400">
        <f>BT67+'APONTAMENTO CREDENCIAMENTO'!BX67</f>
        <v>0</v>
      </c>
      <c r="BY67" s="400">
        <f>BU67+'APONTAMENTO CREDENCIAMENTO'!BY67</f>
        <v>0</v>
      </c>
      <c r="BZ67" s="400">
        <f>BV67+'APONTAMENTO CREDENCIAMENTO'!BZ67</f>
        <v>0</v>
      </c>
      <c r="CA67" s="400">
        <f>BW67+'APONTAMENTO CREDENCIAMENTO'!CA67</f>
        <v>0</v>
      </c>
      <c r="CB67" s="400">
        <f>BX67+'APONTAMENTO CREDENCIAMENTO'!CB67</f>
        <v>0</v>
      </c>
      <c r="CC67" s="400">
        <f>BY67+'APONTAMENTO CREDENCIAMENTO'!CC67</f>
        <v>0</v>
      </c>
      <c r="CD67" s="400">
        <f>BZ67+'APONTAMENTO CREDENCIAMENTO'!CD67</f>
        <v>0</v>
      </c>
      <c r="CE67" s="400">
        <f>CA67+'APONTAMENTO CREDENCIAMENTO'!CE67</f>
        <v>0</v>
      </c>
      <c r="CF67" s="400">
        <f>CB67+'APONTAMENTO CREDENCIAMENTO'!CF67</f>
        <v>0</v>
      </c>
      <c r="CG67" s="400">
        <f>CC67+'APONTAMENTO CREDENCIAMENTO'!CG67</f>
        <v>0</v>
      </c>
      <c r="CH67" s="400">
        <f>CD67+'APONTAMENTO CREDENCIAMENTO'!CH67</f>
        <v>0</v>
      </c>
      <c r="CI67" s="400">
        <f>CE67+'APONTAMENTO CREDENCIAMENTO'!CI67</f>
        <v>0</v>
      </c>
      <c r="CJ67" s="400">
        <f>CF67+'APONTAMENTO CREDENCIAMENTO'!CJ67</f>
        <v>0</v>
      </c>
      <c r="CK67" s="400">
        <f>CG67+'APONTAMENTO CREDENCIAMENTO'!CK67</f>
        <v>0</v>
      </c>
      <c r="CL67" s="400">
        <f>CH67+'APONTAMENTO CREDENCIAMENTO'!CL67</f>
        <v>0</v>
      </c>
      <c r="CM67" s="400">
        <f>CI67+'APONTAMENTO CREDENCIAMENTO'!CM67</f>
        <v>0</v>
      </c>
      <c r="CN67" s="400">
        <f>CJ67+'APONTAMENTO CREDENCIAMENTO'!CN67</f>
        <v>0</v>
      </c>
      <c r="CO67" s="400">
        <f>CK67+'APONTAMENTO CREDENCIAMENTO'!CO67</f>
        <v>0</v>
      </c>
      <c r="CP67" s="400">
        <f>CL67+'APONTAMENTO CREDENCIAMENTO'!CP67</f>
        <v>0</v>
      </c>
      <c r="CQ67" s="400">
        <f>CM67+'APONTAMENTO CREDENCIAMENTO'!CQ67</f>
        <v>0</v>
      </c>
      <c r="CR67" s="400">
        <f>CN67+'APONTAMENTO CREDENCIAMENTO'!CR67</f>
        <v>0</v>
      </c>
      <c r="CS67" s="400">
        <f>CO67+'APONTAMENTO CREDENCIAMENTO'!CS67</f>
        <v>0</v>
      </c>
      <c r="CT67" s="400">
        <f>CP67+'APONTAMENTO CREDENCIAMENTO'!CT67</f>
        <v>0</v>
      </c>
      <c r="CU67" s="400">
        <f>CQ67+'APONTAMENTO CREDENCIAMENTO'!CU67</f>
        <v>0</v>
      </c>
      <c r="CV67" s="400">
        <f>CR67+'APONTAMENTO CREDENCIAMENTO'!CV67</f>
        <v>0</v>
      </c>
      <c r="CW67" s="400">
        <f>CS67+'APONTAMENTO CREDENCIAMENTO'!CW67</f>
        <v>0</v>
      </c>
      <c r="CX67" s="400">
        <f>CT67+'APONTAMENTO CREDENCIAMENTO'!CX67</f>
        <v>0</v>
      </c>
      <c r="CY67" s="400">
        <f>CU67+'APONTAMENTO CREDENCIAMENTO'!CY67</f>
        <v>0</v>
      </c>
      <c r="CZ67" s="400">
        <f>CV67+'APONTAMENTO CREDENCIAMENTO'!CZ67</f>
        <v>0</v>
      </c>
      <c r="DA67" s="400">
        <f>CW67+'APONTAMENTO CREDENCIAMENTO'!DA67</f>
        <v>0</v>
      </c>
      <c r="DB67" s="400">
        <f>CX67+'APONTAMENTO CREDENCIAMENTO'!DB67</f>
        <v>0</v>
      </c>
      <c r="DC67" s="400">
        <f>CY67+'APONTAMENTO CREDENCIAMENTO'!DC67</f>
        <v>0</v>
      </c>
      <c r="DD67" s="400">
        <f>CZ67+'APONTAMENTO CREDENCIAMENTO'!DD67</f>
        <v>0</v>
      </c>
      <c r="DE67" s="400">
        <f>DA67+'APONTAMENTO CREDENCIAMENTO'!DE67</f>
        <v>0</v>
      </c>
      <c r="DF67" s="400">
        <f>DB67+'APONTAMENTO CREDENCIAMENTO'!DF67</f>
        <v>0</v>
      </c>
      <c r="DG67" s="400">
        <f>DC67+'APONTAMENTO CREDENCIAMENTO'!DG67</f>
        <v>0</v>
      </c>
      <c r="DH67" s="400">
        <f>DD67+'APONTAMENTO CREDENCIAMENTO'!DH67</f>
        <v>0</v>
      </c>
      <c r="DI67" s="400">
        <f>DE67+'APONTAMENTO CREDENCIAMENTO'!DI67</f>
        <v>0</v>
      </c>
      <c r="DJ67" s="400">
        <f>DF67+'APONTAMENTO CREDENCIAMENTO'!DJ67</f>
        <v>0</v>
      </c>
      <c r="DK67" s="400">
        <f>DG67+'APONTAMENTO CREDENCIAMENTO'!DK67</f>
        <v>0</v>
      </c>
      <c r="DL67" s="400">
        <f>DH67+'APONTAMENTO CREDENCIAMENTO'!DL67</f>
        <v>0</v>
      </c>
      <c r="DM67" s="400">
        <f>DI67+'APONTAMENTO CREDENCIAMENTO'!DM67</f>
        <v>0</v>
      </c>
      <c r="DN67" s="400">
        <f>DJ67+'APONTAMENTO CREDENCIAMENTO'!DN67</f>
        <v>0</v>
      </c>
      <c r="DO67" s="400">
        <f>DK67+'APONTAMENTO CREDENCIAMENTO'!DO67</f>
        <v>0</v>
      </c>
      <c r="DP67" s="400">
        <f>DL67+'APONTAMENTO CREDENCIAMENTO'!DP67</f>
        <v>0</v>
      </c>
      <c r="DQ67" s="400">
        <f>DM67+'APONTAMENTO CREDENCIAMENTO'!DQ67</f>
        <v>0</v>
      </c>
      <c r="DR67" s="400">
        <f>DN67+'APONTAMENTO CREDENCIAMENTO'!DR67</f>
        <v>0</v>
      </c>
      <c r="DS67" s="400">
        <f>DO67+'APONTAMENTO CREDENCIAMENTO'!DS67</f>
        <v>0</v>
      </c>
      <c r="DT67" s="400">
        <f>DP67+'APONTAMENTO CREDENCIAMENTO'!DT67</f>
        <v>0</v>
      </c>
      <c r="DU67" s="400">
        <f>DQ67+'APONTAMENTO CREDENCIAMENTO'!DU67</f>
        <v>0</v>
      </c>
      <c r="DV67" s="400">
        <f>DR67+'APONTAMENTO CREDENCIAMENTO'!DV67</f>
        <v>0</v>
      </c>
      <c r="DW67" s="400">
        <f>DS67+'APONTAMENTO CREDENCIAMENTO'!DW67</f>
        <v>0</v>
      </c>
      <c r="DX67" s="400">
        <f>DT67+'APONTAMENTO CREDENCIAMENTO'!DX67</f>
        <v>0</v>
      </c>
      <c r="DY67" s="400">
        <f>DU67+'APONTAMENTO CREDENCIAMENTO'!DY67</f>
        <v>0</v>
      </c>
      <c r="DZ67" s="400">
        <f>DV67+'APONTAMENTO CREDENCIAMENTO'!DZ67</f>
        <v>0</v>
      </c>
      <c r="EA67" s="400">
        <f>DW67+'APONTAMENTO CREDENCIAMENTO'!EA67</f>
        <v>0</v>
      </c>
      <c r="EB67" s="400">
        <f>DX67+'APONTAMENTO CREDENCIAMENTO'!EB67</f>
        <v>0</v>
      </c>
      <c r="EC67" s="400">
        <f>DY67+'APONTAMENTO CREDENCIAMENTO'!EC67</f>
        <v>0</v>
      </c>
      <c r="ED67" s="400">
        <f>DZ67+'APONTAMENTO CREDENCIAMENTO'!ED67</f>
        <v>0</v>
      </c>
      <c r="EE67" s="400">
        <f>EA67+'APONTAMENTO CREDENCIAMENTO'!EE67</f>
        <v>0</v>
      </c>
      <c r="EF67" s="400">
        <f>EB67+'APONTAMENTO CREDENCIAMENTO'!EF67</f>
        <v>0</v>
      </c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v>0</v>
      </c>
      <c r="EQ67" s="171">
        <v>0</v>
      </c>
      <c r="ER67" s="171">
        <v>0</v>
      </c>
      <c r="ES67" s="171">
        <v>0</v>
      </c>
      <c r="ET67" s="171">
        <v>0</v>
      </c>
      <c r="EU67" s="171">
        <v>0</v>
      </c>
      <c r="EV67" s="172">
        <v>0</v>
      </c>
      <c r="EW67" s="173"/>
      <c r="EX67" s="248">
        <v>0</v>
      </c>
      <c r="EY67" s="174">
        <v>0</v>
      </c>
      <c r="EZ67" s="249">
        <v>0</v>
      </c>
      <c r="FA67" s="249">
        <v>0</v>
      </c>
      <c r="FB67" s="174">
        <v>0</v>
      </c>
      <c r="FC67" s="126">
        <v>0</v>
      </c>
      <c r="FD67" s="250"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v>0</v>
      </c>
      <c r="HZ67" s="280">
        <v>0</v>
      </c>
      <c r="IA67" s="280">
        <v>0</v>
      </c>
      <c r="IB67" s="64"/>
      <c r="IC67" s="64"/>
    </row>
    <row r="68" spans="1:237" s="106" customFormat="1" ht="22.5" customHeight="1" x14ac:dyDescent="0.25">
      <c r="A68" s="368" t="s">
        <v>3242</v>
      </c>
      <c r="B68" s="369" t="s">
        <v>3243</v>
      </c>
      <c r="C68" s="375" t="s">
        <v>3192</v>
      </c>
      <c r="D68" s="371" t="s">
        <v>3244</v>
      </c>
      <c r="E68" s="371" t="s">
        <v>3245</v>
      </c>
      <c r="F68" s="376" t="s">
        <v>3181</v>
      </c>
      <c r="G68" s="376" t="s">
        <v>3182</v>
      </c>
      <c r="H68" s="373" t="s">
        <v>1320</v>
      </c>
      <c r="I68" s="374" t="s">
        <v>1320</v>
      </c>
      <c r="J68" s="421" t="s">
        <v>3183</v>
      </c>
      <c r="K68" s="422" t="s">
        <v>3186</v>
      </c>
      <c r="L68" s="329">
        <v>0</v>
      </c>
      <c r="M68" s="329">
        <v>0</v>
      </c>
      <c r="N68" s="657"/>
      <c r="O68" s="658" t="s">
        <v>3338</v>
      </c>
      <c r="P68" s="659">
        <v>0</v>
      </c>
      <c r="Q68" s="400">
        <v>9</v>
      </c>
      <c r="R68" s="401"/>
      <c r="S68" s="400"/>
      <c r="T68" s="401"/>
      <c r="U68" s="400">
        <f>Q68+'APONTAMENTO CREDENCIAMENTO'!U68</f>
        <v>9</v>
      </c>
      <c r="V68" s="400">
        <f>R68+'APONTAMENTO CREDENCIAMENTO'!V68</f>
        <v>0</v>
      </c>
      <c r="W68" s="400">
        <f>S68+'APONTAMENTO CREDENCIAMENTO'!W68</f>
        <v>0</v>
      </c>
      <c r="X68" s="400">
        <f>T68+'APONTAMENTO CREDENCIAMENTO'!X68</f>
        <v>0</v>
      </c>
      <c r="Y68" s="400">
        <f>U68+'APONTAMENTO CREDENCIAMENTO'!Y68</f>
        <v>9</v>
      </c>
      <c r="Z68" s="400">
        <f>V68+'APONTAMENTO CREDENCIAMENTO'!Z68</f>
        <v>0</v>
      </c>
      <c r="AA68" s="400">
        <f>W68+'APONTAMENTO CREDENCIAMENTO'!AA68</f>
        <v>0</v>
      </c>
      <c r="AB68" s="400">
        <f>X68+'APONTAMENTO CREDENCIAMENTO'!AB68</f>
        <v>0</v>
      </c>
      <c r="AC68" s="400">
        <f>Y68+'APONTAMENTO CREDENCIAMENTO'!AC68</f>
        <v>9</v>
      </c>
      <c r="AD68" s="400">
        <f>Z68+'APONTAMENTO CREDENCIAMENTO'!AD68</f>
        <v>0</v>
      </c>
      <c r="AE68" s="400">
        <f>AA68+'APONTAMENTO CREDENCIAMENTO'!AE68</f>
        <v>0</v>
      </c>
      <c r="AF68" s="400">
        <f>AB68+'APONTAMENTO CREDENCIAMENTO'!AF68</f>
        <v>0</v>
      </c>
      <c r="AG68" s="400">
        <f>AC68+'APONTAMENTO CREDENCIAMENTO'!AG68</f>
        <v>9</v>
      </c>
      <c r="AH68" s="400">
        <f>AD68+'APONTAMENTO CREDENCIAMENTO'!AH68</f>
        <v>0</v>
      </c>
      <c r="AI68" s="400">
        <f>AE68+'APONTAMENTO CREDENCIAMENTO'!AI68</f>
        <v>0</v>
      </c>
      <c r="AJ68" s="400">
        <f>AF68+'APONTAMENTO CREDENCIAMENTO'!AJ68</f>
        <v>0</v>
      </c>
      <c r="AK68" s="400">
        <f>AG68+'APONTAMENTO CREDENCIAMENTO'!AK68</f>
        <v>9</v>
      </c>
      <c r="AL68" s="400">
        <f>AH68+'APONTAMENTO CREDENCIAMENTO'!AL68</f>
        <v>0</v>
      </c>
      <c r="AM68" s="400">
        <f>AI68+'APONTAMENTO CREDENCIAMENTO'!AM68</f>
        <v>0</v>
      </c>
      <c r="AN68" s="400">
        <f>AJ68+'APONTAMENTO CREDENCIAMENTO'!AN68</f>
        <v>0</v>
      </c>
      <c r="AO68" s="400">
        <f>AK68+'APONTAMENTO CREDENCIAMENTO'!AO68</f>
        <v>9</v>
      </c>
      <c r="AP68" s="400">
        <f>AL68+'APONTAMENTO CREDENCIAMENTO'!AP68</f>
        <v>0</v>
      </c>
      <c r="AQ68" s="400">
        <f>AM68+'APONTAMENTO CREDENCIAMENTO'!AQ68</f>
        <v>0</v>
      </c>
      <c r="AR68" s="400">
        <f>AN68+'APONTAMENTO CREDENCIAMENTO'!AR68</f>
        <v>0</v>
      </c>
      <c r="AS68" s="400">
        <f>AO68+'APONTAMENTO CREDENCIAMENTO'!AS68</f>
        <v>9</v>
      </c>
      <c r="AT68" s="400">
        <f>AP68+'APONTAMENTO CREDENCIAMENTO'!AT68</f>
        <v>0</v>
      </c>
      <c r="AU68" s="400">
        <f>AQ68+'APONTAMENTO CREDENCIAMENTO'!AU68</f>
        <v>0</v>
      </c>
      <c r="AV68" s="400">
        <f>AR68+'APONTAMENTO CREDENCIAMENTO'!AV68</f>
        <v>0</v>
      </c>
      <c r="AW68" s="400">
        <f>AS68+'APONTAMENTO CREDENCIAMENTO'!AW68</f>
        <v>9</v>
      </c>
      <c r="AX68" s="400">
        <f>AT68+'APONTAMENTO CREDENCIAMENTO'!AX68</f>
        <v>0</v>
      </c>
      <c r="AY68" s="400">
        <f>AU68+'APONTAMENTO CREDENCIAMENTO'!AY68</f>
        <v>0</v>
      </c>
      <c r="AZ68" s="400">
        <f>AV68+'APONTAMENTO CREDENCIAMENTO'!AZ68</f>
        <v>0</v>
      </c>
      <c r="BA68" s="400">
        <f>AW68+'APONTAMENTO CREDENCIAMENTO'!BA68</f>
        <v>9</v>
      </c>
      <c r="BB68" s="400">
        <f>AX68+'APONTAMENTO CREDENCIAMENTO'!BB68</f>
        <v>0</v>
      </c>
      <c r="BC68" s="400">
        <f>AY68+'APONTAMENTO CREDENCIAMENTO'!BC68</f>
        <v>0</v>
      </c>
      <c r="BD68" s="400">
        <f>AZ68+'APONTAMENTO CREDENCIAMENTO'!BD68</f>
        <v>0</v>
      </c>
      <c r="BE68" s="400">
        <f>BA68+'APONTAMENTO CREDENCIAMENTO'!BE68</f>
        <v>9</v>
      </c>
      <c r="BF68" s="400">
        <f>BB68+'APONTAMENTO CREDENCIAMENTO'!BF68</f>
        <v>0</v>
      </c>
      <c r="BG68" s="400">
        <f>BC68+'APONTAMENTO CREDENCIAMENTO'!BG68</f>
        <v>0</v>
      </c>
      <c r="BH68" s="400">
        <f>BD68+'APONTAMENTO CREDENCIAMENTO'!BH68</f>
        <v>0</v>
      </c>
      <c r="BI68" s="400">
        <f>BE68+'APONTAMENTO CREDENCIAMENTO'!BI68</f>
        <v>9</v>
      </c>
      <c r="BJ68" s="400">
        <f>BF68+'APONTAMENTO CREDENCIAMENTO'!BJ68</f>
        <v>0</v>
      </c>
      <c r="BK68" s="400">
        <f>BG68+'APONTAMENTO CREDENCIAMENTO'!BK68</f>
        <v>0</v>
      </c>
      <c r="BL68" s="400">
        <f>BH68+'APONTAMENTO CREDENCIAMENTO'!BL68</f>
        <v>0</v>
      </c>
      <c r="BM68" s="400">
        <f>BI68+'APONTAMENTO CREDENCIAMENTO'!BM68</f>
        <v>9</v>
      </c>
      <c r="BN68" s="400">
        <f>BJ68+'APONTAMENTO CREDENCIAMENTO'!BN68</f>
        <v>0</v>
      </c>
      <c r="BO68" s="400">
        <f>BK68+'APONTAMENTO CREDENCIAMENTO'!BO68</f>
        <v>0</v>
      </c>
      <c r="BP68" s="400">
        <f>BL68+'APONTAMENTO CREDENCIAMENTO'!BP68</f>
        <v>0</v>
      </c>
      <c r="BQ68" s="400">
        <f>BM68+'APONTAMENTO CREDENCIAMENTO'!BQ68</f>
        <v>9</v>
      </c>
      <c r="BR68" s="400">
        <f>BN68+'APONTAMENTO CREDENCIAMENTO'!BR68</f>
        <v>0</v>
      </c>
      <c r="BS68" s="400">
        <f>BO68+'APONTAMENTO CREDENCIAMENTO'!BS68</f>
        <v>0</v>
      </c>
      <c r="BT68" s="400">
        <f>BP68+'APONTAMENTO CREDENCIAMENTO'!BT68</f>
        <v>0</v>
      </c>
      <c r="BU68" s="400">
        <f>BQ68+'APONTAMENTO CREDENCIAMENTO'!BU68</f>
        <v>9</v>
      </c>
      <c r="BV68" s="400">
        <f>BR68+'APONTAMENTO CREDENCIAMENTO'!BV68</f>
        <v>0</v>
      </c>
      <c r="BW68" s="400">
        <f>BS68+'APONTAMENTO CREDENCIAMENTO'!BW68</f>
        <v>0</v>
      </c>
      <c r="BX68" s="400">
        <f>BT68+'APONTAMENTO CREDENCIAMENTO'!BX68</f>
        <v>0</v>
      </c>
      <c r="BY68" s="400">
        <f>BU68+'APONTAMENTO CREDENCIAMENTO'!BY68</f>
        <v>9</v>
      </c>
      <c r="BZ68" s="400">
        <f>BV68+'APONTAMENTO CREDENCIAMENTO'!BZ68</f>
        <v>0</v>
      </c>
      <c r="CA68" s="400">
        <f>BW68+'APONTAMENTO CREDENCIAMENTO'!CA68</f>
        <v>0</v>
      </c>
      <c r="CB68" s="400">
        <f>BX68+'APONTAMENTO CREDENCIAMENTO'!CB68</f>
        <v>0</v>
      </c>
      <c r="CC68" s="400">
        <f>BY68+'APONTAMENTO CREDENCIAMENTO'!CC68</f>
        <v>9</v>
      </c>
      <c r="CD68" s="400">
        <f>BZ68+'APONTAMENTO CREDENCIAMENTO'!CD68</f>
        <v>0</v>
      </c>
      <c r="CE68" s="400">
        <f>CA68+'APONTAMENTO CREDENCIAMENTO'!CE68</f>
        <v>0</v>
      </c>
      <c r="CF68" s="400">
        <f>CB68+'APONTAMENTO CREDENCIAMENTO'!CF68</f>
        <v>0</v>
      </c>
      <c r="CG68" s="400">
        <f>CC68+'APONTAMENTO CREDENCIAMENTO'!CG68</f>
        <v>9</v>
      </c>
      <c r="CH68" s="400">
        <f>CD68+'APONTAMENTO CREDENCIAMENTO'!CH68</f>
        <v>0</v>
      </c>
      <c r="CI68" s="400">
        <f>CE68+'APONTAMENTO CREDENCIAMENTO'!CI68</f>
        <v>0</v>
      </c>
      <c r="CJ68" s="400">
        <f>CF68+'APONTAMENTO CREDENCIAMENTO'!CJ68</f>
        <v>0</v>
      </c>
      <c r="CK68" s="400">
        <f>CG68+'APONTAMENTO CREDENCIAMENTO'!CK68</f>
        <v>9</v>
      </c>
      <c r="CL68" s="400">
        <f>CH68+'APONTAMENTO CREDENCIAMENTO'!CL68</f>
        <v>0</v>
      </c>
      <c r="CM68" s="400">
        <f>CI68+'APONTAMENTO CREDENCIAMENTO'!CM68</f>
        <v>0</v>
      </c>
      <c r="CN68" s="400">
        <f>CJ68+'APONTAMENTO CREDENCIAMENTO'!CN68</f>
        <v>0</v>
      </c>
      <c r="CO68" s="400">
        <f>CK68+'APONTAMENTO CREDENCIAMENTO'!CO68</f>
        <v>9</v>
      </c>
      <c r="CP68" s="400">
        <f>CL68+'APONTAMENTO CREDENCIAMENTO'!CP68</f>
        <v>0</v>
      </c>
      <c r="CQ68" s="400">
        <f>CM68+'APONTAMENTO CREDENCIAMENTO'!CQ68</f>
        <v>0</v>
      </c>
      <c r="CR68" s="400">
        <f>CN68+'APONTAMENTO CREDENCIAMENTO'!CR68</f>
        <v>0</v>
      </c>
      <c r="CS68" s="400">
        <f>CO68+'APONTAMENTO CREDENCIAMENTO'!CS68</f>
        <v>9</v>
      </c>
      <c r="CT68" s="400">
        <f>CP68+'APONTAMENTO CREDENCIAMENTO'!CT68</f>
        <v>0</v>
      </c>
      <c r="CU68" s="400">
        <f>CQ68+'APONTAMENTO CREDENCIAMENTO'!CU68</f>
        <v>0</v>
      </c>
      <c r="CV68" s="400">
        <f>CR68+'APONTAMENTO CREDENCIAMENTO'!CV68</f>
        <v>0</v>
      </c>
      <c r="CW68" s="400">
        <f>CS68+'APONTAMENTO CREDENCIAMENTO'!CW68</f>
        <v>9</v>
      </c>
      <c r="CX68" s="400">
        <f>CT68+'APONTAMENTO CREDENCIAMENTO'!CX68</f>
        <v>0</v>
      </c>
      <c r="CY68" s="400">
        <f>CU68+'APONTAMENTO CREDENCIAMENTO'!CY68</f>
        <v>0</v>
      </c>
      <c r="CZ68" s="400">
        <f>CV68+'APONTAMENTO CREDENCIAMENTO'!CZ68</f>
        <v>0</v>
      </c>
      <c r="DA68" s="400">
        <f>CW68+'APONTAMENTO CREDENCIAMENTO'!DA68</f>
        <v>9</v>
      </c>
      <c r="DB68" s="400">
        <f>CX68+'APONTAMENTO CREDENCIAMENTO'!DB68</f>
        <v>0</v>
      </c>
      <c r="DC68" s="400">
        <f>CY68+'APONTAMENTO CREDENCIAMENTO'!DC68</f>
        <v>0</v>
      </c>
      <c r="DD68" s="400">
        <f>CZ68+'APONTAMENTO CREDENCIAMENTO'!DD68</f>
        <v>0</v>
      </c>
      <c r="DE68" s="400">
        <f>DA68+'APONTAMENTO CREDENCIAMENTO'!DE68</f>
        <v>9</v>
      </c>
      <c r="DF68" s="400">
        <f>DB68+'APONTAMENTO CREDENCIAMENTO'!DF68</f>
        <v>0</v>
      </c>
      <c r="DG68" s="400">
        <f>DC68+'APONTAMENTO CREDENCIAMENTO'!DG68</f>
        <v>0</v>
      </c>
      <c r="DH68" s="400">
        <f>DD68+'APONTAMENTO CREDENCIAMENTO'!DH68</f>
        <v>0</v>
      </c>
      <c r="DI68" s="400">
        <f>DE68+'APONTAMENTO CREDENCIAMENTO'!DI68</f>
        <v>9</v>
      </c>
      <c r="DJ68" s="400">
        <f>DF68+'APONTAMENTO CREDENCIAMENTO'!DJ68</f>
        <v>0</v>
      </c>
      <c r="DK68" s="400">
        <f>DG68+'APONTAMENTO CREDENCIAMENTO'!DK68</f>
        <v>0</v>
      </c>
      <c r="DL68" s="400">
        <f>DH68+'APONTAMENTO CREDENCIAMENTO'!DL68</f>
        <v>0</v>
      </c>
      <c r="DM68" s="400">
        <f>DI68+'APONTAMENTO CREDENCIAMENTO'!DM68</f>
        <v>9</v>
      </c>
      <c r="DN68" s="400">
        <f>DJ68+'APONTAMENTO CREDENCIAMENTO'!DN68</f>
        <v>0</v>
      </c>
      <c r="DO68" s="400">
        <f>DK68+'APONTAMENTO CREDENCIAMENTO'!DO68</f>
        <v>0</v>
      </c>
      <c r="DP68" s="400">
        <f>DL68+'APONTAMENTO CREDENCIAMENTO'!DP68</f>
        <v>0</v>
      </c>
      <c r="DQ68" s="400">
        <f>DM68+'APONTAMENTO CREDENCIAMENTO'!DQ68</f>
        <v>9</v>
      </c>
      <c r="DR68" s="400">
        <f>DN68+'APONTAMENTO CREDENCIAMENTO'!DR68</f>
        <v>0</v>
      </c>
      <c r="DS68" s="400">
        <f>DO68+'APONTAMENTO CREDENCIAMENTO'!DS68</f>
        <v>0</v>
      </c>
      <c r="DT68" s="400">
        <f>DP68+'APONTAMENTO CREDENCIAMENTO'!DT68</f>
        <v>0</v>
      </c>
      <c r="DU68" s="400">
        <f>DQ68+'APONTAMENTO CREDENCIAMENTO'!DU68</f>
        <v>9</v>
      </c>
      <c r="DV68" s="400">
        <f>DR68+'APONTAMENTO CREDENCIAMENTO'!DV68</f>
        <v>0</v>
      </c>
      <c r="DW68" s="400">
        <f>DS68+'APONTAMENTO CREDENCIAMENTO'!DW68</f>
        <v>0</v>
      </c>
      <c r="DX68" s="400">
        <f>DT68+'APONTAMENTO CREDENCIAMENTO'!DX68</f>
        <v>0</v>
      </c>
      <c r="DY68" s="400">
        <f>DU68+'APONTAMENTO CREDENCIAMENTO'!DY68</f>
        <v>9</v>
      </c>
      <c r="DZ68" s="400">
        <f>DV68+'APONTAMENTO CREDENCIAMENTO'!DZ68</f>
        <v>0</v>
      </c>
      <c r="EA68" s="400">
        <f>DW68+'APONTAMENTO CREDENCIAMENTO'!EA68</f>
        <v>0</v>
      </c>
      <c r="EB68" s="400">
        <f>DX68+'APONTAMENTO CREDENCIAMENTO'!EB68</f>
        <v>0</v>
      </c>
      <c r="EC68" s="400">
        <f>DY68+'APONTAMENTO CREDENCIAMENTO'!EC68</f>
        <v>9</v>
      </c>
      <c r="ED68" s="400">
        <f>DZ68+'APONTAMENTO CREDENCIAMENTO'!ED68</f>
        <v>0</v>
      </c>
      <c r="EE68" s="400">
        <f>EA68+'APONTAMENTO CREDENCIAMENTO'!EE68</f>
        <v>0</v>
      </c>
      <c r="EF68" s="400">
        <f>EB68+'APONTAMENTO CREDENCIAMENTO'!EF68</f>
        <v>0</v>
      </c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v>9</v>
      </c>
      <c r="EQ68" s="171">
        <v>0</v>
      </c>
      <c r="ER68" s="171">
        <v>0</v>
      </c>
      <c r="ES68" s="171">
        <v>0</v>
      </c>
      <c r="ET68" s="171">
        <v>0</v>
      </c>
      <c r="EU68" s="171">
        <v>0</v>
      </c>
      <c r="EV68" s="172">
        <v>9</v>
      </c>
      <c r="EW68" s="125"/>
      <c r="EX68" s="248">
        <v>0</v>
      </c>
      <c r="EY68" s="174">
        <v>0</v>
      </c>
      <c r="EZ68" s="249">
        <v>0</v>
      </c>
      <c r="FA68" s="249">
        <v>0</v>
      </c>
      <c r="FB68" s="174">
        <v>0</v>
      </c>
      <c r="FC68" s="126">
        <v>0</v>
      </c>
      <c r="FD68" s="250"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v>0</v>
      </c>
      <c r="HZ68" s="280">
        <v>0</v>
      </c>
      <c r="IA68" s="280">
        <v>0</v>
      </c>
      <c r="IB68" s="64"/>
      <c r="IC68" s="64"/>
    </row>
    <row r="69" spans="1:237" s="106" customFormat="1" ht="22.5" customHeight="1" x14ac:dyDescent="0.25">
      <c r="A69" s="368" t="s">
        <v>3242</v>
      </c>
      <c r="B69" s="369" t="s">
        <v>3243</v>
      </c>
      <c r="C69" s="375" t="s">
        <v>3192</v>
      </c>
      <c r="D69" s="371" t="s">
        <v>3244</v>
      </c>
      <c r="E69" s="371" t="s">
        <v>3245</v>
      </c>
      <c r="F69" s="376" t="s">
        <v>3181</v>
      </c>
      <c r="G69" s="376" t="s">
        <v>3182</v>
      </c>
      <c r="H69" s="373" t="s">
        <v>1320</v>
      </c>
      <c r="I69" s="374" t="s">
        <v>1320</v>
      </c>
      <c r="J69" s="421" t="s">
        <v>3183</v>
      </c>
      <c r="K69" s="423" t="s">
        <v>3187</v>
      </c>
      <c r="L69" s="329">
        <v>0</v>
      </c>
      <c r="M69" s="329">
        <v>0</v>
      </c>
      <c r="N69" s="657"/>
      <c r="O69" s="658" t="s">
        <v>3338</v>
      </c>
      <c r="P69" s="659">
        <v>0</v>
      </c>
      <c r="Q69" s="400"/>
      <c r="R69" s="401"/>
      <c r="S69" s="400"/>
      <c r="T69" s="401"/>
      <c r="U69" s="400">
        <f>Q69+'APONTAMENTO CREDENCIAMENTO'!U69</f>
        <v>0</v>
      </c>
      <c r="V69" s="400">
        <f>R69+'APONTAMENTO CREDENCIAMENTO'!V69</f>
        <v>0</v>
      </c>
      <c r="W69" s="400">
        <f>S69+'APONTAMENTO CREDENCIAMENTO'!W69</f>
        <v>0</v>
      </c>
      <c r="X69" s="400">
        <f>T69+'APONTAMENTO CREDENCIAMENTO'!X69</f>
        <v>0</v>
      </c>
      <c r="Y69" s="400">
        <f>U69+'APONTAMENTO CREDENCIAMENTO'!Y69</f>
        <v>0</v>
      </c>
      <c r="Z69" s="400">
        <f>V69+'APONTAMENTO CREDENCIAMENTO'!Z69</f>
        <v>0</v>
      </c>
      <c r="AA69" s="400">
        <f>W69+'APONTAMENTO CREDENCIAMENTO'!AA69</f>
        <v>0</v>
      </c>
      <c r="AB69" s="400">
        <f>X69+'APONTAMENTO CREDENCIAMENTO'!AB69</f>
        <v>0</v>
      </c>
      <c r="AC69" s="400">
        <f>Y69+'APONTAMENTO CREDENCIAMENTO'!AC69</f>
        <v>0</v>
      </c>
      <c r="AD69" s="400">
        <f>Z69+'APONTAMENTO CREDENCIAMENTO'!AD69</f>
        <v>0</v>
      </c>
      <c r="AE69" s="400">
        <f>AA69+'APONTAMENTO CREDENCIAMENTO'!AE69</f>
        <v>0</v>
      </c>
      <c r="AF69" s="400">
        <f>AB69+'APONTAMENTO CREDENCIAMENTO'!AF69</f>
        <v>0</v>
      </c>
      <c r="AG69" s="400">
        <f>AC69+'APONTAMENTO CREDENCIAMENTO'!AG69</f>
        <v>0</v>
      </c>
      <c r="AH69" s="400">
        <f>AD69+'APONTAMENTO CREDENCIAMENTO'!AH69</f>
        <v>0</v>
      </c>
      <c r="AI69" s="400">
        <f>AE69+'APONTAMENTO CREDENCIAMENTO'!AI69</f>
        <v>0</v>
      </c>
      <c r="AJ69" s="400">
        <f>AF69+'APONTAMENTO CREDENCIAMENTO'!AJ69</f>
        <v>0</v>
      </c>
      <c r="AK69" s="400">
        <f>AG69+'APONTAMENTO CREDENCIAMENTO'!AK69</f>
        <v>0</v>
      </c>
      <c r="AL69" s="400">
        <f>AH69+'APONTAMENTO CREDENCIAMENTO'!AL69</f>
        <v>0</v>
      </c>
      <c r="AM69" s="400">
        <f>AI69+'APONTAMENTO CREDENCIAMENTO'!AM69</f>
        <v>0</v>
      </c>
      <c r="AN69" s="400">
        <f>AJ69+'APONTAMENTO CREDENCIAMENTO'!AN69</f>
        <v>0</v>
      </c>
      <c r="AO69" s="400">
        <f>AK69+'APONTAMENTO CREDENCIAMENTO'!AO69</f>
        <v>0</v>
      </c>
      <c r="AP69" s="400">
        <f>AL69+'APONTAMENTO CREDENCIAMENTO'!AP69</f>
        <v>0</v>
      </c>
      <c r="AQ69" s="400">
        <f>AM69+'APONTAMENTO CREDENCIAMENTO'!AQ69</f>
        <v>0</v>
      </c>
      <c r="AR69" s="400">
        <f>AN69+'APONTAMENTO CREDENCIAMENTO'!AR69</f>
        <v>0</v>
      </c>
      <c r="AS69" s="400">
        <f>AO69+'APONTAMENTO CREDENCIAMENTO'!AS69</f>
        <v>0</v>
      </c>
      <c r="AT69" s="400">
        <f>AP69+'APONTAMENTO CREDENCIAMENTO'!AT69</f>
        <v>0</v>
      </c>
      <c r="AU69" s="400">
        <f>AQ69+'APONTAMENTO CREDENCIAMENTO'!AU69</f>
        <v>0</v>
      </c>
      <c r="AV69" s="400">
        <f>AR69+'APONTAMENTO CREDENCIAMENTO'!AV69</f>
        <v>0</v>
      </c>
      <c r="AW69" s="400">
        <f>AS69+'APONTAMENTO CREDENCIAMENTO'!AW69</f>
        <v>0</v>
      </c>
      <c r="AX69" s="400">
        <f>AT69+'APONTAMENTO CREDENCIAMENTO'!AX69</f>
        <v>0</v>
      </c>
      <c r="AY69" s="400">
        <f>AU69+'APONTAMENTO CREDENCIAMENTO'!AY69</f>
        <v>0</v>
      </c>
      <c r="AZ69" s="400">
        <f>AV69+'APONTAMENTO CREDENCIAMENTO'!AZ69</f>
        <v>0</v>
      </c>
      <c r="BA69" s="400">
        <f>AW69+'APONTAMENTO CREDENCIAMENTO'!BA69</f>
        <v>0</v>
      </c>
      <c r="BB69" s="400">
        <f>AX69+'APONTAMENTO CREDENCIAMENTO'!BB69</f>
        <v>0</v>
      </c>
      <c r="BC69" s="400">
        <f>AY69+'APONTAMENTO CREDENCIAMENTO'!BC69</f>
        <v>0</v>
      </c>
      <c r="BD69" s="400">
        <f>AZ69+'APONTAMENTO CREDENCIAMENTO'!BD69</f>
        <v>0</v>
      </c>
      <c r="BE69" s="400">
        <f>BA69+'APONTAMENTO CREDENCIAMENTO'!BE69</f>
        <v>0</v>
      </c>
      <c r="BF69" s="400">
        <f>BB69+'APONTAMENTO CREDENCIAMENTO'!BF69</f>
        <v>0</v>
      </c>
      <c r="BG69" s="400">
        <f>BC69+'APONTAMENTO CREDENCIAMENTO'!BG69</f>
        <v>0</v>
      </c>
      <c r="BH69" s="400">
        <f>BD69+'APONTAMENTO CREDENCIAMENTO'!BH69</f>
        <v>0</v>
      </c>
      <c r="BI69" s="400">
        <f>BE69+'APONTAMENTO CREDENCIAMENTO'!BI69</f>
        <v>0</v>
      </c>
      <c r="BJ69" s="400">
        <f>BF69+'APONTAMENTO CREDENCIAMENTO'!BJ69</f>
        <v>0</v>
      </c>
      <c r="BK69" s="400">
        <f>BG69+'APONTAMENTO CREDENCIAMENTO'!BK69</f>
        <v>0</v>
      </c>
      <c r="BL69" s="400">
        <f>BH69+'APONTAMENTO CREDENCIAMENTO'!BL69</f>
        <v>0</v>
      </c>
      <c r="BM69" s="400">
        <f>BI69+'APONTAMENTO CREDENCIAMENTO'!BM69</f>
        <v>0</v>
      </c>
      <c r="BN69" s="400">
        <f>BJ69+'APONTAMENTO CREDENCIAMENTO'!BN69</f>
        <v>0</v>
      </c>
      <c r="BO69" s="400">
        <f>BK69+'APONTAMENTO CREDENCIAMENTO'!BO69</f>
        <v>0</v>
      </c>
      <c r="BP69" s="400">
        <f>BL69+'APONTAMENTO CREDENCIAMENTO'!BP69</f>
        <v>0</v>
      </c>
      <c r="BQ69" s="400">
        <f>BM69+'APONTAMENTO CREDENCIAMENTO'!BQ69</f>
        <v>0</v>
      </c>
      <c r="BR69" s="400">
        <f>BN69+'APONTAMENTO CREDENCIAMENTO'!BR69</f>
        <v>0</v>
      </c>
      <c r="BS69" s="400">
        <f>BO69+'APONTAMENTO CREDENCIAMENTO'!BS69</f>
        <v>0</v>
      </c>
      <c r="BT69" s="400">
        <f>BP69+'APONTAMENTO CREDENCIAMENTO'!BT69</f>
        <v>0</v>
      </c>
      <c r="BU69" s="400">
        <f>BQ69+'APONTAMENTO CREDENCIAMENTO'!BU69</f>
        <v>0</v>
      </c>
      <c r="BV69" s="400">
        <f>BR69+'APONTAMENTO CREDENCIAMENTO'!BV69</f>
        <v>0</v>
      </c>
      <c r="BW69" s="400">
        <f>BS69+'APONTAMENTO CREDENCIAMENTO'!BW69</f>
        <v>0</v>
      </c>
      <c r="BX69" s="400">
        <f>BT69+'APONTAMENTO CREDENCIAMENTO'!BX69</f>
        <v>0</v>
      </c>
      <c r="BY69" s="400">
        <f>BU69+'APONTAMENTO CREDENCIAMENTO'!BY69</f>
        <v>0</v>
      </c>
      <c r="BZ69" s="400">
        <f>BV69+'APONTAMENTO CREDENCIAMENTO'!BZ69</f>
        <v>0</v>
      </c>
      <c r="CA69" s="400">
        <f>BW69+'APONTAMENTO CREDENCIAMENTO'!CA69</f>
        <v>0</v>
      </c>
      <c r="CB69" s="400">
        <f>BX69+'APONTAMENTO CREDENCIAMENTO'!CB69</f>
        <v>0</v>
      </c>
      <c r="CC69" s="400">
        <f>BY69+'APONTAMENTO CREDENCIAMENTO'!CC69</f>
        <v>0</v>
      </c>
      <c r="CD69" s="400">
        <f>BZ69+'APONTAMENTO CREDENCIAMENTO'!CD69</f>
        <v>0</v>
      </c>
      <c r="CE69" s="400">
        <f>CA69+'APONTAMENTO CREDENCIAMENTO'!CE69</f>
        <v>0</v>
      </c>
      <c r="CF69" s="400">
        <f>CB69+'APONTAMENTO CREDENCIAMENTO'!CF69</f>
        <v>0</v>
      </c>
      <c r="CG69" s="400">
        <f>CC69+'APONTAMENTO CREDENCIAMENTO'!CG69</f>
        <v>0</v>
      </c>
      <c r="CH69" s="400">
        <f>CD69+'APONTAMENTO CREDENCIAMENTO'!CH69</f>
        <v>0</v>
      </c>
      <c r="CI69" s="400">
        <f>CE69+'APONTAMENTO CREDENCIAMENTO'!CI69</f>
        <v>0</v>
      </c>
      <c r="CJ69" s="400">
        <f>CF69+'APONTAMENTO CREDENCIAMENTO'!CJ69</f>
        <v>0</v>
      </c>
      <c r="CK69" s="400">
        <f>CG69+'APONTAMENTO CREDENCIAMENTO'!CK69</f>
        <v>0</v>
      </c>
      <c r="CL69" s="400">
        <f>CH69+'APONTAMENTO CREDENCIAMENTO'!CL69</f>
        <v>0</v>
      </c>
      <c r="CM69" s="400">
        <f>CI69+'APONTAMENTO CREDENCIAMENTO'!CM69</f>
        <v>0</v>
      </c>
      <c r="CN69" s="400">
        <f>CJ69+'APONTAMENTO CREDENCIAMENTO'!CN69</f>
        <v>0</v>
      </c>
      <c r="CO69" s="400">
        <f>CK69+'APONTAMENTO CREDENCIAMENTO'!CO69</f>
        <v>0</v>
      </c>
      <c r="CP69" s="400">
        <f>CL69+'APONTAMENTO CREDENCIAMENTO'!CP69</f>
        <v>0</v>
      </c>
      <c r="CQ69" s="400">
        <f>CM69+'APONTAMENTO CREDENCIAMENTO'!CQ69</f>
        <v>0</v>
      </c>
      <c r="CR69" s="400">
        <f>CN69+'APONTAMENTO CREDENCIAMENTO'!CR69</f>
        <v>0</v>
      </c>
      <c r="CS69" s="400">
        <f>CO69+'APONTAMENTO CREDENCIAMENTO'!CS69</f>
        <v>0</v>
      </c>
      <c r="CT69" s="400">
        <f>CP69+'APONTAMENTO CREDENCIAMENTO'!CT69</f>
        <v>0</v>
      </c>
      <c r="CU69" s="400">
        <f>CQ69+'APONTAMENTO CREDENCIAMENTO'!CU69</f>
        <v>0</v>
      </c>
      <c r="CV69" s="400">
        <f>CR69+'APONTAMENTO CREDENCIAMENTO'!CV69</f>
        <v>0</v>
      </c>
      <c r="CW69" s="400">
        <f>CS69+'APONTAMENTO CREDENCIAMENTO'!CW69</f>
        <v>0</v>
      </c>
      <c r="CX69" s="400">
        <f>CT69+'APONTAMENTO CREDENCIAMENTO'!CX69</f>
        <v>0</v>
      </c>
      <c r="CY69" s="400">
        <f>CU69+'APONTAMENTO CREDENCIAMENTO'!CY69</f>
        <v>0</v>
      </c>
      <c r="CZ69" s="400">
        <f>CV69+'APONTAMENTO CREDENCIAMENTO'!CZ69</f>
        <v>0</v>
      </c>
      <c r="DA69" s="400">
        <f>CW69+'APONTAMENTO CREDENCIAMENTO'!DA69</f>
        <v>0</v>
      </c>
      <c r="DB69" s="400">
        <f>CX69+'APONTAMENTO CREDENCIAMENTO'!DB69</f>
        <v>0</v>
      </c>
      <c r="DC69" s="400">
        <f>CY69+'APONTAMENTO CREDENCIAMENTO'!DC69</f>
        <v>0</v>
      </c>
      <c r="DD69" s="400">
        <f>CZ69+'APONTAMENTO CREDENCIAMENTO'!DD69</f>
        <v>0</v>
      </c>
      <c r="DE69" s="400">
        <f>DA69+'APONTAMENTO CREDENCIAMENTO'!DE69</f>
        <v>0</v>
      </c>
      <c r="DF69" s="400">
        <f>DB69+'APONTAMENTO CREDENCIAMENTO'!DF69</f>
        <v>0</v>
      </c>
      <c r="DG69" s="400">
        <f>DC69+'APONTAMENTO CREDENCIAMENTO'!DG69</f>
        <v>0</v>
      </c>
      <c r="DH69" s="400">
        <f>DD69+'APONTAMENTO CREDENCIAMENTO'!DH69</f>
        <v>0</v>
      </c>
      <c r="DI69" s="400">
        <f>DE69+'APONTAMENTO CREDENCIAMENTO'!DI69</f>
        <v>0</v>
      </c>
      <c r="DJ69" s="400">
        <f>DF69+'APONTAMENTO CREDENCIAMENTO'!DJ69</f>
        <v>0</v>
      </c>
      <c r="DK69" s="400">
        <f>DG69+'APONTAMENTO CREDENCIAMENTO'!DK69</f>
        <v>0</v>
      </c>
      <c r="DL69" s="400">
        <f>DH69+'APONTAMENTO CREDENCIAMENTO'!DL69</f>
        <v>0</v>
      </c>
      <c r="DM69" s="400">
        <f>DI69+'APONTAMENTO CREDENCIAMENTO'!DM69</f>
        <v>0</v>
      </c>
      <c r="DN69" s="400">
        <f>DJ69+'APONTAMENTO CREDENCIAMENTO'!DN69</f>
        <v>0</v>
      </c>
      <c r="DO69" s="400">
        <f>DK69+'APONTAMENTO CREDENCIAMENTO'!DO69</f>
        <v>0</v>
      </c>
      <c r="DP69" s="400">
        <f>DL69+'APONTAMENTO CREDENCIAMENTO'!DP69</f>
        <v>0</v>
      </c>
      <c r="DQ69" s="400">
        <f>DM69+'APONTAMENTO CREDENCIAMENTO'!DQ69</f>
        <v>0</v>
      </c>
      <c r="DR69" s="400">
        <f>DN69+'APONTAMENTO CREDENCIAMENTO'!DR69</f>
        <v>0</v>
      </c>
      <c r="DS69" s="400">
        <f>DO69+'APONTAMENTO CREDENCIAMENTO'!DS69</f>
        <v>0</v>
      </c>
      <c r="DT69" s="400">
        <f>DP69+'APONTAMENTO CREDENCIAMENTO'!DT69</f>
        <v>0</v>
      </c>
      <c r="DU69" s="400">
        <f>DQ69+'APONTAMENTO CREDENCIAMENTO'!DU69</f>
        <v>0</v>
      </c>
      <c r="DV69" s="400">
        <f>DR69+'APONTAMENTO CREDENCIAMENTO'!DV69</f>
        <v>0</v>
      </c>
      <c r="DW69" s="400">
        <f>DS69+'APONTAMENTO CREDENCIAMENTO'!DW69</f>
        <v>0</v>
      </c>
      <c r="DX69" s="400">
        <f>DT69+'APONTAMENTO CREDENCIAMENTO'!DX69</f>
        <v>0</v>
      </c>
      <c r="DY69" s="400">
        <f>DU69+'APONTAMENTO CREDENCIAMENTO'!DY69</f>
        <v>0</v>
      </c>
      <c r="DZ69" s="400">
        <f>DV69+'APONTAMENTO CREDENCIAMENTO'!DZ69</f>
        <v>0</v>
      </c>
      <c r="EA69" s="400">
        <f>DW69+'APONTAMENTO CREDENCIAMENTO'!EA69</f>
        <v>0</v>
      </c>
      <c r="EB69" s="400">
        <f>DX69+'APONTAMENTO CREDENCIAMENTO'!EB69</f>
        <v>0</v>
      </c>
      <c r="EC69" s="400">
        <f>DY69+'APONTAMENTO CREDENCIAMENTO'!EC69</f>
        <v>0</v>
      </c>
      <c r="ED69" s="400">
        <f>DZ69+'APONTAMENTO CREDENCIAMENTO'!ED69</f>
        <v>0</v>
      </c>
      <c r="EE69" s="400">
        <f>EA69+'APONTAMENTO CREDENCIAMENTO'!EE69</f>
        <v>0</v>
      </c>
      <c r="EF69" s="400">
        <f>EB69+'APONTAMENTO CREDENCIAMENTO'!EF69</f>
        <v>0</v>
      </c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v>0</v>
      </c>
      <c r="EQ69" s="171">
        <v>0</v>
      </c>
      <c r="ER69" s="171">
        <v>0</v>
      </c>
      <c r="ES69" s="171">
        <v>0</v>
      </c>
      <c r="ET69" s="171">
        <v>0</v>
      </c>
      <c r="EU69" s="171">
        <v>0</v>
      </c>
      <c r="EV69" s="172">
        <v>0</v>
      </c>
      <c r="EW69" s="127"/>
      <c r="EX69" s="248">
        <v>0</v>
      </c>
      <c r="EY69" s="174">
        <v>0</v>
      </c>
      <c r="EZ69" s="249">
        <v>0</v>
      </c>
      <c r="FA69" s="249">
        <v>0</v>
      </c>
      <c r="FB69" s="174">
        <v>0</v>
      </c>
      <c r="FC69" s="126">
        <v>0</v>
      </c>
      <c r="FD69" s="250"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v>0</v>
      </c>
      <c r="HZ69" s="280">
        <v>0</v>
      </c>
      <c r="IA69" s="280">
        <v>0</v>
      </c>
      <c r="IB69" s="65"/>
      <c r="IC69" s="65"/>
    </row>
    <row r="70" spans="1:237" s="106" customFormat="1" ht="22.5" customHeight="1" thickBot="1" x14ac:dyDescent="0.3">
      <c r="A70" s="377" t="s">
        <v>3242</v>
      </c>
      <c r="B70" s="378" t="s">
        <v>3243</v>
      </c>
      <c r="C70" s="379" t="s">
        <v>3192</v>
      </c>
      <c r="D70" s="380" t="s">
        <v>3244</v>
      </c>
      <c r="E70" s="380" t="s">
        <v>3245</v>
      </c>
      <c r="F70" s="381" t="s">
        <v>3181</v>
      </c>
      <c r="G70" s="381" t="s">
        <v>3182</v>
      </c>
      <c r="H70" s="382" t="s">
        <v>1320</v>
      </c>
      <c r="I70" s="383" t="s">
        <v>1320</v>
      </c>
      <c r="J70" s="421" t="s">
        <v>3183</v>
      </c>
      <c r="K70" s="424" t="s">
        <v>60</v>
      </c>
      <c r="L70" s="329">
        <v>0</v>
      </c>
      <c r="M70" s="329">
        <v>0</v>
      </c>
      <c r="N70" s="657"/>
      <c r="O70" s="658" t="s">
        <v>3338</v>
      </c>
      <c r="P70" s="659">
        <v>0</v>
      </c>
      <c r="Q70" s="400"/>
      <c r="R70" s="401"/>
      <c r="S70" s="400"/>
      <c r="T70" s="401"/>
      <c r="U70" s="400">
        <f>Q70+'APONTAMENTO CREDENCIAMENTO'!U70</f>
        <v>0</v>
      </c>
      <c r="V70" s="400">
        <f>R70+'APONTAMENTO CREDENCIAMENTO'!V70</f>
        <v>0</v>
      </c>
      <c r="W70" s="400">
        <f>S70+'APONTAMENTO CREDENCIAMENTO'!W70</f>
        <v>0</v>
      </c>
      <c r="X70" s="400">
        <f>T70+'APONTAMENTO CREDENCIAMENTO'!X70</f>
        <v>0</v>
      </c>
      <c r="Y70" s="400">
        <f>U70+'APONTAMENTO CREDENCIAMENTO'!Y70</f>
        <v>0</v>
      </c>
      <c r="Z70" s="400">
        <f>V70+'APONTAMENTO CREDENCIAMENTO'!Z70</f>
        <v>0</v>
      </c>
      <c r="AA70" s="400">
        <f>W70+'APONTAMENTO CREDENCIAMENTO'!AA70</f>
        <v>0</v>
      </c>
      <c r="AB70" s="400">
        <f>X70+'APONTAMENTO CREDENCIAMENTO'!AB70</f>
        <v>0</v>
      </c>
      <c r="AC70" s="400">
        <f>Y70+'APONTAMENTO CREDENCIAMENTO'!AC70</f>
        <v>0</v>
      </c>
      <c r="AD70" s="400">
        <f>Z70+'APONTAMENTO CREDENCIAMENTO'!AD70</f>
        <v>0</v>
      </c>
      <c r="AE70" s="400">
        <f>AA70+'APONTAMENTO CREDENCIAMENTO'!AE70</f>
        <v>0</v>
      </c>
      <c r="AF70" s="400">
        <f>AB70+'APONTAMENTO CREDENCIAMENTO'!AF70</f>
        <v>0</v>
      </c>
      <c r="AG70" s="400">
        <f>AC70+'APONTAMENTO CREDENCIAMENTO'!AG70</f>
        <v>0</v>
      </c>
      <c r="AH70" s="400">
        <f>AD70+'APONTAMENTO CREDENCIAMENTO'!AH70</f>
        <v>0</v>
      </c>
      <c r="AI70" s="400">
        <f>AE70+'APONTAMENTO CREDENCIAMENTO'!AI70</f>
        <v>0</v>
      </c>
      <c r="AJ70" s="400">
        <f>AF70+'APONTAMENTO CREDENCIAMENTO'!AJ70</f>
        <v>0</v>
      </c>
      <c r="AK70" s="400">
        <f>AG70+'APONTAMENTO CREDENCIAMENTO'!AK70</f>
        <v>0</v>
      </c>
      <c r="AL70" s="400">
        <f>AH70+'APONTAMENTO CREDENCIAMENTO'!AL70</f>
        <v>0</v>
      </c>
      <c r="AM70" s="400">
        <f>AI70+'APONTAMENTO CREDENCIAMENTO'!AM70</f>
        <v>0</v>
      </c>
      <c r="AN70" s="400">
        <f>AJ70+'APONTAMENTO CREDENCIAMENTO'!AN70</f>
        <v>0</v>
      </c>
      <c r="AO70" s="400">
        <f>AK70+'APONTAMENTO CREDENCIAMENTO'!AO70</f>
        <v>0</v>
      </c>
      <c r="AP70" s="400">
        <f>AL70+'APONTAMENTO CREDENCIAMENTO'!AP70</f>
        <v>0</v>
      </c>
      <c r="AQ70" s="400">
        <f>AM70+'APONTAMENTO CREDENCIAMENTO'!AQ70</f>
        <v>0</v>
      </c>
      <c r="AR70" s="400">
        <f>AN70+'APONTAMENTO CREDENCIAMENTO'!AR70</f>
        <v>0</v>
      </c>
      <c r="AS70" s="400">
        <f>AO70+'APONTAMENTO CREDENCIAMENTO'!AS70</f>
        <v>0</v>
      </c>
      <c r="AT70" s="400">
        <f>AP70+'APONTAMENTO CREDENCIAMENTO'!AT70</f>
        <v>0</v>
      </c>
      <c r="AU70" s="400">
        <f>AQ70+'APONTAMENTO CREDENCIAMENTO'!AU70</f>
        <v>0</v>
      </c>
      <c r="AV70" s="400">
        <f>AR70+'APONTAMENTO CREDENCIAMENTO'!AV70</f>
        <v>0</v>
      </c>
      <c r="AW70" s="400">
        <f>AS70+'APONTAMENTO CREDENCIAMENTO'!AW70</f>
        <v>0</v>
      </c>
      <c r="AX70" s="400">
        <f>AT70+'APONTAMENTO CREDENCIAMENTO'!AX70</f>
        <v>0</v>
      </c>
      <c r="AY70" s="400">
        <f>AU70+'APONTAMENTO CREDENCIAMENTO'!AY70</f>
        <v>0</v>
      </c>
      <c r="AZ70" s="400">
        <f>AV70+'APONTAMENTO CREDENCIAMENTO'!AZ70</f>
        <v>0</v>
      </c>
      <c r="BA70" s="400">
        <f>AW70+'APONTAMENTO CREDENCIAMENTO'!BA70</f>
        <v>0</v>
      </c>
      <c r="BB70" s="400">
        <f>AX70+'APONTAMENTO CREDENCIAMENTO'!BB70</f>
        <v>0</v>
      </c>
      <c r="BC70" s="400">
        <f>AY70+'APONTAMENTO CREDENCIAMENTO'!BC70</f>
        <v>0</v>
      </c>
      <c r="BD70" s="400">
        <f>AZ70+'APONTAMENTO CREDENCIAMENTO'!BD70</f>
        <v>0</v>
      </c>
      <c r="BE70" s="400">
        <f>BA70+'APONTAMENTO CREDENCIAMENTO'!BE70</f>
        <v>0</v>
      </c>
      <c r="BF70" s="400">
        <f>BB70+'APONTAMENTO CREDENCIAMENTO'!BF70</f>
        <v>0</v>
      </c>
      <c r="BG70" s="400">
        <f>BC70+'APONTAMENTO CREDENCIAMENTO'!BG70</f>
        <v>0</v>
      </c>
      <c r="BH70" s="400">
        <f>BD70+'APONTAMENTO CREDENCIAMENTO'!BH70</f>
        <v>0</v>
      </c>
      <c r="BI70" s="400">
        <f>BE70+'APONTAMENTO CREDENCIAMENTO'!BI70</f>
        <v>0</v>
      </c>
      <c r="BJ70" s="400">
        <f>BF70+'APONTAMENTO CREDENCIAMENTO'!BJ70</f>
        <v>0</v>
      </c>
      <c r="BK70" s="400">
        <f>BG70+'APONTAMENTO CREDENCIAMENTO'!BK70</f>
        <v>0</v>
      </c>
      <c r="BL70" s="400">
        <f>BH70+'APONTAMENTO CREDENCIAMENTO'!BL70</f>
        <v>0</v>
      </c>
      <c r="BM70" s="400">
        <f>BI70+'APONTAMENTO CREDENCIAMENTO'!BM70</f>
        <v>0</v>
      </c>
      <c r="BN70" s="400">
        <f>BJ70+'APONTAMENTO CREDENCIAMENTO'!BN70</f>
        <v>0</v>
      </c>
      <c r="BO70" s="400">
        <f>BK70+'APONTAMENTO CREDENCIAMENTO'!BO70</f>
        <v>0</v>
      </c>
      <c r="BP70" s="400">
        <f>BL70+'APONTAMENTO CREDENCIAMENTO'!BP70</f>
        <v>0</v>
      </c>
      <c r="BQ70" s="400">
        <f>BM70+'APONTAMENTO CREDENCIAMENTO'!BQ70</f>
        <v>0</v>
      </c>
      <c r="BR70" s="400">
        <f>BN70+'APONTAMENTO CREDENCIAMENTO'!BR70</f>
        <v>0</v>
      </c>
      <c r="BS70" s="400">
        <f>BO70+'APONTAMENTO CREDENCIAMENTO'!BS70</f>
        <v>0</v>
      </c>
      <c r="BT70" s="400">
        <f>BP70+'APONTAMENTO CREDENCIAMENTO'!BT70</f>
        <v>0</v>
      </c>
      <c r="BU70" s="400">
        <f>BQ70+'APONTAMENTO CREDENCIAMENTO'!BU70</f>
        <v>0</v>
      </c>
      <c r="BV70" s="400">
        <f>BR70+'APONTAMENTO CREDENCIAMENTO'!BV70</f>
        <v>0</v>
      </c>
      <c r="BW70" s="400">
        <f>BS70+'APONTAMENTO CREDENCIAMENTO'!BW70</f>
        <v>0</v>
      </c>
      <c r="BX70" s="400">
        <f>BT70+'APONTAMENTO CREDENCIAMENTO'!BX70</f>
        <v>0</v>
      </c>
      <c r="BY70" s="400">
        <f>BU70+'APONTAMENTO CREDENCIAMENTO'!BY70</f>
        <v>0</v>
      </c>
      <c r="BZ70" s="400">
        <f>BV70+'APONTAMENTO CREDENCIAMENTO'!BZ70</f>
        <v>0</v>
      </c>
      <c r="CA70" s="400">
        <f>BW70+'APONTAMENTO CREDENCIAMENTO'!CA70</f>
        <v>0</v>
      </c>
      <c r="CB70" s="400">
        <f>BX70+'APONTAMENTO CREDENCIAMENTO'!CB70</f>
        <v>0</v>
      </c>
      <c r="CC70" s="400">
        <f>BY70+'APONTAMENTO CREDENCIAMENTO'!CC70</f>
        <v>0</v>
      </c>
      <c r="CD70" s="400">
        <f>BZ70+'APONTAMENTO CREDENCIAMENTO'!CD70</f>
        <v>0</v>
      </c>
      <c r="CE70" s="400">
        <f>CA70+'APONTAMENTO CREDENCIAMENTO'!CE70</f>
        <v>0</v>
      </c>
      <c r="CF70" s="400">
        <f>CB70+'APONTAMENTO CREDENCIAMENTO'!CF70</f>
        <v>0</v>
      </c>
      <c r="CG70" s="400">
        <f>CC70+'APONTAMENTO CREDENCIAMENTO'!CG70</f>
        <v>0</v>
      </c>
      <c r="CH70" s="400">
        <f>CD70+'APONTAMENTO CREDENCIAMENTO'!CH70</f>
        <v>0</v>
      </c>
      <c r="CI70" s="400">
        <f>CE70+'APONTAMENTO CREDENCIAMENTO'!CI70</f>
        <v>0</v>
      </c>
      <c r="CJ70" s="400">
        <f>CF70+'APONTAMENTO CREDENCIAMENTO'!CJ70</f>
        <v>0</v>
      </c>
      <c r="CK70" s="400">
        <f>CG70+'APONTAMENTO CREDENCIAMENTO'!CK70</f>
        <v>0</v>
      </c>
      <c r="CL70" s="400">
        <f>CH70+'APONTAMENTO CREDENCIAMENTO'!CL70</f>
        <v>0</v>
      </c>
      <c r="CM70" s="400">
        <f>CI70+'APONTAMENTO CREDENCIAMENTO'!CM70</f>
        <v>0</v>
      </c>
      <c r="CN70" s="400">
        <f>CJ70+'APONTAMENTO CREDENCIAMENTO'!CN70</f>
        <v>0</v>
      </c>
      <c r="CO70" s="400">
        <f>CK70+'APONTAMENTO CREDENCIAMENTO'!CO70</f>
        <v>0</v>
      </c>
      <c r="CP70" s="400">
        <f>CL70+'APONTAMENTO CREDENCIAMENTO'!CP70</f>
        <v>0</v>
      </c>
      <c r="CQ70" s="400">
        <f>CM70+'APONTAMENTO CREDENCIAMENTO'!CQ70</f>
        <v>0</v>
      </c>
      <c r="CR70" s="400">
        <f>CN70+'APONTAMENTO CREDENCIAMENTO'!CR70</f>
        <v>0</v>
      </c>
      <c r="CS70" s="400">
        <f>CO70+'APONTAMENTO CREDENCIAMENTO'!CS70</f>
        <v>0</v>
      </c>
      <c r="CT70" s="400">
        <f>CP70+'APONTAMENTO CREDENCIAMENTO'!CT70</f>
        <v>0</v>
      </c>
      <c r="CU70" s="400">
        <f>CQ70+'APONTAMENTO CREDENCIAMENTO'!CU70</f>
        <v>0</v>
      </c>
      <c r="CV70" s="400">
        <f>CR70+'APONTAMENTO CREDENCIAMENTO'!CV70</f>
        <v>0</v>
      </c>
      <c r="CW70" s="400">
        <f>CS70+'APONTAMENTO CREDENCIAMENTO'!CW70</f>
        <v>0</v>
      </c>
      <c r="CX70" s="400">
        <f>CT70+'APONTAMENTO CREDENCIAMENTO'!CX70</f>
        <v>0</v>
      </c>
      <c r="CY70" s="400">
        <f>CU70+'APONTAMENTO CREDENCIAMENTO'!CY70</f>
        <v>0</v>
      </c>
      <c r="CZ70" s="400">
        <f>CV70+'APONTAMENTO CREDENCIAMENTO'!CZ70</f>
        <v>0</v>
      </c>
      <c r="DA70" s="400">
        <f>CW70+'APONTAMENTO CREDENCIAMENTO'!DA70</f>
        <v>0</v>
      </c>
      <c r="DB70" s="400">
        <f>CX70+'APONTAMENTO CREDENCIAMENTO'!DB70</f>
        <v>0</v>
      </c>
      <c r="DC70" s="400">
        <f>CY70+'APONTAMENTO CREDENCIAMENTO'!DC70</f>
        <v>0</v>
      </c>
      <c r="DD70" s="400">
        <f>CZ70+'APONTAMENTO CREDENCIAMENTO'!DD70</f>
        <v>0</v>
      </c>
      <c r="DE70" s="400">
        <f>DA70+'APONTAMENTO CREDENCIAMENTO'!DE70</f>
        <v>0</v>
      </c>
      <c r="DF70" s="400">
        <f>DB70+'APONTAMENTO CREDENCIAMENTO'!DF70</f>
        <v>0</v>
      </c>
      <c r="DG70" s="400">
        <f>DC70+'APONTAMENTO CREDENCIAMENTO'!DG70</f>
        <v>0</v>
      </c>
      <c r="DH70" s="400">
        <f>DD70+'APONTAMENTO CREDENCIAMENTO'!DH70</f>
        <v>0</v>
      </c>
      <c r="DI70" s="400">
        <f>DE70+'APONTAMENTO CREDENCIAMENTO'!DI70</f>
        <v>0</v>
      </c>
      <c r="DJ70" s="400">
        <f>DF70+'APONTAMENTO CREDENCIAMENTO'!DJ70</f>
        <v>0</v>
      </c>
      <c r="DK70" s="400">
        <f>DG70+'APONTAMENTO CREDENCIAMENTO'!DK70</f>
        <v>0</v>
      </c>
      <c r="DL70" s="400">
        <f>DH70+'APONTAMENTO CREDENCIAMENTO'!DL70</f>
        <v>0</v>
      </c>
      <c r="DM70" s="400">
        <f>DI70+'APONTAMENTO CREDENCIAMENTO'!DM70</f>
        <v>0</v>
      </c>
      <c r="DN70" s="400">
        <f>DJ70+'APONTAMENTO CREDENCIAMENTO'!DN70</f>
        <v>0</v>
      </c>
      <c r="DO70" s="400">
        <f>DK70+'APONTAMENTO CREDENCIAMENTO'!DO70</f>
        <v>0</v>
      </c>
      <c r="DP70" s="400">
        <f>DL70+'APONTAMENTO CREDENCIAMENTO'!DP70</f>
        <v>0</v>
      </c>
      <c r="DQ70" s="400">
        <f>DM70+'APONTAMENTO CREDENCIAMENTO'!DQ70</f>
        <v>0</v>
      </c>
      <c r="DR70" s="400">
        <f>DN70+'APONTAMENTO CREDENCIAMENTO'!DR70</f>
        <v>0</v>
      </c>
      <c r="DS70" s="400">
        <f>DO70+'APONTAMENTO CREDENCIAMENTO'!DS70</f>
        <v>0</v>
      </c>
      <c r="DT70" s="400">
        <f>DP70+'APONTAMENTO CREDENCIAMENTO'!DT70</f>
        <v>0</v>
      </c>
      <c r="DU70" s="400">
        <f>DQ70+'APONTAMENTO CREDENCIAMENTO'!DU70</f>
        <v>0</v>
      </c>
      <c r="DV70" s="400">
        <f>DR70+'APONTAMENTO CREDENCIAMENTO'!DV70</f>
        <v>0</v>
      </c>
      <c r="DW70" s="400">
        <f>DS70+'APONTAMENTO CREDENCIAMENTO'!DW70</f>
        <v>0</v>
      </c>
      <c r="DX70" s="400">
        <f>DT70+'APONTAMENTO CREDENCIAMENTO'!DX70</f>
        <v>0</v>
      </c>
      <c r="DY70" s="400">
        <f>DU70+'APONTAMENTO CREDENCIAMENTO'!DY70</f>
        <v>0</v>
      </c>
      <c r="DZ70" s="400">
        <f>DV70+'APONTAMENTO CREDENCIAMENTO'!DZ70</f>
        <v>0</v>
      </c>
      <c r="EA70" s="400">
        <f>DW70+'APONTAMENTO CREDENCIAMENTO'!EA70</f>
        <v>0</v>
      </c>
      <c r="EB70" s="400">
        <f>DX70+'APONTAMENTO CREDENCIAMENTO'!EB70</f>
        <v>0</v>
      </c>
      <c r="EC70" s="400">
        <f>DY70+'APONTAMENTO CREDENCIAMENTO'!EC70</f>
        <v>0</v>
      </c>
      <c r="ED70" s="400">
        <f>DZ70+'APONTAMENTO CREDENCIAMENTO'!ED70</f>
        <v>0</v>
      </c>
      <c r="EE70" s="400">
        <f>EA70+'APONTAMENTO CREDENCIAMENTO'!EE70</f>
        <v>0</v>
      </c>
      <c r="EF70" s="400">
        <f>EB70+'APONTAMENTO CREDENCIAMENTO'!EF70</f>
        <v>0</v>
      </c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v>0</v>
      </c>
      <c r="EQ70" s="179">
        <v>0</v>
      </c>
      <c r="ER70" s="179">
        <v>0</v>
      </c>
      <c r="ES70" s="179">
        <v>0</v>
      </c>
      <c r="ET70" s="179">
        <v>0</v>
      </c>
      <c r="EU70" s="179">
        <v>0</v>
      </c>
      <c r="EV70" s="172"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v>0</v>
      </c>
      <c r="FC70" s="256">
        <v>0</v>
      </c>
      <c r="FD70" s="250">
        <v>0</v>
      </c>
      <c r="FE70" s="257"/>
      <c r="FF70" s="181">
        <v>0</v>
      </c>
      <c r="FG70" s="181">
        <v>0</v>
      </c>
      <c r="FH70" s="181">
        <v>0</v>
      </c>
      <c r="FI70" s="181">
        <v>0</v>
      </c>
      <c r="FJ70" s="181">
        <v>0</v>
      </c>
      <c r="FK70" s="181">
        <v>0</v>
      </c>
      <c r="FL70" s="181">
        <v>0</v>
      </c>
      <c r="FM70" s="181">
        <v>0</v>
      </c>
      <c r="FN70" s="181">
        <v>0</v>
      </c>
      <c r="FO70" s="181">
        <v>0</v>
      </c>
      <c r="FP70" s="181">
        <v>0</v>
      </c>
      <c r="FQ70" s="181">
        <v>0</v>
      </c>
      <c r="FR70" s="181">
        <v>0</v>
      </c>
      <c r="FS70" s="181">
        <v>0</v>
      </c>
      <c r="FT70" s="181">
        <v>0</v>
      </c>
      <c r="FU70" s="181">
        <v>0</v>
      </c>
      <c r="FV70" s="181">
        <v>0</v>
      </c>
      <c r="FW70" s="181">
        <v>0</v>
      </c>
      <c r="FX70" s="181">
        <v>0</v>
      </c>
      <c r="FY70" s="181">
        <v>0</v>
      </c>
      <c r="FZ70" s="181">
        <v>0</v>
      </c>
      <c r="GA70" s="181">
        <v>0</v>
      </c>
      <c r="GB70" s="181">
        <v>0</v>
      </c>
      <c r="GC70" s="181">
        <v>0</v>
      </c>
      <c r="GD70" s="181">
        <v>0</v>
      </c>
      <c r="GE70" s="181">
        <v>0</v>
      </c>
      <c r="GF70" s="181">
        <v>0</v>
      </c>
      <c r="GG70" s="181">
        <v>0</v>
      </c>
      <c r="GH70" s="181">
        <v>0</v>
      </c>
      <c r="GI70" s="181">
        <v>0</v>
      </c>
      <c r="GJ70" s="181">
        <v>0</v>
      </c>
      <c r="GK70" s="258"/>
      <c r="GL70" s="103"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v>0</v>
      </c>
      <c r="HZ70" s="280">
        <v>0</v>
      </c>
      <c r="IA70" s="280">
        <v>0</v>
      </c>
    </row>
    <row r="71" spans="1:237" s="106" customFormat="1" ht="22.5" customHeight="1" x14ac:dyDescent="0.25">
      <c r="A71" t="s">
        <v>3246</v>
      </c>
      <c r="B71" s="522" t="s">
        <v>3247</v>
      </c>
      <c r="C71" s="523">
        <v>1</v>
      </c>
      <c r="D71" s="524" t="s">
        <v>3248</v>
      </c>
      <c r="E71" s="524" t="s">
        <v>3249</v>
      </c>
      <c r="F71" s="525" t="s">
        <v>3181</v>
      </c>
      <c r="G71" s="525" t="s">
        <v>3182</v>
      </c>
      <c r="H71" s="350" t="s">
        <v>1324</v>
      </c>
      <c r="I71" s="351" t="s">
        <v>1324</v>
      </c>
      <c r="J71" s="409" t="s">
        <v>3183</v>
      </c>
      <c r="K71" s="410" t="s">
        <v>3184</v>
      </c>
      <c r="L71" s="329">
        <v>0</v>
      </c>
      <c r="M71" s="329">
        <v>0</v>
      </c>
      <c r="N71" s="657"/>
      <c r="O71" s="658" t="s">
        <v>3339</v>
      </c>
      <c r="P71" s="659">
        <v>0</v>
      </c>
      <c r="Q71" s="400"/>
      <c r="R71" s="401"/>
      <c r="S71" s="400"/>
      <c r="T71" s="401"/>
      <c r="U71" s="400">
        <f>Q71+'APONTAMENTO CREDENCIAMENTO'!U71</f>
        <v>0</v>
      </c>
      <c r="V71" s="400">
        <f>R71+'APONTAMENTO CREDENCIAMENTO'!V71</f>
        <v>0</v>
      </c>
      <c r="W71" s="400">
        <f>S71+'APONTAMENTO CREDENCIAMENTO'!W71</f>
        <v>0</v>
      </c>
      <c r="X71" s="400">
        <f>T71+'APONTAMENTO CREDENCIAMENTO'!X71</f>
        <v>0</v>
      </c>
      <c r="Y71" s="400">
        <f>U71+'APONTAMENTO CREDENCIAMENTO'!Y71</f>
        <v>0</v>
      </c>
      <c r="Z71" s="400">
        <f>V71+'APONTAMENTO CREDENCIAMENTO'!Z71</f>
        <v>0</v>
      </c>
      <c r="AA71" s="400">
        <f>W71+'APONTAMENTO CREDENCIAMENTO'!AA71</f>
        <v>0</v>
      </c>
      <c r="AB71" s="400">
        <f>X71+'APONTAMENTO CREDENCIAMENTO'!AB71</f>
        <v>0</v>
      </c>
      <c r="AC71" s="400">
        <f>Y71+'APONTAMENTO CREDENCIAMENTO'!AC71</f>
        <v>0</v>
      </c>
      <c r="AD71" s="400">
        <f>Z71+'APONTAMENTO CREDENCIAMENTO'!AD71</f>
        <v>0</v>
      </c>
      <c r="AE71" s="400">
        <f>AA71+'APONTAMENTO CREDENCIAMENTO'!AE71</f>
        <v>0</v>
      </c>
      <c r="AF71" s="400">
        <f>AB71+'APONTAMENTO CREDENCIAMENTO'!AF71</f>
        <v>0</v>
      </c>
      <c r="AG71" s="400">
        <f>AC71+'APONTAMENTO CREDENCIAMENTO'!AG71</f>
        <v>0</v>
      </c>
      <c r="AH71" s="400">
        <f>AD71+'APONTAMENTO CREDENCIAMENTO'!AH71</f>
        <v>0</v>
      </c>
      <c r="AI71" s="400">
        <f>AE71+'APONTAMENTO CREDENCIAMENTO'!AI71</f>
        <v>0</v>
      </c>
      <c r="AJ71" s="400">
        <f>AF71+'APONTAMENTO CREDENCIAMENTO'!AJ71</f>
        <v>0</v>
      </c>
      <c r="AK71" s="400">
        <f>AG71+'APONTAMENTO CREDENCIAMENTO'!AK71</f>
        <v>0</v>
      </c>
      <c r="AL71" s="400">
        <f>AH71+'APONTAMENTO CREDENCIAMENTO'!AL71</f>
        <v>0</v>
      </c>
      <c r="AM71" s="400">
        <f>AI71+'APONTAMENTO CREDENCIAMENTO'!AM71</f>
        <v>0</v>
      </c>
      <c r="AN71" s="400">
        <f>AJ71+'APONTAMENTO CREDENCIAMENTO'!AN71</f>
        <v>0</v>
      </c>
      <c r="AO71" s="400">
        <f>AK71+'APONTAMENTO CREDENCIAMENTO'!AO71</f>
        <v>0</v>
      </c>
      <c r="AP71" s="400">
        <f>AL71+'APONTAMENTO CREDENCIAMENTO'!AP71</f>
        <v>0</v>
      </c>
      <c r="AQ71" s="400">
        <f>AM71+'APONTAMENTO CREDENCIAMENTO'!AQ71</f>
        <v>0</v>
      </c>
      <c r="AR71" s="400">
        <f>AN71+'APONTAMENTO CREDENCIAMENTO'!AR71</f>
        <v>0</v>
      </c>
      <c r="AS71" s="400">
        <f>AO71+'APONTAMENTO CREDENCIAMENTO'!AS71</f>
        <v>0</v>
      </c>
      <c r="AT71" s="400">
        <f>AP71+'APONTAMENTO CREDENCIAMENTO'!AT71</f>
        <v>0</v>
      </c>
      <c r="AU71" s="400">
        <f>AQ71+'APONTAMENTO CREDENCIAMENTO'!AU71</f>
        <v>0</v>
      </c>
      <c r="AV71" s="400">
        <f>AR71+'APONTAMENTO CREDENCIAMENTO'!AV71</f>
        <v>0</v>
      </c>
      <c r="AW71" s="400">
        <f>AS71+'APONTAMENTO CREDENCIAMENTO'!AW71</f>
        <v>0</v>
      </c>
      <c r="AX71" s="400">
        <f>AT71+'APONTAMENTO CREDENCIAMENTO'!AX71</f>
        <v>0</v>
      </c>
      <c r="AY71" s="400">
        <f>AU71+'APONTAMENTO CREDENCIAMENTO'!AY71</f>
        <v>0</v>
      </c>
      <c r="AZ71" s="400">
        <f>AV71+'APONTAMENTO CREDENCIAMENTO'!AZ71</f>
        <v>0</v>
      </c>
      <c r="BA71" s="400">
        <f>AW71+'APONTAMENTO CREDENCIAMENTO'!BA71</f>
        <v>0</v>
      </c>
      <c r="BB71" s="400">
        <f>AX71+'APONTAMENTO CREDENCIAMENTO'!BB71</f>
        <v>0</v>
      </c>
      <c r="BC71" s="400">
        <f>AY71+'APONTAMENTO CREDENCIAMENTO'!BC71</f>
        <v>0</v>
      </c>
      <c r="BD71" s="400">
        <f>AZ71+'APONTAMENTO CREDENCIAMENTO'!BD71</f>
        <v>0</v>
      </c>
      <c r="BE71" s="400">
        <f>BA71+'APONTAMENTO CREDENCIAMENTO'!BE71</f>
        <v>0</v>
      </c>
      <c r="BF71" s="400">
        <f>BB71+'APONTAMENTO CREDENCIAMENTO'!BF71</f>
        <v>0</v>
      </c>
      <c r="BG71" s="400">
        <f>BC71+'APONTAMENTO CREDENCIAMENTO'!BG71</f>
        <v>0</v>
      </c>
      <c r="BH71" s="400">
        <f>BD71+'APONTAMENTO CREDENCIAMENTO'!BH71</f>
        <v>0</v>
      </c>
      <c r="BI71" s="400">
        <f>BE71+'APONTAMENTO CREDENCIAMENTO'!BI71</f>
        <v>0</v>
      </c>
      <c r="BJ71" s="400">
        <f>BF71+'APONTAMENTO CREDENCIAMENTO'!BJ71</f>
        <v>0</v>
      </c>
      <c r="BK71" s="400">
        <f>BG71+'APONTAMENTO CREDENCIAMENTO'!BK71</f>
        <v>0</v>
      </c>
      <c r="BL71" s="400">
        <f>BH71+'APONTAMENTO CREDENCIAMENTO'!BL71</f>
        <v>0</v>
      </c>
      <c r="BM71" s="400">
        <f>BI71+'APONTAMENTO CREDENCIAMENTO'!BM71</f>
        <v>0</v>
      </c>
      <c r="BN71" s="400">
        <f>BJ71+'APONTAMENTO CREDENCIAMENTO'!BN71</f>
        <v>0</v>
      </c>
      <c r="BO71" s="400">
        <f>BK71+'APONTAMENTO CREDENCIAMENTO'!BO71</f>
        <v>0</v>
      </c>
      <c r="BP71" s="400">
        <f>BL71+'APONTAMENTO CREDENCIAMENTO'!BP71</f>
        <v>0</v>
      </c>
      <c r="BQ71" s="400">
        <f>BM71+'APONTAMENTO CREDENCIAMENTO'!BQ71</f>
        <v>0</v>
      </c>
      <c r="BR71" s="400">
        <f>BN71+'APONTAMENTO CREDENCIAMENTO'!BR71</f>
        <v>0</v>
      </c>
      <c r="BS71" s="400">
        <f>BO71+'APONTAMENTO CREDENCIAMENTO'!BS71</f>
        <v>0</v>
      </c>
      <c r="BT71" s="400">
        <f>BP71+'APONTAMENTO CREDENCIAMENTO'!BT71</f>
        <v>0</v>
      </c>
      <c r="BU71" s="400">
        <f>BQ71+'APONTAMENTO CREDENCIAMENTO'!BU71</f>
        <v>0</v>
      </c>
      <c r="BV71" s="400">
        <f>BR71+'APONTAMENTO CREDENCIAMENTO'!BV71</f>
        <v>0</v>
      </c>
      <c r="BW71" s="400">
        <f>BS71+'APONTAMENTO CREDENCIAMENTO'!BW71</f>
        <v>0</v>
      </c>
      <c r="BX71" s="400">
        <f>BT71+'APONTAMENTO CREDENCIAMENTO'!BX71</f>
        <v>0</v>
      </c>
      <c r="BY71" s="400">
        <f>BU71+'APONTAMENTO CREDENCIAMENTO'!BY71</f>
        <v>0</v>
      </c>
      <c r="BZ71" s="400">
        <f>BV71+'APONTAMENTO CREDENCIAMENTO'!BZ71</f>
        <v>0</v>
      </c>
      <c r="CA71" s="400">
        <f>BW71+'APONTAMENTO CREDENCIAMENTO'!CA71</f>
        <v>0</v>
      </c>
      <c r="CB71" s="400">
        <f>BX71+'APONTAMENTO CREDENCIAMENTO'!CB71</f>
        <v>0</v>
      </c>
      <c r="CC71" s="400">
        <f>BY71+'APONTAMENTO CREDENCIAMENTO'!CC71</f>
        <v>0</v>
      </c>
      <c r="CD71" s="400">
        <f>BZ71+'APONTAMENTO CREDENCIAMENTO'!CD71</f>
        <v>0</v>
      </c>
      <c r="CE71" s="400">
        <f>CA71+'APONTAMENTO CREDENCIAMENTO'!CE71</f>
        <v>0</v>
      </c>
      <c r="CF71" s="400">
        <f>CB71+'APONTAMENTO CREDENCIAMENTO'!CF71</f>
        <v>0</v>
      </c>
      <c r="CG71" s="400">
        <f>CC71+'APONTAMENTO CREDENCIAMENTO'!CG71</f>
        <v>0</v>
      </c>
      <c r="CH71" s="400">
        <f>CD71+'APONTAMENTO CREDENCIAMENTO'!CH71</f>
        <v>0</v>
      </c>
      <c r="CI71" s="400">
        <f>CE71+'APONTAMENTO CREDENCIAMENTO'!CI71</f>
        <v>0</v>
      </c>
      <c r="CJ71" s="400">
        <f>CF71+'APONTAMENTO CREDENCIAMENTO'!CJ71</f>
        <v>0</v>
      </c>
      <c r="CK71" s="400">
        <f>CG71+'APONTAMENTO CREDENCIAMENTO'!CK71</f>
        <v>0</v>
      </c>
      <c r="CL71" s="400">
        <f>CH71+'APONTAMENTO CREDENCIAMENTO'!CL71</f>
        <v>0</v>
      </c>
      <c r="CM71" s="400">
        <f>CI71+'APONTAMENTO CREDENCIAMENTO'!CM71</f>
        <v>0</v>
      </c>
      <c r="CN71" s="400">
        <f>CJ71+'APONTAMENTO CREDENCIAMENTO'!CN71</f>
        <v>0</v>
      </c>
      <c r="CO71" s="400">
        <f>CK71+'APONTAMENTO CREDENCIAMENTO'!CO71</f>
        <v>0</v>
      </c>
      <c r="CP71" s="400">
        <f>CL71+'APONTAMENTO CREDENCIAMENTO'!CP71</f>
        <v>0</v>
      </c>
      <c r="CQ71" s="400">
        <f>CM71+'APONTAMENTO CREDENCIAMENTO'!CQ71</f>
        <v>0</v>
      </c>
      <c r="CR71" s="400">
        <f>CN71+'APONTAMENTO CREDENCIAMENTO'!CR71</f>
        <v>0</v>
      </c>
      <c r="CS71" s="400">
        <f>CO71+'APONTAMENTO CREDENCIAMENTO'!CS71</f>
        <v>0</v>
      </c>
      <c r="CT71" s="400">
        <f>CP71+'APONTAMENTO CREDENCIAMENTO'!CT71</f>
        <v>0</v>
      </c>
      <c r="CU71" s="400">
        <f>CQ71+'APONTAMENTO CREDENCIAMENTO'!CU71</f>
        <v>0</v>
      </c>
      <c r="CV71" s="400">
        <f>CR71+'APONTAMENTO CREDENCIAMENTO'!CV71</f>
        <v>0</v>
      </c>
      <c r="CW71" s="400">
        <f>CS71+'APONTAMENTO CREDENCIAMENTO'!CW71</f>
        <v>0</v>
      </c>
      <c r="CX71" s="400">
        <f>CT71+'APONTAMENTO CREDENCIAMENTO'!CX71</f>
        <v>0</v>
      </c>
      <c r="CY71" s="400">
        <f>CU71+'APONTAMENTO CREDENCIAMENTO'!CY71</f>
        <v>0</v>
      </c>
      <c r="CZ71" s="400">
        <f>CV71+'APONTAMENTO CREDENCIAMENTO'!CZ71</f>
        <v>0</v>
      </c>
      <c r="DA71" s="400">
        <f>CW71+'APONTAMENTO CREDENCIAMENTO'!DA71</f>
        <v>0</v>
      </c>
      <c r="DB71" s="400">
        <f>CX71+'APONTAMENTO CREDENCIAMENTO'!DB71</f>
        <v>0</v>
      </c>
      <c r="DC71" s="400">
        <f>CY71+'APONTAMENTO CREDENCIAMENTO'!DC71</f>
        <v>0</v>
      </c>
      <c r="DD71" s="400">
        <f>CZ71+'APONTAMENTO CREDENCIAMENTO'!DD71</f>
        <v>0</v>
      </c>
      <c r="DE71" s="400">
        <f>DA71+'APONTAMENTO CREDENCIAMENTO'!DE71</f>
        <v>0</v>
      </c>
      <c r="DF71" s="400">
        <f>DB71+'APONTAMENTO CREDENCIAMENTO'!DF71</f>
        <v>0</v>
      </c>
      <c r="DG71" s="400">
        <f>DC71+'APONTAMENTO CREDENCIAMENTO'!DG71</f>
        <v>0</v>
      </c>
      <c r="DH71" s="400">
        <f>DD71+'APONTAMENTO CREDENCIAMENTO'!DH71</f>
        <v>0</v>
      </c>
      <c r="DI71" s="400">
        <f>DE71+'APONTAMENTO CREDENCIAMENTO'!DI71</f>
        <v>0</v>
      </c>
      <c r="DJ71" s="400">
        <f>DF71+'APONTAMENTO CREDENCIAMENTO'!DJ71</f>
        <v>0</v>
      </c>
      <c r="DK71" s="400">
        <f>DG71+'APONTAMENTO CREDENCIAMENTO'!DK71</f>
        <v>0</v>
      </c>
      <c r="DL71" s="400">
        <f>DH71+'APONTAMENTO CREDENCIAMENTO'!DL71</f>
        <v>0</v>
      </c>
      <c r="DM71" s="400">
        <f>DI71+'APONTAMENTO CREDENCIAMENTO'!DM71</f>
        <v>0</v>
      </c>
      <c r="DN71" s="400">
        <f>DJ71+'APONTAMENTO CREDENCIAMENTO'!DN71</f>
        <v>0</v>
      </c>
      <c r="DO71" s="400">
        <f>DK71+'APONTAMENTO CREDENCIAMENTO'!DO71</f>
        <v>0</v>
      </c>
      <c r="DP71" s="400">
        <f>DL71+'APONTAMENTO CREDENCIAMENTO'!DP71</f>
        <v>0</v>
      </c>
      <c r="DQ71" s="400">
        <f>DM71+'APONTAMENTO CREDENCIAMENTO'!DQ71</f>
        <v>0</v>
      </c>
      <c r="DR71" s="400">
        <f>DN71+'APONTAMENTO CREDENCIAMENTO'!DR71</f>
        <v>0</v>
      </c>
      <c r="DS71" s="400">
        <f>DO71+'APONTAMENTO CREDENCIAMENTO'!DS71</f>
        <v>0</v>
      </c>
      <c r="DT71" s="400">
        <f>DP71+'APONTAMENTO CREDENCIAMENTO'!DT71</f>
        <v>0</v>
      </c>
      <c r="DU71" s="400">
        <f>DQ71+'APONTAMENTO CREDENCIAMENTO'!DU71</f>
        <v>0</v>
      </c>
      <c r="DV71" s="400">
        <f>DR71+'APONTAMENTO CREDENCIAMENTO'!DV71</f>
        <v>0</v>
      </c>
      <c r="DW71" s="400">
        <f>DS71+'APONTAMENTO CREDENCIAMENTO'!DW71</f>
        <v>0</v>
      </c>
      <c r="DX71" s="400">
        <f>DT71+'APONTAMENTO CREDENCIAMENTO'!DX71</f>
        <v>0</v>
      </c>
      <c r="DY71" s="400">
        <f>DU71+'APONTAMENTO CREDENCIAMENTO'!DY71</f>
        <v>0</v>
      </c>
      <c r="DZ71" s="400">
        <f>DV71+'APONTAMENTO CREDENCIAMENTO'!DZ71</f>
        <v>0</v>
      </c>
      <c r="EA71" s="400">
        <f>DW71+'APONTAMENTO CREDENCIAMENTO'!EA71</f>
        <v>0</v>
      </c>
      <c r="EB71" s="400">
        <f>DX71+'APONTAMENTO CREDENCIAMENTO'!EB71</f>
        <v>0</v>
      </c>
      <c r="EC71" s="400">
        <f>DY71+'APONTAMENTO CREDENCIAMENTO'!EC71</f>
        <v>0</v>
      </c>
      <c r="ED71" s="400">
        <f>DZ71+'APONTAMENTO CREDENCIAMENTO'!ED71</f>
        <v>0</v>
      </c>
      <c r="EE71" s="400">
        <f>EA71+'APONTAMENTO CREDENCIAMENTO'!EE71</f>
        <v>0</v>
      </c>
      <c r="EF71" s="400">
        <f>EB71+'APONTAMENTO CREDENCIAMENTO'!EF71</f>
        <v>0</v>
      </c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v>0</v>
      </c>
      <c r="EQ71" s="171">
        <v>0</v>
      </c>
      <c r="ER71" s="171">
        <v>0</v>
      </c>
      <c r="ES71" s="171">
        <v>0</v>
      </c>
      <c r="ET71" s="171">
        <v>0</v>
      </c>
      <c r="EU71" s="171">
        <v>0</v>
      </c>
      <c r="EV71" s="172">
        <v>0</v>
      </c>
      <c r="EW71" s="367">
        <v>0</v>
      </c>
      <c r="EX71" s="248">
        <v>17893.730000000003</v>
      </c>
      <c r="EY71" s="174">
        <v>0</v>
      </c>
      <c r="EZ71" s="249">
        <v>0</v>
      </c>
      <c r="FA71" s="249">
        <v>0</v>
      </c>
      <c r="FB71" s="174">
        <v>0</v>
      </c>
      <c r="FC71" s="175">
        <v>0</v>
      </c>
      <c r="FD71" s="250">
        <v>0</v>
      </c>
      <c r="FE71" s="176">
        <v>17941.930000000004</v>
      </c>
      <c r="FF71" s="177">
        <v>17893.730000000003</v>
      </c>
      <c r="FG71" s="177">
        <v>0</v>
      </c>
      <c r="FH71" s="177">
        <v>0</v>
      </c>
      <c r="FI71" s="177">
        <v>0</v>
      </c>
      <c r="FJ71" s="177">
        <v>0</v>
      </c>
      <c r="FK71" s="177">
        <v>0</v>
      </c>
      <c r="FL71" s="177">
        <v>0</v>
      </c>
      <c r="FM71" s="177">
        <v>0</v>
      </c>
      <c r="FN71" s="177">
        <v>0</v>
      </c>
      <c r="FO71" s="177">
        <v>0</v>
      </c>
      <c r="FP71" s="177">
        <v>0</v>
      </c>
      <c r="FQ71" s="177">
        <v>0</v>
      </c>
      <c r="FR71" s="177">
        <v>0</v>
      </c>
      <c r="FS71" s="177">
        <v>0</v>
      </c>
      <c r="FT71" s="177">
        <v>0</v>
      </c>
      <c r="FU71" s="177">
        <v>0</v>
      </c>
      <c r="FV71" s="177">
        <v>0</v>
      </c>
      <c r="FW71" s="177">
        <v>0</v>
      </c>
      <c r="FX71" s="177">
        <v>0</v>
      </c>
      <c r="FY71" s="177">
        <v>0</v>
      </c>
      <c r="FZ71" s="177">
        <v>0</v>
      </c>
      <c r="GA71" s="177">
        <v>0</v>
      </c>
      <c r="GB71" s="177">
        <v>0</v>
      </c>
      <c r="GC71" s="177">
        <v>0</v>
      </c>
      <c r="GD71" s="177">
        <v>0</v>
      </c>
      <c r="GE71" s="177">
        <v>0</v>
      </c>
      <c r="GF71" s="177">
        <v>0</v>
      </c>
      <c r="GG71" s="177">
        <v>0</v>
      </c>
      <c r="GH71" s="177">
        <v>0</v>
      </c>
      <c r="GI71" s="177">
        <v>0</v>
      </c>
      <c r="GJ71" s="177">
        <v>0</v>
      </c>
      <c r="GK71" s="178"/>
      <c r="GL71" s="103">
        <v>0</v>
      </c>
      <c r="GM71" s="124"/>
      <c r="GN71" s="104">
        <v>0</v>
      </c>
      <c r="GO71" s="104">
        <v>0</v>
      </c>
      <c r="GP71" s="104">
        <v>0</v>
      </c>
      <c r="GQ71" s="104">
        <v>0</v>
      </c>
      <c r="GR71" s="104">
        <v>0</v>
      </c>
      <c r="GS71" s="104">
        <v>0</v>
      </c>
      <c r="GT71" s="104">
        <v>0</v>
      </c>
      <c r="GU71" s="104">
        <v>0</v>
      </c>
      <c r="GV71" s="104">
        <v>0</v>
      </c>
      <c r="GW71" s="104">
        <v>0</v>
      </c>
      <c r="GX71" s="104">
        <v>0</v>
      </c>
      <c r="GY71" s="104">
        <v>0</v>
      </c>
      <c r="GZ71" s="104">
        <v>0</v>
      </c>
      <c r="HA71" s="104">
        <v>0</v>
      </c>
      <c r="HB71" s="104">
        <v>0</v>
      </c>
      <c r="HC71" s="104">
        <v>0</v>
      </c>
      <c r="HD71" s="104">
        <v>0</v>
      </c>
      <c r="HE71" s="104">
        <v>0</v>
      </c>
      <c r="HF71" s="104">
        <v>0</v>
      </c>
      <c r="HG71" s="104">
        <v>0</v>
      </c>
      <c r="HH71" s="104">
        <v>0</v>
      </c>
      <c r="HI71" s="104">
        <v>0</v>
      </c>
      <c r="HJ71" s="104">
        <v>0</v>
      </c>
      <c r="HK71" s="104">
        <v>0</v>
      </c>
      <c r="HL71" s="104">
        <v>0</v>
      </c>
      <c r="HM71" s="104">
        <v>0</v>
      </c>
      <c r="HN71" s="104">
        <v>0</v>
      </c>
      <c r="HO71" s="104">
        <v>0</v>
      </c>
      <c r="HP71" s="104"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v>0</v>
      </c>
      <c r="HZ71" s="280">
        <v>0</v>
      </c>
      <c r="IA71" s="280">
        <v>0</v>
      </c>
      <c r="IB71" s="64" t="b">
        <v>0</v>
      </c>
      <c r="IC71" s="64"/>
    </row>
    <row r="72" spans="1:237" s="106" customFormat="1" ht="22.5" customHeight="1" x14ac:dyDescent="0.25">
      <c r="A72" s="368" t="s">
        <v>3246</v>
      </c>
      <c r="B72" s="369" t="s">
        <v>3247</v>
      </c>
      <c r="C72" s="370" t="s">
        <v>3191</v>
      </c>
      <c r="D72" s="371" t="s">
        <v>3248</v>
      </c>
      <c r="E72" s="371" t="s">
        <v>3249</v>
      </c>
      <c r="F72" s="372" t="s">
        <v>3181</v>
      </c>
      <c r="G72" s="372" t="s">
        <v>3182</v>
      </c>
      <c r="H72" s="373" t="s">
        <v>1324</v>
      </c>
      <c r="I72" s="374" t="s">
        <v>1324</v>
      </c>
      <c r="J72" s="421" t="s">
        <v>3183</v>
      </c>
      <c r="K72" s="421" t="s">
        <v>3185</v>
      </c>
      <c r="L72" s="329">
        <v>5</v>
      </c>
      <c r="M72" s="329">
        <v>0</v>
      </c>
      <c r="N72" s="657"/>
      <c r="O72" s="658" t="s">
        <v>3339</v>
      </c>
      <c r="P72" s="659">
        <v>0</v>
      </c>
      <c r="Q72" s="400">
        <v>37</v>
      </c>
      <c r="R72" s="401"/>
      <c r="S72" s="400">
        <v>6</v>
      </c>
      <c r="T72" s="401"/>
      <c r="U72" s="400">
        <f>Q72+'APONTAMENTO CREDENCIAMENTO'!U72</f>
        <v>37</v>
      </c>
      <c r="V72" s="400">
        <f>R72+'APONTAMENTO CREDENCIAMENTO'!V72</f>
        <v>0</v>
      </c>
      <c r="W72" s="400">
        <f>S72+'APONTAMENTO CREDENCIAMENTO'!W72</f>
        <v>6</v>
      </c>
      <c r="X72" s="400">
        <f>T72+'APONTAMENTO CREDENCIAMENTO'!X72</f>
        <v>0</v>
      </c>
      <c r="Y72" s="400">
        <f>U72+'APONTAMENTO CREDENCIAMENTO'!Y72</f>
        <v>37</v>
      </c>
      <c r="Z72" s="400">
        <f>V72+'APONTAMENTO CREDENCIAMENTO'!Z72</f>
        <v>0</v>
      </c>
      <c r="AA72" s="400">
        <f>W72+'APONTAMENTO CREDENCIAMENTO'!AA72</f>
        <v>6</v>
      </c>
      <c r="AB72" s="400">
        <f>X72+'APONTAMENTO CREDENCIAMENTO'!AB72</f>
        <v>0</v>
      </c>
      <c r="AC72" s="400">
        <f>Y72+'APONTAMENTO CREDENCIAMENTO'!AC72</f>
        <v>37</v>
      </c>
      <c r="AD72" s="400">
        <f>Z72+'APONTAMENTO CREDENCIAMENTO'!AD72</f>
        <v>0</v>
      </c>
      <c r="AE72" s="400">
        <f>AA72+'APONTAMENTO CREDENCIAMENTO'!AE72</f>
        <v>6</v>
      </c>
      <c r="AF72" s="400">
        <f>AB72+'APONTAMENTO CREDENCIAMENTO'!AF72</f>
        <v>0</v>
      </c>
      <c r="AG72" s="400">
        <f>AC72+'APONTAMENTO CREDENCIAMENTO'!AG72</f>
        <v>37</v>
      </c>
      <c r="AH72" s="400">
        <f>AD72+'APONTAMENTO CREDENCIAMENTO'!AH72</f>
        <v>0</v>
      </c>
      <c r="AI72" s="400">
        <f>AE72+'APONTAMENTO CREDENCIAMENTO'!AI72</f>
        <v>6</v>
      </c>
      <c r="AJ72" s="400">
        <f>AF72+'APONTAMENTO CREDENCIAMENTO'!AJ72</f>
        <v>0</v>
      </c>
      <c r="AK72" s="400">
        <f>AG72+'APONTAMENTO CREDENCIAMENTO'!AK72</f>
        <v>37</v>
      </c>
      <c r="AL72" s="400">
        <f>AH72+'APONTAMENTO CREDENCIAMENTO'!AL72</f>
        <v>0</v>
      </c>
      <c r="AM72" s="400">
        <f>AI72+'APONTAMENTO CREDENCIAMENTO'!AM72</f>
        <v>6</v>
      </c>
      <c r="AN72" s="400">
        <f>AJ72+'APONTAMENTO CREDENCIAMENTO'!AN72</f>
        <v>0</v>
      </c>
      <c r="AO72" s="400">
        <f>AK72+'APONTAMENTO CREDENCIAMENTO'!AO72</f>
        <v>37</v>
      </c>
      <c r="AP72" s="400">
        <f>AL72+'APONTAMENTO CREDENCIAMENTO'!AP72</f>
        <v>0</v>
      </c>
      <c r="AQ72" s="400">
        <f>AM72+'APONTAMENTO CREDENCIAMENTO'!AQ72</f>
        <v>6</v>
      </c>
      <c r="AR72" s="400">
        <f>AN72+'APONTAMENTO CREDENCIAMENTO'!AR72</f>
        <v>0</v>
      </c>
      <c r="AS72" s="400">
        <f>AO72+'APONTAMENTO CREDENCIAMENTO'!AS72</f>
        <v>37</v>
      </c>
      <c r="AT72" s="400">
        <f>AP72+'APONTAMENTO CREDENCIAMENTO'!AT72</f>
        <v>0</v>
      </c>
      <c r="AU72" s="400">
        <f>AQ72+'APONTAMENTO CREDENCIAMENTO'!AU72</f>
        <v>6</v>
      </c>
      <c r="AV72" s="400">
        <f>AR72+'APONTAMENTO CREDENCIAMENTO'!AV72</f>
        <v>0</v>
      </c>
      <c r="AW72" s="400">
        <f>AS72+'APONTAMENTO CREDENCIAMENTO'!AW72</f>
        <v>37</v>
      </c>
      <c r="AX72" s="400">
        <f>AT72+'APONTAMENTO CREDENCIAMENTO'!AX72</f>
        <v>0</v>
      </c>
      <c r="AY72" s="400">
        <f>AU72+'APONTAMENTO CREDENCIAMENTO'!AY72</f>
        <v>6</v>
      </c>
      <c r="AZ72" s="400">
        <f>AV72+'APONTAMENTO CREDENCIAMENTO'!AZ72</f>
        <v>0</v>
      </c>
      <c r="BA72" s="400">
        <f>AW72+'APONTAMENTO CREDENCIAMENTO'!BA72</f>
        <v>37</v>
      </c>
      <c r="BB72" s="400">
        <f>AX72+'APONTAMENTO CREDENCIAMENTO'!BB72</f>
        <v>0</v>
      </c>
      <c r="BC72" s="400">
        <f>AY72+'APONTAMENTO CREDENCIAMENTO'!BC72</f>
        <v>6</v>
      </c>
      <c r="BD72" s="400">
        <f>AZ72+'APONTAMENTO CREDENCIAMENTO'!BD72</f>
        <v>0</v>
      </c>
      <c r="BE72" s="400">
        <f>BA72+'APONTAMENTO CREDENCIAMENTO'!BE72</f>
        <v>37</v>
      </c>
      <c r="BF72" s="400">
        <f>BB72+'APONTAMENTO CREDENCIAMENTO'!BF72</f>
        <v>0</v>
      </c>
      <c r="BG72" s="400">
        <f>BC72+'APONTAMENTO CREDENCIAMENTO'!BG72</f>
        <v>6</v>
      </c>
      <c r="BH72" s="400">
        <f>BD72+'APONTAMENTO CREDENCIAMENTO'!BH72</f>
        <v>0</v>
      </c>
      <c r="BI72" s="400">
        <f>BE72+'APONTAMENTO CREDENCIAMENTO'!BI72</f>
        <v>37</v>
      </c>
      <c r="BJ72" s="400">
        <f>BF72+'APONTAMENTO CREDENCIAMENTO'!BJ72</f>
        <v>0</v>
      </c>
      <c r="BK72" s="400">
        <f>BG72+'APONTAMENTO CREDENCIAMENTO'!BK72</f>
        <v>6</v>
      </c>
      <c r="BL72" s="400">
        <f>BH72+'APONTAMENTO CREDENCIAMENTO'!BL72</f>
        <v>0</v>
      </c>
      <c r="BM72" s="400">
        <f>BI72+'APONTAMENTO CREDENCIAMENTO'!BM72</f>
        <v>37</v>
      </c>
      <c r="BN72" s="400">
        <f>BJ72+'APONTAMENTO CREDENCIAMENTO'!BN72</f>
        <v>0</v>
      </c>
      <c r="BO72" s="400">
        <f>BK72+'APONTAMENTO CREDENCIAMENTO'!BO72</f>
        <v>6</v>
      </c>
      <c r="BP72" s="400">
        <f>BL72+'APONTAMENTO CREDENCIAMENTO'!BP72</f>
        <v>0</v>
      </c>
      <c r="BQ72" s="400">
        <f>BM72+'APONTAMENTO CREDENCIAMENTO'!BQ72</f>
        <v>37</v>
      </c>
      <c r="BR72" s="400">
        <f>BN72+'APONTAMENTO CREDENCIAMENTO'!BR72</f>
        <v>0</v>
      </c>
      <c r="BS72" s="400">
        <f>BO72+'APONTAMENTO CREDENCIAMENTO'!BS72</f>
        <v>6</v>
      </c>
      <c r="BT72" s="400">
        <f>BP72+'APONTAMENTO CREDENCIAMENTO'!BT72</f>
        <v>0</v>
      </c>
      <c r="BU72" s="400">
        <f>BQ72+'APONTAMENTO CREDENCIAMENTO'!BU72</f>
        <v>37</v>
      </c>
      <c r="BV72" s="400">
        <f>BR72+'APONTAMENTO CREDENCIAMENTO'!BV72</f>
        <v>0</v>
      </c>
      <c r="BW72" s="400">
        <f>BS72+'APONTAMENTO CREDENCIAMENTO'!BW72</f>
        <v>6</v>
      </c>
      <c r="BX72" s="400">
        <f>BT72+'APONTAMENTO CREDENCIAMENTO'!BX72</f>
        <v>0</v>
      </c>
      <c r="BY72" s="400">
        <f>BU72+'APONTAMENTO CREDENCIAMENTO'!BY72</f>
        <v>37</v>
      </c>
      <c r="BZ72" s="400">
        <f>BV72+'APONTAMENTO CREDENCIAMENTO'!BZ72</f>
        <v>0</v>
      </c>
      <c r="CA72" s="400">
        <f>BW72+'APONTAMENTO CREDENCIAMENTO'!CA72</f>
        <v>6</v>
      </c>
      <c r="CB72" s="400">
        <f>BX72+'APONTAMENTO CREDENCIAMENTO'!CB72</f>
        <v>0</v>
      </c>
      <c r="CC72" s="400">
        <f>BY72+'APONTAMENTO CREDENCIAMENTO'!CC72</f>
        <v>37</v>
      </c>
      <c r="CD72" s="400">
        <f>BZ72+'APONTAMENTO CREDENCIAMENTO'!CD72</f>
        <v>0</v>
      </c>
      <c r="CE72" s="400">
        <f>CA72+'APONTAMENTO CREDENCIAMENTO'!CE72</f>
        <v>6</v>
      </c>
      <c r="CF72" s="400">
        <f>CB72+'APONTAMENTO CREDENCIAMENTO'!CF72</f>
        <v>0</v>
      </c>
      <c r="CG72" s="400">
        <f>CC72+'APONTAMENTO CREDENCIAMENTO'!CG72</f>
        <v>37</v>
      </c>
      <c r="CH72" s="400">
        <f>CD72+'APONTAMENTO CREDENCIAMENTO'!CH72</f>
        <v>0</v>
      </c>
      <c r="CI72" s="400">
        <f>CE72+'APONTAMENTO CREDENCIAMENTO'!CI72</f>
        <v>6</v>
      </c>
      <c r="CJ72" s="400">
        <f>CF72+'APONTAMENTO CREDENCIAMENTO'!CJ72</f>
        <v>0</v>
      </c>
      <c r="CK72" s="400">
        <f>CG72+'APONTAMENTO CREDENCIAMENTO'!CK72</f>
        <v>37</v>
      </c>
      <c r="CL72" s="400">
        <f>CH72+'APONTAMENTO CREDENCIAMENTO'!CL72</f>
        <v>0</v>
      </c>
      <c r="CM72" s="400">
        <f>CI72+'APONTAMENTO CREDENCIAMENTO'!CM72</f>
        <v>6</v>
      </c>
      <c r="CN72" s="400">
        <f>CJ72+'APONTAMENTO CREDENCIAMENTO'!CN72</f>
        <v>0</v>
      </c>
      <c r="CO72" s="400">
        <f>CK72+'APONTAMENTO CREDENCIAMENTO'!CO72</f>
        <v>37</v>
      </c>
      <c r="CP72" s="400">
        <f>CL72+'APONTAMENTO CREDENCIAMENTO'!CP72</f>
        <v>0</v>
      </c>
      <c r="CQ72" s="400">
        <f>CM72+'APONTAMENTO CREDENCIAMENTO'!CQ72</f>
        <v>6</v>
      </c>
      <c r="CR72" s="400">
        <f>CN72+'APONTAMENTO CREDENCIAMENTO'!CR72</f>
        <v>0</v>
      </c>
      <c r="CS72" s="400">
        <f>CO72+'APONTAMENTO CREDENCIAMENTO'!CS72</f>
        <v>37</v>
      </c>
      <c r="CT72" s="400">
        <f>CP72+'APONTAMENTO CREDENCIAMENTO'!CT72</f>
        <v>0</v>
      </c>
      <c r="CU72" s="400">
        <f>CQ72+'APONTAMENTO CREDENCIAMENTO'!CU72</f>
        <v>6</v>
      </c>
      <c r="CV72" s="400">
        <f>CR72+'APONTAMENTO CREDENCIAMENTO'!CV72</f>
        <v>0</v>
      </c>
      <c r="CW72" s="400">
        <f>CS72+'APONTAMENTO CREDENCIAMENTO'!CW72</f>
        <v>37</v>
      </c>
      <c r="CX72" s="400">
        <f>CT72+'APONTAMENTO CREDENCIAMENTO'!CX72</f>
        <v>0</v>
      </c>
      <c r="CY72" s="400">
        <f>CU72+'APONTAMENTO CREDENCIAMENTO'!CY72</f>
        <v>6</v>
      </c>
      <c r="CZ72" s="400">
        <f>CV72+'APONTAMENTO CREDENCIAMENTO'!CZ72</f>
        <v>0</v>
      </c>
      <c r="DA72" s="400">
        <f>CW72+'APONTAMENTO CREDENCIAMENTO'!DA72</f>
        <v>37</v>
      </c>
      <c r="DB72" s="400">
        <f>CX72+'APONTAMENTO CREDENCIAMENTO'!DB72</f>
        <v>0</v>
      </c>
      <c r="DC72" s="400">
        <f>CY72+'APONTAMENTO CREDENCIAMENTO'!DC72</f>
        <v>6</v>
      </c>
      <c r="DD72" s="400">
        <f>CZ72+'APONTAMENTO CREDENCIAMENTO'!DD72</f>
        <v>0</v>
      </c>
      <c r="DE72" s="400">
        <f>DA72+'APONTAMENTO CREDENCIAMENTO'!DE72</f>
        <v>37</v>
      </c>
      <c r="DF72" s="400">
        <f>DB72+'APONTAMENTO CREDENCIAMENTO'!DF72</f>
        <v>0</v>
      </c>
      <c r="DG72" s="400">
        <f>DC72+'APONTAMENTO CREDENCIAMENTO'!DG72</f>
        <v>6</v>
      </c>
      <c r="DH72" s="400">
        <f>DD72+'APONTAMENTO CREDENCIAMENTO'!DH72</f>
        <v>0</v>
      </c>
      <c r="DI72" s="400">
        <f>DE72+'APONTAMENTO CREDENCIAMENTO'!DI72</f>
        <v>37</v>
      </c>
      <c r="DJ72" s="400">
        <f>DF72+'APONTAMENTO CREDENCIAMENTO'!DJ72</f>
        <v>0</v>
      </c>
      <c r="DK72" s="400">
        <f>DG72+'APONTAMENTO CREDENCIAMENTO'!DK72</f>
        <v>6</v>
      </c>
      <c r="DL72" s="400">
        <f>DH72+'APONTAMENTO CREDENCIAMENTO'!DL72</f>
        <v>0</v>
      </c>
      <c r="DM72" s="400">
        <f>DI72+'APONTAMENTO CREDENCIAMENTO'!DM72</f>
        <v>37</v>
      </c>
      <c r="DN72" s="400">
        <f>DJ72+'APONTAMENTO CREDENCIAMENTO'!DN72</f>
        <v>0</v>
      </c>
      <c r="DO72" s="400">
        <f>DK72+'APONTAMENTO CREDENCIAMENTO'!DO72</f>
        <v>6</v>
      </c>
      <c r="DP72" s="400">
        <f>DL72+'APONTAMENTO CREDENCIAMENTO'!DP72</f>
        <v>0</v>
      </c>
      <c r="DQ72" s="400">
        <f>DM72+'APONTAMENTO CREDENCIAMENTO'!DQ72</f>
        <v>37</v>
      </c>
      <c r="DR72" s="400">
        <f>DN72+'APONTAMENTO CREDENCIAMENTO'!DR72</f>
        <v>0</v>
      </c>
      <c r="DS72" s="400">
        <f>DO72+'APONTAMENTO CREDENCIAMENTO'!DS72</f>
        <v>6</v>
      </c>
      <c r="DT72" s="400">
        <f>DP72+'APONTAMENTO CREDENCIAMENTO'!DT72</f>
        <v>0</v>
      </c>
      <c r="DU72" s="400">
        <f>DQ72+'APONTAMENTO CREDENCIAMENTO'!DU72</f>
        <v>37</v>
      </c>
      <c r="DV72" s="400">
        <f>DR72+'APONTAMENTO CREDENCIAMENTO'!DV72</f>
        <v>0</v>
      </c>
      <c r="DW72" s="400">
        <f>DS72+'APONTAMENTO CREDENCIAMENTO'!DW72</f>
        <v>6</v>
      </c>
      <c r="DX72" s="400">
        <f>DT72+'APONTAMENTO CREDENCIAMENTO'!DX72</f>
        <v>0</v>
      </c>
      <c r="DY72" s="400">
        <f>DU72+'APONTAMENTO CREDENCIAMENTO'!DY72</f>
        <v>37</v>
      </c>
      <c r="DZ72" s="400">
        <f>DV72+'APONTAMENTO CREDENCIAMENTO'!DZ72</f>
        <v>0</v>
      </c>
      <c r="EA72" s="400">
        <f>DW72+'APONTAMENTO CREDENCIAMENTO'!EA72</f>
        <v>6</v>
      </c>
      <c r="EB72" s="400">
        <f>DX72+'APONTAMENTO CREDENCIAMENTO'!EB72</f>
        <v>0</v>
      </c>
      <c r="EC72" s="400">
        <f>DY72+'APONTAMENTO CREDENCIAMENTO'!EC72</f>
        <v>37</v>
      </c>
      <c r="ED72" s="400">
        <f>DZ72+'APONTAMENTO CREDENCIAMENTO'!ED72</f>
        <v>0</v>
      </c>
      <c r="EE72" s="400">
        <f>EA72+'APONTAMENTO CREDENCIAMENTO'!EE72</f>
        <v>6</v>
      </c>
      <c r="EF72" s="400">
        <f>EB72+'APONTAMENTO CREDENCIAMENTO'!EF72</f>
        <v>0</v>
      </c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v>37</v>
      </c>
      <c r="EQ72" s="171">
        <v>0</v>
      </c>
      <c r="ER72" s="171">
        <v>6</v>
      </c>
      <c r="ES72" s="171">
        <v>0</v>
      </c>
      <c r="ET72" s="171">
        <v>0</v>
      </c>
      <c r="EU72" s="171">
        <v>0</v>
      </c>
      <c r="EV72" s="172">
        <v>43</v>
      </c>
      <c r="EW72" s="173"/>
      <c r="EX72" s="248">
        <v>0</v>
      </c>
      <c r="EY72" s="174">
        <v>48.2</v>
      </c>
      <c r="EZ72" s="249">
        <v>0</v>
      </c>
      <c r="FA72" s="249">
        <v>0</v>
      </c>
      <c r="FB72" s="174">
        <v>0</v>
      </c>
      <c r="FC72" s="126">
        <v>0</v>
      </c>
      <c r="FD72" s="250"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v>0</v>
      </c>
      <c r="HZ72" s="280">
        <v>0</v>
      </c>
      <c r="IA72" s="280">
        <v>0</v>
      </c>
      <c r="IB72" s="64"/>
      <c r="IC72" s="64"/>
    </row>
    <row r="73" spans="1:237" s="106" customFormat="1" ht="22.5" customHeight="1" x14ac:dyDescent="0.25">
      <c r="A73" s="368" t="s">
        <v>3246</v>
      </c>
      <c r="B73" s="369" t="s">
        <v>3247</v>
      </c>
      <c r="C73" s="375" t="s">
        <v>3191</v>
      </c>
      <c r="D73" s="371" t="s">
        <v>3248</v>
      </c>
      <c r="E73" s="371" t="s">
        <v>3249</v>
      </c>
      <c r="F73" s="376" t="s">
        <v>3181</v>
      </c>
      <c r="G73" s="376" t="s">
        <v>3182</v>
      </c>
      <c r="H73" s="373" t="s">
        <v>1324</v>
      </c>
      <c r="I73" s="374" t="s">
        <v>1324</v>
      </c>
      <c r="J73" s="421" t="s">
        <v>3183</v>
      </c>
      <c r="K73" s="422" t="s">
        <v>3186</v>
      </c>
      <c r="L73" s="329">
        <v>0</v>
      </c>
      <c r="M73" s="329">
        <v>0</v>
      </c>
      <c r="N73" s="657"/>
      <c r="O73" s="658" t="s">
        <v>3339</v>
      </c>
      <c r="P73" s="659">
        <v>0</v>
      </c>
      <c r="Q73" s="400"/>
      <c r="R73" s="401"/>
      <c r="S73" s="400"/>
      <c r="T73" s="401"/>
      <c r="U73" s="400">
        <f>Q73+'APONTAMENTO CREDENCIAMENTO'!U73</f>
        <v>0</v>
      </c>
      <c r="V73" s="400">
        <f>R73+'APONTAMENTO CREDENCIAMENTO'!V73</f>
        <v>0</v>
      </c>
      <c r="W73" s="400">
        <f>S73+'APONTAMENTO CREDENCIAMENTO'!W73</f>
        <v>0</v>
      </c>
      <c r="X73" s="400">
        <f>T73+'APONTAMENTO CREDENCIAMENTO'!X73</f>
        <v>0</v>
      </c>
      <c r="Y73" s="400">
        <f>U73+'APONTAMENTO CREDENCIAMENTO'!Y73</f>
        <v>0</v>
      </c>
      <c r="Z73" s="400">
        <f>V73+'APONTAMENTO CREDENCIAMENTO'!Z73</f>
        <v>0</v>
      </c>
      <c r="AA73" s="400">
        <f>W73+'APONTAMENTO CREDENCIAMENTO'!AA73</f>
        <v>0</v>
      </c>
      <c r="AB73" s="400">
        <f>X73+'APONTAMENTO CREDENCIAMENTO'!AB73</f>
        <v>0</v>
      </c>
      <c r="AC73" s="400">
        <f>Y73+'APONTAMENTO CREDENCIAMENTO'!AC73</f>
        <v>0</v>
      </c>
      <c r="AD73" s="400">
        <f>Z73+'APONTAMENTO CREDENCIAMENTO'!AD73</f>
        <v>0</v>
      </c>
      <c r="AE73" s="400">
        <f>AA73+'APONTAMENTO CREDENCIAMENTO'!AE73</f>
        <v>0</v>
      </c>
      <c r="AF73" s="400">
        <f>AB73+'APONTAMENTO CREDENCIAMENTO'!AF73</f>
        <v>0</v>
      </c>
      <c r="AG73" s="400">
        <f>AC73+'APONTAMENTO CREDENCIAMENTO'!AG73</f>
        <v>0</v>
      </c>
      <c r="AH73" s="400">
        <f>AD73+'APONTAMENTO CREDENCIAMENTO'!AH73</f>
        <v>0</v>
      </c>
      <c r="AI73" s="400">
        <f>AE73+'APONTAMENTO CREDENCIAMENTO'!AI73</f>
        <v>0</v>
      </c>
      <c r="AJ73" s="400">
        <f>AF73+'APONTAMENTO CREDENCIAMENTO'!AJ73</f>
        <v>0</v>
      </c>
      <c r="AK73" s="400">
        <f>AG73+'APONTAMENTO CREDENCIAMENTO'!AK73</f>
        <v>0</v>
      </c>
      <c r="AL73" s="400">
        <f>AH73+'APONTAMENTO CREDENCIAMENTO'!AL73</f>
        <v>0</v>
      </c>
      <c r="AM73" s="400">
        <f>AI73+'APONTAMENTO CREDENCIAMENTO'!AM73</f>
        <v>0</v>
      </c>
      <c r="AN73" s="400">
        <f>AJ73+'APONTAMENTO CREDENCIAMENTO'!AN73</f>
        <v>0</v>
      </c>
      <c r="AO73" s="400">
        <f>AK73+'APONTAMENTO CREDENCIAMENTO'!AO73</f>
        <v>0</v>
      </c>
      <c r="AP73" s="400">
        <f>AL73+'APONTAMENTO CREDENCIAMENTO'!AP73</f>
        <v>0</v>
      </c>
      <c r="AQ73" s="400">
        <f>AM73+'APONTAMENTO CREDENCIAMENTO'!AQ73</f>
        <v>0</v>
      </c>
      <c r="AR73" s="400">
        <f>AN73+'APONTAMENTO CREDENCIAMENTO'!AR73</f>
        <v>0</v>
      </c>
      <c r="AS73" s="400">
        <f>AO73+'APONTAMENTO CREDENCIAMENTO'!AS73</f>
        <v>0</v>
      </c>
      <c r="AT73" s="400">
        <f>AP73+'APONTAMENTO CREDENCIAMENTO'!AT73</f>
        <v>0</v>
      </c>
      <c r="AU73" s="400">
        <f>AQ73+'APONTAMENTO CREDENCIAMENTO'!AU73</f>
        <v>0</v>
      </c>
      <c r="AV73" s="400">
        <f>AR73+'APONTAMENTO CREDENCIAMENTO'!AV73</f>
        <v>0</v>
      </c>
      <c r="AW73" s="400">
        <f>AS73+'APONTAMENTO CREDENCIAMENTO'!AW73</f>
        <v>0</v>
      </c>
      <c r="AX73" s="400">
        <f>AT73+'APONTAMENTO CREDENCIAMENTO'!AX73</f>
        <v>0</v>
      </c>
      <c r="AY73" s="400">
        <f>AU73+'APONTAMENTO CREDENCIAMENTO'!AY73</f>
        <v>0</v>
      </c>
      <c r="AZ73" s="400">
        <f>AV73+'APONTAMENTO CREDENCIAMENTO'!AZ73</f>
        <v>0</v>
      </c>
      <c r="BA73" s="400">
        <f>AW73+'APONTAMENTO CREDENCIAMENTO'!BA73</f>
        <v>0</v>
      </c>
      <c r="BB73" s="400">
        <f>AX73+'APONTAMENTO CREDENCIAMENTO'!BB73</f>
        <v>0</v>
      </c>
      <c r="BC73" s="400">
        <f>AY73+'APONTAMENTO CREDENCIAMENTO'!BC73</f>
        <v>0</v>
      </c>
      <c r="BD73" s="400">
        <f>AZ73+'APONTAMENTO CREDENCIAMENTO'!BD73</f>
        <v>0</v>
      </c>
      <c r="BE73" s="400">
        <f>BA73+'APONTAMENTO CREDENCIAMENTO'!BE73</f>
        <v>0</v>
      </c>
      <c r="BF73" s="400">
        <f>BB73+'APONTAMENTO CREDENCIAMENTO'!BF73</f>
        <v>0</v>
      </c>
      <c r="BG73" s="400">
        <f>BC73+'APONTAMENTO CREDENCIAMENTO'!BG73</f>
        <v>0</v>
      </c>
      <c r="BH73" s="400">
        <f>BD73+'APONTAMENTO CREDENCIAMENTO'!BH73</f>
        <v>0</v>
      </c>
      <c r="BI73" s="400">
        <f>BE73+'APONTAMENTO CREDENCIAMENTO'!BI73</f>
        <v>0</v>
      </c>
      <c r="BJ73" s="400">
        <f>BF73+'APONTAMENTO CREDENCIAMENTO'!BJ73</f>
        <v>0</v>
      </c>
      <c r="BK73" s="400">
        <f>BG73+'APONTAMENTO CREDENCIAMENTO'!BK73</f>
        <v>0</v>
      </c>
      <c r="BL73" s="400">
        <f>BH73+'APONTAMENTO CREDENCIAMENTO'!BL73</f>
        <v>0</v>
      </c>
      <c r="BM73" s="400">
        <f>BI73+'APONTAMENTO CREDENCIAMENTO'!BM73</f>
        <v>0</v>
      </c>
      <c r="BN73" s="400">
        <f>BJ73+'APONTAMENTO CREDENCIAMENTO'!BN73</f>
        <v>0</v>
      </c>
      <c r="BO73" s="400">
        <f>BK73+'APONTAMENTO CREDENCIAMENTO'!BO73</f>
        <v>0</v>
      </c>
      <c r="BP73" s="400">
        <f>BL73+'APONTAMENTO CREDENCIAMENTO'!BP73</f>
        <v>0</v>
      </c>
      <c r="BQ73" s="400">
        <f>BM73+'APONTAMENTO CREDENCIAMENTO'!BQ73</f>
        <v>0</v>
      </c>
      <c r="BR73" s="400">
        <f>BN73+'APONTAMENTO CREDENCIAMENTO'!BR73</f>
        <v>0</v>
      </c>
      <c r="BS73" s="400">
        <f>BO73+'APONTAMENTO CREDENCIAMENTO'!BS73</f>
        <v>0</v>
      </c>
      <c r="BT73" s="400">
        <f>BP73+'APONTAMENTO CREDENCIAMENTO'!BT73</f>
        <v>0</v>
      </c>
      <c r="BU73" s="400">
        <f>BQ73+'APONTAMENTO CREDENCIAMENTO'!BU73</f>
        <v>0</v>
      </c>
      <c r="BV73" s="400">
        <f>BR73+'APONTAMENTO CREDENCIAMENTO'!BV73</f>
        <v>0</v>
      </c>
      <c r="BW73" s="400">
        <f>BS73+'APONTAMENTO CREDENCIAMENTO'!BW73</f>
        <v>0</v>
      </c>
      <c r="BX73" s="400">
        <f>BT73+'APONTAMENTO CREDENCIAMENTO'!BX73</f>
        <v>0</v>
      </c>
      <c r="BY73" s="400">
        <f>BU73+'APONTAMENTO CREDENCIAMENTO'!BY73</f>
        <v>0</v>
      </c>
      <c r="BZ73" s="400">
        <f>BV73+'APONTAMENTO CREDENCIAMENTO'!BZ73</f>
        <v>0</v>
      </c>
      <c r="CA73" s="400">
        <f>BW73+'APONTAMENTO CREDENCIAMENTO'!CA73</f>
        <v>0</v>
      </c>
      <c r="CB73" s="400">
        <f>BX73+'APONTAMENTO CREDENCIAMENTO'!CB73</f>
        <v>0</v>
      </c>
      <c r="CC73" s="400">
        <f>BY73+'APONTAMENTO CREDENCIAMENTO'!CC73</f>
        <v>0</v>
      </c>
      <c r="CD73" s="400">
        <f>BZ73+'APONTAMENTO CREDENCIAMENTO'!CD73</f>
        <v>0</v>
      </c>
      <c r="CE73" s="400">
        <f>CA73+'APONTAMENTO CREDENCIAMENTO'!CE73</f>
        <v>0</v>
      </c>
      <c r="CF73" s="400">
        <f>CB73+'APONTAMENTO CREDENCIAMENTO'!CF73</f>
        <v>0</v>
      </c>
      <c r="CG73" s="400">
        <f>CC73+'APONTAMENTO CREDENCIAMENTO'!CG73</f>
        <v>0</v>
      </c>
      <c r="CH73" s="400">
        <f>CD73+'APONTAMENTO CREDENCIAMENTO'!CH73</f>
        <v>0</v>
      </c>
      <c r="CI73" s="400">
        <f>CE73+'APONTAMENTO CREDENCIAMENTO'!CI73</f>
        <v>0</v>
      </c>
      <c r="CJ73" s="400">
        <f>CF73+'APONTAMENTO CREDENCIAMENTO'!CJ73</f>
        <v>0</v>
      </c>
      <c r="CK73" s="400">
        <f>CG73+'APONTAMENTO CREDENCIAMENTO'!CK73</f>
        <v>0</v>
      </c>
      <c r="CL73" s="400">
        <f>CH73+'APONTAMENTO CREDENCIAMENTO'!CL73</f>
        <v>0</v>
      </c>
      <c r="CM73" s="400">
        <f>CI73+'APONTAMENTO CREDENCIAMENTO'!CM73</f>
        <v>0</v>
      </c>
      <c r="CN73" s="400">
        <f>CJ73+'APONTAMENTO CREDENCIAMENTO'!CN73</f>
        <v>0</v>
      </c>
      <c r="CO73" s="400">
        <f>CK73+'APONTAMENTO CREDENCIAMENTO'!CO73</f>
        <v>0</v>
      </c>
      <c r="CP73" s="400">
        <f>CL73+'APONTAMENTO CREDENCIAMENTO'!CP73</f>
        <v>0</v>
      </c>
      <c r="CQ73" s="400">
        <f>CM73+'APONTAMENTO CREDENCIAMENTO'!CQ73</f>
        <v>0</v>
      </c>
      <c r="CR73" s="400">
        <f>CN73+'APONTAMENTO CREDENCIAMENTO'!CR73</f>
        <v>0</v>
      </c>
      <c r="CS73" s="400">
        <f>CO73+'APONTAMENTO CREDENCIAMENTO'!CS73</f>
        <v>0</v>
      </c>
      <c r="CT73" s="400">
        <f>CP73+'APONTAMENTO CREDENCIAMENTO'!CT73</f>
        <v>0</v>
      </c>
      <c r="CU73" s="400">
        <f>CQ73+'APONTAMENTO CREDENCIAMENTO'!CU73</f>
        <v>0</v>
      </c>
      <c r="CV73" s="400">
        <f>CR73+'APONTAMENTO CREDENCIAMENTO'!CV73</f>
        <v>0</v>
      </c>
      <c r="CW73" s="400">
        <f>CS73+'APONTAMENTO CREDENCIAMENTO'!CW73</f>
        <v>0</v>
      </c>
      <c r="CX73" s="400">
        <f>CT73+'APONTAMENTO CREDENCIAMENTO'!CX73</f>
        <v>0</v>
      </c>
      <c r="CY73" s="400">
        <f>CU73+'APONTAMENTO CREDENCIAMENTO'!CY73</f>
        <v>0</v>
      </c>
      <c r="CZ73" s="400">
        <f>CV73+'APONTAMENTO CREDENCIAMENTO'!CZ73</f>
        <v>0</v>
      </c>
      <c r="DA73" s="400">
        <f>CW73+'APONTAMENTO CREDENCIAMENTO'!DA73</f>
        <v>0</v>
      </c>
      <c r="DB73" s="400">
        <f>CX73+'APONTAMENTO CREDENCIAMENTO'!DB73</f>
        <v>0</v>
      </c>
      <c r="DC73" s="400">
        <f>CY73+'APONTAMENTO CREDENCIAMENTO'!DC73</f>
        <v>0</v>
      </c>
      <c r="DD73" s="400">
        <f>CZ73+'APONTAMENTO CREDENCIAMENTO'!DD73</f>
        <v>0</v>
      </c>
      <c r="DE73" s="400">
        <f>DA73+'APONTAMENTO CREDENCIAMENTO'!DE73</f>
        <v>0</v>
      </c>
      <c r="DF73" s="400">
        <f>DB73+'APONTAMENTO CREDENCIAMENTO'!DF73</f>
        <v>0</v>
      </c>
      <c r="DG73" s="400">
        <f>DC73+'APONTAMENTO CREDENCIAMENTO'!DG73</f>
        <v>0</v>
      </c>
      <c r="DH73" s="400">
        <f>DD73+'APONTAMENTO CREDENCIAMENTO'!DH73</f>
        <v>0</v>
      </c>
      <c r="DI73" s="400">
        <f>DE73+'APONTAMENTO CREDENCIAMENTO'!DI73</f>
        <v>0</v>
      </c>
      <c r="DJ73" s="400">
        <f>DF73+'APONTAMENTO CREDENCIAMENTO'!DJ73</f>
        <v>0</v>
      </c>
      <c r="DK73" s="400">
        <f>DG73+'APONTAMENTO CREDENCIAMENTO'!DK73</f>
        <v>0</v>
      </c>
      <c r="DL73" s="400">
        <f>DH73+'APONTAMENTO CREDENCIAMENTO'!DL73</f>
        <v>0</v>
      </c>
      <c r="DM73" s="400">
        <f>DI73+'APONTAMENTO CREDENCIAMENTO'!DM73</f>
        <v>0</v>
      </c>
      <c r="DN73" s="400">
        <f>DJ73+'APONTAMENTO CREDENCIAMENTO'!DN73</f>
        <v>0</v>
      </c>
      <c r="DO73" s="400">
        <f>DK73+'APONTAMENTO CREDENCIAMENTO'!DO73</f>
        <v>0</v>
      </c>
      <c r="DP73" s="400">
        <f>DL73+'APONTAMENTO CREDENCIAMENTO'!DP73</f>
        <v>0</v>
      </c>
      <c r="DQ73" s="400">
        <f>DM73+'APONTAMENTO CREDENCIAMENTO'!DQ73</f>
        <v>0</v>
      </c>
      <c r="DR73" s="400">
        <f>DN73+'APONTAMENTO CREDENCIAMENTO'!DR73</f>
        <v>0</v>
      </c>
      <c r="DS73" s="400">
        <f>DO73+'APONTAMENTO CREDENCIAMENTO'!DS73</f>
        <v>0</v>
      </c>
      <c r="DT73" s="400">
        <f>DP73+'APONTAMENTO CREDENCIAMENTO'!DT73</f>
        <v>0</v>
      </c>
      <c r="DU73" s="400">
        <f>DQ73+'APONTAMENTO CREDENCIAMENTO'!DU73</f>
        <v>0</v>
      </c>
      <c r="DV73" s="400">
        <f>DR73+'APONTAMENTO CREDENCIAMENTO'!DV73</f>
        <v>0</v>
      </c>
      <c r="DW73" s="400">
        <f>DS73+'APONTAMENTO CREDENCIAMENTO'!DW73</f>
        <v>0</v>
      </c>
      <c r="DX73" s="400">
        <f>DT73+'APONTAMENTO CREDENCIAMENTO'!DX73</f>
        <v>0</v>
      </c>
      <c r="DY73" s="400">
        <f>DU73+'APONTAMENTO CREDENCIAMENTO'!DY73</f>
        <v>0</v>
      </c>
      <c r="DZ73" s="400">
        <f>DV73+'APONTAMENTO CREDENCIAMENTO'!DZ73</f>
        <v>0</v>
      </c>
      <c r="EA73" s="400">
        <f>DW73+'APONTAMENTO CREDENCIAMENTO'!EA73</f>
        <v>0</v>
      </c>
      <c r="EB73" s="400">
        <f>DX73+'APONTAMENTO CREDENCIAMENTO'!EB73</f>
        <v>0</v>
      </c>
      <c r="EC73" s="400">
        <f>DY73+'APONTAMENTO CREDENCIAMENTO'!EC73</f>
        <v>0</v>
      </c>
      <c r="ED73" s="400">
        <f>DZ73+'APONTAMENTO CREDENCIAMENTO'!ED73</f>
        <v>0</v>
      </c>
      <c r="EE73" s="400">
        <f>EA73+'APONTAMENTO CREDENCIAMENTO'!EE73</f>
        <v>0</v>
      </c>
      <c r="EF73" s="400">
        <f>EB73+'APONTAMENTO CREDENCIAMENTO'!EF73</f>
        <v>0</v>
      </c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v>0</v>
      </c>
      <c r="EQ73" s="171">
        <v>0</v>
      </c>
      <c r="ER73" s="171">
        <v>0</v>
      </c>
      <c r="ES73" s="171">
        <v>0</v>
      </c>
      <c r="ET73" s="171">
        <v>0</v>
      </c>
      <c r="EU73" s="171">
        <v>0</v>
      </c>
      <c r="EV73" s="172">
        <v>0</v>
      </c>
      <c r="EW73" s="125"/>
      <c r="EX73" s="248">
        <v>0</v>
      </c>
      <c r="EY73" s="174">
        <v>0</v>
      </c>
      <c r="EZ73" s="249">
        <v>0</v>
      </c>
      <c r="FA73" s="249">
        <v>0</v>
      </c>
      <c r="FB73" s="174">
        <v>0</v>
      </c>
      <c r="FC73" s="126">
        <v>0</v>
      </c>
      <c r="FD73" s="250"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v>0</v>
      </c>
      <c r="HZ73" s="280">
        <v>0</v>
      </c>
      <c r="IA73" s="280">
        <v>0</v>
      </c>
      <c r="IB73" s="64"/>
      <c r="IC73" s="64"/>
    </row>
    <row r="74" spans="1:237" s="106" customFormat="1" ht="22.5" customHeight="1" x14ac:dyDescent="0.25">
      <c r="A74" s="368" t="s">
        <v>3246</v>
      </c>
      <c r="B74" s="369" t="s">
        <v>3247</v>
      </c>
      <c r="C74" s="375" t="s">
        <v>3191</v>
      </c>
      <c r="D74" s="371" t="s">
        <v>3248</v>
      </c>
      <c r="E74" s="371" t="s">
        <v>3249</v>
      </c>
      <c r="F74" s="376" t="s">
        <v>3181</v>
      </c>
      <c r="G74" s="376" t="s">
        <v>3182</v>
      </c>
      <c r="H74" s="373" t="s">
        <v>1324</v>
      </c>
      <c r="I74" s="374" t="s">
        <v>1324</v>
      </c>
      <c r="J74" s="421" t="s">
        <v>3183</v>
      </c>
      <c r="K74" s="423" t="s">
        <v>3187</v>
      </c>
      <c r="L74" s="329">
        <v>0</v>
      </c>
      <c r="M74" s="329">
        <v>0</v>
      </c>
      <c r="N74" s="657"/>
      <c r="O74" s="658" t="s">
        <v>3339</v>
      </c>
      <c r="P74" s="659">
        <v>0</v>
      </c>
      <c r="Q74" s="400"/>
      <c r="R74" s="401"/>
      <c r="S74" s="400"/>
      <c r="T74" s="401"/>
      <c r="U74" s="400">
        <f>Q74+'APONTAMENTO CREDENCIAMENTO'!U74</f>
        <v>0</v>
      </c>
      <c r="V74" s="400">
        <f>R74+'APONTAMENTO CREDENCIAMENTO'!V74</f>
        <v>0</v>
      </c>
      <c r="W74" s="400">
        <f>S74+'APONTAMENTO CREDENCIAMENTO'!W74</f>
        <v>0</v>
      </c>
      <c r="X74" s="400">
        <f>T74+'APONTAMENTO CREDENCIAMENTO'!X74</f>
        <v>0</v>
      </c>
      <c r="Y74" s="400">
        <f>U74+'APONTAMENTO CREDENCIAMENTO'!Y74</f>
        <v>0</v>
      </c>
      <c r="Z74" s="400">
        <f>V74+'APONTAMENTO CREDENCIAMENTO'!Z74</f>
        <v>0</v>
      </c>
      <c r="AA74" s="400">
        <f>W74+'APONTAMENTO CREDENCIAMENTO'!AA74</f>
        <v>0</v>
      </c>
      <c r="AB74" s="400">
        <f>X74+'APONTAMENTO CREDENCIAMENTO'!AB74</f>
        <v>0</v>
      </c>
      <c r="AC74" s="400">
        <f>Y74+'APONTAMENTO CREDENCIAMENTO'!AC74</f>
        <v>0</v>
      </c>
      <c r="AD74" s="400">
        <f>Z74+'APONTAMENTO CREDENCIAMENTO'!AD74</f>
        <v>0</v>
      </c>
      <c r="AE74" s="400">
        <f>AA74+'APONTAMENTO CREDENCIAMENTO'!AE74</f>
        <v>0</v>
      </c>
      <c r="AF74" s="400">
        <f>AB74+'APONTAMENTO CREDENCIAMENTO'!AF74</f>
        <v>0</v>
      </c>
      <c r="AG74" s="400">
        <f>AC74+'APONTAMENTO CREDENCIAMENTO'!AG74</f>
        <v>0</v>
      </c>
      <c r="AH74" s="400">
        <f>AD74+'APONTAMENTO CREDENCIAMENTO'!AH74</f>
        <v>0</v>
      </c>
      <c r="AI74" s="400">
        <f>AE74+'APONTAMENTO CREDENCIAMENTO'!AI74</f>
        <v>0</v>
      </c>
      <c r="AJ74" s="400">
        <f>AF74+'APONTAMENTO CREDENCIAMENTO'!AJ74</f>
        <v>0</v>
      </c>
      <c r="AK74" s="400">
        <f>AG74+'APONTAMENTO CREDENCIAMENTO'!AK74</f>
        <v>0</v>
      </c>
      <c r="AL74" s="400">
        <f>AH74+'APONTAMENTO CREDENCIAMENTO'!AL74</f>
        <v>0</v>
      </c>
      <c r="AM74" s="400">
        <f>AI74+'APONTAMENTO CREDENCIAMENTO'!AM74</f>
        <v>0</v>
      </c>
      <c r="AN74" s="400">
        <f>AJ74+'APONTAMENTO CREDENCIAMENTO'!AN74</f>
        <v>0</v>
      </c>
      <c r="AO74" s="400">
        <f>AK74+'APONTAMENTO CREDENCIAMENTO'!AO74</f>
        <v>0</v>
      </c>
      <c r="AP74" s="400">
        <f>AL74+'APONTAMENTO CREDENCIAMENTO'!AP74</f>
        <v>0</v>
      </c>
      <c r="AQ74" s="400">
        <f>AM74+'APONTAMENTO CREDENCIAMENTO'!AQ74</f>
        <v>0</v>
      </c>
      <c r="AR74" s="400">
        <f>AN74+'APONTAMENTO CREDENCIAMENTO'!AR74</f>
        <v>0</v>
      </c>
      <c r="AS74" s="400">
        <f>AO74+'APONTAMENTO CREDENCIAMENTO'!AS74</f>
        <v>0</v>
      </c>
      <c r="AT74" s="400">
        <f>AP74+'APONTAMENTO CREDENCIAMENTO'!AT74</f>
        <v>0</v>
      </c>
      <c r="AU74" s="400">
        <f>AQ74+'APONTAMENTO CREDENCIAMENTO'!AU74</f>
        <v>0</v>
      </c>
      <c r="AV74" s="400">
        <f>AR74+'APONTAMENTO CREDENCIAMENTO'!AV74</f>
        <v>0</v>
      </c>
      <c r="AW74" s="400">
        <f>AS74+'APONTAMENTO CREDENCIAMENTO'!AW74</f>
        <v>0</v>
      </c>
      <c r="AX74" s="400">
        <f>AT74+'APONTAMENTO CREDENCIAMENTO'!AX74</f>
        <v>0</v>
      </c>
      <c r="AY74" s="400">
        <f>AU74+'APONTAMENTO CREDENCIAMENTO'!AY74</f>
        <v>0</v>
      </c>
      <c r="AZ74" s="400">
        <f>AV74+'APONTAMENTO CREDENCIAMENTO'!AZ74</f>
        <v>0</v>
      </c>
      <c r="BA74" s="400">
        <f>AW74+'APONTAMENTO CREDENCIAMENTO'!BA74</f>
        <v>0</v>
      </c>
      <c r="BB74" s="400">
        <f>AX74+'APONTAMENTO CREDENCIAMENTO'!BB74</f>
        <v>0</v>
      </c>
      <c r="BC74" s="400">
        <f>AY74+'APONTAMENTO CREDENCIAMENTO'!BC74</f>
        <v>0</v>
      </c>
      <c r="BD74" s="400">
        <f>AZ74+'APONTAMENTO CREDENCIAMENTO'!BD74</f>
        <v>0</v>
      </c>
      <c r="BE74" s="400">
        <f>BA74+'APONTAMENTO CREDENCIAMENTO'!BE74</f>
        <v>0</v>
      </c>
      <c r="BF74" s="400">
        <f>BB74+'APONTAMENTO CREDENCIAMENTO'!BF74</f>
        <v>0</v>
      </c>
      <c r="BG74" s="400">
        <f>BC74+'APONTAMENTO CREDENCIAMENTO'!BG74</f>
        <v>0</v>
      </c>
      <c r="BH74" s="400">
        <f>BD74+'APONTAMENTO CREDENCIAMENTO'!BH74</f>
        <v>0</v>
      </c>
      <c r="BI74" s="400">
        <f>BE74+'APONTAMENTO CREDENCIAMENTO'!BI74</f>
        <v>0</v>
      </c>
      <c r="BJ74" s="400">
        <f>BF74+'APONTAMENTO CREDENCIAMENTO'!BJ74</f>
        <v>0</v>
      </c>
      <c r="BK74" s="400">
        <f>BG74+'APONTAMENTO CREDENCIAMENTO'!BK74</f>
        <v>0</v>
      </c>
      <c r="BL74" s="400">
        <f>BH74+'APONTAMENTO CREDENCIAMENTO'!BL74</f>
        <v>0</v>
      </c>
      <c r="BM74" s="400">
        <f>BI74+'APONTAMENTO CREDENCIAMENTO'!BM74</f>
        <v>0</v>
      </c>
      <c r="BN74" s="400">
        <f>BJ74+'APONTAMENTO CREDENCIAMENTO'!BN74</f>
        <v>0</v>
      </c>
      <c r="BO74" s="400">
        <f>BK74+'APONTAMENTO CREDENCIAMENTO'!BO74</f>
        <v>0</v>
      </c>
      <c r="BP74" s="400">
        <f>BL74+'APONTAMENTO CREDENCIAMENTO'!BP74</f>
        <v>0</v>
      </c>
      <c r="BQ74" s="400">
        <f>BM74+'APONTAMENTO CREDENCIAMENTO'!BQ74</f>
        <v>0</v>
      </c>
      <c r="BR74" s="400">
        <f>BN74+'APONTAMENTO CREDENCIAMENTO'!BR74</f>
        <v>0</v>
      </c>
      <c r="BS74" s="400">
        <f>BO74+'APONTAMENTO CREDENCIAMENTO'!BS74</f>
        <v>0</v>
      </c>
      <c r="BT74" s="400">
        <f>BP74+'APONTAMENTO CREDENCIAMENTO'!BT74</f>
        <v>0</v>
      </c>
      <c r="BU74" s="400">
        <f>BQ74+'APONTAMENTO CREDENCIAMENTO'!BU74</f>
        <v>0</v>
      </c>
      <c r="BV74" s="400">
        <f>BR74+'APONTAMENTO CREDENCIAMENTO'!BV74</f>
        <v>0</v>
      </c>
      <c r="BW74" s="400">
        <f>BS74+'APONTAMENTO CREDENCIAMENTO'!BW74</f>
        <v>0</v>
      </c>
      <c r="BX74" s="400">
        <f>BT74+'APONTAMENTO CREDENCIAMENTO'!BX74</f>
        <v>0</v>
      </c>
      <c r="BY74" s="400">
        <f>BU74+'APONTAMENTO CREDENCIAMENTO'!BY74</f>
        <v>0</v>
      </c>
      <c r="BZ74" s="400">
        <f>BV74+'APONTAMENTO CREDENCIAMENTO'!BZ74</f>
        <v>0</v>
      </c>
      <c r="CA74" s="400">
        <f>BW74+'APONTAMENTO CREDENCIAMENTO'!CA74</f>
        <v>0</v>
      </c>
      <c r="CB74" s="400">
        <f>BX74+'APONTAMENTO CREDENCIAMENTO'!CB74</f>
        <v>0</v>
      </c>
      <c r="CC74" s="400">
        <f>BY74+'APONTAMENTO CREDENCIAMENTO'!CC74</f>
        <v>0</v>
      </c>
      <c r="CD74" s="400">
        <f>BZ74+'APONTAMENTO CREDENCIAMENTO'!CD74</f>
        <v>0</v>
      </c>
      <c r="CE74" s="400">
        <f>CA74+'APONTAMENTO CREDENCIAMENTO'!CE74</f>
        <v>0</v>
      </c>
      <c r="CF74" s="400">
        <f>CB74+'APONTAMENTO CREDENCIAMENTO'!CF74</f>
        <v>0</v>
      </c>
      <c r="CG74" s="400">
        <f>CC74+'APONTAMENTO CREDENCIAMENTO'!CG74</f>
        <v>0</v>
      </c>
      <c r="CH74" s="400">
        <f>CD74+'APONTAMENTO CREDENCIAMENTO'!CH74</f>
        <v>0</v>
      </c>
      <c r="CI74" s="400">
        <f>CE74+'APONTAMENTO CREDENCIAMENTO'!CI74</f>
        <v>0</v>
      </c>
      <c r="CJ74" s="400">
        <f>CF74+'APONTAMENTO CREDENCIAMENTO'!CJ74</f>
        <v>0</v>
      </c>
      <c r="CK74" s="400">
        <f>CG74+'APONTAMENTO CREDENCIAMENTO'!CK74</f>
        <v>0</v>
      </c>
      <c r="CL74" s="400">
        <f>CH74+'APONTAMENTO CREDENCIAMENTO'!CL74</f>
        <v>0</v>
      </c>
      <c r="CM74" s="400">
        <f>CI74+'APONTAMENTO CREDENCIAMENTO'!CM74</f>
        <v>0</v>
      </c>
      <c r="CN74" s="400">
        <f>CJ74+'APONTAMENTO CREDENCIAMENTO'!CN74</f>
        <v>0</v>
      </c>
      <c r="CO74" s="400">
        <f>CK74+'APONTAMENTO CREDENCIAMENTO'!CO74</f>
        <v>0</v>
      </c>
      <c r="CP74" s="400">
        <f>CL74+'APONTAMENTO CREDENCIAMENTO'!CP74</f>
        <v>0</v>
      </c>
      <c r="CQ74" s="400">
        <f>CM74+'APONTAMENTO CREDENCIAMENTO'!CQ74</f>
        <v>0</v>
      </c>
      <c r="CR74" s="400">
        <f>CN74+'APONTAMENTO CREDENCIAMENTO'!CR74</f>
        <v>0</v>
      </c>
      <c r="CS74" s="400">
        <f>CO74+'APONTAMENTO CREDENCIAMENTO'!CS74</f>
        <v>0</v>
      </c>
      <c r="CT74" s="400">
        <f>CP74+'APONTAMENTO CREDENCIAMENTO'!CT74</f>
        <v>0</v>
      </c>
      <c r="CU74" s="400">
        <f>CQ74+'APONTAMENTO CREDENCIAMENTO'!CU74</f>
        <v>0</v>
      </c>
      <c r="CV74" s="400">
        <f>CR74+'APONTAMENTO CREDENCIAMENTO'!CV74</f>
        <v>0</v>
      </c>
      <c r="CW74" s="400">
        <f>CS74+'APONTAMENTO CREDENCIAMENTO'!CW74</f>
        <v>0</v>
      </c>
      <c r="CX74" s="400">
        <f>CT74+'APONTAMENTO CREDENCIAMENTO'!CX74</f>
        <v>0</v>
      </c>
      <c r="CY74" s="400">
        <f>CU74+'APONTAMENTO CREDENCIAMENTO'!CY74</f>
        <v>0</v>
      </c>
      <c r="CZ74" s="400">
        <f>CV74+'APONTAMENTO CREDENCIAMENTO'!CZ74</f>
        <v>0</v>
      </c>
      <c r="DA74" s="400">
        <f>CW74+'APONTAMENTO CREDENCIAMENTO'!DA74</f>
        <v>0</v>
      </c>
      <c r="DB74" s="400">
        <f>CX74+'APONTAMENTO CREDENCIAMENTO'!DB74</f>
        <v>0</v>
      </c>
      <c r="DC74" s="400">
        <f>CY74+'APONTAMENTO CREDENCIAMENTO'!DC74</f>
        <v>0</v>
      </c>
      <c r="DD74" s="400">
        <f>CZ74+'APONTAMENTO CREDENCIAMENTO'!DD74</f>
        <v>0</v>
      </c>
      <c r="DE74" s="400">
        <f>DA74+'APONTAMENTO CREDENCIAMENTO'!DE74</f>
        <v>0</v>
      </c>
      <c r="DF74" s="400">
        <f>DB74+'APONTAMENTO CREDENCIAMENTO'!DF74</f>
        <v>0</v>
      </c>
      <c r="DG74" s="400">
        <f>DC74+'APONTAMENTO CREDENCIAMENTO'!DG74</f>
        <v>0</v>
      </c>
      <c r="DH74" s="400">
        <f>DD74+'APONTAMENTO CREDENCIAMENTO'!DH74</f>
        <v>0</v>
      </c>
      <c r="DI74" s="400">
        <f>DE74+'APONTAMENTO CREDENCIAMENTO'!DI74</f>
        <v>0</v>
      </c>
      <c r="DJ74" s="400">
        <f>DF74+'APONTAMENTO CREDENCIAMENTO'!DJ74</f>
        <v>0</v>
      </c>
      <c r="DK74" s="400">
        <f>DG74+'APONTAMENTO CREDENCIAMENTO'!DK74</f>
        <v>0</v>
      </c>
      <c r="DL74" s="400">
        <f>DH74+'APONTAMENTO CREDENCIAMENTO'!DL74</f>
        <v>0</v>
      </c>
      <c r="DM74" s="400">
        <f>DI74+'APONTAMENTO CREDENCIAMENTO'!DM74</f>
        <v>0</v>
      </c>
      <c r="DN74" s="400">
        <f>DJ74+'APONTAMENTO CREDENCIAMENTO'!DN74</f>
        <v>0</v>
      </c>
      <c r="DO74" s="400">
        <f>DK74+'APONTAMENTO CREDENCIAMENTO'!DO74</f>
        <v>0</v>
      </c>
      <c r="DP74" s="400">
        <f>DL74+'APONTAMENTO CREDENCIAMENTO'!DP74</f>
        <v>0</v>
      </c>
      <c r="DQ74" s="400">
        <f>DM74+'APONTAMENTO CREDENCIAMENTO'!DQ74</f>
        <v>0</v>
      </c>
      <c r="DR74" s="400">
        <f>DN74+'APONTAMENTO CREDENCIAMENTO'!DR74</f>
        <v>0</v>
      </c>
      <c r="DS74" s="400">
        <f>DO74+'APONTAMENTO CREDENCIAMENTO'!DS74</f>
        <v>0</v>
      </c>
      <c r="DT74" s="400">
        <f>DP74+'APONTAMENTO CREDENCIAMENTO'!DT74</f>
        <v>0</v>
      </c>
      <c r="DU74" s="400">
        <f>DQ74+'APONTAMENTO CREDENCIAMENTO'!DU74</f>
        <v>0</v>
      </c>
      <c r="DV74" s="400">
        <f>DR74+'APONTAMENTO CREDENCIAMENTO'!DV74</f>
        <v>0</v>
      </c>
      <c r="DW74" s="400">
        <f>DS74+'APONTAMENTO CREDENCIAMENTO'!DW74</f>
        <v>0</v>
      </c>
      <c r="DX74" s="400">
        <f>DT74+'APONTAMENTO CREDENCIAMENTO'!DX74</f>
        <v>0</v>
      </c>
      <c r="DY74" s="400">
        <f>DU74+'APONTAMENTO CREDENCIAMENTO'!DY74</f>
        <v>0</v>
      </c>
      <c r="DZ74" s="400">
        <f>DV74+'APONTAMENTO CREDENCIAMENTO'!DZ74</f>
        <v>0</v>
      </c>
      <c r="EA74" s="400">
        <f>DW74+'APONTAMENTO CREDENCIAMENTO'!EA74</f>
        <v>0</v>
      </c>
      <c r="EB74" s="400">
        <f>DX74+'APONTAMENTO CREDENCIAMENTO'!EB74</f>
        <v>0</v>
      </c>
      <c r="EC74" s="400">
        <f>DY74+'APONTAMENTO CREDENCIAMENTO'!EC74</f>
        <v>0</v>
      </c>
      <c r="ED74" s="400">
        <f>DZ74+'APONTAMENTO CREDENCIAMENTO'!ED74</f>
        <v>0</v>
      </c>
      <c r="EE74" s="400">
        <f>EA74+'APONTAMENTO CREDENCIAMENTO'!EE74</f>
        <v>0</v>
      </c>
      <c r="EF74" s="400">
        <f>EB74+'APONTAMENTO CREDENCIAMENTO'!EF74</f>
        <v>0</v>
      </c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v>0</v>
      </c>
      <c r="EQ74" s="171">
        <v>0</v>
      </c>
      <c r="ER74" s="171">
        <v>0</v>
      </c>
      <c r="ES74" s="171">
        <v>0</v>
      </c>
      <c r="ET74" s="171">
        <v>0</v>
      </c>
      <c r="EU74" s="171">
        <v>0</v>
      </c>
      <c r="EV74" s="172">
        <v>0</v>
      </c>
      <c r="EW74" s="127"/>
      <c r="EX74" s="248">
        <v>0</v>
      </c>
      <c r="EY74" s="174">
        <v>0</v>
      </c>
      <c r="EZ74" s="249">
        <v>0</v>
      </c>
      <c r="FA74" s="249">
        <v>0</v>
      </c>
      <c r="FB74" s="174">
        <v>0</v>
      </c>
      <c r="FC74" s="126">
        <v>0</v>
      </c>
      <c r="FD74" s="250"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v>0</v>
      </c>
      <c r="HZ74" s="280">
        <v>0</v>
      </c>
      <c r="IA74" s="280">
        <v>0</v>
      </c>
      <c r="IB74" s="65"/>
      <c r="IC74" s="65"/>
    </row>
    <row r="75" spans="1:237" s="106" customFormat="1" ht="22.5" customHeight="1" thickBot="1" x14ac:dyDescent="0.3">
      <c r="A75" s="377" t="s">
        <v>3246</v>
      </c>
      <c r="B75" s="378" t="s">
        <v>3247</v>
      </c>
      <c r="C75" s="379" t="s">
        <v>3191</v>
      </c>
      <c r="D75" s="380" t="s">
        <v>3248</v>
      </c>
      <c r="E75" s="380" t="s">
        <v>3249</v>
      </c>
      <c r="F75" s="381" t="s">
        <v>3181</v>
      </c>
      <c r="G75" s="381" t="s">
        <v>3182</v>
      </c>
      <c r="H75" s="382" t="s">
        <v>1324</v>
      </c>
      <c r="I75" s="383" t="s">
        <v>1324</v>
      </c>
      <c r="J75" s="421" t="s">
        <v>3183</v>
      </c>
      <c r="K75" s="424" t="s">
        <v>60</v>
      </c>
      <c r="L75" s="329">
        <v>0</v>
      </c>
      <c r="M75" s="329">
        <v>0</v>
      </c>
      <c r="N75" s="657"/>
      <c r="O75" s="658" t="s">
        <v>3339</v>
      </c>
      <c r="P75" s="659">
        <v>0</v>
      </c>
      <c r="Q75" s="400"/>
      <c r="R75" s="401"/>
      <c r="S75" s="400"/>
      <c r="T75" s="401"/>
      <c r="U75" s="400">
        <f>Q75+'APONTAMENTO CREDENCIAMENTO'!U75</f>
        <v>0</v>
      </c>
      <c r="V75" s="400">
        <f>R75+'APONTAMENTO CREDENCIAMENTO'!V75</f>
        <v>0</v>
      </c>
      <c r="W75" s="400">
        <f>S75+'APONTAMENTO CREDENCIAMENTO'!W75</f>
        <v>0</v>
      </c>
      <c r="X75" s="400">
        <f>T75+'APONTAMENTO CREDENCIAMENTO'!X75</f>
        <v>0</v>
      </c>
      <c r="Y75" s="400">
        <f>U75+'APONTAMENTO CREDENCIAMENTO'!Y75</f>
        <v>0</v>
      </c>
      <c r="Z75" s="400">
        <f>V75+'APONTAMENTO CREDENCIAMENTO'!Z75</f>
        <v>0</v>
      </c>
      <c r="AA75" s="400">
        <f>W75+'APONTAMENTO CREDENCIAMENTO'!AA75</f>
        <v>0</v>
      </c>
      <c r="AB75" s="400">
        <f>X75+'APONTAMENTO CREDENCIAMENTO'!AB75</f>
        <v>0</v>
      </c>
      <c r="AC75" s="400">
        <f>Y75+'APONTAMENTO CREDENCIAMENTO'!AC75</f>
        <v>0</v>
      </c>
      <c r="AD75" s="400">
        <f>Z75+'APONTAMENTO CREDENCIAMENTO'!AD75</f>
        <v>0</v>
      </c>
      <c r="AE75" s="400">
        <f>AA75+'APONTAMENTO CREDENCIAMENTO'!AE75</f>
        <v>0</v>
      </c>
      <c r="AF75" s="400">
        <f>AB75+'APONTAMENTO CREDENCIAMENTO'!AF75</f>
        <v>0</v>
      </c>
      <c r="AG75" s="400">
        <f>AC75+'APONTAMENTO CREDENCIAMENTO'!AG75</f>
        <v>0</v>
      </c>
      <c r="AH75" s="400">
        <f>AD75+'APONTAMENTO CREDENCIAMENTO'!AH75</f>
        <v>0</v>
      </c>
      <c r="AI75" s="400">
        <f>AE75+'APONTAMENTO CREDENCIAMENTO'!AI75</f>
        <v>0</v>
      </c>
      <c r="AJ75" s="400">
        <f>AF75+'APONTAMENTO CREDENCIAMENTO'!AJ75</f>
        <v>0</v>
      </c>
      <c r="AK75" s="400">
        <f>AG75+'APONTAMENTO CREDENCIAMENTO'!AK75</f>
        <v>0</v>
      </c>
      <c r="AL75" s="400">
        <f>AH75+'APONTAMENTO CREDENCIAMENTO'!AL75</f>
        <v>0</v>
      </c>
      <c r="AM75" s="400">
        <f>AI75+'APONTAMENTO CREDENCIAMENTO'!AM75</f>
        <v>0</v>
      </c>
      <c r="AN75" s="400">
        <f>AJ75+'APONTAMENTO CREDENCIAMENTO'!AN75</f>
        <v>0</v>
      </c>
      <c r="AO75" s="400">
        <f>AK75+'APONTAMENTO CREDENCIAMENTO'!AO75</f>
        <v>0</v>
      </c>
      <c r="AP75" s="400">
        <f>AL75+'APONTAMENTO CREDENCIAMENTO'!AP75</f>
        <v>0</v>
      </c>
      <c r="AQ75" s="400">
        <f>AM75+'APONTAMENTO CREDENCIAMENTO'!AQ75</f>
        <v>0</v>
      </c>
      <c r="AR75" s="400">
        <f>AN75+'APONTAMENTO CREDENCIAMENTO'!AR75</f>
        <v>0</v>
      </c>
      <c r="AS75" s="400">
        <f>AO75+'APONTAMENTO CREDENCIAMENTO'!AS75</f>
        <v>0</v>
      </c>
      <c r="AT75" s="400">
        <f>AP75+'APONTAMENTO CREDENCIAMENTO'!AT75</f>
        <v>0</v>
      </c>
      <c r="AU75" s="400">
        <f>AQ75+'APONTAMENTO CREDENCIAMENTO'!AU75</f>
        <v>0</v>
      </c>
      <c r="AV75" s="400">
        <f>AR75+'APONTAMENTO CREDENCIAMENTO'!AV75</f>
        <v>0</v>
      </c>
      <c r="AW75" s="400">
        <f>AS75+'APONTAMENTO CREDENCIAMENTO'!AW75</f>
        <v>0</v>
      </c>
      <c r="AX75" s="400">
        <f>AT75+'APONTAMENTO CREDENCIAMENTO'!AX75</f>
        <v>0</v>
      </c>
      <c r="AY75" s="400">
        <f>AU75+'APONTAMENTO CREDENCIAMENTO'!AY75</f>
        <v>0</v>
      </c>
      <c r="AZ75" s="400">
        <f>AV75+'APONTAMENTO CREDENCIAMENTO'!AZ75</f>
        <v>0</v>
      </c>
      <c r="BA75" s="400">
        <f>AW75+'APONTAMENTO CREDENCIAMENTO'!BA75</f>
        <v>0</v>
      </c>
      <c r="BB75" s="400">
        <f>AX75+'APONTAMENTO CREDENCIAMENTO'!BB75</f>
        <v>0</v>
      </c>
      <c r="BC75" s="400">
        <f>AY75+'APONTAMENTO CREDENCIAMENTO'!BC75</f>
        <v>0</v>
      </c>
      <c r="BD75" s="400">
        <f>AZ75+'APONTAMENTO CREDENCIAMENTO'!BD75</f>
        <v>0</v>
      </c>
      <c r="BE75" s="400">
        <f>BA75+'APONTAMENTO CREDENCIAMENTO'!BE75</f>
        <v>0</v>
      </c>
      <c r="BF75" s="400">
        <f>BB75+'APONTAMENTO CREDENCIAMENTO'!BF75</f>
        <v>0</v>
      </c>
      <c r="BG75" s="400">
        <f>BC75+'APONTAMENTO CREDENCIAMENTO'!BG75</f>
        <v>0</v>
      </c>
      <c r="BH75" s="400">
        <f>BD75+'APONTAMENTO CREDENCIAMENTO'!BH75</f>
        <v>0</v>
      </c>
      <c r="BI75" s="400">
        <f>BE75+'APONTAMENTO CREDENCIAMENTO'!BI75</f>
        <v>0</v>
      </c>
      <c r="BJ75" s="400">
        <f>BF75+'APONTAMENTO CREDENCIAMENTO'!BJ75</f>
        <v>0</v>
      </c>
      <c r="BK75" s="400">
        <f>BG75+'APONTAMENTO CREDENCIAMENTO'!BK75</f>
        <v>0</v>
      </c>
      <c r="BL75" s="400">
        <f>BH75+'APONTAMENTO CREDENCIAMENTO'!BL75</f>
        <v>0</v>
      </c>
      <c r="BM75" s="400">
        <f>BI75+'APONTAMENTO CREDENCIAMENTO'!BM75</f>
        <v>0</v>
      </c>
      <c r="BN75" s="400">
        <f>BJ75+'APONTAMENTO CREDENCIAMENTO'!BN75</f>
        <v>0</v>
      </c>
      <c r="BO75" s="400">
        <f>BK75+'APONTAMENTO CREDENCIAMENTO'!BO75</f>
        <v>0</v>
      </c>
      <c r="BP75" s="400">
        <f>BL75+'APONTAMENTO CREDENCIAMENTO'!BP75</f>
        <v>0</v>
      </c>
      <c r="BQ75" s="400">
        <f>BM75+'APONTAMENTO CREDENCIAMENTO'!BQ75</f>
        <v>0</v>
      </c>
      <c r="BR75" s="400">
        <f>BN75+'APONTAMENTO CREDENCIAMENTO'!BR75</f>
        <v>0</v>
      </c>
      <c r="BS75" s="400">
        <f>BO75+'APONTAMENTO CREDENCIAMENTO'!BS75</f>
        <v>0</v>
      </c>
      <c r="BT75" s="400">
        <f>BP75+'APONTAMENTO CREDENCIAMENTO'!BT75</f>
        <v>0</v>
      </c>
      <c r="BU75" s="400">
        <f>BQ75+'APONTAMENTO CREDENCIAMENTO'!BU75</f>
        <v>0</v>
      </c>
      <c r="BV75" s="400">
        <f>BR75+'APONTAMENTO CREDENCIAMENTO'!BV75</f>
        <v>0</v>
      </c>
      <c r="BW75" s="400">
        <f>BS75+'APONTAMENTO CREDENCIAMENTO'!BW75</f>
        <v>0</v>
      </c>
      <c r="BX75" s="400">
        <f>BT75+'APONTAMENTO CREDENCIAMENTO'!BX75</f>
        <v>0</v>
      </c>
      <c r="BY75" s="400">
        <f>BU75+'APONTAMENTO CREDENCIAMENTO'!BY75</f>
        <v>0</v>
      </c>
      <c r="BZ75" s="400">
        <f>BV75+'APONTAMENTO CREDENCIAMENTO'!BZ75</f>
        <v>0</v>
      </c>
      <c r="CA75" s="400">
        <f>BW75+'APONTAMENTO CREDENCIAMENTO'!CA75</f>
        <v>0</v>
      </c>
      <c r="CB75" s="400">
        <f>BX75+'APONTAMENTO CREDENCIAMENTO'!CB75</f>
        <v>0</v>
      </c>
      <c r="CC75" s="400">
        <f>BY75+'APONTAMENTO CREDENCIAMENTO'!CC75</f>
        <v>0</v>
      </c>
      <c r="CD75" s="400">
        <f>BZ75+'APONTAMENTO CREDENCIAMENTO'!CD75</f>
        <v>0</v>
      </c>
      <c r="CE75" s="400">
        <f>CA75+'APONTAMENTO CREDENCIAMENTO'!CE75</f>
        <v>0</v>
      </c>
      <c r="CF75" s="400">
        <f>CB75+'APONTAMENTO CREDENCIAMENTO'!CF75</f>
        <v>0</v>
      </c>
      <c r="CG75" s="400">
        <f>CC75+'APONTAMENTO CREDENCIAMENTO'!CG75</f>
        <v>0</v>
      </c>
      <c r="CH75" s="400">
        <f>CD75+'APONTAMENTO CREDENCIAMENTO'!CH75</f>
        <v>0</v>
      </c>
      <c r="CI75" s="400">
        <f>CE75+'APONTAMENTO CREDENCIAMENTO'!CI75</f>
        <v>0</v>
      </c>
      <c r="CJ75" s="400">
        <f>CF75+'APONTAMENTO CREDENCIAMENTO'!CJ75</f>
        <v>0</v>
      </c>
      <c r="CK75" s="400">
        <f>CG75+'APONTAMENTO CREDENCIAMENTO'!CK75</f>
        <v>0</v>
      </c>
      <c r="CL75" s="400">
        <f>CH75+'APONTAMENTO CREDENCIAMENTO'!CL75</f>
        <v>0</v>
      </c>
      <c r="CM75" s="400">
        <f>CI75+'APONTAMENTO CREDENCIAMENTO'!CM75</f>
        <v>0</v>
      </c>
      <c r="CN75" s="400">
        <f>CJ75+'APONTAMENTO CREDENCIAMENTO'!CN75</f>
        <v>0</v>
      </c>
      <c r="CO75" s="400">
        <f>CK75+'APONTAMENTO CREDENCIAMENTO'!CO75</f>
        <v>0</v>
      </c>
      <c r="CP75" s="400">
        <f>CL75+'APONTAMENTO CREDENCIAMENTO'!CP75</f>
        <v>0</v>
      </c>
      <c r="CQ75" s="400">
        <f>CM75+'APONTAMENTO CREDENCIAMENTO'!CQ75</f>
        <v>0</v>
      </c>
      <c r="CR75" s="400">
        <f>CN75+'APONTAMENTO CREDENCIAMENTO'!CR75</f>
        <v>0</v>
      </c>
      <c r="CS75" s="400">
        <f>CO75+'APONTAMENTO CREDENCIAMENTO'!CS75</f>
        <v>0</v>
      </c>
      <c r="CT75" s="400">
        <f>CP75+'APONTAMENTO CREDENCIAMENTO'!CT75</f>
        <v>0</v>
      </c>
      <c r="CU75" s="400">
        <f>CQ75+'APONTAMENTO CREDENCIAMENTO'!CU75</f>
        <v>0</v>
      </c>
      <c r="CV75" s="400">
        <f>CR75+'APONTAMENTO CREDENCIAMENTO'!CV75</f>
        <v>0</v>
      </c>
      <c r="CW75" s="400">
        <f>CS75+'APONTAMENTO CREDENCIAMENTO'!CW75</f>
        <v>0</v>
      </c>
      <c r="CX75" s="400">
        <f>CT75+'APONTAMENTO CREDENCIAMENTO'!CX75</f>
        <v>0</v>
      </c>
      <c r="CY75" s="400">
        <f>CU75+'APONTAMENTO CREDENCIAMENTO'!CY75</f>
        <v>0</v>
      </c>
      <c r="CZ75" s="400">
        <f>CV75+'APONTAMENTO CREDENCIAMENTO'!CZ75</f>
        <v>0</v>
      </c>
      <c r="DA75" s="400">
        <f>CW75+'APONTAMENTO CREDENCIAMENTO'!DA75</f>
        <v>0</v>
      </c>
      <c r="DB75" s="400">
        <f>CX75+'APONTAMENTO CREDENCIAMENTO'!DB75</f>
        <v>0</v>
      </c>
      <c r="DC75" s="400">
        <f>CY75+'APONTAMENTO CREDENCIAMENTO'!DC75</f>
        <v>0</v>
      </c>
      <c r="DD75" s="400">
        <f>CZ75+'APONTAMENTO CREDENCIAMENTO'!DD75</f>
        <v>0</v>
      </c>
      <c r="DE75" s="400">
        <f>DA75+'APONTAMENTO CREDENCIAMENTO'!DE75</f>
        <v>0</v>
      </c>
      <c r="DF75" s="400">
        <f>DB75+'APONTAMENTO CREDENCIAMENTO'!DF75</f>
        <v>0</v>
      </c>
      <c r="DG75" s="400">
        <f>DC75+'APONTAMENTO CREDENCIAMENTO'!DG75</f>
        <v>0</v>
      </c>
      <c r="DH75" s="400">
        <f>DD75+'APONTAMENTO CREDENCIAMENTO'!DH75</f>
        <v>0</v>
      </c>
      <c r="DI75" s="400">
        <f>DE75+'APONTAMENTO CREDENCIAMENTO'!DI75</f>
        <v>0</v>
      </c>
      <c r="DJ75" s="400">
        <f>DF75+'APONTAMENTO CREDENCIAMENTO'!DJ75</f>
        <v>0</v>
      </c>
      <c r="DK75" s="400">
        <f>DG75+'APONTAMENTO CREDENCIAMENTO'!DK75</f>
        <v>0</v>
      </c>
      <c r="DL75" s="400">
        <f>DH75+'APONTAMENTO CREDENCIAMENTO'!DL75</f>
        <v>0</v>
      </c>
      <c r="DM75" s="400">
        <f>DI75+'APONTAMENTO CREDENCIAMENTO'!DM75</f>
        <v>0</v>
      </c>
      <c r="DN75" s="400">
        <f>DJ75+'APONTAMENTO CREDENCIAMENTO'!DN75</f>
        <v>0</v>
      </c>
      <c r="DO75" s="400">
        <f>DK75+'APONTAMENTO CREDENCIAMENTO'!DO75</f>
        <v>0</v>
      </c>
      <c r="DP75" s="400">
        <f>DL75+'APONTAMENTO CREDENCIAMENTO'!DP75</f>
        <v>0</v>
      </c>
      <c r="DQ75" s="400">
        <f>DM75+'APONTAMENTO CREDENCIAMENTO'!DQ75</f>
        <v>0</v>
      </c>
      <c r="DR75" s="400">
        <f>DN75+'APONTAMENTO CREDENCIAMENTO'!DR75</f>
        <v>0</v>
      </c>
      <c r="DS75" s="400">
        <f>DO75+'APONTAMENTO CREDENCIAMENTO'!DS75</f>
        <v>0</v>
      </c>
      <c r="DT75" s="400">
        <f>DP75+'APONTAMENTO CREDENCIAMENTO'!DT75</f>
        <v>0</v>
      </c>
      <c r="DU75" s="400">
        <f>DQ75+'APONTAMENTO CREDENCIAMENTO'!DU75</f>
        <v>0</v>
      </c>
      <c r="DV75" s="400">
        <f>DR75+'APONTAMENTO CREDENCIAMENTO'!DV75</f>
        <v>0</v>
      </c>
      <c r="DW75" s="400">
        <f>DS75+'APONTAMENTO CREDENCIAMENTO'!DW75</f>
        <v>0</v>
      </c>
      <c r="DX75" s="400">
        <f>DT75+'APONTAMENTO CREDENCIAMENTO'!DX75</f>
        <v>0</v>
      </c>
      <c r="DY75" s="400">
        <f>DU75+'APONTAMENTO CREDENCIAMENTO'!DY75</f>
        <v>0</v>
      </c>
      <c r="DZ75" s="400">
        <f>DV75+'APONTAMENTO CREDENCIAMENTO'!DZ75</f>
        <v>0</v>
      </c>
      <c r="EA75" s="400">
        <f>DW75+'APONTAMENTO CREDENCIAMENTO'!EA75</f>
        <v>0</v>
      </c>
      <c r="EB75" s="400">
        <f>DX75+'APONTAMENTO CREDENCIAMENTO'!EB75</f>
        <v>0</v>
      </c>
      <c r="EC75" s="400">
        <f>DY75+'APONTAMENTO CREDENCIAMENTO'!EC75</f>
        <v>0</v>
      </c>
      <c r="ED75" s="400">
        <f>DZ75+'APONTAMENTO CREDENCIAMENTO'!ED75</f>
        <v>0</v>
      </c>
      <c r="EE75" s="400">
        <f>EA75+'APONTAMENTO CREDENCIAMENTO'!EE75</f>
        <v>0</v>
      </c>
      <c r="EF75" s="400">
        <f>EB75+'APONTAMENTO CREDENCIAMENTO'!EF75</f>
        <v>0</v>
      </c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v>0</v>
      </c>
      <c r="EQ75" s="179">
        <v>0</v>
      </c>
      <c r="ER75" s="179">
        <v>0</v>
      </c>
      <c r="ES75" s="179">
        <v>0</v>
      </c>
      <c r="ET75" s="179">
        <v>0</v>
      </c>
      <c r="EU75" s="179">
        <v>0</v>
      </c>
      <c r="EV75" s="172"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v>0</v>
      </c>
      <c r="FC75" s="256">
        <v>0</v>
      </c>
      <c r="FD75" s="250">
        <v>0</v>
      </c>
      <c r="FE75" s="257"/>
      <c r="FF75" s="181">
        <v>0</v>
      </c>
      <c r="FG75" s="181">
        <v>0</v>
      </c>
      <c r="FH75" s="181">
        <v>0</v>
      </c>
      <c r="FI75" s="181">
        <v>0</v>
      </c>
      <c r="FJ75" s="181">
        <v>0</v>
      </c>
      <c r="FK75" s="181">
        <v>0</v>
      </c>
      <c r="FL75" s="181">
        <v>0</v>
      </c>
      <c r="FM75" s="181">
        <v>0</v>
      </c>
      <c r="FN75" s="181">
        <v>0</v>
      </c>
      <c r="FO75" s="181">
        <v>0</v>
      </c>
      <c r="FP75" s="181">
        <v>0</v>
      </c>
      <c r="FQ75" s="181">
        <v>0</v>
      </c>
      <c r="FR75" s="181">
        <v>0</v>
      </c>
      <c r="FS75" s="181">
        <v>0</v>
      </c>
      <c r="FT75" s="181">
        <v>0</v>
      </c>
      <c r="FU75" s="181">
        <v>0</v>
      </c>
      <c r="FV75" s="181">
        <v>0</v>
      </c>
      <c r="FW75" s="181">
        <v>0</v>
      </c>
      <c r="FX75" s="181">
        <v>0</v>
      </c>
      <c r="FY75" s="181">
        <v>0</v>
      </c>
      <c r="FZ75" s="181">
        <v>0</v>
      </c>
      <c r="GA75" s="181">
        <v>0</v>
      </c>
      <c r="GB75" s="181">
        <v>0</v>
      </c>
      <c r="GC75" s="181">
        <v>0</v>
      </c>
      <c r="GD75" s="181">
        <v>0</v>
      </c>
      <c r="GE75" s="181">
        <v>0</v>
      </c>
      <c r="GF75" s="181">
        <v>0</v>
      </c>
      <c r="GG75" s="181">
        <v>0</v>
      </c>
      <c r="GH75" s="181">
        <v>0</v>
      </c>
      <c r="GI75" s="181">
        <v>0</v>
      </c>
      <c r="GJ75" s="181">
        <v>0</v>
      </c>
      <c r="GK75" s="258"/>
      <c r="GL75" s="103"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v>0</v>
      </c>
      <c r="HZ75" s="280">
        <v>0</v>
      </c>
      <c r="IA75" s="280">
        <v>0</v>
      </c>
    </row>
    <row r="76" spans="1:237" s="106" customFormat="1" ht="22.5" customHeight="1" x14ac:dyDescent="0.25">
      <c r="A76" t="s">
        <v>3250</v>
      </c>
      <c r="B76" s="522" t="s">
        <v>3251</v>
      </c>
      <c r="C76" s="523">
        <v>4</v>
      </c>
      <c r="D76" s="524" t="s">
        <v>3252</v>
      </c>
      <c r="E76" s="524" t="s">
        <v>3253</v>
      </c>
      <c r="F76" s="525" t="s">
        <v>3181</v>
      </c>
      <c r="G76" s="525" t="s">
        <v>3182</v>
      </c>
      <c r="H76" s="350" t="s">
        <v>1326</v>
      </c>
      <c r="I76" s="351" t="s">
        <v>1326</v>
      </c>
      <c r="J76" s="409" t="s">
        <v>3183</v>
      </c>
      <c r="K76" s="410" t="s">
        <v>3184</v>
      </c>
      <c r="L76" s="329">
        <v>0</v>
      </c>
      <c r="M76" s="329">
        <v>0</v>
      </c>
      <c r="N76" s="657"/>
      <c r="O76" s="658" t="s">
        <v>3340</v>
      </c>
      <c r="P76" s="659">
        <v>0</v>
      </c>
      <c r="Q76" s="400"/>
      <c r="R76" s="401"/>
      <c r="S76" s="400"/>
      <c r="T76" s="401"/>
      <c r="U76" s="400">
        <f>Q76+'APONTAMENTO CREDENCIAMENTO'!U76</f>
        <v>0</v>
      </c>
      <c r="V76" s="400">
        <f>R76+'APONTAMENTO CREDENCIAMENTO'!V76</f>
        <v>0</v>
      </c>
      <c r="W76" s="400">
        <f>S76+'APONTAMENTO CREDENCIAMENTO'!W76</f>
        <v>0</v>
      </c>
      <c r="X76" s="400">
        <f>T76+'APONTAMENTO CREDENCIAMENTO'!X76</f>
        <v>0</v>
      </c>
      <c r="Y76" s="400">
        <f>U76+'APONTAMENTO CREDENCIAMENTO'!Y76</f>
        <v>0</v>
      </c>
      <c r="Z76" s="400">
        <f>V76+'APONTAMENTO CREDENCIAMENTO'!Z76</f>
        <v>0</v>
      </c>
      <c r="AA76" s="400">
        <f>W76+'APONTAMENTO CREDENCIAMENTO'!AA76</f>
        <v>0</v>
      </c>
      <c r="AB76" s="400">
        <f>X76+'APONTAMENTO CREDENCIAMENTO'!AB76</f>
        <v>0</v>
      </c>
      <c r="AC76" s="400">
        <f>Y76+'APONTAMENTO CREDENCIAMENTO'!AC76</f>
        <v>0</v>
      </c>
      <c r="AD76" s="400">
        <f>Z76+'APONTAMENTO CREDENCIAMENTO'!AD76</f>
        <v>0</v>
      </c>
      <c r="AE76" s="400">
        <f>AA76+'APONTAMENTO CREDENCIAMENTO'!AE76</f>
        <v>0</v>
      </c>
      <c r="AF76" s="400">
        <f>AB76+'APONTAMENTO CREDENCIAMENTO'!AF76</f>
        <v>0</v>
      </c>
      <c r="AG76" s="400">
        <f>AC76+'APONTAMENTO CREDENCIAMENTO'!AG76</f>
        <v>0</v>
      </c>
      <c r="AH76" s="400">
        <f>AD76+'APONTAMENTO CREDENCIAMENTO'!AH76</f>
        <v>0</v>
      </c>
      <c r="AI76" s="400">
        <f>AE76+'APONTAMENTO CREDENCIAMENTO'!AI76</f>
        <v>0</v>
      </c>
      <c r="AJ76" s="400">
        <f>AF76+'APONTAMENTO CREDENCIAMENTO'!AJ76</f>
        <v>0</v>
      </c>
      <c r="AK76" s="400">
        <f>AG76+'APONTAMENTO CREDENCIAMENTO'!AK76</f>
        <v>0</v>
      </c>
      <c r="AL76" s="400">
        <f>AH76+'APONTAMENTO CREDENCIAMENTO'!AL76</f>
        <v>0</v>
      </c>
      <c r="AM76" s="400">
        <f>AI76+'APONTAMENTO CREDENCIAMENTO'!AM76</f>
        <v>0</v>
      </c>
      <c r="AN76" s="400">
        <f>AJ76+'APONTAMENTO CREDENCIAMENTO'!AN76</f>
        <v>0</v>
      </c>
      <c r="AO76" s="400">
        <f>AK76+'APONTAMENTO CREDENCIAMENTO'!AO76</f>
        <v>0</v>
      </c>
      <c r="AP76" s="400">
        <f>AL76+'APONTAMENTO CREDENCIAMENTO'!AP76</f>
        <v>0</v>
      </c>
      <c r="AQ76" s="400">
        <f>AM76+'APONTAMENTO CREDENCIAMENTO'!AQ76</f>
        <v>0</v>
      </c>
      <c r="AR76" s="400">
        <f>AN76+'APONTAMENTO CREDENCIAMENTO'!AR76</f>
        <v>0</v>
      </c>
      <c r="AS76" s="400">
        <f>AO76+'APONTAMENTO CREDENCIAMENTO'!AS76</f>
        <v>0</v>
      </c>
      <c r="AT76" s="400">
        <f>AP76+'APONTAMENTO CREDENCIAMENTO'!AT76</f>
        <v>0</v>
      </c>
      <c r="AU76" s="400">
        <f>AQ76+'APONTAMENTO CREDENCIAMENTO'!AU76</f>
        <v>0</v>
      </c>
      <c r="AV76" s="400">
        <f>AR76+'APONTAMENTO CREDENCIAMENTO'!AV76</f>
        <v>0</v>
      </c>
      <c r="AW76" s="400">
        <f>AS76+'APONTAMENTO CREDENCIAMENTO'!AW76</f>
        <v>0</v>
      </c>
      <c r="AX76" s="400">
        <f>AT76+'APONTAMENTO CREDENCIAMENTO'!AX76</f>
        <v>0</v>
      </c>
      <c r="AY76" s="400">
        <f>AU76+'APONTAMENTO CREDENCIAMENTO'!AY76</f>
        <v>0</v>
      </c>
      <c r="AZ76" s="400">
        <f>AV76+'APONTAMENTO CREDENCIAMENTO'!AZ76</f>
        <v>0</v>
      </c>
      <c r="BA76" s="400">
        <f>AW76+'APONTAMENTO CREDENCIAMENTO'!BA76</f>
        <v>0</v>
      </c>
      <c r="BB76" s="400">
        <f>AX76+'APONTAMENTO CREDENCIAMENTO'!BB76</f>
        <v>0</v>
      </c>
      <c r="BC76" s="400">
        <f>AY76+'APONTAMENTO CREDENCIAMENTO'!BC76</f>
        <v>0</v>
      </c>
      <c r="BD76" s="400">
        <f>AZ76+'APONTAMENTO CREDENCIAMENTO'!BD76</f>
        <v>0</v>
      </c>
      <c r="BE76" s="400">
        <f>BA76+'APONTAMENTO CREDENCIAMENTO'!BE76</f>
        <v>0</v>
      </c>
      <c r="BF76" s="400">
        <f>BB76+'APONTAMENTO CREDENCIAMENTO'!BF76</f>
        <v>0</v>
      </c>
      <c r="BG76" s="400">
        <f>BC76+'APONTAMENTO CREDENCIAMENTO'!BG76</f>
        <v>0</v>
      </c>
      <c r="BH76" s="400">
        <f>BD76+'APONTAMENTO CREDENCIAMENTO'!BH76</f>
        <v>0</v>
      </c>
      <c r="BI76" s="400">
        <f>BE76+'APONTAMENTO CREDENCIAMENTO'!BI76</f>
        <v>0</v>
      </c>
      <c r="BJ76" s="400">
        <f>BF76+'APONTAMENTO CREDENCIAMENTO'!BJ76</f>
        <v>0</v>
      </c>
      <c r="BK76" s="400">
        <f>BG76+'APONTAMENTO CREDENCIAMENTO'!BK76</f>
        <v>0</v>
      </c>
      <c r="BL76" s="400">
        <f>BH76+'APONTAMENTO CREDENCIAMENTO'!BL76</f>
        <v>0</v>
      </c>
      <c r="BM76" s="400">
        <f>BI76+'APONTAMENTO CREDENCIAMENTO'!BM76</f>
        <v>0</v>
      </c>
      <c r="BN76" s="400">
        <f>BJ76+'APONTAMENTO CREDENCIAMENTO'!BN76</f>
        <v>0</v>
      </c>
      <c r="BO76" s="400">
        <f>BK76+'APONTAMENTO CREDENCIAMENTO'!BO76</f>
        <v>0</v>
      </c>
      <c r="BP76" s="400">
        <f>BL76+'APONTAMENTO CREDENCIAMENTO'!BP76</f>
        <v>0</v>
      </c>
      <c r="BQ76" s="400">
        <f>BM76+'APONTAMENTO CREDENCIAMENTO'!BQ76</f>
        <v>0</v>
      </c>
      <c r="BR76" s="400">
        <f>BN76+'APONTAMENTO CREDENCIAMENTO'!BR76</f>
        <v>0</v>
      </c>
      <c r="BS76" s="400">
        <f>BO76+'APONTAMENTO CREDENCIAMENTO'!BS76</f>
        <v>0</v>
      </c>
      <c r="BT76" s="400">
        <f>BP76+'APONTAMENTO CREDENCIAMENTO'!BT76</f>
        <v>0</v>
      </c>
      <c r="BU76" s="400">
        <f>BQ76+'APONTAMENTO CREDENCIAMENTO'!BU76</f>
        <v>0</v>
      </c>
      <c r="BV76" s="400">
        <f>BR76+'APONTAMENTO CREDENCIAMENTO'!BV76</f>
        <v>0</v>
      </c>
      <c r="BW76" s="400">
        <f>BS76+'APONTAMENTO CREDENCIAMENTO'!BW76</f>
        <v>0</v>
      </c>
      <c r="BX76" s="400">
        <f>BT76+'APONTAMENTO CREDENCIAMENTO'!BX76</f>
        <v>0</v>
      </c>
      <c r="BY76" s="400">
        <f>BU76+'APONTAMENTO CREDENCIAMENTO'!BY76</f>
        <v>0</v>
      </c>
      <c r="BZ76" s="400">
        <f>BV76+'APONTAMENTO CREDENCIAMENTO'!BZ76</f>
        <v>0</v>
      </c>
      <c r="CA76" s="400">
        <f>BW76+'APONTAMENTO CREDENCIAMENTO'!CA76</f>
        <v>0</v>
      </c>
      <c r="CB76" s="400">
        <f>BX76+'APONTAMENTO CREDENCIAMENTO'!CB76</f>
        <v>0</v>
      </c>
      <c r="CC76" s="400">
        <f>BY76+'APONTAMENTO CREDENCIAMENTO'!CC76</f>
        <v>0</v>
      </c>
      <c r="CD76" s="400">
        <f>BZ76+'APONTAMENTO CREDENCIAMENTO'!CD76</f>
        <v>0</v>
      </c>
      <c r="CE76" s="400">
        <f>CA76+'APONTAMENTO CREDENCIAMENTO'!CE76</f>
        <v>0</v>
      </c>
      <c r="CF76" s="400">
        <f>CB76+'APONTAMENTO CREDENCIAMENTO'!CF76</f>
        <v>0</v>
      </c>
      <c r="CG76" s="400">
        <f>CC76+'APONTAMENTO CREDENCIAMENTO'!CG76</f>
        <v>0</v>
      </c>
      <c r="CH76" s="400">
        <f>CD76+'APONTAMENTO CREDENCIAMENTO'!CH76</f>
        <v>0</v>
      </c>
      <c r="CI76" s="400">
        <f>CE76+'APONTAMENTO CREDENCIAMENTO'!CI76</f>
        <v>0</v>
      </c>
      <c r="CJ76" s="400">
        <f>CF76+'APONTAMENTO CREDENCIAMENTO'!CJ76</f>
        <v>0</v>
      </c>
      <c r="CK76" s="400">
        <f>CG76+'APONTAMENTO CREDENCIAMENTO'!CK76</f>
        <v>0</v>
      </c>
      <c r="CL76" s="400">
        <f>CH76+'APONTAMENTO CREDENCIAMENTO'!CL76</f>
        <v>0</v>
      </c>
      <c r="CM76" s="400">
        <f>CI76+'APONTAMENTO CREDENCIAMENTO'!CM76</f>
        <v>0</v>
      </c>
      <c r="CN76" s="400">
        <f>CJ76+'APONTAMENTO CREDENCIAMENTO'!CN76</f>
        <v>0</v>
      </c>
      <c r="CO76" s="400">
        <f>CK76+'APONTAMENTO CREDENCIAMENTO'!CO76</f>
        <v>0</v>
      </c>
      <c r="CP76" s="400">
        <f>CL76+'APONTAMENTO CREDENCIAMENTO'!CP76</f>
        <v>0</v>
      </c>
      <c r="CQ76" s="400">
        <f>CM76+'APONTAMENTO CREDENCIAMENTO'!CQ76</f>
        <v>0</v>
      </c>
      <c r="CR76" s="400">
        <f>CN76+'APONTAMENTO CREDENCIAMENTO'!CR76</f>
        <v>0</v>
      </c>
      <c r="CS76" s="400">
        <f>CO76+'APONTAMENTO CREDENCIAMENTO'!CS76</f>
        <v>0</v>
      </c>
      <c r="CT76" s="400">
        <f>CP76+'APONTAMENTO CREDENCIAMENTO'!CT76</f>
        <v>0</v>
      </c>
      <c r="CU76" s="400">
        <f>CQ76+'APONTAMENTO CREDENCIAMENTO'!CU76</f>
        <v>0</v>
      </c>
      <c r="CV76" s="400">
        <f>CR76+'APONTAMENTO CREDENCIAMENTO'!CV76</f>
        <v>0</v>
      </c>
      <c r="CW76" s="400">
        <f>CS76+'APONTAMENTO CREDENCIAMENTO'!CW76</f>
        <v>0</v>
      </c>
      <c r="CX76" s="400">
        <f>CT76+'APONTAMENTO CREDENCIAMENTO'!CX76</f>
        <v>0</v>
      </c>
      <c r="CY76" s="400">
        <f>CU76+'APONTAMENTO CREDENCIAMENTO'!CY76</f>
        <v>0</v>
      </c>
      <c r="CZ76" s="400">
        <f>CV76+'APONTAMENTO CREDENCIAMENTO'!CZ76</f>
        <v>0</v>
      </c>
      <c r="DA76" s="400">
        <f>CW76+'APONTAMENTO CREDENCIAMENTO'!DA76</f>
        <v>0</v>
      </c>
      <c r="DB76" s="400">
        <f>CX76+'APONTAMENTO CREDENCIAMENTO'!DB76</f>
        <v>0</v>
      </c>
      <c r="DC76" s="400">
        <f>CY76+'APONTAMENTO CREDENCIAMENTO'!DC76</f>
        <v>0</v>
      </c>
      <c r="DD76" s="400">
        <f>CZ76+'APONTAMENTO CREDENCIAMENTO'!DD76</f>
        <v>0</v>
      </c>
      <c r="DE76" s="400">
        <f>DA76+'APONTAMENTO CREDENCIAMENTO'!DE76</f>
        <v>0</v>
      </c>
      <c r="DF76" s="400">
        <f>DB76+'APONTAMENTO CREDENCIAMENTO'!DF76</f>
        <v>0</v>
      </c>
      <c r="DG76" s="400">
        <f>DC76+'APONTAMENTO CREDENCIAMENTO'!DG76</f>
        <v>0</v>
      </c>
      <c r="DH76" s="400">
        <f>DD76+'APONTAMENTO CREDENCIAMENTO'!DH76</f>
        <v>0</v>
      </c>
      <c r="DI76" s="400">
        <f>DE76+'APONTAMENTO CREDENCIAMENTO'!DI76</f>
        <v>0</v>
      </c>
      <c r="DJ76" s="400">
        <f>DF76+'APONTAMENTO CREDENCIAMENTO'!DJ76</f>
        <v>0</v>
      </c>
      <c r="DK76" s="400">
        <f>DG76+'APONTAMENTO CREDENCIAMENTO'!DK76</f>
        <v>0</v>
      </c>
      <c r="DL76" s="400">
        <f>DH76+'APONTAMENTO CREDENCIAMENTO'!DL76</f>
        <v>0</v>
      </c>
      <c r="DM76" s="400">
        <f>DI76+'APONTAMENTO CREDENCIAMENTO'!DM76</f>
        <v>0</v>
      </c>
      <c r="DN76" s="400">
        <f>DJ76+'APONTAMENTO CREDENCIAMENTO'!DN76</f>
        <v>0</v>
      </c>
      <c r="DO76" s="400">
        <f>DK76+'APONTAMENTO CREDENCIAMENTO'!DO76</f>
        <v>0</v>
      </c>
      <c r="DP76" s="400">
        <f>DL76+'APONTAMENTO CREDENCIAMENTO'!DP76</f>
        <v>0</v>
      </c>
      <c r="DQ76" s="400">
        <f>DM76+'APONTAMENTO CREDENCIAMENTO'!DQ76</f>
        <v>0</v>
      </c>
      <c r="DR76" s="400">
        <f>DN76+'APONTAMENTO CREDENCIAMENTO'!DR76</f>
        <v>0</v>
      </c>
      <c r="DS76" s="400">
        <f>DO76+'APONTAMENTO CREDENCIAMENTO'!DS76</f>
        <v>0</v>
      </c>
      <c r="DT76" s="400">
        <f>DP76+'APONTAMENTO CREDENCIAMENTO'!DT76</f>
        <v>0</v>
      </c>
      <c r="DU76" s="400">
        <f>DQ76+'APONTAMENTO CREDENCIAMENTO'!DU76</f>
        <v>0</v>
      </c>
      <c r="DV76" s="400">
        <f>DR76+'APONTAMENTO CREDENCIAMENTO'!DV76</f>
        <v>0</v>
      </c>
      <c r="DW76" s="400">
        <f>DS76+'APONTAMENTO CREDENCIAMENTO'!DW76</f>
        <v>0</v>
      </c>
      <c r="DX76" s="400">
        <f>DT76+'APONTAMENTO CREDENCIAMENTO'!DX76</f>
        <v>0</v>
      </c>
      <c r="DY76" s="400">
        <f>DU76+'APONTAMENTO CREDENCIAMENTO'!DY76</f>
        <v>0</v>
      </c>
      <c r="DZ76" s="400">
        <f>DV76+'APONTAMENTO CREDENCIAMENTO'!DZ76</f>
        <v>0</v>
      </c>
      <c r="EA76" s="400">
        <f>DW76+'APONTAMENTO CREDENCIAMENTO'!EA76</f>
        <v>0</v>
      </c>
      <c r="EB76" s="400">
        <f>DX76+'APONTAMENTO CREDENCIAMENTO'!EB76</f>
        <v>0</v>
      </c>
      <c r="EC76" s="400">
        <f>DY76+'APONTAMENTO CREDENCIAMENTO'!EC76</f>
        <v>0</v>
      </c>
      <c r="ED76" s="400">
        <f>DZ76+'APONTAMENTO CREDENCIAMENTO'!ED76</f>
        <v>0</v>
      </c>
      <c r="EE76" s="400">
        <f>EA76+'APONTAMENTO CREDENCIAMENTO'!EE76</f>
        <v>0</v>
      </c>
      <c r="EF76" s="400">
        <f>EB76+'APONTAMENTO CREDENCIAMENTO'!EF76</f>
        <v>0</v>
      </c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v>0</v>
      </c>
      <c r="EQ76" s="171">
        <v>0</v>
      </c>
      <c r="ER76" s="171">
        <v>0</v>
      </c>
      <c r="ES76" s="171">
        <v>0</v>
      </c>
      <c r="ET76" s="171">
        <v>0</v>
      </c>
      <c r="EU76" s="171">
        <v>0</v>
      </c>
      <c r="EV76" s="172">
        <v>0</v>
      </c>
      <c r="EW76" s="367">
        <v>11465.63</v>
      </c>
      <c r="EX76" s="248">
        <v>2311.38</v>
      </c>
      <c r="EY76" s="174">
        <v>0</v>
      </c>
      <c r="EZ76" s="249">
        <v>218.29700000000003</v>
      </c>
      <c r="FA76" s="249">
        <v>0</v>
      </c>
      <c r="FB76" s="174">
        <v>0</v>
      </c>
      <c r="FC76" s="175">
        <v>0</v>
      </c>
      <c r="FD76" s="250">
        <v>0</v>
      </c>
      <c r="FE76" s="176">
        <v>13995.306999999999</v>
      </c>
      <c r="FF76" s="177">
        <v>2311.38</v>
      </c>
      <c r="FG76" s="177">
        <v>0</v>
      </c>
      <c r="FH76" s="177">
        <v>0</v>
      </c>
      <c r="FI76" s="177">
        <v>0</v>
      </c>
      <c r="FJ76" s="177">
        <v>0</v>
      </c>
      <c r="FK76" s="177">
        <v>0</v>
      </c>
      <c r="FL76" s="177">
        <v>0</v>
      </c>
      <c r="FM76" s="177">
        <v>0</v>
      </c>
      <c r="FN76" s="177">
        <v>0</v>
      </c>
      <c r="FO76" s="177">
        <v>0</v>
      </c>
      <c r="FP76" s="177">
        <v>0</v>
      </c>
      <c r="FQ76" s="177">
        <v>0</v>
      </c>
      <c r="FR76" s="177">
        <v>0</v>
      </c>
      <c r="FS76" s="177">
        <v>0</v>
      </c>
      <c r="FT76" s="177">
        <v>0</v>
      </c>
      <c r="FU76" s="177">
        <v>0</v>
      </c>
      <c r="FV76" s="177">
        <v>0</v>
      </c>
      <c r="FW76" s="177">
        <v>0</v>
      </c>
      <c r="FX76" s="177">
        <v>0</v>
      </c>
      <c r="FY76" s="177">
        <v>0</v>
      </c>
      <c r="FZ76" s="177">
        <v>0</v>
      </c>
      <c r="GA76" s="177">
        <v>115.56900000000002</v>
      </c>
      <c r="GB76" s="177">
        <v>102.72800000000001</v>
      </c>
      <c r="GC76" s="177">
        <v>0</v>
      </c>
      <c r="GD76" s="177">
        <v>0</v>
      </c>
      <c r="GE76" s="177">
        <v>0</v>
      </c>
      <c r="GF76" s="177">
        <v>0</v>
      </c>
      <c r="GG76" s="177">
        <v>0</v>
      </c>
      <c r="GH76" s="177">
        <v>0</v>
      </c>
      <c r="GI76" s="177">
        <v>0</v>
      </c>
      <c r="GJ76" s="177">
        <v>0</v>
      </c>
      <c r="GK76" s="178"/>
      <c r="GL76" s="103">
        <v>0</v>
      </c>
      <c r="GM76" s="124"/>
      <c r="GN76" s="104">
        <v>0</v>
      </c>
      <c r="GO76" s="104">
        <v>0</v>
      </c>
      <c r="GP76" s="104">
        <v>0</v>
      </c>
      <c r="GQ76" s="104">
        <v>0</v>
      </c>
      <c r="GR76" s="104">
        <v>0</v>
      </c>
      <c r="GS76" s="104">
        <v>0</v>
      </c>
      <c r="GT76" s="104">
        <v>0</v>
      </c>
      <c r="GU76" s="104">
        <v>0</v>
      </c>
      <c r="GV76" s="104">
        <v>0</v>
      </c>
      <c r="GW76" s="104">
        <v>0</v>
      </c>
      <c r="GX76" s="104">
        <v>0</v>
      </c>
      <c r="GY76" s="104">
        <v>0</v>
      </c>
      <c r="GZ76" s="104">
        <v>0</v>
      </c>
      <c r="HA76" s="104">
        <v>0</v>
      </c>
      <c r="HB76" s="104">
        <v>0</v>
      </c>
      <c r="HC76" s="104">
        <v>0</v>
      </c>
      <c r="HD76" s="104">
        <v>0</v>
      </c>
      <c r="HE76" s="104">
        <v>0</v>
      </c>
      <c r="HF76" s="104">
        <v>0</v>
      </c>
      <c r="HG76" s="104">
        <v>0</v>
      </c>
      <c r="HH76" s="104">
        <v>0</v>
      </c>
      <c r="HI76" s="104">
        <v>0</v>
      </c>
      <c r="HJ76" s="104">
        <v>0</v>
      </c>
      <c r="HK76" s="104">
        <v>0</v>
      </c>
      <c r="HL76" s="104">
        <v>0</v>
      </c>
      <c r="HM76" s="104">
        <v>0</v>
      </c>
      <c r="HN76" s="104">
        <v>0</v>
      </c>
      <c r="HO76" s="104">
        <v>0</v>
      </c>
      <c r="HP76" s="104"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v>0</v>
      </c>
      <c r="HZ76" s="280">
        <v>0</v>
      </c>
      <c r="IA76" s="280">
        <v>0</v>
      </c>
      <c r="IB76" s="64" t="b">
        <v>0</v>
      </c>
      <c r="IC76" s="64"/>
    </row>
    <row r="77" spans="1:237" s="106" customFormat="1" ht="22.5" customHeight="1" x14ac:dyDescent="0.25">
      <c r="A77" s="368" t="s">
        <v>3250</v>
      </c>
      <c r="B77" s="369" t="s">
        <v>3251</v>
      </c>
      <c r="C77" s="370" t="s">
        <v>3192</v>
      </c>
      <c r="D77" s="371" t="s">
        <v>3252</v>
      </c>
      <c r="E77" s="371" t="s">
        <v>3253</v>
      </c>
      <c r="F77" s="372" t="s">
        <v>3181</v>
      </c>
      <c r="G77" s="372" t="s">
        <v>3182</v>
      </c>
      <c r="H77" s="373" t="s">
        <v>1326</v>
      </c>
      <c r="I77" s="374" t="s">
        <v>1326</v>
      </c>
      <c r="J77" s="421" t="s">
        <v>3183</v>
      </c>
      <c r="K77" s="421" t="s">
        <v>3185</v>
      </c>
      <c r="L77" s="329">
        <v>0</v>
      </c>
      <c r="M77" s="329">
        <v>0</v>
      </c>
      <c r="N77" s="657"/>
      <c r="O77" s="658" t="s">
        <v>3340</v>
      </c>
      <c r="P77" s="659">
        <v>0</v>
      </c>
      <c r="Q77" s="400"/>
      <c r="R77" s="401"/>
      <c r="S77" s="400"/>
      <c r="T77" s="401"/>
      <c r="U77" s="400">
        <f>Q77+'APONTAMENTO CREDENCIAMENTO'!U77</f>
        <v>0</v>
      </c>
      <c r="V77" s="400">
        <f>R77+'APONTAMENTO CREDENCIAMENTO'!V77</f>
        <v>0</v>
      </c>
      <c r="W77" s="400">
        <f>S77+'APONTAMENTO CREDENCIAMENTO'!W77</f>
        <v>0</v>
      </c>
      <c r="X77" s="400">
        <f>T77+'APONTAMENTO CREDENCIAMENTO'!X77</f>
        <v>0</v>
      </c>
      <c r="Y77" s="400">
        <f>U77+'APONTAMENTO CREDENCIAMENTO'!Y77</f>
        <v>0</v>
      </c>
      <c r="Z77" s="400">
        <f>V77+'APONTAMENTO CREDENCIAMENTO'!Z77</f>
        <v>0</v>
      </c>
      <c r="AA77" s="400">
        <f>W77+'APONTAMENTO CREDENCIAMENTO'!AA77</f>
        <v>0</v>
      </c>
      <c r="AB77" s="400">
        <f>X77+'APONTAMENTO CREDENCIAMENTO'!AB77</f>
        <v>0</v>
      </c>
      <c r="AC77" s="400">
        <f>Y77+'APONTAMENTO CREDENCIAMENTO'!AC77</f>
        <v>0</v>
      </c>
      <c r="AD77" s="400">
        <f>Z77+'APONTAMENTO CREDENCIAMENTO'!AD77</f>
        <v>0</v>
      </c>
      <c r="AE77" s="400">
        <f>AA77+'APONTAMENTO CREDENCIAMENTO'!AE77</f>
        <v>0</v>
      </c>
      <c r="AF77" s="400">
        <f>AB77+'APONTAMENTO CREDENCIAMENTO'!AF77</f>
        <v>0</v>
      </c>
      <c r="AG77" s="400">
        <f>AC77+'APONTAMENTO CREDENCIAMENTO'!AG77</f>
        <v>0</v>
      </c>
      <c r="AH77" s="400">
        <f>AD77+'APONTAMENTO CREDENCIAMENTO'!AH77</f>
        <v>0</v>
      </c>
      <c r="AI77" s="400">
        <f>AE77+'APONTAMENTO CREDENCIAMENTO'!AI77</f>
        <v>0</v>
      </c>
      <c r="AJ77" s="400">
        <f>AF77+'APONTAMENTO CREDENCIAMENTO'!AJ77</f>
        <v>0</v>
      </c>
      <c r="AK77" s="400">
        <f>AG77+'APONTAMENTO CREDENCIAMENTO'!AK77</f>
        <v>0</v>
      </c>
      <c r="AL77" s="400">
        <f>AH77+'APONTAMENTO CREDENCIAMENTO'!AL77</f>
        <v>0</v>
      </c>
      <c r="AM77" s="400">
        <f>AI77+'APONTAMENTO CREDENCIAMENTO'!AM77</f>
        <v>0</v>
      </c>
      <c r="AN77" s="400">
        <f>AJ77+'APONTAMENTO CREDENCIAMENTO'!AN77</f>
        <v>0</v>
      </c>
      <c r="AO77" s="400">
        <f>AK77+'APONTAMENTO CREDENCIAMENTO'!AO77</f>
        <v>0</v>
      </c>
      <c r="AP77" s="400">
        <f>AL77+'APONTAMENTO CREDENCIAMENTO'!AP77</f>
        <v>0</v>
      </c>
      <c r="AQ77" s="400">
        <f>AM77+'APONTAMENTO CREDENCIAMENTO'!AQ77</f>
        <v>0</v>
      </c>
      <c r="AR77" s="400">
        <f>AN77+'APONTAMENTO CREDENCIAMENTO'!AR77</f>
        <v>0</v>
      </c>
      <c r="AS77" s="400">
        <f>AO77+'APONTAMENTO CREDENCIAMENTO'!AS77</f>
        <v>0</v>
      </c>
      <c r="AT77" s="400">
        <f>AP77+'APONTAMENTO CREDENCIAMENTO'!AT77</f>
        <v>0</v>
      </c>
      <c r="AU77" s="400">
        <f>AQ77+'APONTAMENTO CREDENCIAMENTO'!AU77</f>
        <v>0</v>
      </c>
      <c r="AV77" s="400">
        <f>AR77+'APONTAMENTO CREDENCIAMENTO'!AV77</f>
        <v>0</v>
      </c>
      <c r="AW77" s="400">
        <f>AS77+'APONTAMENTO CREDENCIAMENTO'!AW77</f>
        <v>0</v>
      </c>
      <c r="AX77" s="400">
        <f>AT77+'APONTAMENTO CREDENCIAMENTO'!AX77</f>
        <v>0</v>
      </c>
      <c r="AY77" s="400">
        <f>AU77+'APONTAMENTO CREDENCIAMENTO'!AY77</f>
        <v>0</v>
      </c>
      <c r="AZ77" s="400">
        <f>AV77+'APONTAMENTO CREDENCIAMENTO'!AZ77</f>
        <v>0</v>
      </c>
      <c r="BA77" s="400">
        <f>AW77+'APONTAMENTO CREDENCIAMENTO'!BA77</f>
        <v>0</v>
      </c>
      <c r="BB77" s="400">
        <f>AX77+'APONTAMENTO CREDENCIAMENTO'!BB77</f>
        <v>0</v>
      </c>
      <c r="BC77" s="400">
        <f>AY77+'APONTAMENTO CREDENCIAMENTO'!BC77</f>
        <v>0</v>
      </c>
      <c r="BD77" s="400">
        <f>AZ77+'APONTAMENTO CREDENCIAMENTO'!BD77</f>
        <v>0</v>
      </c>
      <c r="BE77" s="400">
        <f>BA77+'APONTAMENTO CREDENCIAMENTO'!BE77</f>
        <v>0</v>
      </c>
      <c r="BF77" s="400">
        <f>BB77+'APONTAMENTO CREDENCIAMENTO'!BF77</f>
        <v>0</v>
      </c>
      <c r="BG77" s="400">
        <f>BC77+'APONTAMENTO CREDENCIAMENTO'!BG77</f>
        <v>0</v>
      </c>
      <c r="BH77" s="400">
        <f>BD77+'APONTAMENTO CREDENCIAMENTO'!BH77</f>
        <v>0</v>
      </c>
      <c r="BI77" s="400">
        <f>BE77+'APONTAMENTO CREDENCIAMENTO'!BI77</f>
        <v>0</v>
      </c>
      <c r="BJ77" s="400">
        <f>BF77+'APONTAMENTO CREDENCIAMENTO'!BJ77</f>
        <v>0</v>
      </c>
      <c r="BK77" s="400">
        <f>BG77+'APONTAMENTO CREDENCIAMENTO'!BK77</f>
        <v>0</v>
      </c>
      <c r="BL77" s="400">
        <f>BH77+'APONTAMENTO CREDENCIAMENTO'!BL77</f>
        <v>0</v>
      </c>
      <c r="BM77" s="400">
        <f>BI77+'APONTAMENTO CREDENCIAMENTO'!BM77</f>
        <v>0</v>
      </c>
      <c r="BN77" s="400">
        <f>BJ77+'APONTAMENTO CREDENCIAMENTO'!BN77</f>
        <v>0</v>
      </c>
      <c r="BO77" s="400">
        <f>BK77+'APONTAMENTO CREDENCIAMENTO'!BO77</f>
        <v>0</v>
      </c>
      <c r="BP77" s="400">
        <f>BL77+'APONTAMENTO CREDENCIAMENTO'!BP77</f>
        <v>0</v>
      </c>
      <c r="BQ77" s="400">
        <f>BM77+'APONTAMENTO CREDENCIAMENTO'!BQ77</f>
        <v>0</v>
      </c>
      <c r="BR77" s="400">
        <f>BN77+'APONTAMENTO CREDENCIAMENTO'!BR77</f>
        <v>0</v>
      </c>
      <c r="BS77" s="400">
        <f>BO77+'APONTAMENTO CREDENCIAMENTO'!BS77</f>
        <v>0</v>
      </c>
      <c r="BT77" s="400">
        <f>BP77+'APONTAMENTO CREDENCIAMENTO'!BT77</f>
        <v>0</v>
      </c>
      <c r="BU77" s="400">
        <f>BQ77+'APONTAMENTO CREDENCIAMENTO'!BU77</f>
        <v>0</v>
      </c>
      <c r="BV77" s="400">
        <f>BR77+'APONTAMENTO CREDENCIAMENTO'!BV77</f>
        <v>0</v>
      </c>
      <c r="BW77" s="400">
        <f>BS77+'APONTAMENTO CREDENCIAMENTO'!BW77</f>
        <v>0</v>
      </c>
      <c r="BX77" s="400">
        <f>BT77+'APONTAMENTO CREDENCIAMENTO'!BX77</f>
        <v>0</v>
      </c>
      <c r="BY77" s="400">
        <f>BU77+'APONTAMENTO CREDENCIAMENTO'!BY77</f>
        <v>0</v>
      </c>
      <c r="BZ77" s="400">
        <f>BV77+'APONTAMENTO CREDENCIAMENTO'!BZ77</f>
        <v>0</v>
      </c>
      <c r="CA77" s="400">
        <f>BW77+'APONTAMENTO CREDENCIAMENTO'!CA77</f>
        <v>0</v>
      </c>
      <c r="CB77" s="400">
        <f>BX77+'APONTAMENTO CREDENCIAMENTO'!CB77</f>
        <v>0</v>
      </c>
      <c r="CC77" s="400">
        <f>BY77+'APONTAMENTO CREDENCIAMENTO'!CC77</f>
        <v>0</v>
      </c>
      <c r="CD77" s="400">
        <f>BZ77+'APONTAMENTO CREDENCIAMENTO'!CD77</f>
        <v>0</v>
      </c>
      <c r="CE77" s="400">
        <f>CA77+'APONTAMENTO CREDENCIAMENTO'!CE77</f>
        <v>0</v>
      </c>
      <c r="CF77" s="400">
        <f>CB77+'APONTAMENTO CREDENCIAMENTO'!CF77</f>
        <v>0</v>
      </c>
      <c r="CG77" s="400">
        <f>CC77+'APONTAMENTO CREDENCIAMENTO'!CG77</f>
        <v>0</v>
      </c>
      <c r="CH77" s="400">
        <f>CD77+'APONTAMENTO CREDENCIAMENTO'!CH77</f>
        <v>0</v>
      </c>
      <c r="CI77" s="400">
        <f>CE77+'APONTAMENTO CREDENCIAMENTO'!CI77</f>
        <v>0</v>
      </c>
      <c r="CJ77" s="400">
        <f>CF77+'APONTAMENTO CREDENCIAMENTO'!CJ77</f>
        <v>0</v>
      </c>
      <c r="CK77" s="400">
        <f>CG77+'APONTAMENTO CREDENCIAMENTO'!CK77</f>
        <v>0</v>
      </c>
      <c r="CL77" s="400">
        <f>CH77+'APONTAMENTO CREDENCIAMENTO'!CL77</f>
        <v>0</v>
      </c>
      <c r="CM77" s="400">
        <f>CI77+'APONTAMENTO CREDENCIAMENTO'!CM77</f>
        <v>0</v>
      </c>
      <c r="CN77" s="400">
        <f>CJ77+'APONTAMENTO CREDENCIAMENTO'!CN77</f>
        <v>0</v>
      </c>
      <c r="CO77" s="400">
        <f>CK77+'APONTAMENTO CREDENCIAMENTO'!CO77</f>
        <v>0</v>
      </c>
      <c r="CP77" s="400">
        <f>CL77+'APONTAMENTO CREDENCIAMENTO'!CP77</f>
        <v>0</v>
      </c>
      <c r="CQ77" s="400">
        <f>CM77+'APONTAMENTO CREDENCIAMENTO'!CQ77</f>
        <v>0</v>
      </c>
      <c r="CR77" s="400">
        <f>CN77+'APONTAMENTO CREDENCIAMENTO'!CR77</f>
        <v>0</v>
      </c>
      <c r="CS77" s="400">
        <f>CO77+'APONTAMENTO CREDENCIAMENTO'!CS77</f>
        <v>0</v>
      </c>
      <c r="CT77" s="400">
        <f>CP77+'APONTAMENTO CREDENCIAMENTO'!CT77</f>
        <v>0</v>
      </c>
      <c r="CU77" s="400">
        <f>CQ77+'APONTAMENTO CREDENCIAMENTO'!CU77</f>
        <v>0</v>
      </c>
      <c r="CV77" s="400">
        <f>CR77+'APONTAMENTO CREDENCIAMENTO'!CV77</f>
        <v>0</v>
      </c>
      <c r="CW77" s="400">
        <f>CS77+'APONTAMENTO CREDENCIAMENTO'!CW77</f>
        <v>0</v>
      </c>
      <c r="CX77" s="400">
        <f>CT77+'APONTAMENTO CREDENCIAMENTO'!CX77</f>
        <v>0</v>
      </c>
      <c r="CY77" s="400">
        <f>CU77+'APONTAMENTO CREDENCIAMENTO'!CY77</f>
        <v>0</v>
      </c>
      <c r="CZ77" s="400">
        <f>CV77+'APONTAMENTO CREDENCIAMENTO'!CZ77</f>
        <v>0</v>
      </c>
      <c r="DA77" s="400">
        <f>CW77+'APONTAMENTO CREDENCIAMENTO'!DA77</f>
        <v>0</v>
      </c>
      <c r="DB77" s="400">
        <f>CX77+'APONTAMENTO CREDENCIAMENTO'!DB77</f>
        <v>0</v>
      </c>
      <c r="DC77" s="400">
        <f>CY77+'APONTAMENTO CREDENCIAMENTO'!DC77</f>
        <v>0</v>
      </c>
      <c r="DD77" s="400">
        <f>CZ77+'APONTAMENTO CREDENCIAMENTO'!DD77</f>
        <v>0</v>
      </c>
      <c r="DE77" s="400">
        <f>DA77+'APONTAMENTO CREDENCIAMENTO'!DE77</f>
        <v>0</v>
      </c>
      <c r="DF77" s="400">
        <f>DB77+'APONTAMENTO CREDENCIAMENTO'!DF77</f>
        <v>0</v>
      </c>
      <c r="DG77" s="400">
        <f>DC77+'APONTAMENTO CREDENCIAMENTO'!DG77</f>
        <v>0</v>
      </c>
      <c r="DH77" s="400">
        <f>DD77+'APONTAMENTO CREDENCIAMENTO'!DH77</f>
        <v>0</v>
      </c>
      <c r="DI77" s="400">
        <f>DE77+'APONTAMENTO CREDENCIAMENTO'!DI77</f>
        <v>0</v>
      </c>
      <c r="DJ77" s="400">
        <f>DF77+'APONTAMENTO CREDENCIAMENTO'!DJ77</f>
        <v>0</v>
      </c>
      <c r="DK77" s="400">
        <f>DG77+'APONTAMENTO CREDENCIAMENTO'!DK77</f>
        <v>0</v>
      </c>
      <c r="DL77" s="400">
        <f>DH77+'APONTAMENTO CREDENCIAMENTO'!DL77</f>
        <v>0</v>
      </c>
      <c r="DM77" s="400">
        <f>DI77+'APONTAMENTO CREDENCIAMENTO'!DM77</f>
        <v>0</v>
      </c>
      <c r="DN77" s="400">
        <f>DJ77+'APONTAMENTO CREDENCIAMENTO'!DN77</f>
        <v>0</v>
      </c>
      <c r="DO77" s="400">
        <f>DK77+'APONTAMENTO CREDENCIAMENTO'!DO77</f>
        <v>0</v>
      </c>
      <c r="DP77" s="400">
        <f>DL77+'APONTAMENTO CREDENCIAMENTO'!DP77</f>
        <v>0</v>
      </c>
      <c r="DQ77" s="400">
        <f>DM77+'APONTAMENTO CREDENCIAMENTO'!DQ77</f>
        <v>0</v>
      </c>
      <c r="DR77" s="400">
        <f>DN77+'APONTAMENTO CREDENCIAMENTO'!DR77</f>
        <v>0</v>
      </c>
      <c r="DS77" s="400">
        <f>DO77+'APONTAMENTO CREDENCIAMENTO'!DS77</f>
        <v>0</v>
      </c>
      <c r="DT77" s="400">
        <f>DP77+'APONTAMENTO CREDENCIAMENTO'!DT77</f>
        <v>0</v>
      </c>
      <c r="DU77" s="400">
        <f>DQ77+'APONTAMENTO CREDENCIAMENTO'!DU77</f>
        <v>0</v>
      </c>
      <c r="DV77" s="400">
        <f>DR77+'APONTAMENTO CREDENCIAMENTO'!DV77</f>
        <v>0</v>
      </c>
      <c r="DW77" s="400">
        <f>DS77+'APONTAMENTO CREDENCIAMENTO'!DW77</f>
        <v>0</v>
      </c>
      <c r="DX77" s="400">
        <f>DT77+'APONTAMENTO CREDENCIAMENTO'!DX77</f>
        <v>0</v>
      </c>
      <c r="DY77" s="400">
        <f>DU77+'APONTAMENTO CREDENCIAMENTO'!DY77</f>
        <v>0</v>
      </c>
      <c r="DZ77" s="400">
        <f>DV77+'APONTAMENTO CREDENCIAMENTO'!DZ77</f>
        <v>0</v>
      </c>
      <c r="EA77" s="400">
        <f>DW77+'APONTAMENTO CREDENCIAMENTO'!EA77</f>
        <v>0</v>
      </c>
      <c r="EB77" s="400">
        <f>DX77+'APONTAMENTO CREDENCIAMENTO'!EB77</f>
        <v>0</v>
      </c>
      <c r="EC77" s="400">
        <f>DY77+'APONTAMENTO CREDENCIAMENTO'!EC77</f>
        <v>0</v>
      </c>
      <c r="ED77" s="400">
        <f>DZ77+'APONTAMENTO CREDENCIAMENTO'!ED77</f>
        <v>0</v>
      </c>
      <c r="EE77" s="400">
        <f>EA77+'APONTAMENTO CREDENCIAMENTO'!EE77</f>
        <v>0</v>
      </c>
      <c r="EF77" s="400">
        <f>EB77+'APONTAMENTO CREDENCIAMENTO'!EF77</f>
        <v>0</v>
      </c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v>0</v>
      </c>
      <c r="EQ77" s="171">
        <v>0</v>
      </c>
      <c r="ER77" s="171">
        <v>0</v>
      </c>
      <c r="ES77" s="171">
        <v>0</v>
      </c>
      <c r="ET77" s="171">
        <v>0</v>
      </c>
      <c r="EU77" s="171">
        <v>0</v>
      </c>
      <c r="EV77" s="172">
        <v>0</v>
      </c>
      <c r="EW77" s="173"/>
      <c r="EX77" s="248">
        <v>0</v>
      </c>
      <c r="EY77" s="174">
        <v>0</v>
      </c>
      <c r="EZ77" s="249">
        <v>0</v>
      </c>
      <c r="FA77" s="249">
        <v>0</v>
      </c>
      <c r="FB77" s="174">
        <v>0</v>
      </c>
      <c r="FC77" s="126">
        <v>0</v>
      </c>
      <c r="FD77" s="250"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v>0</v>
      </c>
      <c r="HZ77" s="280">
        <v>0</v>
      </c>
      <c r="IA77" s="280">
        <v>0</v>
      </c>
      <c r="IB77" s="64"/>
      <c r="IC77" s="64"/>
    </row>
    <row r="78" spans="1:237" s="106" customFormat="1" ht="22.5" customHeight="1" x14ac:dyDescent="0.25">
      <c r="A78" s="368" t="s">
        <v>3250</v>
      </c>
      <c r="B78" s="369" t="s">
        <v>3251</v>
      </c>
      <c r="C78" s="375" t="s">
        <v>3192</v>
      </c>
      <c r="D78" s="371" t="s">
        <v>3252</v>
      </c>
      <c r="E78" s="371" t="s">
        <v>3253</v>
      </c>
      <c r="F78" s="376" t="s">
        <v>3181</v>
      </c>
      <c r="G78" s="376" t="s">
        <v>3182</v>
      </c>
      <c r="H78" s="373" t="s">
        <v>1326</v>
      </c>
      <c r="I78" s="374" t="s">
        <v>1326</v>
      </c>
      <c r="J78" s="421" t="s">
        <v>3183</v>
      </c>
      <c r="K78" s="422" t="s">
        <v>3186</v>
      </c>
      <c r="L78" s="329">
        <v>0</v>
      </c>
      <c r="M78" s="329">
        <v>0</v>
      </c>
      <c r="N78" s="657"/>
      <c r="O78" s="658" t="s">
        <v>3340</v>
      </c>
      <c r="P78" s="659">
        <v>0</v>
      </c>
      <c r="Q78" s="400">
        <v>6</v>
      </c>
      <c r="R78" s="401"/>
      <c r="S78" s="400"/>
      <c r="T78" s="401"/>
      <c r="U78" s="400">
        <f>Q78+'APONTAMENTO CREDENCIAMENTO'!U78</f>
        <v>6</v>
      </c>
      <c r="V78" s="400">
        <f>R78+'APONTAMENTO CREDENCIAMENTO'!V78</f>
        <v>0</v>
      </c>
      <c r="W78" s="400">
        <f>S78+'APONTAMENTO CREDENCIAMENTO'!W78</f>
        <v>0</v>
      </c>
      <c r="X78" s="400">
        <f>T78+'APONTAMENTO CREDENCIAMENTO'!X78</f>
        <v>0</v>
      </c>
      <c r="Y78" s="400">
        <f>U78+'APONTAMENTO CREDENCIAMENTO'!Y78</f>
        <v>6</v>
      </c>
      <c r="Z78" s="400">
        <f>V78+'APONTAMENTO CREDENCIAMENTO'!Z78</f>
        <v>0</v>
      </c>
      <c r="AA78" s="400">
        <f>W78+'APONTAMENTO CREDENCIAMENTO'!AA78</f>
        <v>0</v>
      </c>
      <c r="AB78" s="400">
        <f>X78+'APONTAMENTO CREDENCIAMENTO'!AB78</f>
        <v>0</v>
      </c>
      <c r="AC78" s="400">
        <f>Y78+'APONTAMENTO CREDENCIAMENTO'!AC78</f>
        <v>6</v>
      </c>
      <c r="AD78" s="400">
        <f>Z78+'APONTAMENTO CREDENCIAMENTO'!AD78</f>
        <v>0</v>
      </c>
      <c r="AE78" s="400">
        <f>AA78+'APONTAMENTO CREDENCIAMENTO'!AE78</f>
        <v>0</v>
      </c>
      <c r="AF78" s="400">
        <f>AB78+'APONTAMENTO CREDENCIAMENTO'!AF78</f>
        <v>0</v>
      </c>
      <c r="AG78" s="400">
        <f>AC78+'APONTAMENTO CREDENCIAMENTO'!AG78</f>
        <v>6</v>
      </c>
      <c r="AH78" s="400">
        <f>AD78+'APONTAMENTO CREDENCIAMENTO'!AH78</f>
        <v>0</v>
      </c>
      <c r="AI78" s="400">
        <f>AE78+'APONTAMENTO CREDENCIAMENTO'!AI78</f>
        <v>0</v>
      </c>
      <c r="AJ78" s="400">
        <f>AF78+'APONTAMENTO CREDENCIAMENTO'!AJ78</f>
        <v>0</v>
      </c>
      <c r="AK78" s="400">
        <f>AG78+'APONTAMENTO CREDENCIAMENTO'!AK78</f>
        <v>6</v>
      </c>
      <c r="AL78" s="400">
        <f>AH78+'APONTAMENTO CREDENCIAMENTO'!AL78</f>
        <v>0</v>
      </c>
      <c r="AM78" s="400">
        <f>AI78+'APONTAMENTO CREDENCIAMENTO'!AM78</f>
        <v>0</v>
      </c>
      <c r="AN78" s="400">
        <f>AJ78+'APONTAMENTO CREDENCIAMENTO'!AN78</f>
        <v>0</v>
      </c>
      <c r="AO78" s="400">
        <f>AK78+'APONTAMENTO CREDENCIAMENTO'!AO78</f>
        <v>6</v>
      </c>
      <c r="AP78" s="400">
        <f>AL78+'APONTAMENTO CREDENCIAMENTO'!AP78</f>
        <v>0</v>
      </c>
      <c r="AQ78" s="400">
        <f>AM78+'APONTAMENTO CREDENCIAMENTO'!AQ78</f>
        <v>0</v>
      </c>
      <c r="AR78" s="400">
        <f>AN78+'APONTAMENTO CREDENCIAMENTO'!AR78</f>
        <v>0</v>
      </c>
      <c r="AS78" s="400">
        <f>AO78+'APONTAMENTO CREDENCIAMENTO'!AS78</f>
        <v>6</v>
      </c>
      <c r="AT78" s="400">
        <f>AP78+'APONTAMENTO CREDENCIAMENTO'!AT78</f>
        <v>0</v>
      </c>
      <c r="AU78" s="400">
        <f>AQ78+'APONTAMENTO CREDENCIAMENTO'!AU78</f>
        <v>0</v>
      </c>
      <c r="AV78" s="400">
        <f>AR78+'APONTAMENTO CREDENCIAMENTO'!AV78</f>
        <v>0</v>
      </c>
      <c r="AW78" s="400">
        <f>AS78+'APONTAMENTO CREDENCIAMENTO'!AW78</f>
        <v>6</v>
      </c>
      <c r="AX78" s="400">
        <f>AT78+'APONTAMENTO CREDENCIAMENTO'!AX78</f>
        <v>0</v>
      </c>
      <c r="AY78" s="400">
        <f>AU78+'APONTAMENTO CREDENCIAMENTO'!AY78</f>
        <v>0</v>
      </c>
      <c r="AZ78" s="400">
        <f>AV78+'APONTAMENTO CREDENCIAMENTO'!AZ78</f>
        <v>0</v>
      </c>
      <c r="BA78" s="400">
        <f>AW78+'APONTAMENTO CREDENCIAMENTO'!BA78</f>
        <v>6</v>
      </c>
      <c r="BB78" s="400">
        <f>AX78+'APONTAMENTO CREDENCIAMENTO'!BB78</f>
        <v>0</v>
      </c>
      <c r="BC78" s="400">
        <f>AY78+'APONTAMENTO CREDENCIAMENTO'!BC78</f>
        <v>0</v>
      </c>
      <c r="BD78" s="400">
        <f>AZ78+'APONTAMENTO CREDENCIAMENTO'!BD78</f>
        <v>0</v>
      </c>
      <c r="BE78" s="400">
        <f>BA78+'APONTAMENTO CREDENCIAMENTO'!BE78</f>
        <v>6</v>
      </c>
      <c r="BF78" s="400">
        <f>BB78+'APONTAMENTO CREDENCIAMENTO'!BF78</f>
        <v>0</v>
      </c>
      <c r="BG78" s="400">
        <f>BC78+'APONTAMENTO CREDENCIAMENTO'!BG78</f>
        <v>0</v>
      </c>
      <c r="BH78" s="400">
        <f>BD78+'APONTAMENTO CREDENCIAMENTO'!BH78</f>
        <v>0</v>
      </c>
      <c r="BI78" s="400">
        <f>BE78+'APONTAMENTO CREDENCIAMENTO'!BI78</f>
        <v>6</v>
      </c>
      <c r="BJ78" s="400">
        <f>BF78+'APONTAMENTO CREDENCIAMENTO'!BJ78</f>
        <v>0</v>
      </c>
      <c r="BK78" s="400">
        <f>BG78+'APONTAMENTO CREDENCIAMENTO'!BK78</f>
        <v>0</v>
      </c>
      <c r="BL78" s="400">
        <f>BH78+'APONTAMENTO CREDENCIAMENTO'!BL78</f>
        <v>0</v>
      </c>
      <c r="BM78" s="400">
        <f>BI78+'APONTAMENTO CREDENCIAMENTO'!BM78</f>
        <v>6</v>
      </c>
      <c r="BN78" s="400">
        <f>BJ78+'APONTAMENTO CREDENCIAMENTO'!BN78</f>
        <v>0</v>
      </c>
      <c r="BO78" s="400">
        <f>BK78+'APONTAMENTO CREDENCIAMENTO'!BO78</f>
        <v>0</v>
      </c>
      <c r="BP78" s="400">
        <f>BL78+'APONTAMENTO CREDENCIAMENTO'!BP78</f>
        <v>0</v>
      </c>
      <c r="BQ78" s="400">
        <f>BM78+'APONTAMENTO CREDENCIAMENTO'!BQ78</f>
        <v>6</v>
      </c>
      <c r="BR78" s="400">
        <f>BN78+'APONTAMENTO CREDENCIAMENTO'!BR78</f>
        <v>0</v>
      </c>
      <c r="BS78" s="400">
        <f>BO78+'APONTAMENTO CREDENCIAMENTO'!BS78</f>
        <v>0</v>
      </c>
      <c r="BT78" s="400">
        <f>BP78+'APONTAMENTO CREDENCIAMENTO'!BT78</f>
        <v>0</v>
      </c>
      <c r="BU78" s="400">
        <f>BQ78+'APONTAMENTO CREDENCIAMENTO'!BU78</f>
        <v>6</v>
      </c>
      <c r="BV78" s="400">
        <f>BR78+'APONTAMENTO CREDENCIAMENTO'!BV78</f>
        <v>0</v>
      </c>
      <c r="BW78" s="400">
        <f>BS78+'APONTAMENTO CREDENCIAMENTO'!BW78</f>
        <v>0</v>
      </c>
      <c r="BX78" s="400">
        <f>BT78+'APONTAMENTO CREDENCIAMENTO'!BX78</f>
        <v>0</v>
      </c>
      <c r="BY78" s="400">
        <f>BU78+'APONTAMENTO CREDENCIAMENTO'!BY78</f>
        <v>6</v>
      </c>
      <c r="BZ78" s="400">
        <f>BV78+'APONTAMENTO CREDENCIAMENTO'!BZ78</f>
        <v>0</v>
      </c>
      <c r="CA78" s="400">
        <f>BW78+'APONTAMENTO CREDENCIAMENTO'!CA78</f>
        <v>0</v>
      </c>
      <c r="CB78" s="400">
        <f>BX78+'APONTAMENTO CREDENCIAMENTO'!CB78</f>
        <v>0</v>
      </c>
      <c r="CC78" s="400">
        <f>BY78+'APONTAMENTO CREDENCIAMENTO'!CC78</f>
        <v>6</v>
      </c>
      <c r="CD78" s="400">
        <f>BZ78+'APONTAMENTO CREDENCIAMENTO'!CD78</f>
        <v>0</v>
      </c>
      <c r="CE78" s="400">
        <f>CA78+'APONTAMENTO CREDENCIAMENTO'!CE78</f>
        <v>0</v>
      </c>
      <c r="CF78" s="400">
        <f>CB78+'APONTAMENTO CREDENCIAMENTO'!CF78</f>
        <v>0</v>
      </c>
      <c r="CG78" s="400">
        <f>CC78+'APONTAMENTO CREDENCIAMENTO'!CG78</f>
        <v>6</v>
      </c>
      <c r="CH78" s="400">
        <f>CD78+'APONTAMENTO CREDENCIAMENTO'!CH78</f>
        <v>0</v>
      </c>
      <c r="CI78" s="400">
        <f>CE78+'APONTAMENTO CREDENCIAMENTO'!CI78</f>
        <v>0</v>
      </c>
      <c r="CJ78" s="400">
        <f>CF78+'APONTAMENTO CREDENCIAMENTO'!CJ78</f>
        <v>0</v>
      </c>
      <c r="CK78" s="400">
        <f>CG78+'APONTAMENTO CREDENCIAMENTO'!CK78</f>
        <v>6</v>
      </c>
      <c r="CL78" s="400">
        <f>CH78+'APONTAMENTO CREDENCIAMENTO'!CL78</f>
        <v>0</v>
      </c>
      <c r="CM78" s="400">
        <f>CI78+'APONTAMENTO CREDENCIAMENTO'!CM78</f>
        <v>0</v>
      </c>
      <c r="CN78" s="400">
        <f>CJ78+'APONTAMENTO CREDENCIAMENTO'!CN78</f>
        <v>0</v>
      </c>
      <c r="CO78" s="400">
        <f>CK78+'APONTAMENTO CREDENCIAMENTO'!CO78</f>
        <v>6</v>
      </c>
      <c r="CP78" s="400">
        <f>CL78+'APONTAMENTO CREDENCIAMENTO'!CP78</f>
        <v>0</v>
      </c>
      <c r="CQ78" s="400">
        <f>CM78+'APONTAMENTO CREDENCIAMENTO'!CQ78</f>
        <v>0</v>
      </c>
      <c r="CR78" s="400">
        <f>CN78+'APONTAMENTO CREDENCIAMENTO'!CR78</f>
        <v>0</v>
      </c>
      <c r="CS78" s="400">
        <f>CO78+'APONTAMENTO CREDENCIAMENTO'!CS78</f>
        <v>6</v>
      </c>
      <c r="CT78" s="400">
        <f>CP78+'APONTAMENTO CREDENCIAMENTO'!CT78</f>
        <v>0</v>
      </c>
      <c r="CU78" s="400">
        <f>CQ78+'APONTAMENTO CREDENCIAMENTO'!CU78</f>
        <v>0</v>
      </c>
      <c r="CV78" s="400">
        <f>CR78+'APONTAMENTO CREDENCIAMENTO'!CV78</f>
        <v>0</v>
      </c>
      <c r="CW78" s="400">
        <f>CS78+'APONTAMENTO CREDENCIAMENTO'!CW78</f>
        <v>7</v>
      </c>
      <c r="CX78" s="400">
        <f>CT78+'APONTAMENTO CREDENCIAMENTO'!CX78</f>
        <v>0</v>
      </c>
      <c r="CY78" s="400">
        <f>CU78+'APONTAMENTO CREDENCIAMENTO'!CY78</f>
        <v>0</v>
      </c>
      <c r="CZ78" s="400">
        <f>CV78+'APONTAMENTO CREDENCIAMENTO'!CZ78</f>
        <v>0</v>
      </c>
      <c r="DA78" s="400">
        <f>CW78+'APONTAMENTO CREDENCIAMENTO'!DA78</f>
        <v>8</v>
      </c>
      <c r="DB78" s="400">
        <f>CX78+'APONTAMENTO CREDENCIAMENTO'!DB78</f>
        <v>0</v>
      </c>
      <c r="DC78" s="400">
        <f>CY78+'APONTAMENTO CREDENCIAMENTO'!DC78</f>
        <v>0</v>
      </c>
      <c r="DD78" s="400">
        <f>CZ78+'APONTAMENTO CREDENCIAMENTO'!DD78</f>
        <v>0</v>
      </c>
      <c r="DE78" s="400">
        <f>DA78+'APONTAMENTO CREDENCIAMENTO'!DE78</f>
        <v>8</v>
      </c>
      <c r="DF78" s="400">
        <f>DB78+'APONTAMENTO CREDENCIAMENTO'!DF78</f>
        <v>0</v>
      </c>
      <c r="DG78" s="400">
        <f>DC78+'APONTAMENTO CREDENCIAMENTO'!DG78</f>
        <v>0</v>
      </c>
      <c r="DH78" s="400">
        <f>DD78+'APONTAMENTO CREDENCIAMENTO'!DH78</f>
        <v>0</v>
      </c>
      <c r="DI78" s="400">
        <f>DE78+'APONTAMENTO CREDENCIAMENTO'!DI78</f>
        <v>8</v>
      </c>
      <c r="DJ78" s="400">
        <f>DF78+'APONTAMENTO CREDENCIAMENTO'!DJ78</f>
        <v>0</v>
      </c>
      <c r="DK78" s="400">
        <f>DG78+'APONTAMENTO CREDENCIAMENTO'!DK78</f>
        <v>0</v>
      </c>
      <c r="DL78" s="400">
        <f>DH78+'APONTAMENTO CREDENCIAMENTO'!DL78</f>
        <v>0</v>
      </c>
      <c r="DM78" s="400">
        <f>DI78+'APONTAMENTO CREDENCIAMENTO'!DM78</f>
        <v>8</v>
      </c>
      <c r="DN78" s="400">
        <f>DJ78+'APONTAMENTO CREDENCIAMENTO'!DN78</f>
        <v>0</v>
      </c>
      <c r="DO78" s="400">
        <f>DK78+'APONTAMENTO CREDENCIAMENTO'!DO78</f>
        <v>0</v>
      </c>
      <c r="DP78" s="400">
        <f>DL78+'APONTAMENTO CREDENCIAMENTO'!DP78</f>
        <v>0</v>
      </c>
      <c r="DQ78" s="400">
        <f>DM78+'APONTAMENTO CREDENCIAMENTO'!DQ78</f>
        <v>8</v>
      </c>
      <c r="DR78" s="400">
        <f>DN78+'APONTAMENTO CREDENCIAMENTO'!DR78</f>
        <v>0</v>
      </c>
      <c r="DS78" s="400">
        <f>DO78+'APONTAMENTO CREDENCIAMENTO'!DS78</f>
        <v>0</v>
      </c>
      <c r="DT78" s="400">
        <f>DP78+'APONTAMENTO CREDENCIAMENTO'!DT78</f>
        <v>0</v>
      </c>
      <c r="DU78" s="400">
        <f>DQ78+'APONTAMENTO CREDENCIAMENTO'!DU78</f>
        <v>8</v>
      </c>
      <c r="DV78" s="400">
        <f>DR78+'APONTAMENTO CREDENCIAMENTO'!DV78</f>
        <v>0</v>
      </c>
      <c r="DW78" s="400">
        <f>DS78+'APONTAMENTO CREDENCIAMENTO'!DW78</f>
        <v>0</v>
      </c>
      <c r="DX78" s="400">
        <f>DT78+'APONTAMENTO CREDENCIAMENTO'!DX78</f>
        <v>0</v>
      </c>
      <c r="DY78" s="400">
        <f>DU78+'APONTAMENTO CREDENCIAMENTO'!DY78</f>
        <v>8</v>
      </c>
      <c r="DZ78" s="400">
        <f>DV78+'APONTAMENTO CREDENCIAMENTO'!DZ78</f>
        <v>0</v>
      </c>
      <c r="EA78" s="400">
        <f>DW78+'APONTAMENTO CREDENCIAMENTO'!EA78</f>
        <v>0</v>
      </c>
      <c r="EB78" s="400">
        <f>DX78+'APONTAMENTO CREDENCIAMENTO'!EB78</f>
        <v>0</v>
      </c>
      <c r="EC78" s="400">
        <f>DY78+'APONTAMENTO CREDENCIAMENTO'!EC78</f>
        <v>8</v>
      </c>
      <c r="ED78" s="400">
        <f>DZ78+'APONTAMENTO CREDENCIAMENTO'!ED78</f>
        <v>0</v>
      </c>
      <c r="EE78" s="400">
        <f>EA78+'APONTAMENTO CREDENCIAMENTO'!EE78</f>
        <v>0</v>
      </c>
      <c r="EF78" s="400">
        <f>EB78+'APONTAMENTO CREDENCIAMENTO'!EF78</f>
        <v>0</v>
      </c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v>6</v>
      </c>
      <c r="EQ78" s="171">
        <v>2</v>
      </c>
      <c r="ER78" s="171">
        <v>0</v>
      </c>
      <c r="ES78" s="171">
        <v>0</v>
      </c>
      <c r="ET78" s="171">
        <v>0</v>
      </c>
      <c r="EU78" s="171">
        <v>0</v>
      </c>
      <c r="EV78" s="172">
        <v>8</v>
      </c>
      <c r="EW78" s="125"/>
      <c r="EX78" s="248">
        <v>0</v>
      </c>
      <c r="EY78" s="174">
        <v>0</v>
      </c>
      <c r="EZ78" s="249">
        <v>0</v>
      </c>
      <c r="FA78" s="249">
        <v>0</v>
      </c>
      <c r="FB78" s="174">
        <v>0</v>
      </c>
      <c r="FC78" s="126">
        <v>0</v>
      </c>
      <c r="FD78" s="250"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v>0</v>
      </c>
      <c r="HZ78" s="280">
        <v>0</v>
      </c>
      <c r="IA78" s="280">
        <v>0</v>
      </c>
      <c r="IB78" s="64"/>
      <c r="IC78" s="64"/>
    </row>
    <row r="79" spans="1:237" s="106" customFormat="1" ht="22.5" customHeight="1" x14ac:dyDescent="0.25">
      <c r="A79" s="368" t="s">
        <v>3250</v>
      </c>
      <c r="B79" s="369" t="s">
        <v>3251</v>
      </c>
      <c r="C79" s="375" t="s">
        <v>3192</v>
      </c>
      <c r="D79" s="371" t="s">
        <v>3252</v>
      </c>
      <c r="E79" s="371" t="s">
        <v>3253</v>
      </c>
      <c r="F79" s="376" t="s">
        <v>3181</v>
      </c>
      <c r="G79" s="376" t="s">
        <v>3182</v>
      </c>
      <c r="H79" s="373" t="s">
        <v>1326</v>
      </c>
      <c r="I79" s="374" t="s">
        <v>1326</v>
      </c>
      <c r="J79" s="421" t="s">
        <v>3183</v>
      </c>
      <c r="K79" s="423" t="s">
        <v>3187</v>
      </c>
      <c r="L79" s="329">
        <v>0</v>
      </c>
      <c r="M79" s="329">
        <v>0</v>
      </c>
      <c r="N79" s="657"/>
      <c r="O79" s="658" t="s">
        <v>3340</v>
      </c>
      <c r="P79" s="659">
        <v>0</v>
      </c>
      <c r="Q79" s="400"/>
      <c r="R79" s="401"/>
      <c r="S79" s="400"/>
      <c r="T79" s="401"/>
      <c r="U79" s="400">
        <f>Q79+'APONTAMENTO CREDENCIAMENTO'!U79</f>
        <v>0</v>
      </c>
      <c r="V79" s="400">
        <f>R79+'APONTAMENTO CREDENCIAMENTO'!V79</f>
        <v>0</v>
      </c>
      <c r="W79" s="400">
        <f>S79+'APONTAMENTO CREDENCIAMENTO'!W79</f>
        <v>0</v>
      </c>
      <c r="X79" s="400">
        <f>T79+'APONTAMENTO CREDENCIAMENTO'!X79</f>
        <v>0</v>
      </c>
      <c r="Y79" s="400">
        <f>U79+'APONTAMENTO CREDENCIAMENTO'!Y79</f>
        <v>0</v>
      </c>
      <c r="Z79" s="400">
        <f>V79+'APONTAMENTO CREDENCIAMENTO'!Z79</f>
        <v>0</v>
      </c>
      <c r="AA79" s="400">
        <f>W79+'APONTAMENTO CREDENCIAMENTO'!AA79</f>
        <v>0</v>
      </c>
      <c r="AB79" s="400">
        <f>X79+'APONTAMENTO CREDENCIAMENTO'!AB79</f>
        <v>0</v>
      </c>
      <c r="AC79" s="400">
        <f>Y79+'APONTAMENTO CREDENCIAMENTO'!AC79</f>
        <v>0</v>
      </c>
      <c r="AD79" s="400">
        <f>Z79+'APONTAMENTO CREDENCIAMENTO'!AD79</f>
        <v>0</v>
      </c>
      <c r="AE79" s="400">
        <f>AA79+'APONTAMENTO CREDENCIAMENTO'!AE79</f>
        <v>0</v>
      </c>
      <c r="AF79" s="400">
        <f>AB79+'APONTAMENTO CREDENCIAMENTO'!AF79</f>
        <v>0</v>
      </c>
      <c r="AG79" s="400">
        <f>AC79+'APONTAMENTO CREDENCIAMENTO'!AG79</f>
        <v>0</v>
      </c>
      <c r="AH79" s="400">
        <f>AD79+'APONTAMENTO CREDENCIAMENTO'!AH79</f>
        <v>0</v>
      </c>
      <c r="AI79" s="400">
        <f>AE79+'APONTAMENTO CREDENCIAMENTO'!AI79</f>
        <v>0</v>
      </c>
      <c r="AJ79" s="400">
        <f>AF79+'APONTAMENTO CREDENCIAMENTO'!AJ79</f>
        <v>0</v>
      </c>
      <c r="AK79" s="400">
        <f>AG79+'APONTAMENTO CREDENCIAMENTO'!AK79</f>
        <v>0</v>
      </c>
      <c r="AL79" s="400">
        <f>AH79+'APONTAMENTO CREDENCIAMENTO'!AL79</f>
        <v>0</v>
      </c>
      <c r="AM79" s="400">
        <f>AI79+'APONTAMENTO CREDENCIAMENTO'!AM79</f>
        <v>0</v>
      </c>
      <c r="AN79" s="400">
        <f>AJ79+'APONTAMENTO CREDENCIAMENTO'!AN79</f>
        <v>0</v>
      </c>
      <c r="AO79" s="400">
        <f>AK79+'APONTAMENTO CREDENCIAMENTO'!AO79</f>
        <v>0</v>
      </c>
      <c r="AP79" s="400">
        <f>AL79+'APONTAMENTO CREDENCIAMENTO'!AP79</f>
        <v>0</v>
      </c>
      <c r="AQ79" s="400">
        <f>AM79+'APONTAMENTO CREDENCIAMENTO'!AQ79</f>
        <v>0</v>
      </c>
      <c r="AR79" s="400">
        <f>AN79+'APONTAMENTO CREDENCIAMENTO'!AR79</f>
        <v>0</v>
      </c>
      <c r="AS79" s="400">
        <f>AO79+'APONTAMENTO CREDENCIAMENTO'!AS79</f>
        <v>0</v>
      </c>
      <c r="AT79" s="400">
        <f>AP79+'APONTAMENTO CREDENCIAMENTO'!AT79</f>
        <v>0</v>
      </c>
      <c r="AU79" s="400">
        <f>AQ79+'APONTAMENTO CREDENCIAMENTO'!AU79</f>
        <v>0</v>
      </c>
      <c r="AV79" s="400">
        <f>AR79+'APONTAMENTO CREDENCIAMENTO'!AV79</f>
        <v>0</v>
      </c>
      <c r="AW79" s="400">
        <f>AS79+'APONTAMENTO CREDENCIAMENTO'!AW79</f>
        <v>0</v>
      </c>
      <c r="AX79" s="400">
        <f>AT79+'APONTAMENTO CREDENCIAMENTO'!AX79</f>
        <v>0</v>
      </c>
      <c r="AY79" s="400">
        <f>AU79+'APONTAMENTO CREDENCIAMENTO'!AY79</f>
        <v>0</v>
      </c>
      <c r="AZ79" s="400">
        <f>AV79+'APONTAMENTO CREDENCIAMENTO'!AZ79</f>
        <v>0</v>
      </c>
      <c r="BA79" s="400">
        <f>AW79+'APONTAMENTO CREDENCIAMENTO'!BA79</f>
        <v>0</v>
      </c>
      <c r="BB79" s="400">
        <f>AX79+'APONTAMENTO CREDENCIAMENTO'!BB79</f>
        <v>0</v>
      </c>
      <c r="BC79" s="400">
        <f>AY79+'APONTAMENTO CREDENCIAMENTO'!BC79</f>
        <v>0</v>
      </c>
      <c r="BD79" s="400">
        <f>AZ79+'APONTAMENTO CREDENCIAMENTO'!BD79</f>
        <v>0</v>
      </c>
      <c r="BE79" s="400">
        <f>BA79+'APONTAMENTO CREDENCIAMENTO'!BE79</f>
        <v>0</v>
      </c>
      <c r="BF79" s="400">
        <f>BB79+'APONTAMENTO CREDENCIAMENTO'!BF79</f>
        <v>0</v>
      </c>
      <c r="BG79" s="400">
        <f>BC79+'APONTAMENTO CREDENCIAMENTO'!BG79</f>
        <v>0</v>
      </c>
      <c r="BH79" s="400">
        <f>BD79+'APONTAMENTO CREDENCIAMENTO'!BH79</f>
        <v>0</v>
      </c>
      <c r="BI79" s="400">
        <f>BE79+'APONTAMENTO CREDENCIAMENTO'!BI79</f>
        <v>0</v>
      </c>
      <c r="BJ79" s="400">
        <f>BF79+'APONTAMENTO CREDENCIAMENTO'!BJ79</f>
        <v>0</v>
      </c>
      <c r="BK79" s="400">
        <f>BG79+'APONTAMENTO CREDENCIAMENTO'!BK79</f>
        <v>0</v>
      </c>
      <c r="BL79" s="400">
        <f>BH79+'APONTAMENTO CREDENCIAMENTO'!BL79</f>
        <v>0</v>
      </c>
      <c r="BM79" s="400">
        <f>BI79+'APONTAMENTO CREDENCIAMENTO'!BM79</f>
        <v>0</v>
      </c>
      <c r="BN79" s="400">
        <f>BJ79+'APONTAMENTO CREDENCIAMENTO'!BN79</f>
        <v>0</v>
      </c>
      <c r="BO79" s="400">
        <f>BK79+'APONTAMENTO CREDENCIAMENTO'!BO79</f>
        <v>0</v>
      </c>
      <c r="BP79" s="400">
        <f>BL79+'APONTAMENTO CREDENCIAMENTO'!BP79</f>
        <v>0</v>
      </c>
      <c r="BQ79" s="400">
        <f>BM79+'APONTAMENTO CREDENCIAMENTO'!BQ79</f>
        <v>0</v>
      </c>
      <c r="BR79" s="400">
        <f>BN79+'APONTAMENTO CREDENCIAMENTO'!BR79</f>
        <v>0</v>
      </c>
      <c r="BS79" s="400">
        <f>BO79+'APONTAMENTO CREDENCIAMENTO'!BS79</f>
        <v>0</v>
      </c>
      <c r="BT79" s="400">
        <f>BP79+'APONTAMENTO CREDENCIAMENTO'!BT79</f>
        <v>0</v>
      </c>
      <c r="BU79" s="400">
        <f>BQ79+'APONTAMENTO CREDENCIAMENTO'!BU79</f>
        <v>0</v>
      </c>
      <c r="BV79" s="400">
        <f>BR79+'APONTAMENTO CREDENCIAMENTO'!BV79</f>
        <v>0</v>
      </c>
      <c r="BW79" s="400">
        <f>BS79+'APONTAMENTO CREDENCIAMENTO'!BW79</f>
        <v>0</v>
      </c>
      <c r="BX79" s="400">
        <f>BT79+'APONTAMENTO CREDENCIAMENTO'!BX79</f>
        <v>0</v>
      </c>
      <c r="BY79" s="400">
        <f>BU79+'APONTAMENTO CREDENCIAMENTO'!BY79</f>
        <v>0</v>
      </c>
      <c r="BZ79" s="400">
        <f>BV79+'APONTAMENTO CREDENCIAMENTO'!BZ79</f>
        <v>0</v>
      </c>
      <c r="CA79" s="400">
        <f>BW79+'APONTAMENTO CREDENCIAMENTO'!CA79</f>
        <v>0</v>
      </c>
      <c r="CB79" s="400">
        <f>BX79+'APONTAMENTO CREDENCIAMENTO'!CB79</f>
        <v>0</v>
      </c>
      <c r="CC79" s="400">
        <f>BY79+'APONTAMENTO CREDENCIAMENTO'!CC79</f>
        <v>0</v>
      </c>
      <c r="CD79" s="400">
        <f>BZ79+'APONTAMENTO CREDENCIAMENTO'!CD79</f>
        <v>0</v>
      </c>
      <c r="CE79" s="400">
        <f>CA79+'APONTAMENTO CREDENCIAMENTO'!CE79</f>
        <v>0</v>
      </c>
      <c r="CF79" s="400">
        <f>CB79+'APONTAMENTO CREDENCIAMENTO'!CF79</f>
        <v>0</v>
      </c>
      <c r="CG79" s="400">
        <f>CC79+'APONTAMENTO CREDENCIAMENTO'!CG79</f>
        <v>0</v>
      </c>
      <c r="CH79" s="400">
        <f>CD79+'APONTAMENTO CREDENCIAMENTO'!CH79</f>
        <v>0</v>
      </c>
      <c r="CI79" s="400">
        <f>CE79+'APONTAMENTO CREDENCIAMENTO'!CI79</f>
        <v>0</v>
      </c>
      <c r="CJ79" s="400">
        <f>CF79+'APONTAMENTO CREDENCIAMENTO'!CJ79</f>
        <v>0</v>
      </c>
      <c r="CK79" s="400">
        <f>CG79+'APONTAMENTO CREDENCIAMENTO'!CK79</f>
        <v>0</v>
      </c>
      <c r="CL79" s="400">
        <f>CH79+'APONTAMENTO CREDENCIAMENTO'!CL79</f>
        <v>0</v>
      </c>
      <c r="CM79" s="400">
        <f>CI79+'APONTAMENTO CREDENCIAMENTO'!CM79</f>
        <v>0</v>
      </c>
      <c r="CN79" s="400">
        <f>CJ79+'APONTAMENTO CREDENCIAMENTO'!CN79</f>
        <v>0</v>
      </c>
      <c r="CO79" s="400">
        <f>CK79+'APONTAMENTO CREDENCIAMENTO'!CO79</f>
        <v>0</v>
      </c>
      <c r="CP79" s="400">
        <f>CL79+'APONTAMENTO CREDENCIAMENTO'!CP79</f>
        <v>0</v>
      </c>
      <c r="CQ79" s="400">
        <f>CM79+'APONTAMENTO CREDENCIAMENTO'!CQ79</f>
        <v>0</v>
      </c>
      <c r="CR79" s="400">
        <f>CN79+'APONTAMENTO CREDENCIAMENTO'!CR79</f>
        <v>0</v>
      </c>
      <c r="CS79" s="400">
        <f>CO79+'APONTAMENTO CREDENCIAMENTO'!CS79</f>
        <v>0</v>
      </c>
      <c r="CT79" s="400">
        <f>CP79+'APONTAMENTO CREDENCIAMENTO'!CT79</f>
        <v>0</v>
      </c>
      <c r="CU79" s="400">
        <f>CQ79+'APONTAMENTO CREDENCIAMENTO'!CU79</f>
        <v>0</v>
      </c>
      <c r="CV79" s="400">
        <f>CR79+'APONTAMENTO CREDENCIAMENTO'!CV79</f>
        <v>0</v>
      </c>
      <c r="CW79" s="400">
        <f>CS79+'APONTAMENTO CREDENCIAMENTO'!CW79</f>
        <v>0</v>
      </c>
      <c r="CX79" s="400">
        <f>CT79+'APONTAMENTO CREDENCIAMENTO'!CX79</f>
        <v>0</v>
      </c>
      <c r="CY79" s="400">
        <f>CU79+'APONTAMENTO CREDENCIAMENTO'!CY79</f>
        <v>0</v>
      </c>
      <c r="CZ79" s="400">
        <f>CV79+'APONTAMENTO CREDENCIAMENTO'!CZ79</f>
        <v>0</v>
      </c>
      <c r="DA79" s="400">
        <f>CW79+'APONTAMENTO CREDENCIAMENTO'!DA79</f>
        <v>0</v>
      </c>
      <c r="DB79" s="400">
        <f>CX79+'APONTAMENTO CREDENCIAMENTO'!DB79</f>
        <v>0</v>
      </c>
      <c r="DC79" s="400">
        <f>CY79+'APONTAMENTO CREDENCIAMENTO'!DC79</f>
        <v>0</v>
      </c>
      <c r="DD79" s="400">
        <f>CZ79+'APONTAMENTO CREDENCIAMENTO'!DD79</f>
        <v>0</v>
      </c>
      <c r="DE79" s="400">
        <f>DA79+'APONTAMENTO CREDENCIAMENTO'!DE79</f>
        <v>0</v>
      </c>
      <c r="DF79" s="400">
        <f>DB79+'APONTAMENTO CREDENCIAMENTO'!DF79</f>
        <v>0</v>
      </c>
      <c r="DG79" s="400">
        <f>DC79+'APONTAMENTO CREDENCIAMENTO'!DG79</f>
        <v>0</v>
      </c>
      <c r="DH79" s="400">
        <f>DD79+'APONTAMENTO CREDENCIAMENTO'!DH79</f>
        <v>0</v>
      </c>
      <c r="DI79" s="400">
        <f>DE79+'APONTAMENTO CREDENCIAMENTO'!DI79</f>
        <v>0</v>
      </c>
      <c r="DJ79" s="400">
        <f>DF79+'APONTAMENTO CREDENCIAMENTO'!DJ79</f>
        <v>0</v>
      </c>
      <c r="DK79" s="400">
        <f>DG79+'APONTAMENTO CREDENCIAMENTO'!DK79</f>
        <v>0</v>
      </c>
      <c r="DL79" s="400">
        <f>DH79+'APONTAMENTO CREDENCIAMENTO'!DL79</f>
        <v>0</v>
      </c>
      <c r="DM79" s="400">
        <f>DI79+'APONTAMENTO CREDENCIAMENTO'!DM79</f>
        <v>0</v>
      </c>
      <c r="DN79" s="400">
        <f>DJ79+'APONTAMENTO CREDENCIAMENTO'!DN79</f>
        <v>0</v>
      </c>
      <c r="DO79" s="400">
        <f>DK79+'APONTAMENTO CREDENCIAMENTO'!DO79</f>
        <v>0</v>
      </c>
      <c r="DP79" s="400">
        <f>DL79+'APONTAMENTO CREDENCIAMENTO'!DP79</f>
        <v>0</v>
      </c>
      <c r="DQ79" s="400">
        <f>DM79+'APONTAMENTO CREDENCIAMENTO'!DQ79</f>
        <v>0</v>
      </c>
      <c r="DR79" s="400">
        <f>DN79+'APONTAMENTO CREDENCIAMENTO'!DR79</f>
        <v>0</v>
      </c>
      <c r="DS79" s="400">
        <f>DO79+'APONTAMENTO CREDENCIAMENTO'!DS79</f>
        <v>0</v>
      </c>
      <c r="DT79" s="400">
        <f>DP79+'APONTAMENTO CREDENCIAMENTO'!DT79</f>
        <v>0</v>
      </c>
      <c r="DU79" s="400">
        <f>DQ79+'APONTAMENTO CREDENCIAMENTO'!DU79</f>
        <v>0</v>
      </c>
      <c r="DV79" s="400">
        <f>DR79+'APONTAMENTO CREDENCIAMENTO'!DV79</f>
        <v>0</v>
      </c>
      <c r="DW79" s="400">
        <f>DS79+'APONTAMENTO CREDENCIAMENTO'!DW79</f>
        <v>0</v>
      </c>
      <c r="DX79" s="400">
        <f>DT79+'APONTAMENTO CREDENCIAMENTO'!DX79</f>
        <v>0</v>
      </c>
      <c r="DY79" s="400">
        <f>DU79+'APONTAMENTO CREDENCIAMENTO'!DY79</f>
        <v>0</v>
      </c>
      <c r="DZ79" s="400">
        <f>DV79+'APONTAMENTO CREDENCIAMENTO'!DZ79</f>
        <v>0</v>
      </c>
      <c r="EA79" s="400">
        <f>DW79+'APONTAMENTO CREDENCIAMENTO'!EA79</f>
        <v>0</v>
      </c>
      <c r="EB79" s="400">
        <f>DX79+'APONTAMENTO CREDENCIAMENTO'!EB79</f>
        <v>0</v>
      </c>
      <c r="EC79" s="400">
        <f>DY79+'APONTAMENTO CREDENCIAMENTO'!EC79</f>
        <v>0</v>
      </c>
      <c r="ED79" s="400">
        <f>DZ79+'APONTAMENTO CREDENCIAMENTO'!ED79</f>
        <v>0</v>
      </c>
      <c r="EE79" s="400">
        <f>EA79+'APONTAMENTO CREDENCIAMENTO'!EE79</f>
        <v>0</v>
      </c>
      <c r="EF79" s="400">
        <f>EB79+'APONTAMENTO CREDENCIAMENTO'!EF79</f>
        <v>0</v>
      </c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v>0</v>
      </c>
      <c r="EQ79" s="171">
        <v>0</v>
      </c>
      <c r="ER79" s="171">
        <v>0</v>
      </c>
      <c r="ES79" s="171">
        <v>0</v>
      </c>
      <c r="ET79" s="171">
        <v>0</v>
      </c>
      <c r="EU79" s="171">
        <v>0</v>
      </c>
      <c r="EV79" s="172">
        <v>0</v>
      </c>
      <c r="EW79" s="127"/>
      <c r="EX79" s="248">
        <v>0</v>
      </c>
      <c r="EY79" s="174">
        <v>0</v>
      </c>
      <c r="EZ79" s="249">
        <v>0</v>
      </c>
      <c r="FA79" s="249">
        <v>0</v>
      </c>
      <c r="FB79" s="174">
        <v>0</v>
      </c>
      <c r="FC79" s="126">
        <v>0</v>
      </c>
      <c r="FD79" s="250"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v>0</v>
      </c>
      <c r="HZ79" s="280">
        <v>0</v>
      </c>
      <c r="IA79" s="280">
        <v>0</v>
      </c>
      <c r="IB79" s="65"/>
      <c r="IC79" s="65"/>
    </row>
    <row r="80" spans="1:237" s="106" customFormat="1" ht="22.5" customHeight="1" thickBot="1" x14ac:dyDescent="0.3">
      <c r="A80" s="377" t="s">
        <v>3250</v>
      </c>
      <c r="B80" s="378" t="s">
        <v>3251</v>
      </c>
      <c r="C80" s="379" t="s">
        <v>3192</v>
      </c>
      <c r="D80" s="380" t="s">
        <v>3252</v>
      </c>
      <c r="E80" s="380" t="s">
        <v>3253</v>
      </c>
      <c r="F80" s="381" t="s">
        <v>3181</v>
      </c>
      <c r="G80" s="381" t="s">
        <v>3182</v>
      </c>
      <c r="H80" s="382" t="s">
        <v>1326</v>
      </c>
      <c r="I80" s="383" t="s">
        <v>1326</v>
      </c>
      <c r="J80" s="421" t="s">
        <v>3183</v>
      </c>
      <c r="K80" s="424" t="s">
        <v>60</v>
      </c>
      <c r="L80" s="329">
        <v>0</v>
      </c>
      <c r="M80" s="329">
        <v>0</v>
      </c>
      <c r="N80" s="657"/>
      <c r="O80" s="658" t="s">
        <v>3340</v>
      </c>
      <c r="P80" s="659">
        <v>0</v>
      </c>
      <c r="Q80" s="400"/>
      <c r="R80" s="401"/>
      <c r="S80" s="400"/>
      <c r="T80" s="401"/>
      <c r="U80" s="400">
        <f>Q80+'APONTAMENTO CREDENCIAMENTO'!U80</f>
        <v>0</v>
      </c>
      <c r="V80" s="400">
        <f>R80+'APONTAMENTO CREDENCIAMENTO'!V80</f>
        <v>0</v>
      </c>
      <c r="W80" s="400">
        <f>S80+'APONTAMENTO CREDENCIAMENTO'!W80</f>
        <v>0</v>
      </c>
      <c r="X80" s="400">
        <f>T80+'APONTAMENTO CREDENCIAMENTO'!X80</f>
        <v>0</v>
      </c>
      <c r="Y80" s="400">
        <f>U80+'APONTAMENTO CREDENCIAMENTO'!Y80</f>
        <v>0</v>
      </c>
      <c r="Z80" s="400">
        <f>V80+'APONTAMENTO CREDENCIAMENTO'!Z80</f>
        <v>0</v>
      </c>
      <c r="AA80" s="400">
        <f>W80+'APONTAMENTO CREDENCIAMENTO'!AA80</f>
        <v>0</v>
      </c>
      <c r="AB80" s="400">
        <f>X80+'APONTAMENTO CREDENCIAMENTO'!AB80</f>
        <v>0</v>
      </c>
      <c r="AC80" s="400">
        <f>Y80+'APONTAMENTO CREDENCIAMENTO'!AC80</f>
        <v>0</v>
      </c>
      <c r="AD80" s="400">
        <f>Z80+'APONTAMENTO CREDENCIAMENTO'!AD80</f>
        <v>0</v>
      </c>
      <c r="AE80" s="400">
        <f>AA80+'APONTAMENTO CREDENCIAMENTO'!AE80</f>
        <v>0</v>
      </c>
      <c r="AF80" s="400">
        <f>AB80+'APONTAMENTO CREDENCIAMENTO'!AF80</f>
        <v>0</v>
      </c>
      <c r="AG80" s="400">
        <f>AC80+'APONTAMENTO CREDENCIAMENTO'!AG80</f>
        <v>0</v>
      </c>
      <c r="AH80" s="400">
        <f>AD80+'APONTAMENTO CREDENCIAMENTO'!AH80</f>
        <v>0</v>
      </c>
      <c r="AI80" s="400">
        <f>AE80+'APONTAMENTO CREDENCIAMENTO'!AI80</f>
        <v>0</v>
      </c>
      <c r="AJ80" s="400">
        <f>AF80+'APONTAMENTO CREDENCIAMENTO'!AJ80</f>
        <v>0</v>
      </c>
      <c r="AK80" s="400">
        <f>AG80+'APONTAMENTO CREDENCIAMENTO'!AK80</f>
        <v>0</v>
      </c>
      <c r="AL80" s="400">
        <f>AH80+'APONTAMENTO CREDENCIAMENTO'!AL80</f>
        <v>0</v>
      </c>
      <c r="AM80" s="400">
        <f>AI80+'APONTAMENTO CREDENCIAMENTO'!AM80</f>
        <v>0</v>
      </c>
      <c r="AN80" s="400">
        <f>AJ80+'APONTAMENTO CREDENCIAMENTO'!AN80</f>
        <v>0</v>
      </c>
      <c r="AO80" s="400">
        <f>AK80+'APONTAMENTO CREDENCIAMENTO'!AO80</f>
        <v>0</v>
      </c>
      <c r="AP80" s="400">
        <f>AL80+'APONTAMENTO CREDENCIAMENTO'!AP80</f>
        <v>0</v>
      </c>
      <c r="AQ80" s="400">
        <f>AM80+'APONTAMENTO CREDENCIAMENTO'!AQ80</f>
        <v>0</v>
      </c>
      <c r="AR80" s="400">
        <f>AN80+'APONTAMENTO CREDENCIAMENTO'!AR80</f>
        <v>0</v>
      </c>
      <c r="AS80" s="400">
        <f>AO80+'APONTAMENTO CREDENCIAMENTO'!AS80</f>
        <v>0</v>
      </c>
      <c r="AT80" s="400">
        <f>AP80+'APONTAMENTO CREDENCIAMENTO'!AT80</f>
        <v>0</v>
      </c>
      <c r="AU80" s="400">
        <f>AQ80+'APONTAMENTO CREDENCIAMENTO'!AU80</f>
        <v>0</v>
      </c>
      <c r="AV80" s="400">
        <f>AR80+'APONTAMENTO CREDENCIAMENTO'!AV80</f>
        <v>0</v>
      </c>
      <c r="AW80" s="400">
        <f>AS80+'APONTAMENTO CREDENCIAMENTO'!AW80</f>
        <v>0</v>
      </c>
      <c r="AX80" s="400">
        <f>AT80+'APONTAMENTO CREDENCIAMENTO'!AX80</f>
        <v>0</v>
      </c>
      <c r="AY80" s="400">
        <f>AU80+'APONTAMENTO CREDENCIAMENTO'!AY80</f>
        <v>0</v>
      </c>
      <c r="AZ80" s="400">
        <f>AV80+'APONTAMENTO CREDENCIAMENTO'!AZ80</f>
        <v>0</v>
      </c>
      <c r="BA80" s="400">
        <f>AW80+'APONTAMENTO CREDENCIAMENTO'!BA80</f>
        <v>0</v>
      </c>
      <c r="BB80" s="400">
        <f>AX80+'APONTAMENTO CREDENCIAMENTO'!BB80</f>
        <v>0</v>
      </c>
      <c r="BC80" s="400">
        <f>AY80+'APONTAMENTO CREDENCIAMENTO'!BC80</f>
        <v>0</v>
      </c>
      <c r="BD80" s="400">
        <f>AZ80+'APONTAMENTO CREDENCIAMENTO'!BD80</f>
        <v>0</v>
      </c>
      <c r="BE80" s="400">
        <f>BA80+'APONTAMENTO CREDENCIAMENTO'!BE80</f>
        <v>0</v>
      </c>
      <c r="BF80" s="400">
        <f>BB80+'APONTAMENTO CREDENCIAMENTO'!BF80</f>
        <v>0</v>
      </c>
      <c r="BG80" s="400">
        <f>BC80+'APONTAMENTO CREDENCIAMENTO'!BG80</f>
        <v>0</v>
      </c>
      <c r="BH80" s="400">
        <f>BD80+'APONTAMENTO CREDENCIAMENTO'!BH80</f>
        <v>0</v>
      </c>
      <c r="BI80" s="400">
        <f>BE80+'APONTAMENTO CREDENCIAMENTO'!BI80</f>
        <v>0</v>
      </c>
      <c r="BJ80" s="400">
        <f>BF80+'APONTAMENTO CREDENCIAMENTO'!BJ80</f>
        <v>0</v>
      </c>
      <c r="BK80" s="400">
        <f>BG80+'APONTAMENTO CREDENCIAMENTO'!BK80</f>
        <v>0</v>
      </c>
      <c r="BL80" s="400">
        <f>BH80+'APONTAMENTO CREDENCIAMENTO'!BL80</f>
        <v>0</v>
      </c>
      <c r="BM80" s="400">
        <f>BI80+'APONTAMENTO CREDENCIAMENTO'!BM80</f>
        <v>0</v>
      </c>
      <c r="BN80" s="400">
        <f>BJ80+'APONTAMENTO CREDENCIAMENTO'!BN80</f>
        <v>0</v>
      </c>
      <c r="BO80" s="400">
        <f>BK80+'APONTAMENTO CREDENCIAMENTO'!BO80</f>
        <v>0</v>
      </c>
      <c r="BP80" s="400">
        <f>BL80+'APONTAMENTO CREDENCIAMENTO'!BP80</f>
        <v>0</v>
      </c>
      <c r="BQ80" s="400">
        <f>BM80+'APONTAMENTO CREDENCIAMENTO'!BQ80</f>
        <v>0</v>
      </c>
      <c r="BR80" s="400">
        <f>BN80+'APONTAMENTO CREDENCIAMENTO'!BR80</f>
        <v>0</v>
      </c>
      <c r="BS80" s="400">
        <f>BO80+'APONTAMENTO CREDENCIAMENTO'!BS80</f>
        <v>0</v>
      </c>
      <c r="BT80" s="400">
        <f>BP80+'APONTAMENTO CREDENCIAMENTO'!BT80</f>
        <v>0</v>
      </c>
      <c r="BU80" s="400">
        <f>BQ80+'APONTAMENTO CREDENCIAMENTO'!BU80</f>
        <v>0</v>
      </c>
      <c r="BV80" s="400">
        <f>BR80+'APONTAMENTO CREDENCIAMENTO'!BV80</f>
        <v>0</v>
      </c>
      <c r="BW80" s="400">
        <f>BS80+'APONTAMENTO CREDENCIAMENTO'!BW80</f>
        <v>0</v>
      </c>
      <c r="BX80" s="400">
        <f>BT80+'APONTAMENTO CREDENCIAMENTO'!BX80</f>
        <v>0</v>
      </c>
      <c r="BY80" s="400">
        <f>BU80+'APONTAMENTO CREDENCIAMENTO'!BY80</f>
        <v>0</v>
      </c>
      <c r="BZ80" s="400">
        <f>BV80+'APONTAMENTO CREDENCIAMENTO'!BZ80</f>
        <v>0</v>
      </c>
      <c r="CA80" s="400">
        <f>BW80+'APONTAMENTO CREDENCIAMENTO'!CA80</f>
        <v>0</v>
      </c>
      <c r="CB80" s="400">
        <f>BX80+'APONTAMENTO CREDENCIAMENTO'!CB80</f>
        <v>0</v>
      </c>
      <c r="CC80" s="400">
        <f>BY80+'APONTAMENTO CREDENCIAMENTO'!CC80</f>
        <v>0</v>
      </c>
      <c r="CD80" s="400">
        <f>BZ80+'APONTAMENTO CREDENCIAMENTO'!CD80</f>
        <v>0</v>
      </c>
      <c r="CE80" s="400">
        <f>CA80+'APONTAMENTO CREDENCIAMENTO'!CE80</f>
        <v>0</v>
      </c>
      <c r="CF80" s="400">
        <f>CB80+'APONTAMENTO CREDENCIAMENTO'!CF80</f>
        <v>0</v>
      </c>
      <c r="CG80" s="400">
        <f>CC80+'APONTAMENTO CREDENCIAMENTO'!CG80</f>
        <v>0</v>
      </c>
      <c r="CH80" s="400">
        <f>CD80+'APONTAMENTO CREDENCIAMENTO'!CH80</f>
        <v>0</v>
      </c>
      <c r="CI80" s="400">
        <f>CE80+'APONTAMENTO CREDENCIAMENTO'!CI80</f>
        <v>0</v>
      </c>
      <c r="CJ80" s="400">
        <f>CF80+'APONTAMENTO CREDENCIAMENTO'!CJ80</f>
        <v>0</v>
      </c>
      <c r="CK80" s="400">
        <f>CG80+'APONTAMENTO CREDENCIAMENTO'!CK80</f>
        <v>0</v>
      </c>
      <c r="CL80" s="400">
        <f>CH80+'APONTAMENTO CREDENCIAMENTO'!CL80</f>
        <v>0</v>
      </c>
      <c r="CM80" s="400">
        <f>CI80+'APONTAMENTO CREDENCIAMENTO'!CM80</f>
        <v>0</v>
      </c>
      <c r="CN80" s="400">
        <f>CJ80+'APONTAMENTO CREDENCIAMENTO'!CN80</f>
        <v>0</v>
      </c>
      <c r="CO80" s="400">
        <f>CK80+'APONTAMENTO CREDENCIAMENTO'!CO80</f>
        <v>0</v>
      </c>
      <c r="CP80" s="400">
        <f>CL80+'APONTAMENTO CREDENCIAMENTO'!CP80</f>
        <v>0</v>
      </c>
      <c r="CQ80" s="400">
        <f>CM80+'APONTAMENTO CREDENCIAMENTO'!CQ80</f>
        <v>0</v>
      </c>
      <c r="CR80" s="400">
        <f>CN80+'APONTAMENTO CREDENCIAMENTO'!CR80</f>
        <v>0</v>
      </c>
      <c r="CS80" s="400">
        <f>CO80+'APONTAMENTO CREDENCIAMENTO'!CS80</f>
        <v>0</v>
      </c>
      <c r="CT80" s="400">
        <f>CP80+'APONTAMENTO CREDENCIAMENTO'!CT80</f>
        <v>0</v>
      </c>
      <c r="CU80" s="400">
        <f>CQ80+'APONTAMENTO CREDENCIAMENTO'!CU80</f>
        <v>0</v>
      </c>
      <c r="CV80" s="400">
        <f>CR80+'APONTAMENTO CREDENCIAMENTO'!CV80</f>
        <v>0</v>
      </c>
      <c r="CW80" s="400">
        <f>CS80+'APONTAMENTO CREDENCIAMENTO'!CW80</f>
        <v>0</v>
      </c>
      <c r="CX80" s="400">
        <f>CT80+'APONTAMENTO CREDENCIAMENTO'!CX80</f>
        <v>0</v>
      </c>
      <c r="CY80" s="400">
        <f>CU80+'APONTAMENTO CREDENCIAMENTO'!CY80</f>
        <v>0</v>
      </c>
      <c r="CZ80" s="400">
        <f>CV80+'APONTAMENTO CREDENCIAMENTO'!CZ80</f>
        <v>0</v>
      </c>
      <c r="DA80" s="400">
        <f>CW80+'APONTAMENTO CREDENCIAMENTO'!DA80</f>
        <v>0</v>
      </c>
      <c r="DB80" s="400">
        <f>CX80+'APONTAMENTO CREDENCIAMENTO'!DB80</f>
        <v>0</v>
      </c>
      <c r="DC80" s="400">
        <f>CY80+'APONTAMENTO CREDENCIAMENTO'!DC80</f>
        <v>0</v>
      </c>
      <c r="DD80" s="400">
        <f>CZ80+'APONTAMENTO CREDENCIAMENTO'!DD80</f>
        <v>0</v>
      </c>
      <c r="DE80" s="400">
        <f>DA80+'APONTAMENTO CREDENCIAMENTO'!DE80</f>
        <v>0</v>
      </c>
      <c r="DF80" s="400">
        <f>DB80+'APONTAMENTO CREDENCIAMENTO'!DF80</f>
        <v>0</v>
      </c>
      <c r="DG80" s="400">
        <f>DC80+'APONTAMENTO CREDENCIAMENTO'!DG80</f>
        <v>0</v>
      </c>
      <c r="DH80" s="400">
        <f>DD80+'APONTAMENTO CREDENCIAMENTO'!DH80</f>
        <v>0</v>
      </c>
      <c r="DI80" s="400">
        <f>DE80+'APONTAMENTO CREDENCIAMENTO'!DI80</f>
        <v>0</v>
      </c>
      <c r="DJ80" s="400">
        <f>DF80+'APONTAMENTO CREDENCIAMENTO'!DJ80</f>
        <v>0</v>
      </c>
      <c r="DK80" s="400">
        <f>DG80+'APONTAMENTO CREDENCIAMENTO'!DK80</f>
        <v>0</v>
      </c>
      <c r="DL80" s="400">
        <f>DH80+'APONTAMENTO CREDENCIAMENTO'!DL80</f>
        <v>0</v>
      </c>
      <c r="DM80" s="400">
        <f>DI80+'APONTAMENTO CREDENCIAMENTO'!DM80</f>
        <v>0</v>
      </c>
      <c r="DN80" s="400">
        <f>DJ80+'APONTAMENTO CREDENCIAMENTO'!DN80</f>
        <v>0</v>
      </c>
      <c r="DO80" s="400">
        <f>DK80+'APONTAMENTO CREDENCIAMENTO'!DO80</f>
        <v>0</v>
      </c>
      <c r="DP80" s="400">
        <f>DL80+'APONTAMENTO CREDENCIAMENTO'!DP80</f>
        <v>0</v>
      </c>
      <c r="DQ80" s="400">
        <f>DM80+'APONTAMENTO CREDENCIAMENTO'!DQ80</f>
        <v>0</v>
      </c>
      <c r="DR80" s="400">
        <f>DN80+'APONTAMENTO CREDENCIAMENTO'!DR80</f>
        <v>0</v>
      </c>
      <c r="DS80" s="400">
        <f>DO80+'APONTAMENTO CREDENCIAMENTO'!DS80</f>
        <v>0</v>
      </c>
      <c r="DT80" s="400">
        <f>DP80+'APONTAMENTO CREDENCIAMENTO'!DT80</f>
        <v>0</v>
      </c>
      <c r="DU80" s="400">
        <f>DQ80+'APONTAMENTO CREDENCIAMENTO'!DU80</f>
        <v>0</v>
      </c>
      <c r="DV80" s="400">
        <f>DR80+'APONTAMENTO CREDENCIAMENTO'!DV80</f>
        <v>0</v>
      </c>
      <c r="DW80" s="400">
        <f>DS80+'APONTAMENTO CREDENCIAMENTO'!DW80</f>
        <v>0</v>
      </c>
      <c r="DX80" s="400">
        <f>DT80+'APONTAMENTO CREDENCIAMENTO'!DX80</f>
        <v>0</v>
      </c>
      <c r="DY80" s="400">
        <f>DU80+'APONTAMENTO CREDENCIAMENTO'!DY80</f>
        <v>0</v>
      </c>
      <c r="DZ80" s="400">
        <f>DV80+'APONTAMENTO CREDENCIAMENTO'!DZ80</f>
        <v>0</v>
      </c>
      <c r="EA80" s="400">
        <f>DW80+'APONTAMENTO CREDENCIAMENTO'!EA80</f>
        <v>0</v>
      </c>
      <c r="EB80" s="400">
        <f>DX80+'APONTAMENTO CREDENCIAMENTO'!EB80</f>
        <v>0</v>
      </c>
      <c r="EC80" s="400">
        <f>DY80+'APONTAMENTO CREDENCIAMENTO'!EC80</f>
        <v>0</v>
      </c>
      <c r="ED80" s="400">
        <f>DZ80+'APONTAMENTO CREDENCIAMENTO'!ED80</f>
        <v>0</v>
      </c>
      <c r="EE80" s="400">
        <f>EA80+'APONTAMENTO CREDENCIAMENTO'!EE80</f>
        <v>0</v>
      </c>
      <c r="EF80" s="400">
        <f>EB80+'APONTAMENTO CREDENCIAMENTO'!EF80</f>
        <v>0</v>
      </c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v>0</v>
      </c>
      <c r="EQ80" s="179">
        <v>0</v>
      </c>
      <c r="ER80" s="179">
        <v>0</v>
      </c>
      <c r="ES80" s="179">
        <v>0</v>
      </c>
      <c r="ET80" s="179">
        <v>0</v>
      </c>
      <c r="EU80" s="179">
        <v>0</v>
      </c>
      <c r="EV80" s="172"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v>0</v>
      </c>
      <c r="FC80" s="256">
        <v>0</v>
      </c>
      <c r="FD80" s="250">
        <v>0</v>
      </c>
      <c r="FE80" s="257"/>
      <c r="FF80" s="181">
        <v>0</v>
      </c>
      <c r="FG80" s="181">
        <v>0</v>
      </c>
      <c r="FH80" s="181">
        <v>0</v>
      </c>
      <c r="FI80" s="181">
        <v>0</v>
      </c>
      <c r="FJ80" s="181">
        <v>0</v>
      </c>
      <c r="FK80" s="181">
        <v>0</v>
      </c>
      <c r="FL80" s="181">
        <v>0</v>
      </c>
      <c r="FM80" s="181">
        <v>0</v>
      </c>
      <c r="FN80" s="181">
        <v>0</v>
      </c>
      <c r="FO80" s="181">
        <v>0</v>
      </c>
      <c r="FP80" s="181">
        <v>0</v>
      </c>
      <c r="FQ80" s="181">
        <v>0</v>
      </c>
      <c r="FR80" s="181">
        <v>0</v>
      </c>
      <c r="FS80" s="181">
        <v>0</v>
      </c>
      <c r="FT80" s="181">
        <v>0</v>
      </c>
      <c r="FU80" s="181">
        <v>0</v>
      </c>
      <c r="FV80" s="181">
        <v>0</v>
      </c>
      <c r="FW80" s="181">
        <v>0</v>
      </c>
      <c r="FX80" s="181">
        <v>0</v>
      </c>
      <c r="FY80" s="181">
        <v>0</v>
      </c>
      <c r="FZ80" s="181">
        <v>0</v>
      </c>
      <c r="GA80" s="181">
        <v>0</v>
      </c>
      <c r="GB80" s="181">
        <v>0</v>
      </c>
      <c r="GC80" s="181">
        <v>0</v>
      </c>
      <c r="GD80" s="181">
        <v>0</v>
      </c>
      <c r="GE80" s="181">
        <v>0</v>
      </c>
      <c r="GF80" s="181">
        <v>0</v>
      </c>
      <c r="GG80" s="181">
        <v>0</v>
      </c>
      <c r="GH80" s="181">
        <v>0</v>
      </c>
      <c r="GI80" s="181">
        <v>0</v>
      </c>
      <c r="GJ80" s="181">
        <v>0</v>
      </c>
      <c r="GK80" s="258"/>
      <c r="GL80" s="103"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v>0</v>
      </c>
      <c r="HZ80" s="280">
        <v>0</v>
      </c>
      <c r="IA80" s="280">
        <v>0</v>
      </c>
    </row>
    <row r="81" spans="1:237" s="106" customFormat="1" ht="22.5" customHeight="1" x14ac:dyDescent="0.25">
      <c r="A81" t="s">
        <v>3254</v>
      </c>
      <c r="B81" s="522" t="s">
        <v>3255</v>
      </c>
      <c r="C81" s="523">
        <v>1</v>
      </c>
      <c r="D81" s="524" t="s">
        <v>3256</v>
      </c>
      <c r="E81" s="524" t="s">
        <v>3257</v>
      </c>
      <c r="F81" s="525" t="s">
        <v>3181</v>
      </c>
      <c r="G81" s="525" t="s">
        <v>3182</v>
      </c>
      <c r="H81" s="350" t="s">
        <v>1327</v>
      </c>
      <c r="I81" s="351" t="s">
        <v>1327</v>
      </c>
      <c r="J81" s="409" t="s">
        <v>3183</v>
      </c>
      <c r="K81" s="410" t="s">
        <v>3184</v>
      </c>
      <c r="L81" s="329">
        <v>0</v>
      </c>
      <c r="M81" s="329">
        <v>0</v>
      </c>
      <c r="N81" s="657"/>
      <c r="O81" s="658" t="s">
        <v>3341</v>
      </c>
      <c r="P81" s="659">
        <v>0</v>
      </c>
      <c r="Q81" s="400">
        <v>27</v>
      </c>
      <c r="R81" s="401"/>
      <c r="S81" s="400"/>
      <c r="T81" s="401"/>
      <c r="U81" s="400">
        <f>Q81+'APONTAMENTO CREDENCIAMENTO'!U81</f>
        <v>27</v>
      </c>
      <c r="V81" s="400">
        <f>R81+'APONTAMENTO CREDENCIAMENTO'!V81</f>
        <v>0</v>
      </c>
      <c r="W81" s="400">
        <f>S81+'APONTAMENTO CREDENCIAMENTO'!W81</f>
        <v>0</v>
      </c>
      <c r="X81" s="400">
        <f>T81+'APONTAMENTO CREDENCIAMENTO'!X81</f>
        <v>0</v>
      </c>
      <c r="Y81" s="400">
        <f>U81+'APONTAMENTO CREDENCIAMENTO'!Y81</f>
        <v>27</v>
      </c>
      <c r="Z81" s="400">
        <f>V81+'APONTAMENTO CREDENCIAMENTO'!Z81</f>
        <v>0</v>
      </c>
      <c r="AA81" s="400">
        <f>W81+'APONTAMENTO CREDENCIAMENTO'!AA81</f>
        <v>0</v>
      </c>
      <c r="AB81" s="400">
        <f>X81+'APONTAMENTO CREDENCIAMENTO'!AB81</f>
        <v>0</v>
      </c>
      <c r="AC81" s="400">
        <f>Y81+'APONTAMENTO CREDENCIAMENTO'!AC81</f>
        <v>27</v>
      </c>
      <c r="AD81" s="400">
        <f>Z81+'APONTAMENTO CREDENCIAMENTO'!AD81</f>
        <v>0</v>
      </c>
      <c r="AE81" s="400">
        <f>AA81+'APONTAMENTO CREDENCIAMENTO'!AE81</f>
        <v>0</v>
      </c>
      <c r="AF81" s="400">
        <f>AB81+'APONTAMENTO CREDENCIAMENTO'!AF81</f>
        <v>0</v>
      </c>
      <c r="AG81" s="400">
        <f>AC81+'APONTAMENTO CREDENCIAMENTO'!AG81</f>
        <v>27</v>
      </c>
      <c r="AH81" s="400">
        <f>AD81+'APONTAMENTO CREDENCIAMENTO'!AH81</f>
        <v>0</v>
      </c>
      <c r="AI81" s="400">
        <f>AE81+'APONTAMENTO CREDENCIAMENTO'!AI81</f>
        <v>0</v>
      </c>
      <c r="AJ81" s="400">
        <f>AF81+'APONTAMENTO CREDENCIAMENTO'!AJ81</f>
        <v>0</v>
      </c>
      <c r="AK81" s="400">
        <f>AG81+'APONTAMENTO CREDENCIAMENTO'!AK81</f>
        <v>27</v>
      </c>
      <c r="AL81" s="400">
        <f>AH81+'APONTAMENTO CREDENCIAMENTO'!AL81</f>
        <v>0</v>
      </c>
      <c r="AM81" s="400">
        <f>AI81+'APONTAMENTO CREDENCIAMENTO'!AM81</f>
        <v>0</v>
      </c>
      <c r="AN81" s="400">
        <f>AJ81+'APONTAMENTO CREDENCIAMENTO'!AN81</f>
        <v>0</v>
      </c>
      <c r="AO81" s="400">
        <f>AK81+'APONTAMENTO CREDENCIAMENTO'!AO81</f>
        <v>27</v>
      </c>
      <c r="AP81" s="400">
        <f>AL81+'APONTAMENTO CREDENCIAMENTO'!AP81</f>
        <v>0</v>
      </c>
      <c r="AQ81" s="400">
        <f>AM81+'APONTAMENTO CREDENCIAMENTO'!AQ81</f>
        <v>0</v>
      </c>
      <c r="AR81" s="400">
        <f>AN81+'APONTAMENTO CREDENCIAMENTO'!AR81</f>
        <v>0</v>
      </c>
      <c r="AS81" s="400">
        <f>AO81+'APONTAMENTO CREDENCIAMENTO'!AS81</f>
        <v>27</v>
      </c>
      <c r="AT81" s="400">
        <f>AP81+'APONTAMENTO CREDENCIAMENTO'!AT81</f>
        <v>0</v>
      </c>
      <c r="AU81" s="400">
        <f>AQ81+'APONTAMENTO CREDENCIAMENTO'!AU81</f>
        <v>0</v>
      </c>
      <c r="AV81" s="400">
        <f>AR81+'APONTAMENTO CREDENCIAMENTO'!AV81</f>
        <v>0</v>
      </c>
      <c r="AW81" s="400">
        <f>AS81+'APONTAMENTO CREDENCIAMENTO'!AW81</f>
        <v>27</v>
      </c>
      <c r="AX81" s="400">
        <f>AT81+'APONTAMENTO CREDENCIAMENTO'!AX81</f>
        <v>0</v>
      </c>
      <c r="AY81" s="400">
        <f>AU81+'APONTAMENTO CREDENCIAMENTO'!AY81</f>
        <v>0</v>
      </c>
      <c r="AZ81" s="400">
        <f>AV81+'APONTAMENTO CREDENCIAMENTO'!AZ81</f>
        <v>0</v>
      </c>
      <c r="BA81" s="400">
        <f>AW81+'APONTAMENTO CREDENCIAMENTO'!BA81</f>
        <v>27</v>
      </c>
      <c r="BB81" s="400">
        <f>AX81+'APONTAMENTO CREDENCIAMENTO'!BB81</f>
        <v>0</v>
      </c>
      <c r="BC81" s="400">
        <f>AY81+'APONTAMENTO CREDENCIAMENTO'!BC81</f>
        <v>0</v>
      </c>
      <c r="BD81" s="400">
        <f>AZ81+'APONTAMENTO CREDENCIAMENTO'!BD81</f>
        <v>0</v>
      </c>
      <c r="BE81" s="400">
        <f>BA81+'APONTAMENTO CREDENCIAMENTO'!BE81</f>
        <v>27</v>
      </c>
      <c r="BF81" s="400">
        <f>BB81+'APONTAMENTO CREDENCIAMENTO'!BF81</f>
        <v>0</v>
      </c>
      <c r="BG81" s="400">
        <f>BC81+'APONTAMENTO CREDENCIAMENTO'!BG81</f>
        <v>0</v>
      </c>
      <c r="BH81" s="400">
        <f>BD81+'APONTAMENTO CREDENCIAMENTO'!BH81</f>
        <v>0</v>
      </c>
      <c r="BI81" s="400">
        <f>BE81+'APONTAMENTO CREDENCIAMENTO'!BI81</f>
        <v>27</v>
      </c>
      <c r="BJ81" s="400">
        <f>BF81+'APONTAMENTO CREDENCIAMENTO'!BJ81</f>
        <v>0</v>
      </c>
      <c r="BK81" s="400">
        <f>BG81+'APONTAMENTO CREDENCIAMENTO'!BK81</f>
        <v>0</v>
      </c>
      <c r="BL81" s="400">
        <f>BH81+'APONTAMENTO CREDENCIAMENTO'!BL81</f>
        <v>0</v>
      </c>
      <c r="BM81" s="400">
        <f>BI81+'APONTAMENTO CREDENCIAMENTO'!BM81</f>
        <v>27</v>
      </c>
      <c r="BN81" s="400">
        <f>BJ81+'APONTAMENTO CREDENCIAMENTO'!BN81</f>
        <v>0</v>
      </c>
      <c r="BO81" s="400">
        <f>BK81+'APONTAMENTO CREDENCIAMENTO'!BO81</f>
        <v>0</v>
      </c>
      <c r="BP81" s="400">
        <f>BL81+'APONTAMENTO CREDENCIAMENTO'!BP81</f>
        <v>0</v>
      </c>
      <c r="BQ81" s="400">
        <f>BM81+'APONTAMENTO CREDENCIAMENTO'!BQ81</f>
        <v>27</v>
      </c>
      <c r="BR81" s="400">
        <f>BN81+'APONTAMENTO CREDENCIAMENTO'!BR81</f>
        <v>0</v>
      </c>
      <c r="BS81" s="400">
        <f>BO81+'APONTAMENTO CREDENCIAMENTO'!BS81</f>
        <v>0</v>
      </c>
      <c r="BT81" s="400">
        <f>BP81+'APONTAMENTO CREDENCIAMENTO'!BT81</f>
        <v>0</v>
      </c>
      <c r="BU81" s="400">
        <f>BQ81+'APONTAMENTO CREDENCIAMENTO'!BU81</f>
        <v>27</v>
      </c>
      <c r="BV81" s="400">
        <f>BR81+'APONTAMENTO CREDENCIAMENTO'!BV81</f>
        <v>0</v>
      </c>
      <c r="BW81" s="400">
        <f>BS81+'APONTAMENTO CREDENCIAMENTO'!BW81</f>
        <v>0</v>
      </c>
      <c r="BX81" s="400">
        <f>BT81+'APONTAMENTO CREDENCIAMENTO'!BX81</f>
        <v>0</v>
      </c>
      <c r="BY81" s="400">
        <f>BU81+'APONTAMENTO CREDENCIAMENTO'!BY81</f>
        <v>27</v>
      </c>
      <c r="BZ81" s="400">
        <f>BV81+'APONTAMENTO CREDENCIAMENTO'!BZ81</f>
        <v>0</v>
      </c>
      <c r="CA81" s="400">
        <f>BW81+'APONTAMENTO CREDENCIAMENTO'!CA81</f>
        <v>0</v>
      </c>
      <c r="CB81" s="400">
        <f>BX81+'APONTAMENTO CREDENCIAMENTO'!CB81</f>
        <v>0</v>
      </c>
      <c r="CC81" s="400">
        <f>BY81+'APONTAMENTO CREDENCIAMENTO'!CC81</f>
        <v>27</v>
      </c>
      <c r="CD81" s="400">
        <f>BZ81+'APONTAMENTO CREDENCIAMENTO'!CD81</f>
        <v>0</v>
      </c>
      <c r="CE81" s="400">
        <f>CA81+'APONTAMENTO CREDENCIAMENTO'!CE81</f>
        <v>0</v>
      </c>
      <c r="CF81" s="400">
        <f>CB81+'APONTAMENTO CREDENCIAMENTO'!CF81</f>
        <v>0</v>
      </c>
      <c r="CG81" s="400">
        <f>CC81+'APONTAMENTO CREDENCIAMENTO'!CG81</f>
        <v>27</v>
      </c>
      <c r="CH81" s="400">
        <f>CD81+'APONTAMENTO CREDENCIAMENTO'!CH81</f>
        <v>0</v>
      </c>
      <c r="CI81" s="400">
        <f>CE81+'APONTAMENTO CREDENCIAMENTO'!CI81</f>
        <v>0</v>
      </c>
      <c r="CJ81" s="400">
        <f>CF81+'APONTAMENTO CREDENCIAMENTO'!CJ81</f>
        <v>0</v>
      </c>
      <c r="CK81" s="400">
        <f>CG81+'APONTAMENTO CREDENCIAMENTO'!CK81</f>
        <v>27</v>
      </c>
      <c r="CL81" s="400">
        <f>CH81+'APONTAMENTO CREDENCIAMENTO'!CL81</f>
        <v>0</v>
      </c>
      <c r="CM81" s="400">
        <f>CI81+'APONTAMENTO CREDENCIAMENTO'!CM81</f>
        <v>0</v>
      </c>
      <c r="CN81" s="400">
        <f>CJ81+'APONTAMENTO CREDENCIAMENTO'!CN81</f>
        <v>0</v>
      </c>
      <c r="CO81" s="400">
        <f>CK81+'APONTAMENTO CREDENCIAMENTO'!CO81</f>
        <v>27</v>
      </c>
      <c r="CP81" s="400">
        <f>CL81+'APONTAMENTO CREDENCIAMENTO'!CP81</f>
        <v>0</v>
      </c>
      <c r="CQ81" s="400">
        <f>CM81+'APONTAMENTO CREDENCIAMENTO'!CQ81</f>
        <v>0</v>
      </c>
      <c r="CR81" s="400">
        <f>CN81+'APONTAMENTO CREDENCIAMENTO'!CR81</f>
        <v>0</v>
      </c>
      <c r="CS81" s="400">
        <f>CO81+'APONTAMENTO CREDENCIAMENTO'!CS81</f>
        <v>27</v>
      </c>
      <c r="CT81" s="400">
        <f>CP81+'APONTAMENTO CREDENCIAMENTO'!CT81</f>
        <v>0</v>
      </c>
      <c r="CU81" s="400">
        <f>CQ81+'APONTAMENTO CREDENCIAMENTO'!CU81</f>
        <v>0</v>
      </c>
      <c r="CV81" s="400">
        <f>CR81+'APONTAMENTO CREDENCIAMENTO'!CV81</f>
        <v>0</v>
      </c>
      <c r="CW81" s="400">
        <f>CS81+'APONTAMENTO CREDENCIAMENTO'!CW81</f>
        <v>27</v>
      </c>
      <c r="CX81" s="400">
        <f>CT81+'APONTAMENTO CREDENCIAMENTO'!CX81</f>
        <v>0</v>
      </c>
      <c r="CY81" s="400">
        <f>CU81+'APONTAMENTO CREDENCIAMENTO'!CY81</f>
        <v>0</v>
      </c>
      <c r="CZ81" s="400">
        <f>CV81+'APONTAMENTO CREDENCIAMENTO'!CZ81</f>
        <v>0</v>
      </c>
      <c r="DA81" s="400">
        <f>CW81+'APONTAMENTO CREDENCIAMENTO'!DA81</f>
        <v>28</v>
      </c>
      <c r="DB81" s="400">
        <f>CX81+'APONTAMENTO CREDENCIAMENTO'!DB81</f>
        <v>0</v>
      </c>
      <c r="DC81" s="400">
        <f>CY81+'APONTAMENTO CREDENCIAMENTO'!DC81</f>
        <v>0</v>
      </c>
      <c r="DD81" s="400">
        <f>CZ81+'APONTAMENTO CREDENCIAMENTO'!DD81</f>
        <v>0</v>
      </c>
      <c r="DE81" s="400">
        <f>DA81+'APONTAMENTO CREDENCIAMENTO'!DE81</f>
        <v>28</v>
      </c>
      <c r="DF81" s="400">
        <f>DB81+'APONTAMENTO CREDENCIAMENTO'!DF81</f>
        <v>0</v>
      </c>
      <c r="DG81" s="400">
        <f>DC81+'APONTAMENTO CREDENCIAMENTO'!DG81</f>
        <v>0</v>
      </c>
      <c r="DH81" s="400">
        <f>DD81+'APONTAMENTO CREDENCIAMENTO'!DH81</f>
        <v>0</v>
      </c>
      <c r="DI81" s="400">
        <f>DE81+'APONTAMENTO CREDENCIAMENTO'!DI81</f>
        <v>28</v>
      </c>
      <c r="DJ81" s="400">
        <f>DF81+'APONTAMENTO CREDENCIAMENTO'!DJ81</f>
        <v>0</v>
      </c>
      <c r="DK81" s="400">
        <f>DG81+'APONTAMENTO CREDENCIAMENTO'!DK81</f>
        <v>0</v>
      </c>
      <c r="DL81" s="400">
        <f>DH81+'APONTAMENTO CREDENCIAMENTO'!DL81</f>
        <v>0</v>
      </c>
      <c r="DM81" s="400">
        <f>DI81+'APONTAMENTO CREDENCIAMENTO'!DM81</f>
        <v>28</v>
      </c>
      <c r="DN81" s="400">
        <f>DJ81+'APONTAMENTO CREDENCIAMENTO'!DN81</f>
        <v>0</v>
      </c>
      <c r="DO81" s="400">
        <f>DK81+'APONTAMENTO CREDENCIAMENTO'!DO81</f>
        <v>0</v>
      </c>
      <c r="DP81" s="400">
        <f>DL81+'APONTAMENTO CREDENCIAMENTO'!DP81</f>
        <v>0</v>
      </c>
      <c r="DQ81" s="400">
        <f>DM81+'APONTAMENTO CREDENCIAMENTO'!DQ81</f>
        <v>28</v>
      </c>
      <c r="DR81" s="400">
        <f>DN81+'APONTAMENTO CREDENCIAMENTO'!DR81</f>
        <v>0</v>
      </c>
      <c r="DS81" s="400">
        <f>DO81+'APONTAMENTO CREDENCIAMENTO'!DS81</f>
        <v>0</v>
      </c>
      <c r="DT81" s="400">
        <f>DP81+'APONTAMENTO CREDENCIAMENTO'!DT81</f>
        <v>0</v>
      </c>
      <c r="DU81" s="400">
        <f>DQ81+'APONTAMENTO CREDENCIAMENTO'!DU81</f>
        <v>28</v>
      </c>
      <c r="DV81" s="400">
        <f>DR81+'APONTAMENTO CREDENCIAMENTO'!DV81</f>
        <v>0</v>
      </c>
      <c r="DW81" s="400">
        <f>DS81+'APONTAMENTO CREDENCIAMENTO'!DW81</f>
        <v>0</v>
      </c>
      <c r="DX81" s="400">
        <f>DT81+'APONTAMENTO CREDENCIAMENTO'!DX81</f>
        <v>0</v>
      </c>
      <c r="DY81" s="400">
        <f>DU81+'APONTAMENTO CREDENCIAMENTO'!DY81</f>
        <v>28</v>
      </c>
      <c r="DZ81" s="400">
        <f>DV81+'APONTAMENTO CREDENCIAMENTO'!DZ81</f>
        <v>0</v>
      </c>
      <c r="EA81" s="400">
        <f>DW81+'APONTAMENTO CREDENCIAMENTO'!EA81</f>
        <v>0</v>
      </c>
      <c r="EB81" s="400">
        <f>DX81+'APONTAMENTO CREDENCIAMENTO'!EB81</f>
        <v>0</v>
      </c>
      <c r="EC81" s="400">
        <f>DY81+'APONTAMENTO CREDENCIAMENTO'!EC81</f>
        <v>28</v>
      </c>
      <c r="ED81" s="400">
        <f>DZ81+'APONTAMENTO CREDENCIAMENTO'!ED81</f>
        <v>0</v>
      </c>
      <c r="EE81" s="400">
        <f>EA81+'APONTAMENTO CREDENCIAMENTO'!EE81</f>
        <v>0</v>
      </c>
      <c r="EF81" s="400">
        <f>EB81+'APONTAMENTO CREDENCIAMENTO'!EF81</f>
        <v>0</v>
      </c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v>27</v>
      </c>
      <c r="EQ81" s="171">
        <v>1</v>
      </c>
      <c r="ER81" s="171">
        <v>0</v>
      </c>
      <c r="ES81" s="171">
        <v>0</v>
      </c>
      <c r="ET81" s="171">
        <v>0</v>
      </c>
      <c r="EU81" s="171">
        <v>0</v>
      </c>
      <c r="EV81" s="172">
        <v>28</v>
      </c>
      <c r="EW81" s="367">
        <v>0</v>
      </c>
      <c r="EX81" s="248">
        <v>19049.420000000002</v>
      </c>
      <c r="EY81" s="174">
        <v>0</v>
      </c>
      <c r="EZ81" s="249">
        <v>102.72800000000001</v>
      </c>
      <c r="FA81" s="249">
        <v>0</v>
      </c>
      <c r="FB81" s="174">
        <v>0</v>
      </c>
      <c r="FC81" s="175">
        <v>0</v>
      </c>
      <c r="FD81" s="250">
        <v>0</v>
      </c>
      <c r="FE81" s="176">
        <v>19152.148000000001</v>
      </c>
      <c r="FF81" s="177">
        <v>19049.420000000002</v>
      </c>
      <c r="FG81" s="177">
        <v>0</v>
      </c>
      <c r="FH81" s="177">
        <v>0</v>
      </c>
      <c r="FI81" s="177">
        <v>0</v>
      </c>
      <c r="FJ81" s="177">
        <v>0</v>
      </c>
      <c r="FK81" s="177">
        <v>0</v>
      </c>
      <c r="FL81" s="177">
        <v>0</v>
      </c>
      <c r="FM81" s="177">
        <v>0</v>
      </c>
      <c r="FN81" s="177">
        <v>0</v>
      </c>
      <c r="FO81" s="177">
        <v>0</v>
      </c>
      <c r="FP81" s="177">
        <v>0</v>
      </c>
      <c r="FQ81" s="177">
        <v>0</v>
      </c>
      <c r="FR81" s="177">
        <v>0</v>
      </c>
      <c r="FS81" s="177">
        <v>0</v>
      </c>
      <c r="FT81" s="177">
        <v>0</v>
      </c>
      <c r="FU81" s="177">
        <v>0</v>
      </c>
      <c r="FV81" s="177">
        <v>0</v>
      </c>
      <c r="FW81" s="177">
        <v>0</v>
      </c>
      <c r="FX81" s="177">
        <v>0</v>
      </c>
      <c r="FY81" s="177">
        <v>0</v>
      </c>
      <c r="FZ81" s="177">
        <v>0</v>
      </c>
      <c r="GA81" s="177">
        <v>0</v>
      </c>
      <c r="GB81" s="177">
        <v>102.72800000000001</v>
      </c>
      <c r="GC81" s="177">
        <v>0</v>
      </c>
      <c r="GD81" s="177">
        <v>0</v>
      </c>
      <c r="GE81" s="177">
        <v>0</v>
      </c>
      <c r="GF81" s="177">
        <v>0</v>
      </c>
      <c r="GG81" s="177">
        <v>0</v>
      </c>
      <c r="GH81" s="177">
        <v>0</v>
      </c>
      <c r="GI81" s="177">
        <v>0</v>
      </c>
      <c r="GJ81" s="177">
        <v>0</v>
      </c>
      <c r="GK81" s="178"/>
      <c r="GL81" s="103">
        <v>0</v>
      </c>
      <c r="GM81" s="124"/>
      <c r="GN81" s="104">
        <v>0</v>
      </c>
      <c r="GO81" s="104">
        <v>0</v>
      </c>
      <c r="GP81" s="104">
        <v>0</v>
      </c>
      <c r="GQ81" s="104">
        <v>0</v>
      </c>
      <c r="GR81" s="104">
        <v>0</v>
      </c>
      <c r="GS81" s="104">
        <v>0</v>
      </c>
      <c r="GT81" s="104">
        <v>0</v>
      </c>
      <c r="GU81" s="104">
        <v>0</v>
      </c>
      <c r="GV81" s="104">
        <v>0</v>
      </c>
      <c r="GW81" s="104">
        <v>0</v>
      </c>
      <c r="GX81" s="104">
        <v>0</v>
      </c>
      <c r="GY81" s="104">
        <v>0</v>
      </c>
      <c r="GZ81" s="104">
        <v>0</v>
      </c>
      <c r="HA81" s="104">
        <v>0</v>
      </c>
      <c r="HB81" s="104">
        <v>0</v>
      </c>
      <c r="HC81" s="104">
        <v>0</v>
      </c>
      <c r="HD81" s="104">
        <v>0</v>
      </c>
      <c r="HE81" s="104">
        <v>0</v>
      </c>
      <c r="HF81" s="104">
        <v>0</v>
      </c>
      <c r="HG81" s="104">
        <v>0</v>
      </c>
      <c r="HH81" s="104">
        <v>0</v>
      </c>
      <c r="HI81" s="104">
        <v>0</v>
      </c>
      <c r="HJ81" s="104">
        <v>0</v>
      </c>
      <c r="HK81" s="104">
        <v>0</v>
      </c>
      <c r="HL81" s="104">
        <v>0</v>
      </c>
      <c r="HM81" s="104">
        <v>0</v>
      </c>
      <c r="HN81" s="104">
        <v>0</v>
      </c>
      <c r="HO81" s="104">
        <v>0</v>
      </c>
      <c r="HP81" s="104"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v>0</v>
      </c>
      <c r="HZ81" s="280">
        <v>0</v>
      </c>
      <c r="IA81" s="280">
        <v>0</v>
      </c>
      <c r="IB81" s="64" t="b">
        <v>0</v>
      </c>
      <c r="IC81" s="64"/>
    </row>
    <row r="82" spans="1:237" s="106" customFormat="1" ht="22.5" customHeight="1" x14ac:dyDescent="0.25">
      <c r="A82" s="368" t="s">
        <v>3254</v>
      </c>
      <c r="B82" s="369" t="s">
        <v>3255</v>
      </c>
      <c r="C82" s="370" t="s">
        <v>3191</v>
      </c>
      <c r="D82" s="371" t="s">
        <v>3256</v>
      </c>
      <c r="E82" s="371" t="s">
        <v>3257</v>
      </c>
      <c r="F82" s="372" t="s">
        <v>3181</v>
      </c>
      <c r="G82" s="372" t="s">
        <v>3182</v>
      </c>
      <c r="H82" s="373" t="s">
        <v>1327</v>
      </c>
      <c r="I82" s="374" t="s">
        <v>1327</v>
      </c>
      <c r="J82" s="421" t="s">
        <v>3183</v>
      </c>
      <c r="K82" s="421" t="s">
        <v>3185</v>
      </c>
      <c r="L82" s="329">
        <v>0</v>
      </c>
      <c r="M82" s="329">
        <v>0</v>
      </c>
      <c r="N82" s="657"/>
      <c r="O82" s="658" t="s">
        <v>3341</v>
      </c>
      <c r="P82" s="659">
        <v>0</v>
      </c>
      <c r="Q82" s="400">
        <v>19</v>
      </c>
      <c r="R82" s="401"/>
      <c r="S82" s="400"/>
      <c r="T82" s="401"/>
      <c r="U82" s="400">
        <f>Q82+'APONTAMENTO CREDENCIAMENTO'!U82</f>
        <v>19</v>
      </c>
      <c r="V82" s="400">
        <f>R82+'APONTAMENTO CREDENCIAMENTO'!V82</f>
        <v>0</v>
      </c>
      <c r="W82" s="400">
        <f>S82+'APONTAMENTO CREDENCIAMENTO'!W82</f>
        <v>0</v>
      </c>
      <c r="X82" s="400">
        <f>T82+'APONTAMENTO CREDENCIAMENTO'!X82</f>
        <v>0</v>
      </c>
      <c r="Y82" s="400">
        <f>U82+'APONTAMENTO CREDENCIAMENTO'!Y82</f>
        <v>19</v>
      </c>
      <c r="Z82" s="400">
        <f>V82+'APONTAMENTO CREDENCIAMENTO'!Z82</f>
        <v>0</v>
      </c>
      <c r="AA82" s="400">
        <f>W82+'APONTAMENTO CREDENCIAMENTO'!AA82</f>
        <v>0</v>
      </c>
      <c r="AB82" s="400">
        <f>X82+'APONTAMENTO CREDENCIAMENTO'!AB82</f>
        <v>0</v>
      </c>
      <c r="AC82" s="400">
        <f>Y82+'APONTAMENTO CREDENCIAMENTO'!AC82</f>
        <v>19</v>
      </c>
      <c r="AD82" s="400">
        <f>Z82+'APONTAMENTO CREDENCIAMENTO'!AD82</f>
        <v>0</v>
      </c>
      <c r="AE82" s="400">
        <f>AA82+'APONTAMENTO CREDENCIAMENTO'!AE82</f>
        <v>0</v>
      </c>
      <c r="AF82" s="400">
        <f>AB82+'APONTAMENTO CREDENCIAMENTO'!AF82</f>
        <v>0</v>
      </c>
      <c r="AG82" s="400">
        <f>AC82+'APONTAMENTO CREDENCIAMENTO'!AG82</f>
        <v>19</v>
      </c>
      <c r="AH82" s="400">
        <f>AD82+'APONTAMENTO CREDENCIAMENTO'!AH82</f>
        <v>0</v>
      </c>
      <c r="AI82" s="400">
        <f>AE82+'APONTAMENTO CREDENCIAMENTO'!AI82</f>
        <v>0</v>
      </c>
      <c r="AJ82" s="400">
        <f>AF82+'APONTAMENTO CREDENCIAMENTO'!AJ82</f>
        <v>0</v>
      </c>
      <c r="AK82" s="400">
        <f>AG82+'APONTAMENTO CREDENCIAMENTO'!AK82</f>
        <v>19</v>
      </c>
      <c r="AL82" s="400">
        <f>AH82+'APONTAMENTO CREDENCIAMENTO'!AL82</f>
        <v>0</v>
      </c>
      <c r="AM82" s="400">
        <f>AI82+'APONTAMENTO CREDENCIAMENTO'!AM82</f>
        <v>0</v>
      </c>
      <c r="AN82" s="400">
        <f>AJ82+'APONTAMENTO CREDENCIAMENTO'!AN82</f>
        <v>0</v>
      </c>
      <c r="AO82" s="400">
        <f>AK82+'APONTAMENTO CREDENCIAMENTO'!AO82</f>
        <v>19</v>
      </c>
      <c r="AP82" s="400">
        <f>AL82+'APONTAMENTO CREDENCIAMENTO'!AP82</f>
        <v>0</v>
      </c>
      <c r="AQ82" s="400">
        <f>AM82+'APONTAMENTO CREDENCIAMENTO'!AQ82</f>
        <v>0</v>
      </c>
      <c r="AR82" s="400">
        <f>AN82+'APONTAMENTO CREDENCIAMENTO'!AR82</f>
        <v>0</v>
      </c>
      <c r="AS82" s="400">
        <f>AO82+'APONTAMENTO CREDENCIAMENTO'!AS82</f>
        <v>19</v>
      </c>
      <c r="AT82" s="400">
        <f>AP82+'APONTAMENTO CREDENCIAMENTO'!AT82</f>
        <v>0</v>
      </c>
      <c r="AU82" s="400">
        <f>AQ82+'APONTAMENTO CREDENCIAMENTO'!AU82</f>
        <v>0</v>
      </c>
      <c r="AV82" s="400">
        <f>AR82+'APONTAMENTO CREDENCIAMENTO'!AV82</f>
        <v>0</v>
      </c>
      <c r="AW82" s="400">
        <f>AS82+'APONTAMENTO CREDENCIAMENTO'!AW82</f>
        <v>19</v>
      </c>
      <c r="AX82" s="400">
        <f>AT82+'APONTAMENTO CREDENCIAMENTO'!AX82</f>
        <v>0</v>
      </c>
      <c r="AY82" s="400">
        <f>AU82+'APONTAMENTO CREDENCIAMENTO'!AY82</f>
        <v>0</v>
      </c>
      <c r="AZ82" s="400">
        <f>AV82+'APONTAMENTO CREDENCIAMENTO'!AZ82</f>
        <v>0</v>
      </c>
      <c r="BA82" s="400">
        <f>AW82+'APONTAMENTO CREDENCIAMENTO'!BA82</f>
        <v>19</v>
      </c>
      <c r="BB82" s="400">
        <f>AX82+'APONTAMENTO CREDENCIAMENTO'!BB82</f>
        <v>0</v>
      </c>
      <c r="BC82" s="400">
        <f>AY82+'APONTAMENTO CREDENCIAMENTO'!BC82</f>
        <v>0</v>
      </c>
      <c r="BD82" s="400">
        <f>AZ82+'APONTAMENTO CREDENCIAMENTO'!BD82</f>
        <v>0</v>
      </c>
      <c r="BE82" s="400">
        <f>BA82+'APONTAMENTO CREDENCIAMENTO'!BE82</f>
        <v>19</v>
      </c>
      <c r="BF82" s="400">
        <f>BB82+'APONTAMENTO CREDENCIAMENTO'!BF82</f>
        <v>0</v>
      </c>
      <c r="BG82" s="400">
        <f>BC82+'APONTAMENTO CREDENCIAMENTO'!BG82</f>
        <v>0</v>
      </c>
      <c r="BH82" s="400">
        <f>BD82+'APONTAMENTO CREDENCIAMENTO'!BH82</f>
        <v>0</v>
      </c>
      <c r="BI82" s="400">
        <f>BE82+'APONTAMENTO CREDENCIAMENTO'!BI82</f>
        <v>19</v>
      </c>
      <c r="BJ82" s="400">
        <f>BF82+'APONTAMENTO CREDENCIAMENTO'!BJ82</f>
        <v>0</v>
      </c>
      <c r="BK82" s="400">
        <f>BG82+'APONTAMENTO CREDENCIAMENTO'!BK82</f>
        <v>0</v>
      </c>
      <c r="BL82" s="400">
        <f>BH82+'APONTAMENTO CREDENCIAMENTO'!BL82</f>
        <v>0</v>
      </c>
      <c r="BM82" s="400">
        <f>BI82+'APONTAMENTO CREDENCIAMENTO'!BM82</f>
        <v>19</v>
      </c>
      <c r="BN82" s="400">
        <f>BJ82+'APONTAMENTO CREDENCIAMENTO'!BN82</f>
        <v>0</v>
      </c>
      <c r="BO82" s="400">
        <f>BK82+'APONTAMENTO CREDENCIAMENTO'!BO82</f>
        <v>0</v>
      </c>
      <c r="BP82" s="400">
        <f>BL82+'APONTAMENTO CREDENCIAMENTO'!BP82</f>
        <v>0</v>
      </c>
      <c r="BQ82" s="400">
        <f>BM82+'APONTAMENTO CREDENCIAMENTO'!BQ82</f>
        <v>19</v>
      </c>
      <c r="BR82" s="400">
        <f>BN82+'APONTAMENTO CREDENCIAMENTO'!BR82</f>
        <v>0</v>
      </c>
      <c r="BS82" s="400">
        <f>BO82+'APONTAMENTO CREDENCIAMENTO'!BS82</f>
        <v>0</v>
      </c>
      <c r="BT82" s="400">
        <f>BP82+'APONTAMENTO CREDENCIAMENTO'!BT82</f>
        <v>0</v>
      </c>
      <c r="BU82" s="400">
        <f>BQ82+'APONTAMENTO CREDENCIAMENTO'!BU82</f>
        <v>19</v>
      </c>
      <c r="BV82" s="400">
        <f>BR82+'APONTAMENTO CREDENCIAMENTO'!BV82</f>
        <v>0</v>
      </c>
      <c r="BW82" s="400">
        <f>BS82+'APONTAMENTO CREDENCIAMENTO'!BW82</f>
        <v>0</v>
      </c>
      <c r="BX82" s="400">
        <f>BT82+'APONTAMENTO CREDENCIAMENTO'!BX82</f>
        <v>0</v>
      </c>
      <c r="BY82" s="400">
        <f>BU82+'APONTAMENTO CREDENCIAMENTO'!BY82</f>
        <v>19</v>
      </c>
      <c r="BZ82" s="400">
        <f>BV82+'APONTAMENTO CREDENCIAMENTO'!BZ82</f>
        <v>0</v>
      </c>
      <c r="CA82" s="400">
        <f>BW82+'APONTAMENTO CREDENCIAMENTO'!CA82</f>
        <v>0</v>
      </c>
      <c r="CB82" s="400">
        <f>BX82+'APONTAMENTO CREDENCIAMENTO'!CB82</f>
        <v>0</v>
      </c>
      <c r="CC82" s="400">
        <f>BY82+'APONTAMENTO CREDENCIAMENTO'!CC82</f>
        <v>19</v>
      </c>
      <c r="CD82" s="400">
        <f>BZ82+'APONTAMENTO CREDENCIAMENTO'!CD82</f>
        <v>0</v>
      </c>
      <c r="CE82" s="400">
        <f>CA82+'APONTAMENTO CREDENCIAMENTO'!CE82</f>
        <v>0</v>
      </c>
      <c r="CF82" s="400">
        <f>CB82+'APONTAMENTO CREDENCIAMENTO'!CF82</f>
        <v>0</v>
      </c>
      <c r="CG82" s="400">
        <f>CC82+'APONTAMENTO CREDENCIAMENTO'!CG82</f>
        <v>19</v>
      </c>
      <c r="CH82" s="400">
        <f>CD82+'APONTAMENTO CREDENCIAMENTO'!CH82</f>
        <v>0</v>
      </c>
      <c r="CI82" s="400">
        <f>CE82+'APONTAMENTO CREDENCIAMENTO'!CI82</f>
        <v>0</v>
      </c>
      <c r="CJ82" s="400">
        <f>CF82+'APONTAMENTO CREDENCIAMENTO'!CJ82</f>
        <v>0</v>
      </c>
      <c r="CK82" s="400">
        <f>CG82+'APONTAMENTO CREDENCIAMENTO'!CK82</f>
        <v>19</v>
      </c>
      <c r="CL82" s="400">
        <f>CH82+'APONTAMENTO CREDENCIAMENTO'!CL82</f>
        <v>0</v>
      </c>
      <c r="CM82" s="400">
        <f>CI82+'APONTAMENTO CREDENCIAMENTO'!CM82</f>
        <v>0</v>
      </c>
      <c r="CN82" s="400">
        <f>CJ82+'APONTAMENTO CREDENCIAMENTO'!CN82</f>
        <v>0</v>
      </c>
      <c r="CO82" s="400">
        <f>CK82+'APONTAMENTO CREDENCIAMENTO'!CO82</f>
        <v>19</v>
      </c>
      <c r="CP82" s="400">
        <f>CL82+'APONTAMENTO CREDENCIAMENTO'!CP82</f>
        <v>0</v>
      </c>
      <c r="CQ82" s="400">
        <f>CM82+'APONTAMENTO CREDENCIAMENTO'!CQ82</f>
        <v>0</v>
      </c>
      <c r="CR82" s="400">
        <f>CN82+'APONTAMENTO CREDENCIAMENTO'!CR82</f>
        <v>0</v>
      </c>
      <c r="CS82" s="400">
        <f>CO82+'APONTAMENTO CREDENCIAMENTO'!CS82</f>
        <v>19</v>
      </c>
      <c r="CT82" s="400">
        <f>CP82+'APONTAMENTO CREDENCIAMENTO'!CT82</f>
        <v>0</v>
      </c>
      <c r="CU82" s="400">
        <f>CQ82+'APONTAMENTO CREDENCIAMENTO'!CU82</f>
        <v>0</v>
      </c>
      <c r="CV82" s="400">
        <f>CR82+'APONTAMENTO CREDENCIAMENTO'!CV82</f>
        <v>0</v>
      </c>
      <c r="CW82" s="400">
        <f>CS82+'APONTAMENTO CREDENCIAMENTO'!CW82</f>
        <v>19</v>
      </c>
      <c r="CX82" s="400">
        <f>CT82+'APONTAMENTO CREDENCIAMENTO'!CX82</f>
        <v>0</v>
      </c>
      <c r="CY82" s="400">
        <f>CU82+'APONTAMENTO CREDENCIAMENTO'!CY82</f>
        <v>0</v>
      </c>
      <c r="CZ82" s="400">
        <f>CV82+'APONTAMENTO CREDENCIAMENTO'!CZ82</f>
        <v>0</v>
      </c>
      <c r="DA82" s="400">
        <f>CW82+'APONTAMENTO CREDENCIAMENTO'!DA82</f>
        <v>19</v>
      </c>
      <c r="DB82" s="400">
        <f>CX82+'APONTAMENTO CREDENCIAMENTO'!DB82</f>
        <v>0</v>
      </c>
      <c r="DC82" s="400">
        <f>CY82+'APONTAMENTO CREDENCIAMENTO'!DC82</f>
        <v>0</v>
      </c>
      <c r="DD82" s="400">
        <f>CZ82+'APONTAMENTO CREDENCIAMENTO'!DD82</f>
        <v>0</v>
      </c>
      <c r="DE82" s="400">
        <f>DA82+'APONTAMENTO CREDENCIAMENTO'!DE82</f>
        <v>19</v>
      </c>
      <c r="DF82" s="400">
        <f>DB82+'APONTAMENTO CREDENCIAMENTO'!DF82</f>
        <v>0</v>
      </c>
      <c r="DG82" s="400">
        <f>DC82+'APONTAMENTO CREDENCIAMENTO'!DG82</f>
        <v>0</v>
      </c>
      <c r="DH82" s="400">
        <f>DD82+'APONTAMENTO CREDENCIAMENTO'!DH82</f>
        <v>0</v>
      </c>
      <c r="DI82" s="400">
        <f>DE82+'APONTAMENTO CREDENCIAMENTO'!DI82</f>
        <v>19</v>
      </c>
      <c r="DJ82" s="400">
        <f>DF82+'APONTAMENTO CREDENCIAMENTO'!DJ82</f>
        <v>0</v>
      </c>
      <c r="DK82" s="400">
        <f>DG82+'APONTAMENTO CREDENCIAMENTO'!DK82</f>
        <v>0</v>
      </c>
      <c r="DL82" s="400">
        <f>DH82+'APONTAMENTO CREDENCIAMENTO'!DL82</f>
        <v>0</v>
      </c>
      <c r="DM82" s="400">
        <f>DI82+'APONTAMENTO CREDENCIAMENTO'!DM82</f>
        <v>19</v>
      </c>
      <c r="DN82" s="400">
        <f>DJ82+'APONTAMENTO CREDENCIAMENTO'!DN82</f>
        <v>0</v>
      </c>
      <c r="DO82" s="400">
        <f>DK82+'APONTAMENTO CREDENCIAMENTO'!DO82</f>
        <v>0</v>
      </c>
      <c r="DP82" s="400">
        <f>DL82+'APONTAMENTO CREDENCIAMENTO'!DP82</f>
        <v>0</v>
      </c>
      <c r="DQ82" s="400">
        <f>DM82+'APONTAMENTO CREDENCIAMENTO'!DQ82</f>
        <v>19</v>
      </c>
      <c r="DR82" s="400">
        <f>DN82+'APONTAMENTO CREDENCIAMENTO'!DR82</f>
        <v>0</v>
      </c>
      <c r="DS82" s="400">
        <f>DO82+'APONTAMENTO CREDENCIAMENTO'!DS82</f>
        <v>0</v>
      </c>
      <c r="DT82" s="400">
        <f>DP82+'APONTAMENTO CREDENCIAMENTO'!DT82</f>
        <v>0</v>
      </c>
      <c r="DU82" s="400">
        <f>DQ82+'APONTAMENTO CREDENCIAMENTO'!DU82</f>
        <v>19</v>
      </c>
      <c r="DV82" s="400">
        <f>DR82+'APONTAMENTO CREDENCIAMENTO'!DV82</f>
        <v>0</v>
      </c>
      <c r="DW82" s="400">
        <f>DS82+'APONTAMENTO CREDENCIAMENTO'!DW82</f>
        <v>0</v>
      </c>
      <c r="DX82" s="400">
        <f>DT82+'APONTAMENTO CREDENCIAMENTO'!DX82</f>
        <v>0</v>
      </c>
      <c r="DY82" s="400">
        <f>DU82+'APONTAMENTO CREDENCIAMENTO'!DY82</f>
        <v>19</v>
      </c>
      <c r="DZ82" s="400">
        <f>DV82+'APONTAMENTO CREDENCIAMENTO'!DZ82</f>
        <v>0</v>
      </c>
      <c r="EA82" s="400">
        <f>DW82+'APONTAMENTO CREDENCIAMENTO'!EA82</f>
        <v>0</v>
      </c>
      <c r="EB82" s="400">
        <f>DX82+'APONTAMENTO CREDENCIAMENTO'!EB82</f>
        <v>0</v>
      </c>
      <c r="EC82" s="400">
        <f>DY82+'APONTAMENTO CREDENCIAMENTO'!EC82</f>
        <v>19</v>
      </c>
      <c r="ED82" s="400">
        <f>DZ82+'APONTAMENTO CREDENCIAMENTO'!ED82</f>
        <v>0</v>
      </c>
      <c r="EE82" s="400">
        <f>EA82+'APONTAMENTO CREDENCIAMENTO'!EE82</f>
        <v>0</v>
      </c>
      <c r="EF82" s="400">
        <f>EB82+'APONTAMENTO CREDENCIAMENTO'!EF82</f>
        <v>0</v>
      </c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v>19</v>
      </c>
      <c r="EQ82" s="171">
        <v>0</v>
      </c>
      <c r="ER82" s="171">
        <v>0</v>
      </c>
      <c r="ES82" s="171">
        <v>0</v>
      </c>
      <c r="ET82" s="171">
        <v>0</v>
      </c>
      <c r="EU82" s="171">
        <v>0</v>
      </c>
      <c r="EV82" s="172">
        <v>19</v>
      </c>
      <c r="EW82" s="173"/>
      <c r="EX82" s="248">
        <v>0</v>
      </c>
      <c r="EY82" s="174">
        <v>0</v>
      </c>
      <c r="EZ82" s="249">
        <v>0</v>
      </c>
      <c r="FA82" s="249">
        <v>0</v>
      </c>
      <c r="FB82" s="174">
        <v>0</v>
      </c>
      <c r="FC82" s="126">
        <v>0</v>
      </c>
      <c r="FD82" s="250"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v>0</v>
      </c>
      <c r="HZ82" s="280">
        <v>0</v>
      </c>
      <c r="IA82" s="280">
        <v>0</v>
      </c>
      <c r="IB82" s="64"/>
      <c r="IC82" s="64"/>
    </row>
    <row r="83" spans="1:237" s="106" customFormat="1" ht="22.5" customHeight="1" x14ac:dyDescent="0.25">
      <c r="A83" s="368" t="s">
        <v>3254</v>
      </c>
      <c r="B83" s="369" t="s">
        <v>3255</v>
      </c>
      <c r="C83" s="375" t="s">
        <v>3191</v>
      </c>
      <c r="D83" s="371" t="s">
        <v>3256</v>
      </c>
      <c r="E83" s="371" t="s">
        <v>3257</v>
      </c>
      <c r="F83" s="376" t="s">
        <v>3181</v>
      </c>
      <c r="G83" s="376" t="s">
        <v>3182</v>
      </c>
      <c r="H83" s="373" t="s">
        <v>1327</v>
      </c>
      <c r="I83" s="374" t="s">
        <v>1327</v>
      </c>
      <c r="J83" s="421" t="s">
        <v>3183</v>
      </c>
      <c r="K83" s="422" t="s">
        <v>3186</v>
      </c>
      <c r="L83" s="329">
        <v>0</v>
      </c>
      <c r="M83" s="329">
        <v>0</v>
      </c>
      <c r="N83" s="657"/>
      <c r="O83" s="658" t="s">
        <v>3341</v>
      </c>
      <c r="P83" s="659">
        <v>0</v>
      </c>
      <c r="Q83" s="400"/>
      <c r="R83" s="401"/>
      <c r="S83" s="400"/>
      <c r="T83" s="401"/>
      <c r="U83" s="400">
        <f>Q83+'APONTAMENTO CREDENCIAMENTO'!U83</f>
        <v>0</v>
      </c>
      <c r="V83" s="400">
        <f>R83+'APONTAMENTO CREDENCIAMENTO'!V83</f>
        <v>0</v>
      </c>
      <c r="W83" s="400">
        <f>S83+'APONTAMENTO CREDENCIAMENTO'!W83</f>
        <v>0</v>
      </c>
      <c r="X83" s="400">
        <f>T83+'APONTAMENTO CREDENCIAMENTO'!X83</f>
        <v>0</v>
      </c>
      <c r="Y83" s="400">
        <f>U83+'APONTAMENTO CREDENCIAMENTO'!Y83</f>
        <v>0</v>
      </c>
      <c r="Z83" s="400">
        <f>V83+'APONTAMENTO CREDENCIAMENTO'!Z83</f>
        <v>0</v>
      </c>
      <c r="AA83" s="400">
        <f>W83+'APONTAMENTO CREDENCIAMENTO'!AA83</f>
        <v>0</v>
      </c>
      <c r="AB83" s="400">
        <f>X83+'APONTAMENTO CREDENCIAMENTO'!AB83</f>
        <v>0</v>
      </c>
      <c r="AC83" s="400">
        <f>Y83+'APONTAMENTO CREDENCIAMENTO'!AC83</f>
        <v>0</v>
      </c>
      <c r="AD83" s="400">
        <f>Z83+'APONTAMENTO CREDENCIAMENTO'!AD83</f>
        <v>0</v>
      </c>
      <c r="AE83" s="400">
        <f>AA83+'APONTAMENTO CREDENCIAMENTO'!AE83</f>
        <v>0</v>
      </c>
      <c r="AF83" s="400">
        <f>AB83+'APONTAMENTO CREDENCIAMENTO'!AF83</f>
        <v>0</v>
      </c>
      <c r="AG83" s="400">
        <f>AC83+'APONTAMENTO CREDENCIAMENTO'!AG83</f>
        <v>0</v>
      </c>
      <c r="AH83" s="400">
        <f>AD83+'APONTAMENTO CREDENCIAMENTO'!AH83</f>
        <v>0</v>
      </c>
      <c r="AI83" s="400">
        <f>AE83+'APONTAMENTO CREDENCIAMENTO'!AI83</f>
        <v>0</v>
      </c>
      <c r="AJ83" s="400">
        <f>AF83+'APONTAMENTO CREDENCIAMENTO'!AJ83</f>
        <v>0</v>
      </c>
      <c r="AK83" s="400">
        <f>AG83+'APONTAMENTO CREDENCIAMENTO'!AK83</f>
        <v>0</v>
      </c>
      <c r="AL83" s="400">
        <f>AH83+'APONTAMENTO CREDENCIAMENTO'!AL83</f>
        <v>0</v>
      </c>
      <c r="AM83" s="400">
        <f>AI83+'APONTAMENTO CREDENCIAMENTO'!AM83</f>
        <v>0</v>
      </c>
      <c r="AN83" s="400">
        <f>AJ83+'APONTAMENTO CREDENCIAMENTO'!AN83</f>
        <v>0</v>
      </c>
      <c r="AO83" s="400">
        <f>AK83+'APONTAMENTO CREDENCIAMENTO'!AO83</f>
        <v>0</v>
      </c>
      <c r="AP83" s="400">
        <f>AL83+'APONTAMENTO CREDENCIAMENTO'!AP83</f>
        <v>0</v>
      </c>
      <c r="AQ83" s="400">
        <f>AM83+'APONTAMENTO CREDENCIAMENTO'!AQ83</f>
        <v>0</v>
      </c>
      <c r="AR83" s="400">
        <f>AN83+'APONTAMENTO CREDENCIAMENTO'!AR83</f>
        <v>0</v>
      </c>
      <c r="AS83" s="400">
        <f>AO83+'APONTAMENTO CREDENCIAMENTO'!AS83</f>
        <v>0</v>
      </c>
      <c r="AT83" s="400">
        <f>AP83+'APONTAMENTO CREDENCIAMENTO'!AT83</f>
        <v>0</v>
      </c>
      <c r="AU83" s="400">
        <f>AQ83+'APONTAMENTO CREDENCIAMENTO'!AU83</f>
        <v>0</v>
      </c>
      <c r="AV83" s="400">
        <f>AR83+'APONTAMENTO CREDENCIAMENTO'!AV83</f>
        <v>0</v>
      </c>
      <c r="AW83" s="400">
        <f>AS83+'APONTAMENTO CREDENCIAMENTO'!AW83</f>
        <v>0</v>
      </c>
      <c r="AX83" s="400">
        <f>AT83+'APONTAMENTO CREDENCIAMENTO'!AX83</f>
        <v>0</v>
      </c>
      <c r="AY83" s="400">
        <f>AU83+'APONTAMENTO CREDENCIAMENTO'!AY83</f>
        <v>0</v>
      </c>
      <c r="AZ83" s="400">
        <f>AV83+'APONTAMENTO CREDENCIAMENTO'!AZ83</f>
        <v>0</v>
      </c>
      <c r="BA83" s="400">
        <f>AW83+'APONTAMENTO CREDENCIAMENTO'!BA83</f>
        <v>0</v>
      </c>
      <c r="BB83" s="400">
        <f>AX83+'APONTAMENTO CREDENCIAMENTO'!BB83</f>
        <v>0</v>
      </c>
      <c r="BC83" s="400">
        <f>AY83+'APONTAMENTO CREDENCIAMENTO'!BC83</f>
        <v>0</v>
      </c>
      <c r="BD83" s="400">
        <f>AZ83+'APONTAMENTO CREDENCIAMENTO'!BD83</f>
        <v>0</v>
      </c>
      <c r="BE83" s="400">
        <f>BA83+'APONTAMENTO CREDENCIAMENTO'!BE83</f>
        <v>0</v>
      </c>
      <c r="BF83" s="400">
        <f>BB83+'APONTAMENTO CREDENCIAMENTO'!BF83</f>
        <v>0</v>
      </c>
      <c r="BG83" s="400">
        <f>BC83+'APONTAMENTO CREDENCIAMENTO'!BG83</f>
        <v>0</v>
      </c>
      <c r="BH83" s="400">
        <f>BD83+'APONTAMENTO CREDENCIAMENTO'!BH83</f>
        <v>0</v>
      </c>
      <c r="BI83" s="400">
        <f>BE83+'APONTAMENTO CREDENCIAMENTO'!BI83</f>
        <v>0</v>
      </c>
      <c r="BJ83" s="400">
        <f>BF83+'APONTAMENTO CREDENCIAMENTO'!BJ83</f>
        <v>0</v>
      </c>
      <c r="BK83" s="400">
        <f>BG83+'APONTAMENTO CREDENCIAMENTO'!BK83</f>
        <v>0</v>
      </c>
      <c r="BL83" s="400">
        <f>BH83+'APONTAMENTO CREDENCIAMENTO'!BL83</f>
        <v>0</v>
      </c>
      <c r="BM83" s="400">
        <f>BI83+'APONTAMENTO CREDENCIAMENTO'!BM83</f>
        <v>0</v>
      </c>
      <c r="BN83" s="400">
        <f>BJ83+'APONTAMENTO CREDENCIAMENTO'!BN83</f>
        <v>0</v>
      </c>
      <c r="BO83" s="400">
        <f>BK83+'APONTAMENTO CREDENCIAMENTO'!BO83</f>
        <v>0</v>
      </c>
      <c r="BP83" s="400">
        <f>BL83+'APONTAMENTO CREDENCIAMENTO'!BP83</f>
        <v>0</v>
      </c>
      <c r="BQ83" s="400">
        <f>BM83+'APONTAMENTO CREDENCIAMENTO'!BQ83</f>
        <v>0</v>
      </c>
      <c r="BR83" s="400">
        <f>BN83+'APONTAMENTO CREDENCIAMENTO'!BR83</f>
        <v>0</v>
      </c>
      <c r="BS83" s="400">
        <f>BO83+'APONTAMENTO CREDENCIAMENTO'!BS83</f>
        <v>0</v>
      </c>
      <c r="BT83" s="400">
        <f>BP83+'APONTAMENTO CREDENCIAMENTO'!BT83</f>
        <v>0</v>
      </c>
      <c r="BU83" s="400">
        <f>BQ83+'APONTAMENTO CREDENCIAMENTO'!BU83</f>
        <v>0</v>
      </c>
      <c r="BV83" s="400">
        <f>BR83+'APONTAMENTO CREDENCIAMENTO'!BV83</f>
        <v>0</v>
      </c>
      <c r="BW83" s="400">
        <f>BS83+'APONTAMENTO CREDENCIAMENTO'!BW83</f>
        <v>0</v>
      </c>
      <c r="BX83" s="400">
        <f>BT83+'APONTAMENTO CREDENCIAMENTO'!BX83</f>
        <v>0</v>
      </c>
      <c r="BY83" s="400">
        <f>BU83+'APONTAMENTO CREDENCIAMENTO'!BY83</f>
        <v>0</v>
      </c>
      <c r="BZ83" s="400">
        <f>BV83+'APONTAMENTO CREDENCIAMENTO'!BZ83</f>
        <v>0</v>
      </c>
      <c r="CA83" s="400">
        <f>BW83+'APONTAMENTO CREDENCIAMENTO'!CA83</f>
        <v>0</v>
      </c>
      <c r="CB83" s="400">
        <f>BX83+'APONTAMENTO CREDENCIAMENTO'!CB83</f>
        <v>0</v>
      </c>
      <c r="CC83" s="400">
        <f>BY83+'APONTAMENTO CREDENCIAMENTO'!CC83</f>
        <v>0</v>
      </c>
      <c r="CD83" s="400">
        <f>BZ83+'APONTAMENTO CREDENCIAMENTO'!CD83</f>
        <v>0</v>
      </c>
      <c r="CE83" s="400">
        <f>CA83+'APONTAMENTO CREDENCIAMENTO'!CE83</f>
        <v>0</v>
      </c>
      <c r="CF83" s="400">
        <f>CB83+'APONTAMENTO CREDENCIAMENTO'!CF83</f>
        <v>0</v>
      </c>
      <c r="CG83" s="400">
        <f>CC83+'APONTAMENTO CREDENCIAMENTO'!CG83</f>
        <v>0</v>
      </c>
      <c r="CH83" s="400">
        <f>CD83+'APONTAMENTO CREDENCIAMENTO'!CH83</f>
        <v>0</v>
      </c>
      <c r="CI83" s="400">
        <f>CE83+'APONTAMENTO CREDENCIAMENTO'!CI83</f>
        <v>0</v>
      </c>
      <c r="CJ83" s="400">
        <f>CF83+'APONTAMENTO CREDENCIAMENTO'!CJ83</f>
        <v>0</v>
      </c>
      <c r="CK83" s="400">
        <f>CG83+'APONTAMENTO CREDENCIAMENTO'!CK83</f>
        <v>0</v>
      </c>
      <c r="CL83" s="400">
        <f>CH83+'APONTAMENTO CREDENCIAMENTO'!CL83</f>
        <v>0</v>
      </c>
      <c r="CM83" s="400">
        <f>CI83+'APONTAMENTO CREDENCIAMENTO'!CM83</f>
        <v>0</v>
      </c>
      <c r="CN83" s="400">
        <f>CJ83+'APONTAMENTO CREDENCIAMENTO'!CN83</f>
        <v>0</v>
      </c>
      <c r="CO83" s="400">
        <f>CK83+'APONTAMENTO CREDENCIAMENTO'!CO83</f>
        <v>0</v>
      </c>
      <c r="CP83" s="400">
        <f>CL83+'APONTAMENTO CREDENCIAMENTO'!CP83</f>
        <v>0</v>
      </c>
      <c r="CQ83" s="400">
        <f>CM83+'APONTAMENTO CREDENCIAMENTO'!CQ83</f>
        <v>0</v>
      </c>
      <c r="CR83" s="400">
        <f>CN83+'APONTAMENTO CREDENCIAMENTO'!CR83</f>
        <v>0</v>
      </c>
      <c r="CS83" s="400">
        <f>CO83+'APONTAMENTO CREDENCIAMENTO'!CS83</f>
        <v>0</v>
      </c>
      <c r="CT83" s="400">
        <f>CP83+'APONTAMENTO CREDENCIAMENTO'!CT83</f>
        <v>0</v>
      </c>
      <c r="CU83" s="400">
        <f>CQ83+'APONTAMENTO CREDENCIAMENTO'!CU83</f>
        <v>0</v>
      </c>
      <c r="CV83" s="400">
        <f>CR83+'APONTAMENTO CREDENCIAMENTO'!CV83</f>
        <v>0</v>
      </c>
      <c r="CW83" s="400">
        <f>CS83+'APONTAMENTO CREDENCIAMENTO'!CW83</f>
        <v>0</v>
      </c>
      <c r="CX83" s="400">
        <f>CT83+'APONTAMENTO CREDENCIAMENTO'!CX83</f>
        <v>0</v>
      </c>
      <c r="CY83" s="400">
        <f>CU83+'APONTAMENTO CREDENCIAMENTO'!CY83</f>
        <v>0</v>
      </c>
      <c r="CZ83" s="400">
        <f>CV83+'APONTAMENTO CREDENCIAMENTO'!CZ83</f>
        <v>0</v>
      </c>
      <c r="DA83" s="400">
        <f>CW83+'APONTAMENTO CREDENCIAMENTO'!DA83</f>
        <v>0</v>
      </c>
      <c r="DB83" s="400">
        <f>CX83+'APONTAMENTO CREDENCIAMENTO'!DB83</f>
        <v>0</v>
      </c>
      <c r="DC83" s="400">
        <f>CY83+'APONTAMENTO CREDENCIAMENTO'!DC83</f>
        <v>0</v>
      </c>
      <c r="DD83" s="400">
        <f>CZ83+'APONTAMENTO CREDENCIAMENTO'!DD83</f>
        <v>0</v>
      </c>
      <c r="DE83" s="400">
        <f>DA83+'APONTAMENTO CREDENCIAMENTO'!DE83</f>
        <v>0</v>
      </c>
      <c r="DF83" s="400">
        <f>DB83+'APONTAMENTO CREDENCIAMENTO'!DF83</f>
        <v>0</v>
      </c>
      <c r="DG83" s="400">
        <f>DC83+'APONTAMENTO CREDENCIAMENTO'!DG83</f>
        <v>0</v>
      </c>
      <c r="DH83" s="400">
        <f>DD83+'APONTAMENTO CREDENCIAMENTO'!DH83</f>
        <v>0</v>
      </c>
      <c r="DI83" s="400">
        <f>DE83+'APONTAMENTO CREDENCIAMENTO'!DI83</f>
        <v>0</v>
      </c>
      <c r="DJ83" s="400">
        <f>DF83+'APONTAMENTO CREDENCIAMENTO'!DJ83</f>
        <v>0</v>
      </c>
      <c r="DK83" s="400">
        <f>DG83+'APONTAMENTO CREDENCIAMENTO'!DK83</f>
        <v>0</v>
      </c>
      <c r="DL83" s="400">
        <f>DH83+'APONTAMENTO CREDENCIAMENTO'!DL83</f>
        <v>0</v>
      </c>
      <c r="DM83" s="400">
        <f>DI83+'APONTAMENTO CREDENCIAMENTO'!DM83</f>
        <v>0</v>
      </c>
      <c r="DN83" s="400">
        <f>DJ83+'APONTAMENTO CREDENCIAMENTO'!DN83</f>
        <v>0</v>
      </c>
      <c r="DO83" s="400">
        <f>DK83+'APONTAMENTO CREDENCIAMENTO'!DO83</f>
        <v>0</v>
      </c>
      <c r="DP83" s="400">
        <f>DL83+'APONTAMENTO CREDENCIAMENTO'!DP83</f>
        <v>0</v>
      </c>
      <c r="DQ83" s="400">
        <f>DM83+'APONTAMENTO CREDENCIAMENTO'!DQ83</f>
        <v>0</v>
      </c>
      <c r="DR83" s="400">
        <f>DN83+'APONTAMENTO CREDENCIAMENTO'!DR83</f>
        <v>0</v>
      </c>
      <c r="DS83" s="400">
        <f>DO83+'APONTAMENTO CREDENCIAMENTO'!DS83</f>
        <v>0</v>
      </c>
      <c r="DT83" s="400">
        <f>DP83+'APONTAMENTO CREDENCIAMENTO'!DT83</f>
        <v>0</v>
      </c>
      <c r="DU83" s="400">
        <f>DQ83+'APONTAMENTO CREDENCIAMENTO'!DU83</f>
        <v>0</v>
      </c>
      <c r="DV83" s="400">
        <f>DR83+'APONTAMENTO CREDENCIAMENTO'!DV83</f>
        <v>0</v>
      </c>
      <c r="DW83" s="400">
        <f>DS83+'APONTAMENTO CREDENCIAMENTO'!DW83</f>
        <v>0</v>
      </c>
      <c r="DX83" s="400">
        <f>DT83+'APONTAMENTO CREDENCIAMENTO'!DX83</f>
        <v>0</v>
      </c>
      <c r="DY83" s="400">
        <f>DU83+'APONTAMENTO CREDENCIAMENTO'!DY83</f>
        <v>0</v>
      </c>
      <c r="DZ83" s="400">
        <f>DV83+'APONTAMENTO CREDENCIAMENTO'!DZ83</f>
        <v>0</v>
      </c>
      <c r="EA83" s="400">
        <f>DW83+'APONTAMENTO CREDENCIAMENTO'!EA83</f>
        <v>0</v>
      </c>
      <c r="EB83" s="400">
        <f>DX83+'APONTAMENTO CREDENCIAMENTO'!EB83</f>
        <v>0</v>
      </c>
      <c r="EC83" s="400">
        <f>DY83+'APONTAMENTO CREDENCIAMENTO'!EC83</f>
        <v>0</v>
      </c>
      <c r="ED83" s="400">
        <f>DZ83+'APONTAMENTO CREDENCIAMENTO'!ED83</f>
        <v>0</v>
      </c>
      <c r="EE83" s="400">
        <f>EA83+'APONTAMENTO CREDENCIAMENTO'!EE83</f>
        <v>0</v>
      </c>
      <c r="EF83" s="400">
        <f>EB83+'APONTAMENTO CREDENCIAMENTO'!EF83</f>
        <v>0</v>
      </c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v>0</v>
      </c>
      <c r="EQ83" s="171">
        <v>0</v>
      </c>
      <c r="ER83" s="171">
        <v>0</v>
      </c>
      <c r="ES83" s="171">
        <v>0</v>
      </c>
      <c r="ET83" s="171">
        <v>0</v>
      </c>
      <c r="EU83" s="171">
        <v>0</v>
      </c>
      <c r="EV83" s="172">
        <v>0</v>
      </c>
      <c r="EW83" s="125"/>
      <c r="EX83" s="248">
        <v>0</v>
      </c>
      <c r="EY83" s="174">
        <v>0</v>
      </c>
      <c r="EZ83" s="249">
        <v>0</v>
      </c>
      <c r="FA83" s="249">
        <v>0</v>
      </c>
      <c r="FB83" s="174">
        <v>0</v>
      </c>
      <c r="FC83" s="126">
        <v>0</v>
      </c>
      <c r="FD83" s="250"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v>0</v>
      </c>
      <c r="HZ83" s="280">
        <v>0</v>
      </c>
      <c r="IA83" s="280">
        <v>0</v>
      </c>
      <c r="IB83" s="64"/>
      <c r="IC83" s="64"/>
    </row>
    <row r="84" spans="1:237" s="106" customFormat="1" ht="22.5" customHeight="1" x14ac:dyDescent="0.25">
      <c r="A84" s="368" t="s">
        <v>3254</v>
      </c>
      <c r="B84" s="369" t="s">
        <v>3255</v>
      </c>
      <c r="C84" s="375" t="s">
        <v>3191</v>
      </c>
      <c r="D84" s="371" t="s">
        <v>3256</v>
      </c>
      <c r="E84" s="371" t="s">
        <v>3257</v>
      </c>
      <c r="F84" s="376" t="s">
        <v>3181</v>
      </c>
      <c r="G84" s="376" t="s">
        <v>3182</v>
      </c>
      <c r="H84" s="373" t="s">
        <v>1327</v>
      </c>
      <c r="I84" s="374" t="s">
        <v>1327</v>
      </c>
      <c r="J84" s="421" t="s">
        <v>3183</v>
      </c>
      <c r="K84" s="423" t="s">
        <v>3187</v>
      </c>
      <c r="L84" s="329">
        <v>0</v>
      </c>
      <c r="M84" s="329">
        <v>0</v>
      </c>
      <c r="N84" s="657"/>
      <c r="O84" s="658" t="s">
        <v>3341</v>
      </c>
      <c r="P84" s="659">
        <v>0</v>
      </c>
      <c r="Q84" s="400"/>
      <c r="R84" s="401"/>
      <c r="S84" s="400"/>
      <c r="T84" s="401"/>
      <c r="U84" s="400">
        <f>Q84+'APONTAMENTO CREDENCIAMENTO'!U84</f>
        <v>0</v>
      </c>
      <c r="V84" s="400">
        <f>R84+'APONTAMENTO CREDENCIAMENTO'!V84</f>
        <v>0</v>
      </c>
      <c r="W84" s="400">
        <f>S84+'APONTAMENTO CREDENCIAMENTO'!W84</f>
        <v>0</v>
      </c>
      <c r="X84" s="400">
        <f>T84+'APONTAMENTO CREDENCIAMENTO'!X84</f>
        <v>0</v>
      </c>
      <c r="Y84" s="400">
        <f>U84+'APONTAMENTO CREDENCIAMENTO'!Y84</f>
        <v>0</v>
      </c>
      <c r="Z84" s="400">
        <f>V84+'APONTAMENTO CREDENCIAMENTO'!Z84</f>
        <v>0</v>
      </c>
      <c r="AA84" s="400">
        <f>W84+'APONTAMENTO CREDENCIAMENTO'!AA84</f>
        <v>0</v>
      </c>
      <c r="AB84" s="400">
        <f>X84+'APONTAMENTO CREDENCIAMENTO'!AB84</f>
        <v>0</v>
      </c>
      <c r="AC84" s="400">
        <f>Y84+'APONTAMENTO CREDENCIAMENTO'!AC84</f>
        <v>0</v>
      </c>
      <c r="AD84" s="400">
        <f>Z84+'APONTAMENTO CREDENCIAMENTO'!AD84</f>
        <v>0</v>
      </c>
      <c r="AE84" s="400">
        <f>AA84+'APONTAMENTO CREDENCIAMENTO'!AE84</f>
        <v>0</v>
      </c>
      <c r="AF84" s="400">
        <f>AB84+'APONTAMENTO CREDENCIAMENTO'!AF84</f>
        <v>0</v>
      </c>
      <c r="AG84" s="400">
        <f>AC84+'APONTAMENTO CREDENCIAMENTO'!AG84</f>
        <v>0</v>
      </c>
      <c r="AH84" s="400">
        <f>AD84+'APONTAMENTO CREDENCIAMENTO'!AH84</f>
        <v>0</v>
      </c>
      <c r="AI84" s="400">
        <f>AE84+'APONTAMENTO CREDENCIAMENTO'!AI84</f>
        <v>0</v>
      </c>
      <c r="AJ84" s="400">
        <f>AF84+'APONTAMENTO CREDENCIAMENTO'!AJ84</f>
        <v>0</v>
      </c>
      <c r="AK84" s="400">
        <f>AG84+'APONTAMENTO CREDENCIAMENTO'!AK84</f>
        <v>0</v>
      </c>
      <c r="AL84" s="400">
        <f>AH84+'APONTAMENTO CREDENCIAMENTO'!AL84</f>
        <v>0</v>
      </c>
      <c r="AM84" s="400">
        <f>AI84+'APONTAMENTO CREDENCIAMENTO'!AM84</f>
        <v>0</v>
      </c>
      <c r="AN84" s="400">
        <f>AJ84+'APONTAMENTO CREDENCIAMENTO'!AN84</f>
        <v>0</v>
      </c>
      <c r="AO84" s="400">
        <f>AK84+'APONTAMENTO CREDENCIAMENTO'!AO84</f>
        <v>0</v>
      </c>
      <c r="AP84" s="400">
        <f>AL84+'APONTAMENTO CREDENCIAMENTO'!AP84</f>
        <v>0</v>
      </c>
      <c r="AQ84" s="400">
        <f>AM84+'APONTAMENTO CREDENCIAMENTO'!AQ84</f>
        <v>0</v>
      </c>
      <c r="AR84" s="400">
        <f>AN84+'APONTAMENTO CREDENCIAMENTO'!AR84</f>
        <v>0</v>
      </c>
      <c r="AS84" s="400">
        <f>AO84+'APONTAMENTO CREDENCIAMENTO'!AS84</f>
        <v>0</v>
      </c>
      <c r="AT84" s="400">
        <f>AP84+'APONTAMENTO CREDENCIAMENTO'!AT84</f>
        <v>0</v>
      </c>
      <c r="AU84" s="400">
        <f>AQ84+'APONTAMENTO CREDENCIAMENTO'!AU84</f>
        <v>0</v>
      </c>
      <c r="AV84" s="400">
        <f>AR84+'APONTAMENTO CREDENCIAMENTO'!AV84</f>
        <v>0</v>
      </c>
      <c r="AW84" s="400">
        <f>AS84+'APONTAMENTO CREDENCIAMENTO'!AW84</f>
        <v>0</v>
      </c>
      <c r="AX84" s="400">
        <f>AT84+'APONTAMENTO CREDENCIAMENTO'!AX84</f>
        <v>0</v>
      </c>
      <c r="AY84" s="400">
        <f>AU84+'APONTAMENTO CREDENCIAMENTO'!AY84</f>
        <v>0</v>
      </c>
      <c r="AZ84" s="400">
        <f>AV84+'APONTAMENTO CREDENCIAMENTO'!AZ84</f>
        <v>0</v>
      </c>
      <c r="BA84" s="400">
        <f>AW84+'APONTAMENTO CREDENCIAMENTO'!BA84</f>
        <v>0</v>
      </c>
      <c r="BB84" s="400">
        <f>AX84+'APONTAMENTO CREDENCIAMENTO'!BB84</f>
        <v>0</v>
      </c>
      <c r="BC84" s="400">
        <f>AY84+'APONTAMENTO CREDENCIAMENTO'!BC84</f>
        <v>0</v>
      </c>
      <c r="BD84" s="400">
        <f>AZ84+'APONTAMENTO CREDENCIAMENTO'!BD84</f>
        <v>0</v>
      </c>
      <c r="BE84" s="400">
        <f>BA84+'APONTAMENTO CREDENCIAMENTO'!BE84</f>
        <v>0</v>
      </c>
      <c r="BF84" s="400">
        <f>BB84+'APONTAMENTO CREDENCIAMENTO'!BF84</f>
        <v>0</v>
      </c>
      <c r="BG84" s="400">
        <f>BC84+'APONTAMENTO CREDENCIAMENTO'!BG84</f>
        <v>0</v>
      </c>
      <c r="BH84" s="400">
        <f>BD84+'APONTAMENTO CREDENCIAMENTO'!BH84</f>
        <v>0</v>
      </c>
      <c r="BI84" s="400">
        <f>BE84+'APONTAMENTO CREDENCIAMENTO'!BI84</f>
        <v>0</v>
      </c>
      <c r="BJ84" s="400">
        <f>BF84+'APONTAMENTO CREDENCIAMENTO'!BJ84</f>
        <v>0</v>
      </c>
      <c r="BK84" s="400">
        <f>BG84+'APONTAMENTO CREDENCIAMENTO'!BK84</f>
        <v>0</v>
      </c>
      <c r="BL84" s="400">
        <f>BH84+'APONTAMENTO CREDENCIAMENTO'!BL84</f>
        <v>0</v>
      </c>
      <c r="BM84" s="400">
        <f>BI84+'APONTAMENTO CREDENCIAMENTO'!BM84</f>
        <v>0</v>
      </c>
      <c r="BN84" s="400">
        <f>BJ84+'APONTAMENTO CREDENCIAMENTO'!BN84</f>
        <v>0</v>
      </c>
      <c r="BO84" s="400">
        <f>BK84+'APONTAMENTO CREDENCIAMENTO'!BO84</f>
        <v>0</v>
      </c>
      <c r="BP84" s="400">
        <f>BL84+'APONTAMENTO CREDENCIAMENTO'!BP84</f>
        <v>0</v>
      </c>
      <c r="BQ84" s="400">
        <f>BM84+'APONTAMENTO CREDENCIAMENTO'!BQ84</f>
        <v>0</v>
      </c>
      <c r="BR84" s="400">
        <f>BN84+'APONTAMENTO CREDENCIAMENTO'!BR84</f>
        <v>0</v>
      </c>
      <c r="BS84" s="400">
        <f>BO84+'APONTAMENTO CREDENCIAMENTO'!BS84</f>
        <v>0</v>
      </c>
      <c r="BT84" s="400">
        <f>BP84+'APONTAMENTO CREDENCIAMENTO'!BT84</f>
        <v>0</v>
      </c>
      <c r="BU84" s="400">
        <f>BQ84+'APONTAMENTO CREDENCIAMENTO'!BU84</f>
        <v>0</v>
      </c>
      <c r="BV84" s="400">
        <f>BR84+'APONTAMENTO CREDENCIAMENTO'!BV84</f>
        <v>0</v>
      </c>
      <c r="BW84" s="400">
        <f>BS84+'APONTAMENTO CREDENCIAMENTO'!BW84</f>
        <v>0</v>
      </c>
      <c r="BX84" s="400">
        <f>BT84+'APONTAMENTO CREDENCIAMENTO'!BX84</f>
        <v>0</v>
      </c>
      <c r="BY84" s="400">
        <f>BU84+'APONTAMENTO CREDENCIAMENTO'!BY84</f>
        <v>0</v>
      </c>
      <c r="BZ84" s="400">
        <f>BV84+'APONTAMENTO CREDENCIAMENTO'!BZ84</f>
        <v>0</v>
      </c>
      <c r="CA84" s="400">
        <f>BW84+'APONTAMENTO CREDENCIAMENTO'!CA84</f>
        <v>0</v>
      </c>
      <c r="CB84" s="400">
        <f>BX84+'APONTAMENTO CREDENCIAMENTO'!CB84</f>
        <v>0</v>
      </c>
      <c r="CC84" s="400">
        <f>BY84+'APONTAMENTO CREDENCIAMENTO'!CC84</f>
        <v>0</v>
      </c>
      <c r="CD84" s="400">
        <f>BZ84+'APONTAMENTO CREDENCIAMENTO'!CD84</f>
        <v>0</v>
      </c>
      <c r="CE84" s="400">
        <f>CA84+'APONTAMENTO CREDENCIAMENTO'!CE84</f>
        <v>0</v>
      </c>
      <c r="CF84" s="400">
        <f>CB84+'APONTAMENTO CREDENCIAMENTO'!CF84</f>
        <v>0</v>
      </c>
      <c r="CG84" s="400">
        <f>CC84+'APONTAMENTO CREDENCIAMENTO'!CG84</f>
        <v>0</v>
      </c>
      <c r="CH84" s="400">
        <f>CD84+'APONTAMENTO CREDENCIAMENTO'!CH84</f>
        <v>0</v>
      </c>
      <c r="CI84" s="400">
        <f>CE84+'APONTAMENTO CREDENCIAMENTO'!CI84</f>
        <v>0</v>
      </c>
      <c r="CJ84" s="400">
        <f>CF84+'APONTAMENTO CREDENCIAMENTO'!CJ84</f>
        <v>0</v>
      </c>
      <c r="CK84" s="400">
        <f>CG84+'APONTAMENTO CREDENCIAMENTO'!CK84</f>
        <v>0</v>
      </c>
      <c r="CL84" s="400">
        <f>CH84+'APONTAMENTO CREDENCIAMENTO'!CL84</f>
        <v>0</v>
      </c>
      <c r="CM84" s="400">
        <f>CI84+'APONTAMENTO CREDENCIAMENTO'!CM84</f>
        <v>0</v>
      </c>
      <c r="CN84" s="400">
        <f>CJ84+'APONTAMENTO CREDENCIAMENTO'!CN84</f>
        <v>0</v>
      </c>
      <c r="CO84" s="400">
        <f>CK84+'APONTAMENTO CREDENCIAMENTO'!CO84</f>
        <v>0</v>
      </c>
      <c r="CP84" s="400">
        <f>CL84+'APONTAMENTO CREDENCIAMENTO'!CP84</f>
        <v>0</v>
      </c>
      <c r="CQ84" s="400">
        <f>CM84+'APONTAMENTO CREDENCIAMENTO'!CQ84</f>
        <v>0</v>
      </c>
      <c r="CR84" s="400">
        <f>CN84+'APONTAMENTO CREDENCIAMENTO'!CR84</f>
        <v>0</v>
      </c>
      <c r="CS84" s="400">
        <f>CO84+'APONTAMENTO CREDENCIAMENTO'!CS84</f>
        <v>0</v>
      </c>
      <c r="CT84" s="400">
        <f>CP84+'APONTAMENTO CREDENCIAMENTO'!CT84</f>
        <v>0</v>
      </c>
      <c r="CU84" s="400">
        <f>CQ84+'APONTAMENTO CREDENCIAMENTO'!CU84</f>
        <v>0</v>
      </c>
      <c r="CV84" s="400">
        <f>CR84+'APONTAMENTO CREDENCIAMENTO'!CV84</f>
        <v>0</v>
      </c>
      <c r="CW84" s="400">
        <f>CS84+'APONTAMENTO CREDENCIAMENTO'!CW84</f>
        <v>0</v>
      </c>
      <c r="CX84" s="400">
        <f>CT84+'APONTAMENTO CREDENCIAMENTO'!CX84</f>
        <v>0</v>
      </c>
      <c r="CY84" s="400">
        <f>CU84+'APONTAMENTO CREDENCIAMENTO'!CY84</f>
        <v>0</v>
      </c>
      <c r="CZ84" s="400">
        <f>CV84+'APONTAMENTO CREDENCIAMENTO'!CZ84</f>
        <v>0</v>
      </c>
      <c r="DA84" s="400">
        <f>CW84+'APONTAMENTO CREDENCIAMENTO'!DA84</f>
        <v>0</v>
      </c>
      <c r="DB84" s="400">
        <f>CX84+'APONTAMENTO CREDENCIAMENTO'!DB84</f>
        <v>0</v>
      </c>
      <c r="DC84" s="400">
        <f>CY84+'APONTAMENTO CREDENCIAMENTO'!DC84</f>
        <v>0</v>
      </c>
      <c r="DD84" s="400">
        <f>CZ84+'APONTAMENTO CREDENCIAMENTO'!DD84</f>
        <v>0</v>
      </c>
      <c r="DE84" s="400">
        <f>DA84+'APONTAMENTO CREDENCIAMENTO'!DE84</f>
        <v>0</v>
      </c>
      <c r="DF84" s="400">
        <f>DB84+'APONTAMENTO CREDENCIAMENTO'!DF84</f>
        <v>0</v>
      </c>
      <c r="DG84" s="400">
        <f>DC84+'APONTAMENTO CREDENCIAMENTO'!DG84</f>
        <v>0</v>
      </c>
      <c r="DH84" s="400">
        <f>DD84+'APONTAMENTO CREDENCIAMENTO'!DH84</f>
        <v>0</v>
      </c>
      <c r="DI84" s="400">
        <f>DE84+'APONTAMENTO CREDENCIAMENTO'!DI84</f>
        <v>0</v>
      </c>
      <c r="DJ84" s="400">
        <f>DF84+'APONTAMENTO CREDENCIAMENTO'!DJ84</f>
        <v>0</v>
      </c>
      <c r="DK84" s="400">
        <f>DG84+'APONTAMENTO CREDENCIAMENTO'!DK84</f>
        <v>0</v>
      </c>
      <c r="DL84" s="400">
        <f>DH84+'APONTAMENTO CREDENCIAMENTO'!DL84</f>
        <v>0</v>
      </c>
      <c r="DM84" s="400">
        <f>DI84+'APONTAMENTO CREDENCIAMENTO'!DM84</f>
        <v>0</v>
      </c>
      <c r="DN84" s="400">
        <f>DJ84+'APONTAMENTO CREDENCIAMENTO'!DN84</f>
        <v>0</v>
      </c>
      <c r="DO84" s="400">
        <f>DK84+'APONTAMENTO CREDENCIAMENTO'!DO84</f>
        <v>0</v>
      </c>
      <c r="DP84" s="400">
        <f>DL84+'APONTAMENTO CREDENCIAMENTO'!DP84</f>
        <v>0</v>
      </c>
      <c r="DQ84" s="400">
        <f>DM84+'APONTAMENTO CREDENCIAMENTO'!DQ84</f>
        <v>0</v>
      </c>
      <c r="DR84" s="400">
        <f>DN84+'APONTAMENTO CREDENCIAMENTO'!DR84</f>
        <v>0</v>
      </c>
      <c r="DS84" s="400">
        <f>DO84+'APONTAMENTO CREDENCIAMENTO'!DS84</f>
        <v>0</v>
      </c>
      <c r="DT84" s="400">
        <f>DP84+'APONTAMENTO CREDENCIAMENTO'!DT84</f>
        <v>0</v>
      </c>
      <c r="DU84" s="400">
        <f>DQ84+'APONTAMENTO CREDENCIAMENTO'!DU84</f>
        <v>0</v>
      </c>
      <c r="DV84" s="400">
        <f>DR84+'APONTAMENTO CREDENCIAMENTO'!DV84</f>
        <v>0</v>
      </c>
      <c r="DW84" s="400">
        <f>DS84+'APONTAMENTO CREDENCIAMENTO'!DW84</f>
        <v>0</v>
      </c>
      <c r="DX84" s="400">
        <f>DT84+'APONTAMENTO CREDENCIAMENTO'!DX84</f>
        <v>0</v>
      </c>
      <c r="DY84" s="400">
        <f>DU84+'APONTAMENTO CREDENCIAMENTO'!DY84</f>
        <v>0</v>
      </c>
      <c r="DZ84" s="400">
        <f>DV84+'APONTAMENTO CREDENCIAMENTO'!DZ84</f>
        <v>0</v>
      </c>
      <c r="EA84" s="400">
        <f>DW84+'APONTAMENTO CREDENCIAMENTO'!EA84</f>
        <v>0</v>
      </c>
      <c r="EB84" s="400">
        <f>DX84+'APONTAMENTO CREDENCIAMENTO'!EB84</f>
        <v>0</v>
      </c>
      <c r="EC84" s="400">
        <f>DY84+'APONTAMENTO CREDENCIAMENTO'!EC84</f>
        <v>0</v>
      </c>
      <c r="ED84" s="400">
        <f>DZ84+'APONTAMENTO CREDENCIAMENTO'!ED84</f>
        <v>0</v>
      </c>
      <c r="EE84" s="400">
        <f>EA84+'APONTAMENTO CREDENCIAMENTO'!EE84</f>
        <v>0</v>
      </c>
      <c r="EF84" s="400">
        <f>EB84+'APONTAMENTO CREDENCIAMENTO'!EF84</f>
        <v>0</v>
      </c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v>0</v>
      </c>
      <c r="EQ84" s="171">
        <v>0</v>
      </c>
      <c r="ER84" s="171">
        <v>0</v>
      </c>
      <c r="ES84" s="171">
        <v>0</v>
      </c>
      <c r="ET84" s="171">
        <v>0</v>
      </c>
      <c r="EU84" s="171">
        <v>0</v>
      </c>
      <c r="EV84" s="172">
        <v>0</v>
      </c>
      <c r="EW84" s="127"/>
      <c r="EX84" s="248">
        <v>0</v>
      </c>
      <c r="EY84" s="174">
        <v>0</v>
      </c>
      <c r="EZ84" s="249">
        <v>0</v>
      </c>
      <c r="FA84" s="249">
        <v>0</v>
      </c>
      <c r="FB84" s="174">
        <v>0</v>
      </c>
      <c r="FC84" s="126">
        <v>0</v>
      </c>
      <c r="FD84" s="250"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v>0</v>
      </c>
      <c r="HZ84" s="280">
        <v>0</v>
      </c>
      <c r="IA84" s="280">
        <v>0</v>
      </c>
      <c r="IB84" s="65"/>
      <c r="IC84" s="65"/>
    </row>
    <row r="85" spans="1:237" s="106" customFormat="1" ht="22.5" customHeight="1" thickBot="1" x14ac:dyDescent="0.3">
      <c r="A85" s="377" t="s">
        <v>3254</v>
      </c>
      <c r="B85" s="378" t="s">
        <v>3255</v>
      </c>
      <c r="C85" s="379" t="s">
        <v>3191</v>
      </c>
      <c r="D85" s="380" t="s">
        <v>3256</v>
      </c>
      <c r="E85" s="380" t="s">
        <v>3257</v>
      </c>
      <c r="F85" s="381" t="s">
        <v>3181</v>
      </c>
      <c r="G85" s="381" t="s">
        <v>3182</v>
      </c>
      <c r="H85" s="382" t="s">
        <v>1327</v>
      </c>
      <c r="I85" s="383" t="s">
        <v>1327</v>
      </c>
      <c r="J85" s="421" t="s">
        <v>3183</v>
      </c>
      <c r="K85" s="424" t="s">
        <v>60</v>
      </c>
      <c r="L85" s="329">
        <v>0</v>
      </c>
      <c r="M85" s="329">
        <v>0</v>
      </c>
      <c r="N85" s="657"/>
      <c r="O85" s="658" t="s">
        <v>3341</v>
      </c>
      <c r="P85" s="659">
        <v>0</v>
      </c>
      <c r="Q85" s="400"/>
      <c r="R85" s="401"/>
      <c r="S85" s="400"/>
      <c r="T85" s="401"/>
      <c r="U85" s="400">
        <f>Q85+'APONTAMENTO CREDENCIAMENTO'!U85</f>
        <v>0</v>
      </c>
      <c r="V85" s="400">
        <f>R85+'APONTAMENTO CREDENCIAMENTO'!V85</f>
        <v>0</v>
      </c>
      <c r="W85" s="400">
        <f>S85+'APONTAMENTO CREDENCIAMENTO'!W85</f>
        <v>0</v>
      </c>
      <c r="X85" s="400">
        <f>T85+'APONTAMENTO CREDENCIAMENTO'!X85</f>
        <v>0</v>
      </c>
      <c r="Y85" s="400">
        <f>U85+'APONTAMENTO CREDENCIAMENTO'!Y85</f>
        <v>0</v>
      </c>
      <c r="Z85" s="400">
        <f>V85+'APONTAMENTO CREDENCIAMENTO'!Z85</f>
        <v>0</v>
      </c>
      <c r="AA85" s="400">
        <f>W85+'APONTAMENTO CREDENCIAMENTO'!AA85</f>
        <v>0</v>
      </c>
      <c r="AB85" s="400">
        <f>X85+'APONTAMENTO CREDENCIAMENTO'!AB85</f>
        <v>0</v>
      </c>
      <c r="AC85" s="400">
        <f>Y85+'APONTAMENTO CREDENCIAMENTO'!AC85</f>
        <v>0</v>
      </c>
      <c r="AD85" s="400">
        <f>Z85+'APONTAMENTO CREDENCIAMENTO'!AD85</f>
        <v>0</v>
      </c>
      <c r="AE85" s="400">
        <f>AA85+'APONTAMENTO CREDENCIAMENTO'!AE85</f>
        <v>0</v>
      </c>
      <c r="AF85" s="400">
        <f>AB85+'APONTAMENTO CREDENCIAMENTO'!AF85</f>
        <v>0</v>
      </c>
      <c r="AG85" s="400">
        <f>AC85+'APONTAMENTO CREDENCIAMENTO'!AG85</f>
        <v>0</v>
      </c>
      <c r="AH85" s="400">
        <f>AD85+'APONTAMENTO CREDENCIAMENTO'!AH85</f>
        <v>0</v>
      </c>
      <c r="AI85" s="400">
        <f>AE85+'APONTAMENTO CREDENCIAMENTO'!AI85</f>
        <v>0</v>
      </c>
      <c r="AJ85" s="400">
        <f>AF85+'APONTAMENTO CREDENCIAMENTO'!AJ85</f>
        <v>0</v>
      </c>
      <c r="AK85" s="400">
        <f>AG85+'APONTAMENTO CREDENCIAMENTO'!AK85</f>
        <v>0</v>
      </c>
      <c r="AL85" s="400">
        <f>AH85+'APONTAMENTO CREDENCIAMENTO'!AL85</f>
        <v>0</v>
      </c>
      <c r="AM85" s="400">
        <f>AI85+'APONTAMENTO CREDENCIAMENTO'!AM85</f>
        <v>0</v>
      </c>
      <c r="AN85" s="400">
        <f>AJ85+'APONTAMENTO CREDENCIAMENTO'!AN85</f>
        <v>0</v>
      </c>
      <c r="AO85" s="400">
        <f>AK85+'APONTAMENTO CREDENCIAMENTO'!AO85</f>
        <v>0</v>
      </c>
      <c r="AP85" s="400">
        <f>AL85+'APONTAMENTO CREDENCIAMENTO'!AP85</f>
        <v>0</v>
      </c>
      <c r="AQ85" s="400">
        <f>AM85+'APONTAMENTO CREDENCIAMENTO'!AQ85</f>
        <v>0</v>
      </c>
      <c r="AR85" s="400">
        <f>AN85+'APONTAMENTO CREDENCIAMENTO'!AR85</f>
        <v>0</v>
      </c>
      <c r="AS85" s="400">
        <f>AO85+'APONTAMENTO CREDENCIAMENTO'!AS85</f>
        <v>0</v>
      </c>
      <c r="AT85" s="400">
        <f>AP85+'APONTAMENTO CREDENCIAMENTO'!AT85</f>
        <v>0</v>
      </c>
      <c r="AU85" s="400">
        <f>AQ85+'APONTAMENTO CREDENCIAMENTO'!AU85</f>
        <v>0</v>
      </c>
      <c r="AV85" s="400">
        <f>AR85+'APONTAMENTO CREDENCIAMENTO'!AV85</f>
        <v>0</v>
      </c>
      <c r="AW85" s="400">
        <f>AS85+'APONTAMENTO CREDENCIAMENTO'!AW85</f>
        <v>0</v>
      </c>
      <c r="AX85" s="400">
        <f>AT85+'APONTAMENTO CREDENCIAMENTO'!AX85</f>
        <v>0</v>
      </c>
      <c r="AY85" s="400">
        <f>AU85+'APONTAMENTO CREDENCIAMENTO'!AY85</f>
        <v>0</v>
      </c>
      <c r="AZ85" s="400">
        <f>AV85+'APONTAMENTO CREDENCIAMENTO'!AZ85</f>
        <v>0</v>
      </c>
      <c r="BA85" s="400">
        <f>AW85+'APONTAMENTO CREDENCIAMENTO'!BA85</f>
        <v>0</v>
      </c>
      <c r="BB85" s="400">
        <f>AX85+'APONTAMENTO CREDENCIAMENTO'!BB85</f>
        <v>0</v>
      </c>
      <c r="BC85" s="400">
        <f>AY85+'APONTAMENTO CREDENCIAMENTO'!BC85</f>
        <v>0</v>
      </c>
      <c r="BD85" s="400">
        <f>AZ85+'APONTAMENTO CREDENCIAMENTO'!BD85</f>
        <v>0</v>
      </c>
      <c r="BE85" s="400">
        <f>BA85+'APONTAMENTO CREDENCIAMENTO'!BE85</f>
        <v>0</v>
      </c>
      <c r="BF85" s="400">
        <f>BB85+'APONTAMENTO CREDENCIAMENTO'!BF85</f>
        <v>0</v>
      </c>
      <c r="BG85" s="400">
        <f>BC85+'APONTAMENTO CREDENCIAMENTO'!BG85</f>
        <v>0</v>
      </c>
      <c r="BH85" s="400">
        <f>BD85+'APONTAMENTO CREDENCIAMENTO'!BH85</f>
        <v>0</v>
      </c>
      <c r="BI85" s="400">
        <f>BE85+'APONTAMENTO CREDENCIAMENTO'!BI85</f>
        <v>0</v>
      </c>
      <c r="BJ85" s="400">
        <f>BF85+'APONTAMENTO CREDENCIAMENTO'!BJ85</f>
        <v>0</v>
      </c>
      <c r="BK85" s="400">
        <f>BG85+'APONTAMENTO CREDENCIAMENTO'!BK85</f>
        <v>0</v>
      </c>
      <c r="BL85" s="400">
        <f>BH85+'APONTAMENTO CREDENCIAMENTO'!BL85</f>
        <v>0</v>
      </c>
      <c r="BM85" s="400">
        <f>BI85+'APONTAMENTO CREDENCIAMENTO'!BM85</f>
        <v>0</v>
      </c>
      <c r="BN85" s="400">
        <f>BJ85+'APONTAMENTO CREDENCIAMENTO'!BN85</f>
        <v>0</v>
      </c>
      <c r="BO85" s="400">
        <f>BK85+'APONTAMENTO CREDENCIAMENTO'!BO85</f>
        <v>0</v>
      </c>
      <c r="BP85" s="400">
        <f>BL85+'APONTAMENTO CREDENCIAMENTO'!BP85</f>
        <v>0</v>
      </c>
      <c r="BQ85" s="400">
        <f>BM85+'APONTAMENTO CREDENCIAMENTO'!BQ85</f>
        <v>0</v>
      </c>
      <c r="BR85" s="400">
        <f>BN85+'APONTAMENTO CREDENCIAMENTO'!BR85</f>
        <v>0</v>
      </c>
      <c r="BS85" s="400">
        <f>BO85+'APONTAMENTO CREDENCIAMENTO'!BS85</f>
        <v>0</v>
      </c>
      <c r="BT85" s="400">
        <f>BP85+'APONTAMENTO CREDENCIAMENTO'!BT85</f>
        <v>0</v>
      </c>
      <c r="BU85" s="400">
        <f>BQ85+'APONTAMENTO CREDENCIAMENTO'!BU85</f>
        <v>0</v>
      </c>
      <c r="BV85" s="400">
        <f>BR85+'APONTAMENTO CREDENCIAMENTO'!BV85</f>
        <v>0</v>
      </c>
      <c r="BW85" s="400">
        <f>BS85+'APONTAMENTO CREDENCIAMENTO'!BW85</f>
        <v>0</v>
      </c>
      <c r="BX85" s="400">
        <f>BT85+'APONTAMENTO CREDENCIAMENTO'!BX85</f>
        <v>0</v>
      </c>
      <c r="BY85" s="400">
        <f>BU85+'APONTAMENTO CREDENCIAMENTO'!BY85</f>
        <v>0</v>
      </c>
      <c r="BZ85" s="400">
        <f>BV85+'APONTAMENTO CREDENCIAMENTO'!BZ85</f>
        <v>0</v>
      </c>
      <c r="CA85" s="400">
        <f>BW85+'APONTAMENTO CREDENCIAMENTO'!CA85</f>
        <v>0</v>
      </c>
      <c r="CB85" s="400">
        <f>BX85+'APONTAMENTO CREDENCIAMENTO'!CB85</f>
        <v>0</v>
      </c>
      <c r="CC85" s="400">
        <f>BY85+'APONTAMENTO CREDENCIAMENTO'!CC85</f>
        <v>0</v>
      </c>
      <c r="CD85" s="400">
        <f>BZ85+'APONTAMENTO CREDENCIAMENTO'!CD85</f>
        <v>0</v>
      </c>
      <c r="CE85" s="400">
        <f>CA85+'APONTAMENTO CREDENCIAMENTO'!CE85</f>
        <v>0</v>
      </c>
      <c r="CF85" s="400">
        <f>CB85+'APONTAMENTO CREDENCIAMENTO'!CF85</f>
        <v>0</v>
      </c>
      <c r="CG85" s="400">
        <f>CC85+'APONTAMENTO CREDENCIAMENTO'!CG85</f>
        <v>0</v>
      </c>
      <c r="CH85" s="400">
        <f>CD85+'APONTAMENTO CREDENCIAMENTO'!CH85</f>
        <v>0</v>
      </c>
      <c r="CI85" s="400">
        <f>CE85+'APONTAMENTO CREDENCIAMENTO'!CI85</f>
        <v>0</v>
      </c>
      <c r="CJ85" s="400">
        <f>CF85+'APONTAMENTO CREDENCIAMENTO'!CJ85</f>
        <v>0</v>
      </c>
      <c r="CK85" s="400">
        <f>CG85+'APONTAMENTO CREDENCIAMENTO'!CK85</f>
        <v>0</v>
      </c>
      <c r="CL85" s="400">
        <f>CH85+'APONTAMENTO CREDENCIAMENTO'!CL85</f>
        <v>0</v>
      </c>
      <c r="CM85" s="400">
        <f>CI85+'APONTAMENTO CREDENCIAMENTO'!CM85</f>
        <v>0</v>
      </c>
      <c r="CN85" s="400">
        <f>CJ85+'APONTAMENTO CREDENCIAMENTO'!CN85</f>
        <v>0</v>
      </c>
      <c r="CO85" s="400">
        <f>CK85+'APONTAMENTO CREDENCIAMENTO'!CO85</f>
        <v>0</v>
      </c>
      <c r="CP85" s="400">
        <f>CL85+'APONTAMENTO CREDENCIAMENTO'!CP85</f>
        <v>0</v>
      </c>
      <c r="CQ85" s="400">
        <f>CM85+'APONTAMENTO CREDENCIAMENTO'!CQ85</f>
        <v>0</v>
      </c>
      <c r="CR85" s="400">
        <f>CN85+'APONTAMENTO CREDENCIAMENTO'!CR85</f>
        <v>0</v>
      </c>
      <c r="CS85" s="400">
        <f>CO85+'APONTAMENTO CREDENCIAMENTO'!CS85</f>
        <v>0</v>
      </c>
      <c r="CT85" s="400">
        <f>CP85+'APONTAMENTO CREDENCIAMENTO'!CT85</f>
        <v>0</v>
      </c>
      <c r="CU85" s="400">
        <f>CQ85+'APONTAMENTO CREDENCIAMENTO'!CU85</f>
        <v>0</v>
      </c>
      <c r="CV85" s="400">
        <f>CR85+'APONTAMENTO CREDENCIAMENTO'!CV85</f>
        <v>0</v>
      </c>
      <c r="CW85" s="400">
        <f>CS85+'APONTAMENTO CREDENCIAMENTO'!CW85</f>
        <v>0</v>
      </c>
      <c r="CX85" s="400">
        <f>CT85+'APONTAMENTO CREDENCIAMENTO'!CX85</f>
        <v>0</v>
      </c>
      <c r="CY85" s="400">
        <f>CU85+'APONTAMENTO CREDENCIAMENTO'!CY85</f>
        <v>0</v>
      </c>
      <c r="CZ85" s="400">
        <f>CV85+'APONTAMENTO CREDENCIAMENTO'!CZ85</f>
        <v>0</v>
      </c>
      <c r="DA85" s="400">
        <f>CW85+'APONTAMENTO CREDENCIAMENTO'!DA85</f>
        <v>0</v>
      </c>
      <c r="DB85" s="400">
        <f>CX85+'APONTAMENTO CREDENCIAMENTO'!DB85</f>
        <v>0</v>
      </c>
      <c r="DC85" s="400">
        <f>CY85+'APONTAMENTO CREDENCIAMENTO'!DC85</f>
        <v>0</v>
      </c>
      <c r="DD85" s="400">
        <f>CZ85+'APONTAMENTO CREDENCIAMENTO'!DD85</f>
        <v>0</v>
      </c>
      <c r="DE85" s="400">
        <f>DA85+'APONTAMENTO CREDENCIAMENTO'!DE85</f>
        <v>0</v>
      </c>
      <c r="DF85" s="400">
        <f>DB85+'APONTAMENTO CREDENCIAMENTO'!DF85</f>
        <v>0</v>
      </c>
      <c r="DG85" s="400">
        <f>DC85+'APONTAMENTO CREDENCIAMENTO'!DG85</f>
        <v>0</v>
      </c>
      <c r="DH85" s="400">
        <f>DD85+'APONTAMENTO CREDENCIAMENTO'!DH85</f>
        <v>0</v>
      </c>
      <c r="DI85" s="400">
        <f>DE85+'APONTAMENTO CREDENCIAMENTO'!DI85</f>
        <v>0</v>
      </c>
      <c r="DJ85" s="400">
        <f>DF85+'APONTAMENTO CREDENCIAMENTO'!DJ85</f>
        <v>0</v>
      </c>
      <c r="DK85" s="400">
        <f>DG85+'APONTAMENTO CREDENCIAMENTO'!DK85</f>
        <v>0</v>
      </c>
      <c r="DL85" s="400">
        <f>DH85+'APONTAMENTO CREDENCIAMENTO'!DL85</f>
        <v>0</v>
      </c>
      <c r="DM85" s="400">
        <f>DI85+'APONTAMENTO CREDENCIAMENTO'!DM85</f>
        <v>0</v>
      </c>
      <c r="DN85" s="400">
        <f>DJ85+'APONTAMENTO CREDENCIAMENTO'!DN85</f>
        <v>0</v>
      </c>
      <c r="DO85" s="400">
        <f>DK85+'APONTAMENTO CREDENCIAMENTO'!DO85</f>
        <v>0</v>
      </c>
      <c r="DP85" s="400">
        <f>DL85+'APONTAMENTO CREDENCIAMENTO'!DP85</f>
        <v>0</v>
      </c>
      <c r="DQ85" s="400">
        <f>DM85+'APONTAMENTO CREDENCIAMENTO'!DQ85</f>
        <v>0</v>
      </c>
      <c r="DR85" s="400">
        <f>DN85+'APONTAMENTO CREDENCIAMENTO'!DR85</f>
        <v>0</v>
      </c>
      <c r="DS85" s="400">
        <f>DO85+'APONTAMENTO CREDENCIAMENTO'!DS85</f>
        <v>0</v>
      </c>
      <c r="DT85" s="400">
        <f>DP85+'APONTAMENTO CREDENCIAMENTO'!DT85</f>
        <v>0</v>
      </c>
      <c r="DU85" s="400">
        <f>DQ85+'APONTAMENTO CREDENCIAMENTO'!DU85</f>
        <v>0</v>
      </c>
      <c r="DV85" s="400">
        <f>DR85+'APONTAMENTO CREDENCIAMENTO'!DV85</f>
        <v>0</v>
      </c>
      <c r="DW85" s="400">
        <f>DS85+'APONTAMENTO CREDENCIAMENTO'!DW85</f>
        <v>0</v>
      </c>
      <c r="DX85" s="400">
        <f>DT85+'APONTAMENTO CREDENCIAMENTO'!DX85</f>
        <v>0</v>
      </c>
      <c r="DY85" s="400">
        <f>DU85+'APONTAMENTO CREDENCIAMENTO'!DY85</f>
        <v>0</v>
      </c>
      <c r="DZ85" s="400">
        <f>DV85+'APONTAMENTO CREDENCIAMENTO'!DZ85</f>
        <v>0</v>
      </c>
      <c r="EA85" s="400">
        <f>DW85+'APONTAMENTO CREDENCIAMENTO'!EA85</f>
        <v>0</v>
      </c>
      <c r="EB85" s="400">
        <f>DX85+'APONTAMENTO CREDENCIAMENTO'!EB85</f>
        <v>0</v>
      </c>
      <c r="EC85" s="400">
        <f>DY85+'APONTAMENTO CREDENCIAMENTO'!EC85</f>
        <v>0</v>
      </c>
      <c r="ED85" s="400">
        <f>DZ85+'APONTAMENTO CREDENCIAMENTO'!ED85</f>
        <v>0</v>
      </c>
      <c r="EE85" s="400">
        <f>EA85+'APONTAMENTO CREDENCIAMENTO'!EE85</f>
        <v>0</v>
      </c>
      <c r="EF85" s="400">
        <f>EB85+'APONTAMENTO CREDENCIAMENTO'!EF85</f>
        <v>0</v>
      </c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v>0</v>
      </c>
      <c r="EQ85" s="179">
        <v>0</v>
      </c>
      <c r="ER85" s="179">
        <v>0</v>
      </c>
      <c r="ES85" s="179">
        <v>0</v>
      </c>
      <c r="ET85" s="179">
        <v>0</v>
      </c>
      <c r="EU85" s="179">
        <v>0</v>
      </c>
      <c r="EV85" s="172"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v>0</v>
      </c>
      <c r="FC85" s="256">
        <v>0</v>
      </c>
      <c r="FD85" s="250">
        <v>0</v>
      </c>
      <c r="FE85" s="257"/>
      <c r="FF85" s="181">
        <v>0</v>
      </c>
      <c r="FG85" s="181">
        <v>0</v>
      </c>
      <c r="FH85" s="181">
        <v>0</v>
      </c>
      <c r="FI85" s="181">
        <v>0</v>
      </c>
      <c r="FJ85" s="181">
        <v>0</v>
      </c>
      <c r="FK85" s="181">
        <v>0</v>
      </c>
      <c r="FL85" s="181">
        <v>0</v>
      </c>
      <c r="FM85" s="181">
        <v>0</v>
      </c>
      <c r="FN85" s="181">
        <v>0</v>
      </c>
      <c r="FO85" s="181">
        <v>0</v>
      </c>
      <c r="FP85" s="181">
        <v>0</v>
      </c>
      <c r="FQ85" s="181">
        <v>0</v>
      </c>
      <c r="FR85" s="181">
        <v>0</v>
      </c>
      <c r="FS85" s="181">
        <v>0</v>
      </c>
      <c r="FT85" s="181">
        <v>0</v>
      </c>
      <c r="FU85" s="181">
        <v>0</v>
      </c>
      <c r="FV85" s="181">
        <v>0</v>
      </c>
      <c r="FW85" s="181">
        <v>0</v>
      </c>
      <c r="FX85" s="181">
        <v>0</v>
      </c>
      <c r="FY85" s="181">
        <v>0</v>
      </c>
      <c r="FZ85" s="181">
        <v>0</v>
      </c>
      <c r="GA85" s="181">
        <v>0</v>
      </c>
      <c r="GB85" s="181">
        <v>0</v>
      </c>
      <c r="GC85" s="181">
        <v>0</v>
      </c>
      <c r="GD85" s="181">
        <v>0</v>
      </c>
      <c r="GE85" s="181">
        <v>0</v>
      </c>
      <c r="GF85" s="181">
        <v>0</v>
      </c>
      <c r="GG85" s="181">
        <v>0</v>
      </c>
      <c r="GH85" s="181">
        <v>0</v>
      </c>
      <c r="GI85" s="181">
        <v>0</v>
      </c>
      <c r="GJ85" s="181">
        <v>0</v>
      </c>
      <c r="GK85" s="258"/>
      <c r="GL85" s="103"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v>0</v>
      </c>
      <c r="HZ85" s="280">
        <v>0</v>
      </c>
      <c r="IA85" s="280">
        <v>0</v>
      </c>
    </row>
    <row r="86" spans="1:237" s="106" customFormat="1" ht="22.5" customHeight="1" x14ac:dyDescent="0.25">
      <c r="A86" t="s">
        <v>3258</v>
      </c>
      <c r="B86" s="522" t="s">
        <v>3259</v>
      </c>
      <c r="C86" s="523">
        <v>1</v>
      </c>
      <c r="D86" s="524" t="s">
        <v>3260</v>
      </c>
      <c r="E86" s="524" t="s">
        <v>3261</v>
      </c>
      <c r="F86" s="525" t="s">
        <v>3181</v>
      </c>
      <c r="G86" s="525" t="s">
        <v>3182</v>
      </c>
      <c r="H86" s="350" t="s">
        <v>1328</v>
      </c>
      <c r="I86" s="351" t="s">
        <v>1328</v>
      </c>
      <c r="J86" s="409" t="s">
        <v>3183</v>
      </c>
      <c r="K86" s="410" t="s">
        <v>3184</v>
      </c>
      <c r="L86" s="329">
        <v>0</v>
      </c>
      <c r="M86" s="329">
        <v>0</v>
      </c>
      <c r="N86" s="657"/>
      <c r="O86" s="658" t="s">
        <v>3342</v>
      </c>
      <c r="P86" s="659">
        <v>0</v>
      </c>
      <c r="Q86" s="400">
        <v>4</v>
      </c>
      <c r="R86" s="401"/>
      <c r="S86" s="400"/>
      <c r="T86" s="401"/>
      <c r="U86" s="400">
        <f>Q86+'APONTAMENTO CREDENCIAMENTO'!U86</f>
        <v>4</v>
      </c>
      <c r="V86" s="400">
        <f>R86+'APONTAMENTO CREDENCIAMENTO'!V86</f>
        <v>0</v>
      </c>
      <c r="W86" s="400">
        <f>S86+'APONTAMENTO CREDENCIAMENTO'!W86</f>
        <v>0</v>
      </c>
      <c r="X86" s="400">
        <f>T86+'APONTAMENTO CREDENCIAMENTO'!X86</f>
        <v>0</v>
      </c>
      <c r="Y86" s="400">
        <f>U86+'APONTAMENTO CREDENCIAMENTO'!Y86</f>
        <v>4</v>
      </c>
      <c r="Z86" s="400">
        <f>V86+'APONTAMENTO CREDENCIAMENTO'!Z86</f>
        <v>0</v>
      </c>
      <c r="AA86" s="400">
        <f>W86+'APONTAMENTO CREDENCIAMENTO'!AA86</f>
        <v>0</v>
      </c>
      <c r="AB86" s="400">
        <f>X86+'APONTAMENTO CREDENCIAMENTO'!AB86</f>
        <v>0</v>
      </c>
      <c r="AC86" s="400">
        <f>Y86+'APONTAMENTO CREDENCIAMENTO'!AC86</f>
        <v>4</v>
      </c>
      <c r="AD86" s="400">
        <f>Z86+'APONTAMENTO CREDENCIAMENTO'!AD86</f>
        <v>0</v>
      </c>
      <c r="AE86" s="400">
        <f>AA86+'APONTAMENTO CREDENCIAMENTO'!AE86</f>
        <v>0</v>
      </c>
      <c r="AF86" s="400">
        <f>AB86+'APONTAMENTO CREDENCIAMENTO'!AF86</f>
        <v>0</v>
      </c>
      <c r="AG86" s="400">
        <f>AC86+'APONTAMENTO CREDENCIAMENTO'!AG86</f>
        <v>4</v>
      </c>
      <c r="AH86" s="400">
        <f>AD86+'APONTAMENTO CREDENCIAMENTO'!AH86</f>
        <v>0</v>
      </c>
      <c r="AI86" s="400">
        <f>AE86+'APONTAMENTO CREDENCIAMENTO'!AI86</f>
        <v>0</v>
      </c>
      <c r="AJ86" s="400">
        <f>AF86+'APONTAMENTO CREDENCIAMENTO'!AJ86</f>
        <v>0</v>
      </c>
      <c r="AK86" s="400">
        <f>AG86+'APONTAMENTO CREDENCIAMENTO'!AK86</f>
        <v>4</v>
      </c>
      <c r="AL86" s="400">
        <f>AH86+'APONTAMENTO CREDENCIAMENTO'!AL86</f>
        <v>0</v>
      </c>
      <c r="AM86" s="400">
        <f>AI86+'APONTAMENTO CREDENCIAMENTO'!AM86</f>
        <v>0</v>
      </c>
      <c r="AN86" s="400">
        <f>AJ86+'APONTAMENTO CREDENCIAMENTO'!AN86</f>
        <v>0</v>
      </c>
      <c r="AO86" s="400">
        <f>AK86+'APONTAMENTO CREDENCIAMENTO'!AO86</f>
        <v>4</v>
      </c>
      <c r="AP86" s="400">
        <f>AL86+'APONTAMENTO CREDENCIAMENTO'!AP86</f>
        <v>0</v>
      </c>
      <c r="AQ86" s="400">
        <f>AM86+'APONTAMENTO CREDENCIAMENTO'!AQ86</f>
        <v>0</v>
      </c>
      <c r="AR86" s="400">
        <f>AN86+'APONTAMENTO CREDENCIAMENTO'!AR86</f>
        <v>0</v>
      </c>
      <c r="AS86" s="400">
        <f>AO86+'APONTAMENTO CREDENCIAMENTO'!AS86</f>
        <v>4</v>
      </c>
      <c r="AT86" s="400">
        <f>AP86+'APONTAMENTO CREDENCIAMENTO'!AT86</f>
        <v>0</v>
      </c>
      <c r="AU86" s="400">
        <f>AQ86+'APONTAMENTO CREDENCIAMENTO'!AU86</f>
        <v>0</v>
      </c>
      <c r="AV86" s="400">
        <f>AR86+'APONTAMENTO CREDENCIAMENTO'!AV86</f>
        <v>0</v>
      </c>
      <c r="AW86" s="400">
        <f>AS86+'APONTAMENTO CREDENCIAMENTO'!AW86</f>
        <v>4</v>
      </c>
      <c r="AX86" s="400">
        <f>AT86+'APONTAMENTO CREDENCIAMENTO'!AX86</f>
        <v>0</v>
      </c>
      <c r="AY86" s="400">
        <f>AU86+'APONTAMENTO CREDENCIAMENTO'!AY86</f>
        <v>0</v>
      </c>
      <c r="AZ86" s="400">
        <f>AV86+'APONTAMENTO CREDENCIAMENTO'!AZ86</f>
        <v>0</v>
      </c>
      <c r="BA86" s="400">
        <f>AW86+'APONTAMENTO CREDENCIAMENTO'!BA86</f>
        <v>4</v>
      </c>
      <c r="BB86" s="400">
        <f>AX86+'APONTAMENTO CREDENCIAMENTO'!BB86</f>
        <v>0</v>
      </c>
      <c r="BC86" s="400">
        <f>AY86+'APONTAMENTO CREDENCIAMENTO'!BC86</f>
        <v>0</v>
      </c>
      <c r="BD86" s="400">
        <f>AZ86+'APONTAMENTO CREDENCIAMENTO'!BD86</f>
        <v>0</v>
      </c>
      <c r="BE86" s="400">
        <f>BA86+'APONTAMENTO CREDENCIAMENTO'!BE86</f>
        <v>4</v>
      </c>
      <c r="BF86" s="400">
        <f>BB86+'APONTAMENTO CREDENCIAMENTO'!BF86</f>
        <v>0</v>
      </c>
      <c r="BG86" s="400">
        <f>BC86+'APONTAMENTO CREDENCIAMENTO'!BG86</f>
        <v>0</v>
      </c>
      <c r="BH86" s="400">
        <f>BD86+'APONTAMENTO CREDENCIAMENTO'!BH86</f>
        <v>0</v>
      </c>
      <c r="BI86" s="400">
        <f>BE86+'APONTAMENTO CREDENCIAMENTO'!BI86</f>
        <v>4</v>
      </c>
      <c r="BJ86" s="400">
        <f>BF86+'APONTAMENTO CREDENCIAMENTO'!BJ86</f>
        <v>0</v>
      </c>
      <c r="BK86" s="400">
        <f>BG86+'APONTAMENTO CREDENCIAMENTO'!BK86</f>
        <v>0</v>
      </c>
      <c r="BL86" s="400">
        <f>BH86+'APONTAMENTO CREDENCIAMENTO'!BL86</f>
        <v>0</v>
      </c>
      <c r="BM86" s="400">
        <f>BI86+'APONTAMENTO CREDENCIAMENTO'!BM86</f>
        <v>4</v>
      </c>
      <c r="BN86" s="400">
        <f>BJ86+'APONTAMENTO CREDENCIAMENTO'!BN86</f>
        <v>0</v>
      </c>
      <c r="BO86" s="400">
        <f>BK86+'APONTAMENTO CREDENCIAMENTO'!BO86</f>
        <v>0</v>
      </c>
      <c r="BP86" s="400">
        <f>BL86+'APONTAMENTO CREDENCIAMENTO'!BP86</f>
        <v>0</v>
      </c>
      <c r="BQ86" s="400">
        <f>BM86+'APONTAMENTO CREDENCIAMENTO'!BQ86</f>
        <v>4</v>
      </c>
      <c r="BR86" s="400">
        <f>BN86+'APONTAMENTO CREDENCIAMENTO'!BR86</f>
        <v>0</v>
      </c>
      <c r="BS86" s="400">
        <f>BO86+'APONTAMENTO CREDENCIAMENTO'!BS86</f>
        <v>0</v>
      </c>
      <c r="BT86" s="400">
        <f>BP86+'APONTAMENTO CREDENCIAMENTO'!BT86</f>
        <v>0</v>
      </c>
      <c r="BU86" s="400">
        <f>BQ86+'APONTAMENTO CREDENCIAMENTO'!BU86</f>
        <v>4</v>
      </c>
      <c r="BV86" s="400">
        <f>BR86+'APONTAMENTO CREDENCIAMENTO'!BV86</f>
        <v>0</v>
      </c>
      <c r="BW86" s="400">
        <f>BS86+'APONTAMENTO CREDENCIAMENTO'!BW86</f>
        <v>0</v>
      </c>
      <c r="BX86" s="400">
        <f>BT86+'APONTAMENTO CREDENCIAMENTO'!BX86</f>
        <v>0</v>
      </c>
      <c r="BY86" s="400">
        <f>BU86+'APONTAMENTO CREDENCIAMENTO'!BY86</f>
        <v>4</v>
      </c>
      <c r="BZ86" s="400">
        <f>BV86+'APONTAMENTO CREDENCIAMENTO'!BZ86</f>
        <v>0</v>
      </c>
      <c r="CA86" s="400">
        <f>BW86+'APONTAMENTO CREDENCIAMENTO'!CA86</f>
        <v>0</v>
      </c>
      <c r="CB86" s="400">
        <f>BX86+'APONTAMENTO CREDENCIAMENTO'!CB86</f>
        <v>0</v>
      </c>
      <c r="CC86" s="400">
        <f>BY86+'APONTAMENTO CREDENCIAMENTO'!CC86</f>
        <v>4</v>
      </c>
      <c r="CD86" s="400">
        <f>BZ86+'APONTAMENTO CREDENCIAMENTO'!CD86</f>
        <v>0</v>
      </c>
      <c r="CE86" s="400">
        <f>CA86+'APONTAMENTO CREDENCIAMENTO'!CE86</f>
        <v>0</v>
      </c>
      <c r="CF86" s="400">
        <f>CB86+'APONTAMENTO CREDENCIAMENTO'!CF86</f>
        <v>0</v>
      </c>
      <c r="CG86" s="400">
        <f>CC86+'APONTAMENTO CREDENCIAMENTO'!CG86</f>
        <v>4</v>
      </c>
      <c r="CH86" s="400">
        <f>CD86+'APONTAMENTO CREDENCIAMENTO'!CH86</f>
        <v>0</v>
      </c>
      <c r="CI86" s="400">
        <f>CE86+'APONTAMENTO CREDENCIAMENTO'!CI86</f>
        <v>0</v>
      </c>
      <c r="CJ86" s="400">
        <f>CF86+'APONTAMENTO CREDENCIAMENTO'!CJ86</f>
        <v>0</v>
      </c>
      <c r="CK86" s="400">
        <f>CG86+'APONTAMENTO CREDENCIAMENTO'!CK86</f>
        <v>4</v>
      </c>
      <c r="CL86" s="400">
        <f>CH86+'APONTAMENTO CREDENCIAMENTO'!CL86</f>
        <v>0</v>
      </c>
      <c r="CM86" s="400">
        <f>CI86+'APONTAMENTO CREDENCIAMENTO'!CM86</f>
        <v>0</v>
      </c>
      <c r="CN86" s="400">
        <f>CJ86+'APONTAMENTO CREDENCIAMENTO'!CN86</f>
        <v>0</v>
      </c>
      <c r="CO86" s="400">
        <f>CK86+'APONTAMENTO CREDENCIAMENTO'!CO86</f>
        <v>4</v>
      </c>
      <c r="CP86" s="400">
        <f>CL86+'APONTAMENTO CREDENCIAMENTO'!CP86</f>
        <v>0</v>
      </c>
      <c r="CQ86" s="400">
        <f>CM86+'APONTAMENTO CREDENCIAMENTO'!CQ86</f>
        <v>0</v>
      </c>
      <c r="CR86" s="400">
        <f>CN86+'APONTAMENTO CREDENCIAMENTO'!CR86</f>
        <v>0</v>
      </c>
      <c r="CS86" s="400">
        <f>CO86+'APONTAMENTO CREDENCIAMENTO'!CS86</f>
        <v>4</v>
      </c>
      <c r="CT86" s="400">
        <f>CP86+'APONTAMENTO CREDENCIAMENTO'!CT86</f>
        <v>0</v>
      </c>
      <c r="CU86" s="400">
        <f>CQ86+'APONTAMENTO CREDENCIAMENTO'!CU86</f>
        <v>0</v>
      </c>
      <c r="CV86" s="400">
        <f>CR86+'APONTAMENTO CREDENCIAMENTO'!CV86</f>
        <v>0</v>
      </c>
      <c r="CW86" s="400">
        <f>CS86+'APONTAMENTO CREDENCIAMENTO'!CW86</f>
        <v>4</v>
      </c>
      <c r="CX86" s="400">
        <f>CT86+'APONTAMENTO CREDENCIAMENTO'!CX86</f>
        <v>0</v>
      </c>
      <c r="CY86" s="400">
        <f>CU86+'APONTAMENTO CREDENCIAMENTO'!CY86</f>
        <v>0</v>
      </c>
      <c r="CZ86" s="400">
        <f>CV86+'APONTAMENTO CREDENCIAMENTO'!CZ86</f>
        <v>0</v>
      </c>
      <c r="DA86" s="400">
        <f>CW86+'APONTAMENTO CREDENCIAMENTO'!DA86</f>
        <v>6</v>
      </c>
      <c r="DB86" s="400">
        <f>CX86+'APONTAMENTO CREDENCIAMENTO'!DB86</f>
        <v>0</v>
      </c>
      <c r="DC86" s="400">
        <f>CY86+'APONTAMENTO CREDENCIAMENTO'!DC86</f>
        <v>0</v>
      </c>
      <c r="DD86" s="400">
        <f>CZ86+'APONTAMENTO CREDENCIAMENTO'!DD86</f>
        <v>0</v>
      </c>
      <c r="DE86" s="400">
        <f>DA86+'APONTAMENTO CREDENCIAMENTO'!DE86</f>
        <v>6</v>
      </c>
      <c r="DF86" s="400">
        <f>DB86+'APONTAMENTO CREDENCIAMENTO'!DF86</f>
        <v>0</v>
      </c>
      <c r="DG86" s="400">
        <f>DC86+'APONTAMENTO CREDENCIAMENTO'!DG86</f>
        <v>0</v>
      </c>
      <c r="DH86" s="400">
        <f>DD86+'APONTAMENTO CREDENCIAMENTO'!DH86</f>
        <v>0</v>
      </c>
      <c r="DI86" s="400">
        <f>DE86+'APONTAMENTO CREDENCIAMENTO'!DI86</f>
        <v>6</v>
      </c>
      <c r="DJ86" s="400">
        <f>DF86+'APONTAMENTO CREDENCIAMENTO'!DJ86</f>
        <v>0</v>
      </c>
      <c r="DK86" s="400">
        <f>DG86+'APONTAMENTO CREDENCIAMENTO'!DK86</f>
        <v>0</v>
      </c>
      <c r="DL86" s="400">
        <f>DH86+'APONTAMENTO CREDENCIAMENTO'!DL86</f>
        <v>0</v>
      </c>
      <c r="DM86" s="400">
        <f>DI86+'APONTAMENTO CREDENCIAMENTO'!DM86</f>
        <v>6</v>
      </c>
      <c r="DN86" s="400">
        <f>DJ86+'APONTAMENTO CREDENCIAMENTO'!DN86</f>
        <v>0</v>
      </c>
      <c r="DO86" s="400">
        <f>DK86+'APONTAMENTO CREDENCIAMENTO'!DO86</f>
        <v>0</v>
      </c>
      <c r="DP86" s="400">
        <f>DL86+'APONTAMENTO CREDENCIAMENTO'!DP86</f>
        <v>0</v>
      </c>
      <c r="DQ86" s="400">
        <f>DM86+'APONTAMENTO CREDENCIAMENTO'!DQ86</f>
        <v>6</v>
      </c>
      <c r="DR86" s="400">
        <f>DN86+'APONTAMENTO CREDENCIAMENTO'!DR86</f>
        <v>0</v>
      </c>
      <c r="DS86" s="400">
        <f>DO86+'APONTAMENTO CREDENCIAMENTO'!DS86</f>
        <v>0</v>
      </c>
      <c r="DT86" s="400">
        <f>DP86+'APONTAMENTO CREDENCIAMENTO'!DT86</f>
        <v>0</v>
      </c>
      <c r="DU86" s="400">
        <f>DQ86+'APONTAMENTO CREDENCIAMENTO'!DU86</f>
        <v>6</v>
      </c>
      <c r="DV86" s="400">
        <f>DR86+'APONTAMENTO CREDENCIAMENTO'!DV86</f>
        <v>0</v>
      </c>
      <c r="DW86" s="400">
        <f>DS86+'APONTAMENTO CREDENCIAMENTO'!DW86</f>
        <v>0</v>
      </c>
      <c r="DX86" s="400">
        <f>DT86+'APONTAMENTO CREDENCIAMENTO'!DX86</f>
        <v>0</v>
      </c>
      <c r="DY86" s="400">
        <f>DU86+'APONTAMENTO CREDENCIAMENTO'!DY86</f>
        <v>6</v>
      </c>
      <c r="DZ86" s="400">
        <f>DV86+'APONTAMENTO CREDENCIAMENTO'!DZ86</f>
        <v>0</v>
      </c>
      <c r="EA86" s="400">
        <f>DW86+'APONTAMENTO CREDENCIAMENTO'!EA86</f>
        <v>0</v>
      </c>
      <c r="EB86" s="400">
        <f>DX86+'APONTAMENTO CREDENCIAMENTO'!EB86</f>
        <v>0</v>
      </c>
      <c r="EC86" s="400">
        <f>DY86+'APONTAMENTO CREDENCIAMENTO'!EC86</f>
        <v>6</v>
      </c>
      <c r="ED86" s="400">
        <f>DZ86+'APONTAMENTO CREDENCIAMENTO'!ED86</f>
        <v>0</v>
      </c>
      <c r="EE86" s="400">
        <f>EA86+'APONTAMENTO CREDENCIAMENTO'!EE86</f>
        <v>0</v>
      </c>
      <c r="EF86" s="400">
        <f>EB86+'APONTAMENTO CREDENCIAMENTO'!EF86</f>
        <v>0</v>
      </c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v>4</v>
      </c>
      <c r="EQ86" s="171">
        <v>2</v>
      </c>
      <c r="ER86" s="171">
        <v>0</v>
      </c>
      <c r="ES86" s="171">
        <v>0</v>
      </c>
      <c r="ET86" s="171">
        <v>0</v>
      </c>
      <c r="EU86" s="171">
        <v>0</v>
      </c>
      <c r="EV86" s="172">
        <v>6</v>
      </c>
      <c r="EW86" s="367">
        <v>0</v>
      </c>
      <c r="EX86" s="248">
        <v>18664.190000000002</v>
      </c>
      <c r="EY86" s="174">
        <v>0</v>
      </c>
      <c r="EZ86" s="249">
        <v>1284.1000000000004</v>
      </c>
      <c r="FA86" s="249">
        <v>0</v>
      </c>
      <c r="FB86" s="174">
        <v>0</v>
      </c>
      <c r="FC86" s="175">
        <v>0</v>
      </c>
      <c r="FD86" s="250">
        <v>0</v>
      </c>
      <c r="FE86" s="176">
        <v>19948.29</v>
      </c>
      <c r="FF86" s="177">
        <v>18664.190000000002</v>
      </c>
      <c r="FG86" s="177">
        <v>0</v>
      </c>
      <c r="FH86" s="177">
        <v>0</v>
      </c>
      <c r="FI86" s="177">
        <v>0</v>
      </c>
      <c r="FJ86" s="177">
        <v>0</v>
      </c>
      <c r="FK86" s="177">
        <v>321.02500000000003</v>
      </c>
      <c r="FL86" s="177">
        <v>308.18400000000003</v>
      </c>
      <c r="FM86" s="177">
        <v>0</v>
      </c>
      <c r="FN86" s="177">
        <v>0</v>
      </c>
      <c r="FO86" s="177">
        <v>0</v>
      </c>
      <c r="FP86" s="177">
        <v>0</v>
      </c>
      <c r="FQ86" s="177">
        <v>0</v>
      </c>
      <c r="FR86" s="177">
        <v>231.13800000000003</v>
      </c>
      <c r="FS86" s="177">
        <v>218.29700000000003</v>
      </c>
      <c r="FT86" s="177">
        <v>0</v>
      </c>
      <c r="FU86" s="177">
        <v>0</v>
      </c>
      <c r="FV86" s="177">
        <v>0</v>
      </c>
      <c r="FW86" s="177">
        <v>0</v>
      </c>
      <c r="FX86" s="177">
        <v>0</v>
      </c>
      <c r="FY86" s="177">
        <v>0</v>
      </c>
      <c r="FZ86" s="177">
        <v>0</v>
      </c>
      <c r="GA86" s="177">
        <v>0</v>
      </c>
      <c r="GB86" s="177">
        <v>205.45600000000002</v>
      </c>
      <c r="GC86" s="177">
        <v>0</v>
      </c>
      <c r="GD86" s="177">
        <v>0</v>
      </c>
      <c r="GE86" s="177">
        <v>0</v>
      </c>
      <c r="GF86" s="177">
        <v>0</v>
      </c>
      <c r="GG86" s="177">
        <v>0</v>
      </c>
      <c r="GH86" s="177">
        <v>0</v>
      </c>
      <c r="GI86" s="177">
        <v>0</v>
      </c>
      <c r="GJ86" s="177">
        <v>0</v>
      </c>
      <c r="GK86" s="178"/>
      <c r="GL86" s="103">
        <v>0</v>
      </c>
      <c r="GM86" s="124"/>
      <c r="GN86" s="104">
        <v>0</v>
      </c>
      <c r="GO86" s="104">
        <v>0</v>
      </c>
      <c r="GP86" s="104">
        <v>0</v>
      </c>
      <c r="GQ86" s="104">
        <v>0</v>
      </c>
      <c r="GR86" s="104">
        <v>0</v>
      </c>
      <c r="GS86" s="104">
        <v>0</v>
      </c>
      <c r="GT86" s="104">
        <v>0</v>
      </c>
      <c r="GU86" s="104">
        <v>0</v>
      </c>
      <c r="GV86" s="104">
        <v>0</v>
      </c>
      <c r="GW86" s="104">
        <v>0</v>
      </c>
      <c r="GX86" s="104">
        <v>0</v>
      </c>
      <c r="GY86" s="104">
        <v>0</v>
      </c>
      <c r="GZ86" s="104">
        <v>0</v>
      </c>
      <c r="HA86" s="104">
        <v>0</v>
      </c>
      <c r="HB86" s="104">
        <v>0</v>
      </c>
      <c r="HC86" s="104">
        <v>0</v>
      </c>
      <c r="HD86" s="104">
        <v>0</v>
      </c>
      <c r="HE86" s="104">
        <v>0</v>
      </c>
      <c r="HF86" s="104">
        <v>0</v>
      </c>
      <c r="HG86" s="104">
        <v>0</v>
      </c>
      <c r="HH86" s="104">
        <v>0</v>
      </c>
      <c r="HI86" s="104">
        <v>0</v>
      </c>
      <c r="HJ86" s="104">
        <v>0</v>
      </c>
      <c r="HK86" s="104">
        <v>0</v>
      </c>
      <c r="HL86" s="104">
        <v>0</v>
      </c>
      <c r="HM86" s="104">
        <v>0</v>
      </c>
      <c r="HN86" s="104">
        <v>0</v>
      </c>
      <c r="HO86" s="104">
        <v>0</v>
      </c>
      <c r="HP86" s="104"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v>0</v>
      </c>
      <c r="HZ86" s="280">
        <v>0</v>
      </c>
      <c r="IA86" s="280">
        <v>0</v>
      </c>
      <c r="IB86" s="64" t="b">
        <v>0</v>
      </c>
      <c r="IC86" s="64"/>
    </row>
    <row r="87" spans="1:237" s="106" customFormat="1" ht="22.5" customHeight="1" x14ac:dyDescent="0.25">
      <c r="A87" s="368" t="s">
        <v>3258</v>
      </c>
      <c r="B87" s="369" t="s">
        <v>3259</v>
      </c>
      <c r="C87" s="370" t="s">
        <v>3191</v>
      </c>
      <c r="D87" s="371" t="s">
        <v>3260</v>
      </c>
      <c r="E87" s="371" t="s">
        <v>3261</v>
      </c>
      <c r="F87" s="372" t="s">
        <v>3181</v>
      </c>
      <c r="G87" s="372" t="s">
        <v>3182</v>
      </c>
      <c r="H87" s="373" t="s">
        <v>1328</v>
      </c>
      <c r="I87" s="374" t="s">
        <v>1328</v>
      </c>
      <c r="J87" s="421" t="s">
        <v>3183</v>
      </c>
      <c r="K87" s="421" t="s">
        <v>3185</v>
      </c>
      <c r="L87" s="329">
        <v>0</v>
      </c>
      <c r="M87" s="329">
        <v>0</v>
      </c>
      <c r="N87" s="657"/>
      <c r="O87" s="658" t="s">
        <v>3342</v>
      </c>
      <c r="P87" s="659">
        <v>0</v>
      </c>
      <c r="Q87" s="400">
        <v>41</v>
      </c>
      <c r="R87" s="401"/>
      <c r="S87" s="400"/>
      <c r="T87" s="401"/>
      <c r="U87" s="400">
        <f>Q87+'APONTAMENTO CREDENCIAMENTO'!U87</f>
        <v>41</v>
      </c>
      <c r="V87" s="400">
        <f>R87+'APONTAMENTO CREDENCIAMENTO'!V87</f>
        <v>0</v>
      </c>
      <c r="W87" s="400">
        <f>S87+'APONTAMENTO CREDENCIAMENTO'!W87</f>
        <v>0</v>
      </c>
      <c r="X87" s="400">
        <f>T87+'APONTAMENTO CREDENCIAMENTO'!X87</f>
        <v>0</v>
      </c>
      <c r="Y87" s="400">
        <f>U87+'APONTAMENTO CREDENCIAMENTO'!Y87</f>
        <v>41</v>
      </c>
      <c r="Z87" s="400">
        <f>V87+'APONTAMENTO CREDENCIAMENTO'!Z87</f>
        <v>0</v>
      </c>
      <c r="AA87" s="400">
        <f>W87+'APONTAMENTO CREDENCIAMENTO'!AA87</f>
        <v>0</v>
      </c>
      <c r="AB87" s="400">
        <f>X87+'APONTAMENTO CREDENCIAMENTO'!AB87</f>
        <v>0</v>
      </c>
      <c r="AC87" s="400">
        <f>Y87+'APONTAMENTO CREDENCIAMENTO'!AC87</f>
        <v>41</v>
      </c>
      <c r="AD87" s="400">
        <f>Z87+'APONTAMENTO CREDENCIAMENTO'!AD87</f>
        <v>0</v>
      </c>
      <c r="AE87" s="400">
        <f>AA87+'APONTAMENTO CREDENCIAMENTO'!AE87</f>
        <v>0</v>
      </c>
      <c r="AF87" s="400">
        <f>AB87+'APONTAMENTO CREDENCIAMENTO'!AF87</f>
        <v>0</v>
      </c>
      <c r="AG87" s="400">
        <f>AC87+'APONTAMENTO CREDENCIAMENTO'!AG87</f>
        <v>41</v>
      </c>
      <c r="AH87" s="400">
        <f>AD87+'APONTAMENTO CREDENCIAMENTO'!AH87</f>
        <v>0</v>
      </c>
      <c r="AI87" s="400">
        <f>AE87+'APONTAMENTO CREDENCIAMENTO'!AI87</f>
        <v>0</v>
      </c>
      <c r="AJ87" s="400">
        <f>AF87+'APONTAMENTO CREDENCIAMENTO'!AJ87</f>
        <v>0</v>
      </c>
      <c r="AK87" s="400">
        <f>AG87+'APONTAMENTO CREDENCIAMENTO'!AK87</f>
        <v>42</v>
      </c>
      <c r="AL87" s="400">
        <f>AH87+'APONTAMENTO CREDENCIAMENTO'!AL87</f>
        <v>0</v>
      </c>
      <c r="AM87" s="400">
        <f>AI87+'APONTAMENTO CREDENCIAMENTO'!AM87</f>
        <v>0</v>
      </c>
      <c r="AN87" s="400">
        <f>AJ87+'APONTAMENTO CREDENCIAMENTO'!AN87</f>
        <v>0</v>
      </c>
      <c r="AO87" s="400">
        <f>AK87+'APONTAMENTO CREDENCIAMENTO'!AO87</f>
        <v>43</v>
      </c>
      <c r="AP87" s="400">
        <f>AL87+'APONTAMENTO CREDENCIAMENTO'!AP87</f>
        <v>0</v>
      </c>
      <c r="AQ87" s="400">
        <f>AM87+'APONTAMENTO CREDENCIAMENTO'!AQ87</f>
        <v>0</v>
      </c>
      <c r="AR87" s="400">
        <f>AN87+'APONTAMENTO CREDENCIAMENTO'!AR87</f>
        <v>0</v>
      </c>
      <c r="AS87" s="400">
        <f>AO87+'APONTAMENTO CREDENCIAMENTO'!AS87</f>
        <v>43</v>
      </c>
      <c r="AT87" s="400">
        <f>AP87+'APONTAMENTO CREDENCIAMENTO'!AT87</f>
        <v>0</v>
      </c>
      <c r="AU87" s="400">
        <f>AQ87+'APONTAMENTO CREDENCIAMENTO'!AU87</f>
        <v>0</v>
      </c>
      <c r="AV87" s="400">
        <f>AR87+'APONTAMENTO CREDENCIAMENTO'!AV87</f>
        <v>0</v>
      </c>
      <c r="AW87" s="400">
        <f>AS87+'APONTAMENTO CREDENCIAMENTO'!AW87</f>
        <v>43</v>
      </c>
      <c r="AX87" s="400">
        <f>AT87+'APONTAMENTO CREDENCIAMENTO'!AX87</f>
        <v>0</v>
      </c>
      <c r="AY87" s="400">
        <f>AU87+'APONTAMENTO CREDENCIAMENTO'!AY87</f>
        <v>0</v>
      </c>
      <c r="AZ87" s="400">
        <f>AV87+'APONTAMENTO CREDENCIAMENTO'!AZ87</f>
        <v>0</v>
      </c>
      <c r="BA87" s="400">
        <f>AW87+'APONTAMENTO CREDENCIAMENTO'!BA87</f>
        <v>43</v>
      </c>
      <c r="BB87" s="400">
        <f>AX87+'APONTAMENTO CREDENCIAMENTO'!BB87</f>
        <v>0</v>
      </c>
      <c r="BC87" s="400">
        <f>AY87+'APONTAMENTO CREDENCIAMENTO'!BC87</f>
        <v>0</v>
      </c>
      <c r="BD87" s="400">
        <f>AZ87+'APONTAMENTO CREDENCIAMENTO'!BD87</f>
        <v>0</v>
      </c>
      <c r="BE87" s="400">
        <f>BA87+'APONTAMENTO CREDENCIAMENTO'!BE87</f>
        <v>43</v>
      </c>
      <c r="BF87" s="400">
        <f>BB87+'APONTAMENTO CREDENCIAMENTO'!BF87</f>
        <v>0</v>
      </c>
      <c r="BG87" s="400">
        <f>BC87+'APONTAMENTO CREDENCIAMENTO'!BG87</f>
        <v>0</v>
      </c>
      <c r="BH87" s="400">
        <f>BD87+'APONTAMENTO CREDENCIAMENTO'!BH87</f>
        <v>0</v>
      </c>
      <c r="BI87" s="400">
        <f>BE87+'APONTAMENTO CREDENCIAMENTO'!BI87</f>
        <v>43</v>
      </c>
      <c r="BJ87" s="400">
        <f>BF87+'APONTAMENTO CREDENCIAMENTO'!BJ87</f>
        <v>0</v>
      </c>
      <c r="BK87" s="400">
        <f>BG87+'APONTAMENTO CREDENCIAMENTO'!BK87</f>
        <v>0</v>
      </c>
      <c r="BL87" s="400">
        <f>BH87+'APONTAMENTO CREDENCIAMENTO'!BL87</f>
        <v>0</v>
      </c>
      <c r="BM87" s="400">
        <f>BI87+'APONTAMENTO CREDENCIAMENTO'!BM87</f>
        <v>44</v>
      </c>
      <c r="BN87" s="400">
        <f>BJ87+'APONTAMENTO CREDENCIAMENTO'!BN87</f>
        <v>0</v>
      </c>
      <c r="BO87" s="400">
        <f>BK87+'APONTAMENTO CREDENCIAMENTO'!BO87</f>
        <v>0</v>
      </c>
      <c r="BP87" s="400">
        <f>BL87+'APONTAMENTO CREDENCIAMENTO'!BP87</f>
        <v>0</v>
      </c>
      <c r="BQ87" s="400">
        <f>BM87+'APONTAMENTO CREDENCIAMENTO'!BQ87</f>
        <v>45</v>
      </c>
      <c r="BR87" s="400">
        <f>BN87+'APONTAMENTO CREDENCIAMENTO'!BR87</f>
        <v>0</v>
      </c>
      <c r="BS87" s="400">
        <f>BO87+'APONTAMENTO CREDENCIAMENTO'!BS87</f>
        <v>0</v>
      </c>
      <c r="BT87" s="400">
        <f>BP87+'APONTAMENTO CREDENCIAMENTO'!BT87</f>
        <v>0</v>
      </c>
      <c r="BU87" s="400">
        <f>BQ87+'APONTAMENTO CREDENCIAMENTO'!BU87</f>
        <v>45</v>
      </c>
      <c r="BV87" s="400">
        <f>BR87+'APONTAMENTO CREDENCIAMENTO'!BV87</f>
        <v>0</v>
      </c>
      <c r="BW87" s="400">
        <f>BS87+'APONTAMENTO CREDENCIAMENTO'!BW87</f>
        <v>0</v>
      </c>
      <c r="BX87" s="400">
        <f>BT87+'APONTAMENTO CREDENCIAMENTO'!BX87</f>
        <v>0</v>
      </c>
      <c r="BY87" s="400">
        <f>BU87+'APONTAMENTO CREDENCIAMENTO'!BY87</f>
        <v>45</v>
      </c>
      <c r="BZ87" s="400">
        <f>BV87+'APONTAMENTO CREDENCIAMENTO'!BZ87</f>
        <v>0</v>
      </c>
      <c r="CA87" s="400">
        <f>BW87+'APONTAMENTO CREDENCIAMENTO'!CA87</f>
        <v>0</v>
      </c>
      <c r="CB87" s="400">
        <f>BX87+'APONTAMENTO CREDENCIAMENTO'!CB87</f>
        <v>0</v>
      </c>
      <c r="CC87" s="400">
        <f>BY87+'APONTAMENTO CREDENCIAMENTO'!CC87</f>
        <v>45</v>
      </c>
      <c r="CD87" s="400">
        <f>BZ87+'APONTAMENTO CREDENCIAMENTO'!CD87</f>
        <v>0</v>
      </c>
      <c r="CE87" s="400">
        <f>CA87+'APONTAMENTO CREDENCIAMENTO'!CE87</f>
        <v>0</v>
      </c>
      <c r="CF87" s="400">
        <f>CB87+'APONTAMENTO CREDENCIAMENTO'!CF87</f>
        <v>0</v>
      </c>
      <c r="CG87" s="400">
        <f>CC87+'APONTAMENTO CREDENCIAMENTO'!CG87</f>
        <v>45</v>
      </c>
      <c r="CH87" s="400">
        <f>CD87+'APONTAMENTO CREDENCIAMENTO'!CH87</f>
        <v>0</v>
      </c>
      <c r="CI87" s="400">
        <f>CE87+'APONTAMENTO CREDENCIAMENTO'!CI87</f>
        <v>0</v>
      </c>
      <c r="CJ87" s="400">
        <f>CF87+'APONTAMENTO CREDENCIAMENTO'!CJ87</f>
        <v>0</v>
      </c>
      <c r="CK87" s="400">
        <f>CG87+'APONTAMENTO CREDENCIAMENTO'!CK87</f>
        <v>45</v>
      </c>
      <c r="CL87" s="400">
        <f>CH87+'APONTAMENTO CREDENCIAMENTO'!CL87</f>
        <v>0</v>
      </c>
      <c r="CM87" s="400">
        <f>CI87+'APONTAMENTO CREDENCIAMENTO'!CM87</f>
        <v>0</v>
      </c>
      <c r="CN87" s="400">
        <f>CJ87+'APONTAMENTO CREDENCIAMENTO'!CN87</f>
        <v>0</v>
      </c>
      <c r="CO87" s="400">
        <f>CK87+'APONTAMENTO CREDENCIAMENTO'!CO87</f>
        <v>45</v>
      </c>
      <c r="CP87" s="400">
        <f>CL87+'APONTAMENTO CREDENCIAMENTO'!CP87</f>
        <v>0</v>
      </c>
      <c r="CQ87" s="400">
        <f>CM87+'APONTAMENTO CREDENCIAMENTO'!CQ87</f>
        <v>0</v>
      </c>
      <c r="CR87" s="400">
        <f>CN87+'APONTAMENTO CREDENCIAMENTO'!CR87</f>
        <v>0</v>
      </c>
      <c r="CS87" s="400">
        <f>CO87+'APONTAMENTO CREDENCIAMENTO'!CS87</f>
        <v>45</v>
      </c>
      <c r="CT87" s="400">
        <f>CP87+'APONTAMENTO CREDENCIAMENTO'!CT87</f>
        <v>0</v>
      </c>
      <c r="CU87" s="400">
        <f>CQ87+'APONTAMENTO CREDENCIAMENTO'!CU87</f>
        <v>0</v>
      </c>
      <c r="CV87" s="400">
        <f>CR87+'APONTAMENTO CREDENCIAMENTO'!CV87</f>
        <v>0</v>
      </c>
      <c r="CW87" s="400">
        <f>CS87+'APONTAMENTO CREDENCIAMENTO'!CW87</f>
        <v>45</v>
      </c>
      <c r="CX87" s="400">
        <f>CT87+'APONTAMENTO CREDENCIAMENTO'!CX87</f>
        <v>0</v>
      </c>
      <c r="CY87" s="400">
        <f>CU87+'APONTAMENTO CREDENCIAMENTO'!CY87</f>
        <v>0</v>
      </c>
      <c r="CZ87" s="400">
        <f>CV87+'APONTAMENTO CREDENCIAMENTO'!CZ87</f>
        <v>0</v>
      </c>
      <c r="DA87" s="400">
        <f>CW87+'APONTAMENTO CREDENCIAMENTO'!DA87</f>
        <v>45</v>
      </c>
      <c r="DB87" s="400">
        <f>CX87+'APONTAMENTO CREDENCIAMENTO'!DB87</f>
        <v>0</v>
      </c>
      <c r="DC87" s="400">
        <f>CY87+'APONTAMENTO CREDENCIAMENTO'!DC87</f>
        <v>0</v>
      </c>
      <c r="DD87" s="400">
        <f>CZ87+'APONTAMENTO CREDENCIAMENTO'!DD87</f>
        <v>0</v>
      </c>
      <c r="DE87" s="400">
        <f>DA87+'APONTAMENTO CREDENCIAMENTO'!DE87</f>
        <v>45</v>
      </c>
      <c r="DF87" s="400">
        <f>DB87+'APONTAMENTO CREDENCIAMENTO'!DF87</f>
        <v>0</v>
      </c>
      <c r="DG87" s="400">
        <f>DC87+'APONTAMENTO CREDENCIAMENTO'!DG87</f>
        <v>0</v>
      </c>
      <c r="DH87" s="400">
        <f>DD87+'APONTAMENTO CREDENCIAMENTO'!DH87</f>
        <v>0</v>
      </c>
      <c r="DI87" s="400">
        <f>DE87+'APONTAMENTO CREDENCIAMENTO'!DI87</f>
        <v>45</v>
      </c>
      <c r="DJ87" s="400">
        <f>DF87+'APONTAMENTO CREDENCIAMENTO'!DJ87</f>
        <v>0</v>
      </c>
      <c r="DK87" s="400">
        <f>DG87+'APONTAMENTO CREDENCIAMENTO'!DK87</f>
        <v>0</v>
      </c>
      <c r="DL87" s="400">
        <f>DH87+'APONTAMENTO CREDENCIAMENTO'!DL87</f>
        <v>0</v>
      </c>
      <c r="DM87" s="400">
        <f>DI87+'APONTAMENTO CREDENCIAMENTO'!DM87</f>
        <v>45</v>
      </c>
      <c r="DN87" s="400">
        <f>DJ87+'APONTAMENTO CREDENCIAMENTO'!DN87</f>
        <v>0</v>
      </c>
      <c r="DO87" s="400">
        <f>DK87+'APONTAMENTO CREDENCIAMENTO'!DO87</f>
        <v>0</v>
      </c>
      <c r="DP87" s="400">
        <f>DL87+'APONTAMENTO CREDENCIAMENTO'!DP87</f>
        <v>0</v>
      </c>
      <c r="DQ87" s="400">
        <f>DM87+'APONTAMENTO CREDENCIAMENTO'!DQ87</f>
        <v>45</v>
      </c>
      <c r="DR87" s="400">
        <f>DN87+'APONTAMENTO CREDENCIAMENTO'!DR87</f>
        <v>0</v>
      </c>
      <c r="DS87" s="400">
        <f>DO87+'APONTAMENTO CREDENCIAMENTO'!DS87</f>
        <v>0</v>
      </c>
      <c r="DT87" s="400">
        <f>DP87+'APONTAMENTO CREDENCIAMENTO'!DT87</f>
        <v>0</v>
      </c>
      <c r="DU87" s="400">
        <f>DQ87+'APONTAMENTO CREDENCIAMENTO'!DU87</f>
        <v>45</v>
      </c>
      <c r="DV87" s="400">
        <f>DR87+'APONTAMENTO CREDENCIAMENTO'!DV87</f>
        <v>0</v>
      </c>
      <c r="DW87" s="400">
        <f>DS87+'APONTAMENTO CREDENCIAMENTO'!DW87</f>
        <v>0</v>
      </c>
      <c r="DX87" s="400">
        <f>DT87+'APONTAMENTO CREDENCIAMENTO'!DX87</f>
        <v>0</v>
      </c>
      <c r="DY87" s="400">
        <f>DU87+'APONTAMENTO CREDENCIAMENTO'!DY87</f>
        <v>45</v>
      </c>
      <c r="DZ87" s="400">
        <f>DV87+'APONTAMENTO CREDENCIAMENTO'!DZ87</f>
        <v>0</v>
      </c>
      <c r="EA87" s="400">
        <f>DW87+'APONTAMENTO CREDENCIAMENTO'!EA87</f>
        <v>0</v>
      </c>
      <c r="EB87" s="400">
        <f>DX87+'APONTAMENTO CREDENCIAMENTO'!EB87</f>
        <v>0</v>
      </c>
      <c r="EC87" s="400">
        <f>DY87+'APONTAMENTO CREDENCIAMENTO'!EC87</f>
        <v>45</v>
      </c>
      <c r="ED87" s="400">
        <f>DZ87+'APONTAMENTO CREDENCIAMENTO'!ED87</f>
        <v>0</v>
      </c>
      <c r="EE87" s="400">
        <f>EA87+'APONTAMENTO CREDENCIAMENTO'!EE87</f>
        <v>0</v>
      </c>
      <c r="EF87" s="400">
        <f>EB87+'APONTAMENTO CREDENCIAMENTO'!EF87</f>
        <v>0</v>
      </c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v>41</v>
      </c>
      <c r="EQ87" s="171">
        <v>4</v>
      </c>
      <c r="ER87" s="171">
        <v>0</v>
      </c>
      <c r="ES87" s="171">
        <v>0</v>
      </c>
      <c r="ET87" s="171">
        <v>0</v>
      </c>
      <c r="EU87" s="171">
        <v>0</v>
      </c>
      <c r="EV87" s="172">
        <v>45</v>
      </c>
      <c r="EW87" s="173"/>
      <c r="EX87" s="248">
        <v>0</v>
      </c>
      <c r="EY87" s="174">
        <v>0</v>
      </c>
      <c r="EZ87" s="249">
        <v>0</v>
      </c>
      <c r="FA87" s="249">
        <v>0</v>
      </c>
      <c r="FB87" s="174">
        <v>0</v>
      </c>
      <c r="FC87" s="126">
        <v>0</v>
      </c>
      <c r="FD87" s="250"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v>0</v>
      </c>
      <c r="HZ87" s="280">
        <v>0</v>
      </c>
      <c r="IA87" s="280">
        <v>0</v>
      </c>
      <c r="IB87" s="64"/>
      <c r="IC87" s="64"/>
    </row>
    <row r="88" spans="1:237" s="106" customFormat="1" ht="22.5" customHeight="1" x14ac:dyDescent="0.25">
      <c r="A88" s="368" t="s">
        <v>3258</v>
      </c>
      <c r="B88" s="369" t="s">
        <v>3259</v>
      </c>
      <c r="C88" s="375" t="s">
        <v>3191</v>
      </c>
      <c r="D88" s="371" t="s">
        <v>3260</v>
      </c>
      <c r="E88" s="371" t="s">
        <v>3261</v>
      </c>
      <c r="F88" s="376" t="s">
        <v>3181</v>
      </c>
      <c r="G88" s="376" t="s">
        <v>3182</v>
      </c>
      <c r="H88" s="373" t="s">
        <v>1328</v>
      </c>
      <c r="I88" s="374" t="s">
        <v>1328</v>
      </c>
      <c r="J88" s="421" t="s">
        <v>3183</v>
      </c>
      <c r="K88" s="422" t="s">
        <v>3186</v>
      </c>
      <c r="L88" s="329">
        <v>0</v>
      </c>
      <c r="M88" s="329">
        <v>0</v>
      </c>
      <c r="N88" s="657"/>
      <c r="O88" s="658" t="s">
        <v>3342</v>
      </c>
      <c r="P88" s="659">
        <v>0</v>
      </c>
      <c r="Q88" s="400"/>
      <c r="R88" s="401"/>
      <c r="S88" s="400"/>
      <c r="T88" s="401"/>
      <c r="U88" s="400">
        <f>Q88+'APONTAMENTO CREDENCIAMENTO'!U88</f>
        <v>0</v>
      </c>
      <c r="V88" s="400">
        <f>R88+'APONTAMENTO CREDENCIAMENTO'!V88</f>
        <v>0</v>
      </c>
      <c r="W88" s="400">
        <f>S88+'APONTAMENTO CREDENCIAMENTO'!W88</f>
        <v>0</v>
      </c>
      <c r="X88" s="400">
        <f>T88+'APONTAMENTO CREDENCIAMENTO'!X88</f>
        <v>0</v>
      </c>
      <c r="Y88" s="400">
        <f>U88+'APONTAMENTO CREDENCIAMENTO'!Y88</f>
        <v>0</v>
      </c>
      <c r="Z88" s="400">
        <f>V88+'APONTAMENTO CREDENCIAMENTO'!Z88</f>
        <v>0</v>
      </c>
      <c r="AA88" s="400">
        <f>W88+'APONTAMENTO CREDENCIAMENTO'!AA88</f>
        <v>0</v>
      </c>
      <c r="AB88" s="400">
        <f>X88+'APONTAMENTO CREDENCIAMENTO'!AB88</f>
        <v>0</v>
      </c>
      <c r="AC88" s="400">
        <f>Y88+'APONTAMENTO CREDENCIAMENTO'!AC88</f>
        <v>0</v>
      </c>
      <c r="AD88" s="400">
        <f>Z88+'APONTAMENTO CREDENCIAMENTO'!AD88</f>
        <v>0</v>
      </c>
      <c r="AE88" s="400">
        <f>AA88+'APONTAMENTO CREDENCIAMENTO'!AE88</f>
        <v>0</v>
      </c>
      <c r="AF88" s="400">
        <f>AB88+'APONTAMENTO CREDENCIAMENTO'!AF88</f>
        <v>0</v>
      </c>
      <c r="AG88" s="400">
        <f>AC88+'APONTAMENTO CREDENCIAMENTO'!AG88</f>
        <v>0</v>
      </c>
      <c r="AH88" s="400">
        <f>AD88+'APONTAMENTO CREDENCIAMENTO'!AH88</f>
        <v>0</v>
      </c>
      <c r="AI88" s="400">
        <f>AE88+'APONTAMENTO CREDENCIAMENTO'!AI88</f>
        <v>0</v>
      </c>
      <c r="AJ88" s="400">
        <f>AF88+'APONTAMENTO CREDENCIAMENTO'!AJ88</f>
        <v>0</v>
      </c>
      <c r="AK88" s="400">
        <f>AG88+'APONTAMENTO CREDENCIAMENTO'!AK88</f>
        <v>0</v>
      </c>
      <c r="AL88" s="400">
        <f>AH88+'APONTAMENTO CREDENCIAMENTO'!AL88</f>
        <v>0</v>
      </c>
      <c r="AM88" s="400">
        <f>AI88+'APONTAMENTO CREDENCIAMENTO'!AM88</f>
        <v>0</v>
      </c>
      <c r="AN88" s="400">
        <f>AJ88+'APONTAMENTO CREDENCIAMENTO'!AN88</f>
        <v>0</v>
      </c>
      <c r="AO88" s="400">
        <f>AK88+'APONTAMENTO CREDENCIAMENTO'!AO88</f>
        <v>0</v>
      </c>
      <c r="AP88" s="400">
        <f>AL88+'APONTAMENTO CREDENCIAMENTO'!AP88</f>
        <v>0</v>
      </c>
      <c r="AQ88" s="400">
        <f>AM88+'APONTAMENTO CREDENCIAMENTO'!AQ88</f>
        <v>0</v>
      </c>
      <c r="AR88" s="400">
        <f>AN88+'APONTAMENTO CREDENCIAMENTO'!AR88</f>
        <v>0</v>
      </c>
      <c r="AS88" s="400">
        <f>AO88+'APONTAMENTO CREDENCIAMENTO'!AS88</f>
        <v>0</v>
      </c>
      <c r="AT88" s="400">
        <f>AP88+'APONTAMENTO CREDENCIAMENTO'!AT88</f>
        <v>0</v>
      </c>
      <c r="AU88" s="400">
        <f>AQ88+'APONTAMENTO CREDENCIAMENTO'!AU88</f>
        <v>0</v>
      </c>
      <c r="AV88" s="400">
        <f>AR88+'APONTAMENTO CREDENCIAMENTO'!AV88</f>
        <v>0</v>
      </c>
      <c r="AW88" s="400">
        <f>AS88+'APONTAMENTO CREDENCIAMENTO'!AW88</f>
        <v>0</v>
      </c>
      <c r="AX88" s="400">
        <f>AT88+'APONTAMENTO CREDENCIAMENTO'!AX88</f>
        <v>0</v>
      </c>
      <c r="AY88" s="400">
        <f>AU88+'APONTAMENTO CREDENCIAMENTO'!AY88</f>
        <v>0</v>
      </c>
      <c r="AZ88" s="400">
        <f>AV88+'APONTAMENTO CREDENCIAMENTO'!AZ88</f>
        <v>0</v>
      </c>
      <c r="BA88" s="400">
        <f>AW88+'APONTAMENTO CREDENCIAMENTO'!BA88</f>
        <v>0</v>
      </c>
      <c r="BB88" s="400">
        <f>AX88+'APONTAMENTO CREDENCIAMENTO'!BB88</f>
        <v>0</v>
      </c>
      <c r="BC88" s="400">
        <f>AY88+'APONTAMENTO CREDENCIAMENTO'!BC88</f>
        <v>0</v>
      </c>
      <c r="BD88" s="400">
        <f>AZ88+'APONTAMENTO CREDENCIAMENTO'!BD88</f>
        <v>0</v>
      </c>
      <c r="BE88" s="400">
        <f>BA88+'APONTAMENTO CREDENCIAMENTO'!BE88</f>
        <v>0</v>
      </c>
      <c r="BF88" s="400">
        <f>BB88+'APONTAMENTO CREDENCIAMENTO'!BF88</f>
        <v>0</v>
      </c>
      <c r="BG88" s="400">
        <f>BC88+'APONTAMENTO CREDENCIAMENTO'!BG88</f>
        <v>0</v>
      </c>
      <c r="BH88" s="400">
        <f>BD88+'APONTAMENTO CREDENCIAMENTO'!BH88</f>
        <v>0</v>
      </c>
      <c r="BI88" s="400">
        <f>BE88+'APONTAMENTO CREDENCIAMENTO'!BI88</f>
        <v>0</v>
      </c>
      <c r="BJ88" s="400">
        <f>BF88+'APONTAMENTO CREDENCIAMENTO'!BJ88</f>
        <v>0</v>
      </c>
      <c r="BK88" s="400">
        <f>BG88+'APONTAMENTO CREDENCIAMENTO'!BK88</f>
        <v>0</v>
      </c>
      <c r="BL88" s="400">
        <f>BH88+'APONTAMENTO CREDENCIAMENTO'!BL88</f>
        <v>0</v>
      </c>
      <c r="BM88" s="400">
        <f>BI88+'APONTAMENTO CREDENCIAMENTO'!BM88</f>
        <v>0</v>
      </c>
      <c r="BN88" s="400">
        <f>BJ88+'APONTAMENTO CREDENCIAMENTO'!BN88</f>
        <v>0</v>
      </c>
      <c r="BO88" s="400">
        <f>BK88+'APONTAMENTO CREDENCIAMENTO'!BO88</f>
        <v>0</v>
      </c>
      <c r="BP88" s="400">
        <f>BL88+'APONTAMENTO CREDENCIAMENTO'!BP88</f>
        <v>0</v>
      </c>
      <c r="BQ88" s="400">
        <f>BM88+'APONTAMENTO CREDENCIAMENTO'!BQ88</f>
        <v>0</v>
      </c>
      <c r="BR88" s="400">
        <f>BN88+'APONTAMENTO CREDENCIAMENTO'!BR88</f>
        <v>0</v>
      </c>
      <c r="BS88" s="400">
        <f>BO88+'APONTAMENTO CREDENCIAMENTO'!BS88</f>
        <v>0</v>
      </c>
      <c r="BT88" s="400">
        <f>BP88+'APONTAMENTO CREDENCIAMENTO'!BT88</f>
        <v>0</v>
      </c>
      <c r="BU88" s="400">
        <f>BQ88+'APONTAMENTO CREDENCIAMENTO'!BU88</f>
        <v>0</v>
      </c>
      <c r="BV88" s="400">
        <f>BR88+'APONTAMENTO CREDENCIAMENTO'!BV88</f>
        <v>0</v>
      </c>
      <c r="BW88" s="400">
        <f>BS88+'APONTAMENTO CREDENCIAMENTO'!BW88</f>
        <v>0</v>
      </c>
      <c r="BX88" s="400">
        <f>BT88+'APONTAMENTO CREDENCIAMENTO'!BX88</f>
        <v>0</v>
      </c>
      <c r="BY88" s="400">
        <f>BU88+'APONTAMENTO CREDENCIAMENTO'!BY88</f>
        <v>0</v>
      </c>
      <c r="BZ88" s="400">
        <f>BV88+'APONTAMENTO CREDENCIAMENTO'!BZ88</f>
        <v>0</v>
      </c>
      <c r="CA88" s="400">
        <f>BW88+'APONTAMENTO CREDENCIAMENTO'!CA88</f>
        <v>0</v>
      </c>
      <c r="CB88" s="400">
        <f>BX88+'APONTAMENTO CREDENCIAMENTO'!CB88</f>
        <v>0</v>
      </c>
      <c r="CC88" s="400">
        <f>BY88+'APONTAMENTO CREDENCIAMENTO'!CC88</f>
        <v>0</v>
      </c>
      <c r="CD88" s="400">
        <f>BZ88+'APONTAMENTO CREDENCIAMENTO'!CD88</f>
        <v>0</v>
      </c>
      <c r="CE88" s="400">
        <f>CA88+'APONTAMENTO CREDENCIAMENTO'!CE88</f>
        <v>0</v>
      </c>
      <c r="CF88" s="400">
        <f>CB88+'APONTAMENTO CREDENCIAMENTO'!CF88</f>
        <v>0</v>
      </c>
      <c r="CG88" s="400">
        <f>CC88+'APONTAMENTO CREDENCIAMENTO'!CG88</f>
        <v>0</v>
      </c>
      <c r="CH88" s="400">
        <f>CD88+'APONTAMENTO CREDENCIAMENTO'!CH88</f>
        <v>0</v>
      </c>
      <c r="CI88" s="400">
        <f>CE88+'APONTAMENTO CREDENCIAMENTO'!CI88</f>
        <v>0</v>
      </c>
      <c r="CJ88" s="400">
        <f>CF88+'APONTAMENTO CREDENCIAMENTO'!CJ88</f>
        <v>0</v>
      </c>
      <c r="CK88" s="400">
        <f>CG88+'APONTAMENTO CREDENCIAMENTO'!CK88</f>
        <v>0</v>
      </c>
      <c r="CL88" s="400">
        <f>CH88+'APONTAMENTO CREDENCIAMENTO'!CL88</f>
        <v>0</v>
      </c>
      <c r="CM88" s="400">
        <f>CI88+'APONTAMENTO CREDENCIAMENTO'!CM88</f>
        <v>0</v>
      </c>
      <c r="CN88" s="400">
        <f>CJ88+'APONTAMENTO CREDENCIAMENTO'!CN88</f>
        <v>0</v>
      </c>
      <c r="CO88" s="400">
        <f>CK88+'APONTAMENTO CREDENCIAMENTO'!CO88</f>
        <v>0</v>
      </c>
      <c r="CP88" s="400">
        <f>CL88+'APONTAMENTO CREDENCIAMENTO'!CP88</f>
        <v>0</v>
      </c>
      <c r="CQ88" s="400">
        <f>CM88+'APONTAMENTO CREDENCIAMENTO'!CQ88</f>
        <v>0</v>
      </c>
      <c r="CR88" s="400">
        <f>CN88+'APONTAMENTO CREDENCIAMENTO'!CR88</f>
        <v>0</v>
      </c>
      <c r="CS88" s="400">
        <f>CO88+'APONTAMENTO CREDENCIAMENTO'!CS88</f>
        <v>0</v>
      </c>
      <c r="CT88" s="400">
        <f>CP88+'APONTAMENTO CREDENCIAMENTO'!CT88</f>
        <v>0</v>
      </c>
      <c r="CU88" s="400">
        <f>CQ88+'APONTAMENTO CREDENCIAMENTO'!CU88</f>
        <v>0</v>
      </c>
      <c r="CV88" s="400">
        <f>CR88+'APONTAMENTO CREDENCIAMENTO'!CV88</f>
        <v>0</v>
      </c>
      <c r="CW88" s="400">
        <f>CS88+'APONTAMENTO CREDENCIAMENTO'!CW88</f>
        <v>0</v>
      </c>
      <c r="CX88" s="400">
        <f>CT88+'APONTAMENTO CREDENCIAMENTO'!CX88</f>
        <v>0</v>
      </c>
      <c r="CY88" s="400">
        <f>CU88+'APONTAMENTO CREDENCIAMENTO'!CY88</f>
        <v>0</v>
      </c>
      <c r="CZ88" s="400">
        <f>CV88+'APONTAMENTO CREDENCIAMENTO'!CZ88</f>
        <v>0</v>
      </c>
      <c r="DA88" s="400">
        <f>CW88+'APONTAMENTO CREDENCIAMENTO'!DA88</f>
        <v>0</v>
      </c>
      <c r="DB88" s="400">
        <f>CX88+'APONTAMENTO CREDENCIAMENTO'!DB88</f>
        <v>0</v>
      </c>
      <c r="DC88" s="400">
        <f>CY88+'APONTAMENTO CREDENCIAMENTO'!DC88</f>
        <v>0</v>
      </c>
      <c r="DD88" s="400">
        <f>CZ88+'APONTAMENTO CREDENCIAMENTO'!DD88</f>
        <v>0</v>
      </c>
      <c r="DE88" s="400">
        <f>DA88+'APONTAMENTO CREDENCIAMENTO'!DE88</f>
        <v>0</v>
      </c>
      <c r="DF88" s="400">
        <f>DB88+'APONTAMENTO CREDENCIAMENTO'!DF88</f>
        <v>0</v>
      </c>
      <c r="DG88" s="400">
        <f>DC88+'APONTAMENTO CREDENCIAMENTO'!DG88</f>
        <v>0</v>
      </c>
      <c r="DH88" s="400">
        <f>DD88+'APONTAMENTO CREDENCIAMENTO'!DH88</f>
        <v>0</v>
      </c>
      <c r="DI88" s="400">
        <f>DE88+'APONTAMENTO CREDENCIAMENTO'!DI88</f>
        <v>0</v>
      </c>
      <c r="DJ88" s="400">
        <f>DF88+'APONTAMENTO CREDENCIAMENTO'!DJ88</f>
        <v>0</v>
      </c>
      <c r="DK88" s="400">
        <f>DG88+'APONTAMENTO CREDENCIAMENTO'!DK88</f>
        <v>0</v>
      </c>
      <c r="DL88" s="400">
        <f>DH88+'APONTAMENTO CREDENCIAMENTO'!DL88</f>
        <v>0</v>
      </c>
      <c r="DM88" s="400">
        <f>DI88+'APONTAMENTO CREDENCIAMENTO'!DM88</f>
        <v>0</v>
      </c>
      <c r="DN88" s="400">
        <f>DJ88+'APONTAMENTO CREDENCIAMENTO'!DN88</f>
        <v>0</v>
      </c>
      <c r="DO88" s="400">
        <f>DK88+'APONTAMENTO CREDENCIAMENTO'!DO88</f>
        <v>0</v>
      </c>
      <c r="DP88" s="400">
        <f>DL88+'APONTAMENTO CREDENCIAMENTO'!DP88</f>
        <v>0</v>
      </c>
      <c r="DQ88" s="400">
        <f>DM88+'APONTAMENTO CREDENCIAMENTO'!DQ88</f>
        <v>0</v>
      </c>
      <c r="DR88" s="400">
        <f>DN88+'APONTAMENTO CREDENCIAMENTO'!DR88</f>
        <v>0</v>
      </c>
      <c r="DS88" s="400">
        <f>DO88+'APONTAMENTO CREDENCIAMENTO'!DS88</f>
        <v>0</v>
      </c>
      <c r="DT88" s="400">
        <f>DP88+'APONTAMENTO CREDENCIAMENTO'!DT88</f>
        <v>0</v>
      </c>
      <c r="DU88" s="400">
        <f>DQ88+'APONTAMENTO CREDENCIAMENTO'!DU88</f>
        <v>0</v>
      </c>
      <c r="DV88" s="400">
        <f>DR88+'APONTAMENTO CREDENCIAMENTO'!DV88</f>
        <v>0</v>
      </c>
      <c r="DW88" s="400">
        <f>DS88+'APONTAMENTO CREDENCIAMENTO'!DW88</f>
        <v>0</v>
      </c>
      <c r="DX88" s="400">
        <f>DT88+'APONTAMENTO CREDENCIAMENTO'!DX88</f>
        <v>0</v>
      </c>
      <c r="DY88" s="400">
        <f>DU88+'APONTAMENTO CREDENCIAMENTO'!DY88</f>
        <v>0</v>
      </c>
      <c r="DZ88" s="400">
        <f>DV88+'APONTAMENTO CREDENCIAMENTO'!DZ88</f>
        <v>0</v>
      </c>
      <c r="EA88" s="400">
        <f>DW88+'APONTAMENTO CREDENCIAMENTO'!EA88</f>
        <v>0</v>
      </c>
      <c r="EB88" s="400">
        <f>DX88+'APONTAMENTO CREDENCIAMENTO'!EB88</f>
        <v>0</v>
      </c>
      <c r="EC88" s="400">
        <f>DY88+'APONTAMENTO CREDENCIAMENTO'!EC88</f>
        <v>0</v>
      </c>
      <c r="ED88" s="400">
        <f>DZ88+'APONTAMENTO CREDENCIAMENTO'!ED88</f>
        <v>0</v>
      </c>
      <c r="EE88" s="400">
        <f>EA88+'APONTAMENTO CREDENCIAMENTO'!EE88</f>
        <v>0</v>
      </c>
      <c r="EF88" s="400">
        <f>EB88+'APONTAMENTO CREDENCIAMENTO'!EF88</f>
        <v>0</v>
      </c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v>0</v>
      </c>
      <c r="EQ88" s="171">
        <v>0</v>
      </c>
      <c r="ER88" s="171">
        <v>0</v>
      </c>
      <c r="ES88" s="171">
        <v>0</v>
      </c>
      <c r="ET88" s="171">
        <v>0</v>
      </c>
      <c r="EU88" s="171">
        <v>0</v>
      </c>
      <c r="EV88" s="172">
        <v>0</v>
      </c>
      <c r="EW88" s="125"/>
      <c r="EX88" s="248">
        <v>0</v>
      </c>
      <c r="EY88" s="174">
        <v>0</v>
      </c>
      <c r="EZ88" s="249">
        <v>0</v>
      </c>
      <c r="FA88" s="249">
        <v>0</v>
      </c>
      <c r="FB88" s="174">
        <v>0</v>
      </c>
      <c r="FC88" s="126">
        <v>0</v>
      </c>
      <c r="FD88" s="250"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v>0</v>
      </c>
      <c r="HZ88" s="280">
        <v>0</v>
      </c>
      <c r="IA88" s="280">
        <v>0</v>
      </c>
      <c r="IB88" s="64"/>
      <c r="IC88" s="64"/>
    </row>
    <row r="89" spans="1:237" s="106" customFormat="1" ht="22.5" customHeight="1" x14ac:dyDescent="0.25">
      <c r="A89" s="368" t="s">
        <v>3258</v>
      </c>
      <c r="B89" s="369" t="s">
        <v>3259</v>
      </c>
      <c r="C89" s="375" t="s">
        <v>3191</v>
      </c>
      <c r="D89" s="371" t="s">
        <v>3260</v>
      </c>
      <c r="E89" s="371" t="s">
        <v>3261</v>
      </c>
      <c r="F89" s="376" t="s">
        <v>3181</v>
      </c>
      <c r="G89" s="376" t="s">
        <v>3182</v>
      </c>
      <c r="H89" s="373" t="s">
        <v>1328</v>
      </c>
      <c r="I89" s="374" t="s">
        <v>1328</v>
      </c>
      <c r="J89" s="421" t="s">
        <v>3183</v>
      </c>
      <c r="K89" s="423" t="s">
        <v>3187</v>
      </c>
      <c r="L89" s="329">
        <v>0</v>
      </c>
      <c r="M89" s="329">
        <v>0</v>
      </c>
      <c r="N89" s="657"/>
      <c r="O89" s="658" t="s">
        <v>3342</v>
      </c>
      <c r="P89" s="659">
        <v>0</v>
      </c>
      <c r="Q89" s="400"/>
      <c r="R89" s="401"/>
      <c r="S89" s="400"/>
      <c r="T89" s="401"/>
      <c r="U89" s="400">
        <f>Q89+'APONTAMENTO CREDENCIAMENTO'!U89</f>
        <v>0</v>
      </c>
      <c r="V89" s="400">
        <f>R89+'APONTAMENTO CREDENCIAMENTO'!V89</f>
        <v>0</v>
      </c>
      <c r="W89" s="400">
        <f>S89+'APONTAMENTO CREDENCIAMENTO'!W89</f>
        <v>0</v>
      </c>
      <c r="X89" s="400">
        <f>T89+'APONTAMENTO CREDENCIAMENTO'!X89</f>
        <v>0</v>
      </c>
      <c r="Y89" s="400">
        <f>U89+'APONTAMENTO CREDENCIAMENTO'!Y89</f>
        <v>0</v>
      </c>
      <c r="Z89" s="400">
        <f>V89+'APONTAMENTO CREDENCIAMENTO'!Z89</f>
        <v>0</v>
      </c>
      <c r="AA89" s="400">
        <f>W89+'APONTAMENTO CREDENCIAMENTO'!AA89</f>
        <v>0</v>
      </c>
      <c r="AB89" s="400">
        <f>X89+'APONTAMENTO CREDENCIAMENTO'!AB89</f>
        <v>0</v>
      </c>
      <c r="AC89" s="400">
        <f>Y89+'APONTAMENTO CREDENCIAMENTO'!AC89</f>
        <v>0</v>
      </c>
      <c r="AD89" s="400">
        <f>Z89+'APONTAMENTO CREDENCIAMENTO'!AD89</f>
        <v>0</v>
      </c>
      <c r="AE89" s="400">
        <f>AA89+'APONTAMENTO CREDENCIAMENTO'!AE89</f>
        <v>0</v>
      </c>
      <c r="AF89" s="400">
        <f>AB89+'APONTAMENTO CREDENCIAMENTO'!AF89</f>
        <v>0</v>
      </c>
      <c r="AG89" s="400">
        <f>AC89+'APONTAMENTO CREDENCIAMENTO'!AG89</f>
        <v>0</v>
      </c>
      <c r="AH89" s="400">
        <f>AD89+'APONTAMENTO CREDENCIAMENTO'!AH89</f>
        <v>0</v>
      </c>
      <c r="AI89" s="400">
        <f>AE89+'APONTAMENTO CREDENCIAMENTO'!AI89</f>
        <v>0</v>
      </c>
      <c r="AJ89" s="400">
        <f>AF89+'APONTAMENTO CREDENCIAMENTO'!AJ89</f>
        <v>0</v>
      </c>
      <c r="AK89" s="400">
        <f>AG89+'APONTAMENTO CREDENCIAMENTO'!AK89</f>
        <v>0</v>
      </c>
      <c r="AL89" s="400">
        <f>AH89+'APONTAMENTO CREDENCIAMENTO'!AL89</f>
        <v>0</v>
      </c>
      <c r="AM89" s="400">
        <f>AI89+'APONTAMENTO CREDENCIAMENTO'!AM89</f>
        <v>0</v>
      </c>
      <c r="AN89" s="400">
        <f>AJ89+'APONTAMENTO CREDENCIAMENTO'!AN89</f>
        <v>0</v>
      </c>
      <c r="AO89" s="400">
        <f>AK89+'APONTAMENTO CREDENCIAMENTO'!AO89</f>
        <v>0</v>
      </c>
      <c r="AP89" s="400">
        <f>AL89+'APONTAMENTO CREDENCIAMENTO'!AP89</f>
        <v>0</v>
      </c>
      <c r="AQ89" s="400">
        <f>AM89+'APONTAMENTO CREDENCIAMENTO'!AQ89</f>
        <v>0</v>
      </c>
      <c r="AR89" s="400">
        <f>AN89+'APONTAMENTO CREDENCIAMENTO'!AR89</f>
        <v>0</v>
      </c>
      <c r="AS89" s="400">
        <f>AO89+'APONTAMENTO CREDENCIAMENTO'!AS89</f>
        <v>0</v>
      </c>
      <c r="AT89" s="400">
        <f>AP89+'APONTAMENTO CREDENCIAMENTO'!AT89</f>
        <v>0</v>
      </c>
      <c r="AU89" s="400">
        <f>AQ89+'APONTAMENTO CREDENCIAMENTO'!AU89</f>
        <v>0</v>
      </c>
      <c r="AV89" s="400">
        <f>AR89+'APONTAMENTO CREDENCIAMENTO'!AV89</f>
        <v>0</v>
      </c>
      <c r="AW89" s="400">
        <f>AS89+'APONTAMENTO CREDENCIAMENTO'!AW89</f>
        <v>0</v>
      </c>
      <c r="AX89" s="400">
        <f>AT89+'APONTAMENTO CREDENCIAMENTO'!AX89</f>
        <v>0</v>
      </c>
      <c r="AY89" s="400">
        <f>AU89+'APONTAMENTO CREDENCIAMENTO'!AY89</f>
        <v>0</v>
      </c>
      <c r="AZ89" s="400">
        <f>AV89+'APONTAMENTO CREDENCIAMENTO'!AZ89</f>
        <v>0</v>
      </c>
      <c r="BA89" s="400">
        <f>AW89+'APONTAMENTO CREDENCIAMENTO'!BA89</f>
        <v>0</v>
      </c>
      <c r="BB89" s="400">
        <f>AX89+'APONTAMENTO CREDENCIAMENTO'!BB89</f>
        <v>0</v>
      </c>
      <c r="BC89" s="400">
        <f>AY89+'APONTAMENTO CREDENCIAMENTO'!BC89</f>
        <v>0</v>
      </c>
      <c r="BD89" s="400">
        <f>AZ89+'APONTAMENTO CREDENCIAMENTO'!BD89</f>
        <v>0</v>
      </c>
      <c r="BE89" s="400">
        <f>BA89+'APONTAMENTO CREDENCIAMENTO'!BE89</f>
        <v>0</v>
      </c>
      <c r="BF89" s="400">
        <f>BB89+'APONTAMENTO CREDENCIAMENTO'!BF89</f>
        <v>0</v>
      </c>
      <c r="BG89" s="400">
        <f>BC89+'APONTAMENTO CREDENCIAMENTO'!BG89</f>
        <v>0</v>
      </c>
      <c r="BH89" s="400">
        <f>BD89+'APONTAMENTO CREDENCIAMENTO'!BH89</f>
        <v>0</v>
      </c>
      <c r="BI89" s="400">
        <f>BE89+'APONTAMENTO CREDENCIAMENTO'!BI89</f>
        <v>0</v>
      </c>
      <c r="BJ89" s="400">
        <f>BF89+'APONTAMENTO CREDENCIAMENTO'!BJ89</f>
        <v>0</v>
      </c>
      <c r="BK89" s="400">
        <f>BG89+'APONTAMENTO CREDENCIAMENTO'!BK89</f>
        <v>0</v>
      </c>
      <c r="BL89" s="400">
        <f>BH89+'APONTAMENTO CREDENCIAMENTO'!BL89</f>
        <v>0</v>
      </c>
      <c r="BM89" s="400">
        <f>BI89+'APONTAMENTO CREDENCIAMENTO'!BM89</f>
        <v>0</v>
      </c>
      <c r="BN89" s="400">
        <f>BJ89+'APONTAMENTO CREDENCIAMENTO'!BN89</f>
        <v>0</v>
      </c>
      <c r="BO89" s="400">
        <f>BK89+'APONTAMENTO CREDENCIAMENTO'!BO89</f>
        <v>0</v>
      </c>
      <c r="BP89" s="400">
        <f>BL89+'APONTAMENTO CREDENCIAMENTO'!BP89</f>
        <v>0</v>
      </c>
      <c r="BQ89" s="400">
        <f>BM89+'APONTAMENTO CREDENCIAMENTO'!BQ89</f>
        <v>0</v>
      </c>
      <c r="BR89" s="400">
        <f>BN89+'APONTAMENTO CREDENCIAMENTO'!BR89</f>
        <v>0</v>
      </c>
      <c r="BS89" s="400">
        <f>BO89+'APONTAMENTO CREDENCIAMENTO'!BS89</f>
        <v>0</v>
      </c>
      <c r="BT89" s="400">
        <f>BP89+'APONTAMENTO CREDENCIAMENTO'!BT89</f>
        <v>0</v>
      </c>
      <c r="BU89" s="400">
        <f>BQ89+'APONTAMENTO CREDENCIAMENTO'!BU89</f>
        <v>0</v>
      </c>
      <c r="BV89" s="400">
        <f>BR89+'APONTAMENTO CREDENCIAMENTO'!BV89</f>
        <v>0</v>
      </c>
      <c r="BW89" s="400">
        <f>BS89+'APONTAMENTO CREDENCIAMENTO'!BW89</f>
        <v>0</v>
      </c>
      <c r="BX89" s="400">
        <f>BT89+'APONTAMENTO CREDENCIAMENTO'!BX89</f>
        <v>0</v>
      </c>
      <c r="BY89" s="400">
        <f>BU89+'APONTAMENTO CREDENCIAMENTO'!BY89</f>
        <v>0</v>
      </c>
      <c r="BZ89" s="400">
        <f>BV89+'APONTAMENTO CREDENCIAMENTO'!BZ89</f>
        <v>0</v>
      </c>
      <c r="CA89" s="400">
        <f>BW89+'APONTAMENTO CREDENCIAMENTO'!CA89</f>
        <v>0</v>
      </c>
      <c r="CB89" s="400">
        <f>BX89+'APONTAMENTO CREDENCIAMENTO'!CB89</f>
        <v>0</v>
      </c>
      <c r="CC89" s="400">
        <f>BY89+'APONTAMENTO CREDENCIAMENTO'!CC89</f>
        <v>0</v>
      </c>
      <c r="CD89" s="400">
        <f>BZ89+'APONTAMENTO CREDENCIAMENTO'!CD89</f>
        <v>0</v>
      </c>
      <c r="CE89" s="400">
        <f>CA89+'APONTAMENTO CREDENCIAMENTO'!CE89</f>
        <v>0</v>
      </c>
      <c r="CF89" s="400">
        <f>CB89+'APONTAMENTO CREDENCIAMENTO'!CF89</f>
        <v>0</v>
      </c>
      <c r="CG89" s="400">
        <f>CC89+'APONTAMENTO CREDENCIAMENTO'!CG89</f>
        <v>0</v>
      </c>
      <c r="CH89" s="400">
        <f>CD89+'APONTAMENTO CREDENCIAMENTO'!CH89</f>
        <v>0</v>
      </c>
      <c r="CI89" s="400">
        <f>CE89+'APONTAMENTO CREDENCIAMENTO'!CI89</f>
        <v>0</v>
      </c>
      <c r="CJ89" s="400">
        <f>CF89+'APONTAMENTO CREDENCIAMENTO'!CJ89</f>
        <v>0</v>
      </c>
      <c r="CK89" s="400">
        <f>CG89+'APONTAMENTO CREDENCIAMENTO'!CK89</f>
        <v>0</v>
      </c>
      <c r="CL89" s="400">
        <f>CH89+'APONTAMENTO CREDENCIAMENTO'!CL89</f>
        <v>0</v>
      </c>
      <c r="CM89" s="400">
        <f>CI89+'APONTAMENTO CREDENCIAMENTO'!CM89</f>
        <v>0</v>
      </c>
      <c r="CN89" s="400">
        <f>CJ89+'APONTAMENTO CREDENCIAMENTO'!CN89</f>
        <v>0</v>
      </c>
      <c r="CO89" s="400">
        <f>CK89+'APONTAMENTO CREDENCIAMENTO'!CO89</f>
        <v>0</v>
      </c>
      <c r="CP89" s="400">
        <f>CL89+'APONTAMENTO CREDENCIAMENTO'!CP89</f>
        <v>0</v>
      </c>
      <c r="CQ89" s="400">
        <f>CM89+'APONTAMENTO CREDENCIAMENTO'!CQ89</f>
        <v>0</v>
      </c>
      <c r="CR89" s="400">
        <f>CN89+'APONTAMENTO CREDENCIAMENTO'!CR89</f>
        <v>0</v>
      </c>
      <c r="CS89" s="400">
        <f>CO89+'APONTAMENTO CREDENCIAMENTO'!CS89</f>
        <v>0</v>
      </c>
      <c r="CT89" s="400">
        <f>CP89+'APONTAMENTO CREDENCIAMENTO'!CT89</f>
        <v>0</v>
      </c>
      <c r="CU89" s="400">
        <f>CQ89+'APONTAMENTO CREDENCIAMENTO'!CU89</f>
        <v>0</v>
      </c>
      <c r="CV89" s="400">
        <f>CR89+'APONTAMENTO CREDENCIAMENTO'!CV89</f>
        <v>0</v>
      </c>
      <c r="CW89" s="400">
        <f>CS89+'APONTAMENTO CREDENCIAMENTO'!CW89</f>
        <v>0</v>
      </c>
      <c r="CX89" s="400">
        <f>CT89+'APONTAMENTO CREDENCIAMENTO'!CX89</f>
        <v>0</v>
      </c>
      <c r="CY89" s="400">
        <f>CU89+'APONTAMENTO CREDENCIAMENTO'!CY89</f>
        <v>0</v>
      </c>
      <c r="CZ89" s="400">
        <f>CV89+'APONTAMENTO CREDENCIAMENTO'!CZ89</f>
        <v>0</v>
      </c>
      <c r="DA89" s="400">
        <f>CW89+'APONTAMENTO CREDENCIAMENTO'!DA89</f>
        <v>0</v>
      </c>
      <c r="DB89" s="400">
        <f>CX89+'APONTAMENTO CREDENCIAMENTO'!DB89</f>
        <v>0</v>
      </c>
      <c r="DC89" s="400">
        <f>CY89+'APONTAMENTO CREDENCIAMENTO'!DC89</f>
        <v>0</v>
      </c>
      <c r="DD89" s="400">
        <f>CZ89+'APONTAMENTO CREDENCIAMENTO'!DD89</f>
        <v>0</v>
      </c>
      <c r="DE89" s="400">
        <f>DA89+'APONTAMENTO CREDENCIAMENTO'!DE89</f>
        <v>0</v>
      </c>
      <c r="DF89" s="400">
        <f>DB89+'APONTAMENTO CREDENCIAMENTO'!DF89</f>
        <v>0</v>
      </c>
      <c r="DG89" s="400">
        <f>DC89+'APONTAMENTO CREDENCIAMENTO'!DG89</f>
        <v>0</v>
      </c>
      <c r="DH89" s="400">
        <f>DD89+'APONTAMENTO CREDENCIAMENTO'!DH89</f>
        <v>0</v>
      </c>
      <c r="DI89" s="400">
        <f>DE89+'APONTAMENTO CREDENCIAMENTO'!DI89</f>
        <v>0</v>
      </c>
      <c r="DJ89" s="400">
        <f>DF89+'APONTAMENTO CREDENCIAMENTO'!DJ89</f>
        <v>0</v>
      </c>
      <c r="DK89" s="400">
        <f>DG89+'APONTAMENTO CREDENCIAMENTO'!DK89</f>
        <v>0</v>
      </c>
      <c r="DL89" s="400">
        <f>DH89+'APONTAMENTO CREDENCIAMENTO'!DL89</f>
        <v>0</v>
      </c>
      <c r="DM89" s="400">
        <f>DI89+'APONTAMENTO CREDENCIAMENTO'!DM89</f>
        <v>0</v>
      </c>
      <c r="DN89" s="400">
        <f>DJ89+'APONTAMENTO CREDENCIAMENTO'!DN89</f>
        <v>0</v>
      </c>
      <c r="DO89" s="400">
        <f>DK89+'APONTAMENTO CREDENCIAMENTO'!DO89</f>
        <v>0</v>
      </c>
      <c r="DP89" s="400">
        <f>DL89+'APONTAMENTO CREDENCIAMENTO'!DP89</f>
        <v>0</v>
      </c>
      <c r="DQ89" s="400">
        <f>DM89+'APONTAMENTO CREDENCIAMENTO'!DQ89</f>
        <v>0</v>
      </c>
      <c r="DR89" s="400">
        <f>DN89+'APONTAMENTO CREDENCIAMENTO'!DR89</f>
        <v>0</v>
      </c>
      <c r="DS89" s="400">
        <f>DO89+'APONTAMENTO CREDENCIAMENTO'!DS89</f>
        <v>0</v>
      </c>
      <c r="DT89" s="400">
        <f>DP89+'APONTAMENTO CREDENCIAMENTO'!DT89</f>
        <v>0</v>
      </c>
      <c r="DU89" s="400">
        <f>DQ89+'APONTAMENTO CREDENCIAMENTO'!DU89</f>
        <v>0</v>
      </c>
      <c r="DV89" s="400">
        <f>DR89+'APONTAMENTO CREDENCIAMENTO'!DV89</f>
        <v>0</v>
      </c>
      <c r="DW89" s="400">
        <f>DS89+'APONTAMENTO CREDENCIAMENTO'!DW89</f>
        <v>0</v>
      </c>
      <c r="DX89" s="400">
        <f>DT89+'APONTAMENTO CREDENCIAMENTO'!DX89</f>
        <v>0</v>
      </c>
      <c r="DY89" s="400">
        <f>DU89+'APONTAMENTO CREDENCIAMENTO'!DY89</f>
        <v>0</v>
      </c>
      <c r="DZ89" s="400">
        <f>DV89+'APONTAMENTO CREDENCIAMENTO'!DZ89</f>
        <v>0</v>
      </c>
      <c r="EA89" s="400">
        <f>DW89+'APONTAMENTO CREDENCIAMENTO'!EA89</f>
        <v>0</v>
      </c>
      <c r="EB89" s="400">
        <f>DX89+'APONTAMENTO CREDENCIAMENTO'!EB89</f>
        <v>0</v>
      </c>
      <c r="EC89" s="400">
        <f>DY89+'APONTAMENTO CREDENCIAMENTO'!EC89</f>
        <v>0</v>
      </c>
      <c r="ED89" s="400">
        <f>DZ89+'APONTAMENTO CREDENCIAMENTO'!ED89</f>
        <v>0</v>
      </c>
      <c r="EE89" s="400">
        <f>EA89+'APONTAMENTO CREDENCIAMENTO'!EE89</f>
        <v>0</v>
      </c>
      <c r="EF89" s="400">
        <f>EB89+'APONTAMENTO CREDENCIAMENTO'!EF89</f>
        <v>0</v>
      </c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v>0</v>
      </c>
      <c r="EQ89" s="171">
        <v>0</v>
      </c>
      <c r="ER89" s="171">
        <v>0</v>
      </c>
      <c r="ES89" s="171">
        <v>0</v>
      </c>
      <c r="ET89" s="171">
        <v>0</v>
      </c>
      <c r="EU89" s="171">
        <v>0</v>
      </c>
      <c r="EV89" s="172">
        <v>0</v>
      </c>
      <c r="EW89" s="127"/>
      <c r="EX89" s="248">
        <v>0</v>
      </c>
      <c r="EY89" s="174">
        <v>0</v>
      </c>
      <c r="EZ89" s="249">
        <v>0</v>
      </c>
      <c r="FA89" s="249">
        <v>0</v>
      </c>
      <c r="FB89" s="174">
        <v>0</v>
      </c>
      <c r="FC89" s="126">
        <v>0</v>
      </c>
      <c r="FD89" s="250"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v>0</v>
      </c>
      <c r="HZ89" s="280">
        <v>0</v>
      </c>
      <c r="IA89" s="280">
        <v>0</v>
      </c>
      <c r="IB89" s="65"/>
      <c r="IC89" s="65"/>
    </row>
    <row r="90" spans="1:237" s="106" customFormat="1" ht="22.5" customHeight="1" thickBot="1" x14ac:dyDescent="0.3">
      <c r="A90" s="377" t="s">
        <v>3258</v>
      </c>
      <c r="B90" s="378" t="s">
        <v>3259</v>
      </c>
      <c r="C90" s="379" t="s">
        <v>3191</v>
      </c>
      <c r="D90" s="380" t="s">
        <v>3260</v>
      </c>
      <c r="E90" s="380" t="s">
        <v>3261</v>
      </c>
      <c r="F90" s="381" t="s">
        <v>3181</v>
      </c>
      <c r="G90" s="381" t="s">
        <v>3182</v>
      </c>
      <c r="H90" s="382" t="s">
        <v>1328</v>
      </c>
      <c r="I90" s="383" t="s">
        <v>1328</v>
      </c>
      <c r="J90" s="421" t="s">
        <v>3183</v>
      </c>
      <c r="K90" s="424" t="s">
        <v>60</v>
      </c>
      <c r="L90" s="329">
        <v>0</v>
      </c>
      <c r="M90" s="329">
        <v>0</v>
      </c>
      <c r="N90" s="657"/>
      <c r="O90" s="658" t="s">
        <v>3342</v>
      </c>
      <c r="P90" s="659">
        <v>0</v>
      </c>
      <c r="Q90" s="400"/>
      <c r="R90" s="401"/>
      <c r="S90" s="400"/>
      <c r="T90" s="401"/>
      <c r="U90" s="400">
        <f>Q90+'APONTAMENTO CREDENCIAMENTO'!U90</f>
        <v>0</v>
      </c>
      <c r="V90" s="400">
        <f>R90+'APONTAMENTO CREDENCIAMENTO'!V90</f>
        <v>0</v>
      </c>
      <c r="W90" s="400">
        <f>S90+'APONTAMENTO CREDENCIAMENTO'!W90</f>
        <v>0</v>
      </c>
      <c r="X90" s="400">
        <f>T90+'APONTAMENTO CREDENCIAMENTO'!X90</f>
        <v>0</v>
      </c>
      <c r="Y90" s="400">
        <f>U90+'APONTAMENTO CREDENCIAMENTO'!Y90</f>
        <v>0</v>
      </c>
      <c r="Z90" s="400">
        <f>V90+'APONTAMENTO CREDENCIAMENTO'!Z90</f>
        <v>0</v>
      </c>
      <c r="AA90" s="400">
        <f>W90+'APONTAMENTO CREDENCIAMENTO'!AA90</f>
        <v>0</v>
      </c>
      <c r="AB90" s="400">
        <f>X90+'APONTAMENTO CREDENCIAMENTO'!AB90</f>
        <v>0</v>
      </c>
      <c r="AC90" s="400">
        <f>Y90+'APONTAMENTO CREDENCIAMENTO'!AC90</f>
        <v>0</v>
      </c>
      <c r="AD90" s="400">
        <f>Z90+'APONTAMENTO CREDENCIAMENTO'!AD90</f>
        <v>0</v>
      </c>
      <c r="AE90" s="400">
        <f>AA90+'APONTAMENTO CREDENCIAMENTO'!AE90</f>
        <v>0</v>
      </c>
      <c r="AF90" s="400">
        <f>AB90+'APONTAMENTO CREDENCIAMENTO'!AF90</f>
        <v>0</v>
      </c>
      <c r="AG90" s="400">
        <f>AC90+'APONTAMENTO CREDENCIAMENTO'!AG90</f>
        <v>0</v>
      </c>
      <c r="AH90" s="400">
        <f>AD90+'APONTAMENTO CREDENCIAMENTO'!AH90</f>
        <v>0</v>
      </c>
      <c r="AI90" s="400">
        <f>AE90+'APONTAMENTO CREDENCIAMENTO'!AI90</f>
        <v>0</v>
      </c>
      <c r="AJ90" s="400">
        <f>AF90+'APONTAMENTO CREDENCIAMENTO'!AJ90</f>
        <v>0</v>
      </c>
      <c r="AK90" s="400">
        <f>AG90+'APONTAMENTO CREDENCIAMENTO'!AK90</f>
        <v>0</v>
      </c>
      <c r="AL90" s="400">
        <f>AH90+'APONTAMENTO CREDENCIAMENTO'!AL90</f>
        <v>0</v>
      </c>
      <c r="AM90" s="400">
        <f>AI90+'APONTAMENTO CREDENCIAMENTO'!AM90</f>
        <v>0</v>
      </c>
      <c r="AN90" s="400">
        <f>AJ90+'APONTAMENTO CREDENCIAMENTO'!AN90</f>
        <v>0</v>
      </c>
      <c r="AO90" s="400">
        <f>AK90+'APONTAMENTO CREDENCIAMENTO'!AO90</f>
        <v>0</v>
      </c>
      <c r="AP90" s="400">
        <f>AL90+'APONTAMENTO CREDENCIAMENTO'!AP90</f>
        <v>0</v>
      </c>
      <c r="AQ90" s="400">
        <f>AM90+'APONTAMENTO CREDENCIAMENTO'!AQ90</f>
        <v>0</v>
      </c>
      <c r="AR90" s="400">
        <f>AN90+'APONTAMENTO CREDENCIAMENTO'!AR90</f>
        <v>0</v>
      </c>
      <c r="AS90" s="400">
        <f>AO90+'APONTAMENTO CREDENCIAMENTO'!AS90</f>
        <v>0</v>
      </c>
      <c r="AT90" s="400">
        <f>AP90+'APONTAMENTO CREDENCIAMENTO'!AT90</f>
        <v>0</v>
      </c>
      <c r="AU90" s="400">
        <f>AQ90+'APONTAMENTO CREDENCIAMENTO'!AU90</f>
        <v>0</v>
      </c>
      <c r="AV90" s="400">
        <f>AR90+'APONTAMENTO CREDENCIAMENTO'!AV90</f>
        <v>0</v>
      </c>
      <c r="AW90" s="400">
        <f>AS90+'APONTAMENTO CREDENCIAMENTO'!AW90</f>
        <v>0</v>
      </c>
      <c r="AX90" s="400">
        <f>AT90+'APONTAMENTO CREDENCIAMENTO'!AX90</f>
        <v>0</v>
      </c>
      <c r="AY90" s="400">
        <f>AU90+'APONTAMENTO CREDENCIAMENTO'!AY90</f>
        <v>0</v>
      </c>
      <c r="AZ90" s="400">
        <f>AV90+'APONTAMENTO CREDENCIAMENTO'!AZ90</f>
        <v>0</v>
      </c>
      <c r="BA90" s="400">
        <f>AW90+'APONTAMENTO CREDENCIAMENTO'!BA90</f>
        <v>0</v>
      </c>
      <c r="BB90" s="400">
        <f>AX90+'APONTAMENTO CREDENCIAMENTO'!BB90</f>
        <v>0</v>
      </c>
      <c r="BC90" s="400">
        <f>AY90+'APONTAMENTO CREDENCIAMENTO'!BC90</f>
        <v>0</v>
      </c>
      <c r="BD90" s="400">
        <f>AZ90+'APONTAMENTO CREDENCIAMENTO'!BD90</f>
        <v>0</v>
      </c>
      <c r="BE90" s="400">
        <f>BA90+'APONTAMENTO CREDENCIAMENTO'!BE90</f>
        <v>0</v>
      </c>
      <c r="BF90" s="400">
        <f>BB90+'APONTAMENTO CREDENCIAMENTO'!BF90</f>
        <v>0</v>
      </c>
      <c r="BG90" s="400">
        <f>BC90+'APONTAMENTO CREDENCIAMENTO'!BG90</f>
        <v>0</v>
      </c>
      <c r="BH90" s="400">
        <f>BD90+'APONTAMENTO CREDENCIAMENTO'!BH90</f>
        <v>0</v>
      </c>
      <c r="BI90" s="400">
        <f>BE90+'APONTAMENTO CREDENCIAMENTO'!BI90</f>
        <v>0</v>
      </c>
      <c r="BJ90" s="400">
        <f>BF90+'APONTAMENTO CREDENCIAMENTO'!BJ90</f>
        <v>0</v>
      </c>
      <c r="BK90" s="400">
        <f>BG90+'APONTAMENTO CREDENCIAMENTO'!BK90</f>
        <v>0</v>
      </c>
      <c r="BL90" s="400">
        <f>BH90+'APONTAMENTO CREDENCIAMENTO'!BL90</f>
        <v>0</v>
      </c>
      <c r="BM90" s="400">
        <f>BI90+'APONTAMENTO CREDENCIAMENTO'!BM90</f>
        <v>0</v>
      </c>
      <c r="BN90" s="400">
        <f>BJ90+'APONTAMENTO CREDENCIAMENTO'!BN90</f>
        <v>0</v>
      </c>
      <c r="BO90" s="400">
        <f>BK90+'APONTAMENTO CREDENCIAMENTO'!BO90</f>
        <v>0</v>
      </c>
      <c r="BP90" s="400">
        <f>BL90+'APONTAMENTO CREDENCIAMENTO'!BP90</f>
        <v>0</v>
      </c>
      <c r="BQ90" s="400">
        <f>BM90+'APONTAMENTO CREDENCIAMENTO'!BQ90</f>
        <v>0</v>
      </c>
      <c r="BR90" s="400">
        <f>BN90+'APONTAMENTO CREDENCIAMENTO'!BR90</f>
        <v>0</v>
      </c>
      <c r="BS90" s="400">
        <f>BO90+'APONTAMENTO CREDENCIAMENTO'!BS90</f>
        <v>0</v>
      </c>
      <c r="BT90" s="400">
        <f>BP90+'APONTAMENTO CREDENCIAMENTO'!BT90</f>
        <v>0</v>
      </c>
      <c r="BU90" s="400">
        <f>BQ90+'APONTAMENTO CREDENCIAMENTO'!BU90</f>
        <v>0</v>
      </c>
      <c r="BV90" s="400">
        <f>BR90+'APONTAMENTO CREDENCIAMENTO'!BV90</f>
        <v>0</v>
      </c>
      <c r="BW90" s="400">
        <f>BS90+'APONTAMENTO CREDENCIAMENTO'!BW90</f>
        <v>0</v>
      </c>
      <c r="BX90" s="400">
        <f>BT90+'APONTAMENTO CREDENCIAMENTO'!BX90</f>
        <v>0</v>
      </c>
      <c r="BY90" s="400">
        <f>BU90+'APONTAMENTO CREDENCIAMENTO'!BY90</f>
        <v>0</v>
      </c>
      <c r="BZ90" s="400">
        <f>BV90+'APONTAMENTO CREDENCIAMENTO'!BZ90</f>
        <v>0</v>
      </c>
      <c r="CA90" s="400">
        <f>BW90+'APONTAMENTO CREDENCIAMENTO'!CA90</f>
        <v>0</v>
      </c>
      <c r="CB90" s="400">
        <f>BX90+'APONTAMENTO CREDENCIAMENTO'!CB90</f>
        <v>0</v>
      </c>
      <c r="CC90" s="400">
        <f>BY90+'APONTAMENTO CREDENCIAMENTO'!CC90</f>
        <v>0</v>
      </c>
      <c r="CD90" s="400">
        <f>BZ90+'APONTAMENTO CREDENCIAMENTO'!CD90</f>
        <v>0</v>
      </c>
      <c r="CE90" s="400">
        <f>CA90+'APONTAMENTO CREDENCIAMENTO'!CE90</f>
        <v>0</v>
      </c>
      <c r="CF90" s="400">
        <f>CB90+'APONTAMENTO CREDENCIAMENTO'!CF90</f>
        <v>0</v>
      </c>
      <c r="CG90" s="400">
        <f>CC90+'APONTAMENTO CREDENCIAMENTO'!CG90</f>
        <v>0</v>
      </c>
      <c r="CH90" s="400">
        <f>CD90+'APONTAMENTO CREDENCIAMENTO'!CH90</f>
        <v>0</v>
      </c>
      <c r="CI90" s="400">
        <f>CE90+'APONTAMENTO CREDENCIAMENTO'!CI90</f>
        <v>0</v>
      </c>
      <c r="CJ90" s="400">
        <f>CF90+'APONTAMENTO CREDENCIAMENTO'!CJ90</f>
        <v>0</v>
      </c>
      <c r="CK90" s="400">
        <f>CG90+'APONTAMENTO CREDENCIAMENTO'!CK90</f>
        <v>0</v>
      </c>
      <c r="CL90" s="400">
        <f>CH90+'APONTAMENTO CREDENCIAMENTO'!CL90</f>
        <v>0</v>
      </c>
      <c r="CM90" s="400">
        <f>CI90+'APONTAMENTO CREDENCIAMENTO'!CM90</f>
        <v>0</v>
      </c>
      <c r="CN90" s="400">
        <f>CJ90+'APONTAMENTO CREDENCIAMENTO'!CN90</f>
        <v>0</v>
      </c>
      <c r="CO90" s="400">
        <f>CK90+'APONTAMENTO CREDENCIAMENTO'!CO90</f>
        <v>0</v>
      </c>
      <c r="CP90" s="400">
        <f>CL90+'APONTAMENTO CREDENCIAMENTO'!CP90</f>
        <v>0</v>
      </c>
      <c r="CQ90" s="400">
        <f>CM90+'APONTAMENTO CREDENCIAMENTO'!CQ90</f>
        <v>0</v>
      </c>
      <c r="CR90" s="400">
        <f>CN90+'APONTAMENTO CREDENCIAMENTO'!CR90</f>
        <v>0</v>
      </c>
      <c r="CS90" s="400">
        <f>CO90+'APONTAMENTO CREDENCIAMENTO'!CS90</f>
        <v>0</v>
      </c>
      <c r="CT90" s="400">
        <f>CP90+'APONTAMENTO CREDENCIAMENTO'!CT90</f>
        <v>0</v>
      </c>
      <c r="CU90" s="400">
        <f>CQ90+'APONTAMENTO CREDENCIAMENTO'!CU90</f>
        <v>0</v>
      </c>
      <c r="CV90" s="400">
        <f>CR90+'APONTAMENTO CREDENCIAMENTO'!CV90</f>
        <v>0</v>
      </c>
      <c r="CW90" s="400">
        <f>CS90+'APONTAMENTO CREDENCIAMENTO'!CW90</f>
        <v>0</v>
      </c>
      <c r="CX90" s="400">
        <f>CT90+'APONTAMENTO CREDENCIAMENTO'!CX90</f>
        <v>0</v>
      </c>
      <c r="CY90" s="400">
        <f>CU90+'APONTAMENTO CREDENCIAMENTO'!CY90</f>
        <v>0</v>
      </c>
      <c r="CZ90" s="400">
        <f>CV90+'APONTAMENTO CREDENCIAMENTO'!CZ90</f>
        <v>0</v>
      </c>
      <c r="DA90" s="400">
        <f>CW90+'APONTAMENTO CREDENCIAMENTO'!DA90</f>
        <v>0</v>
      </c>
      <c r="DB90" s="400">
        <f>CX90+'APONTAMENTO CREDENCIAMENTO'!DB90</f>
        <v>0</v>
      </c>
      <c r="DC90" s="400">
        <f>CY90+'APONTAMENTO CREDENCIAMENTO'!DC90</f>
        <v>0</v>
      </c>
      <c r="DD90" s="400">
        <f>CZ90+'APONTAMENTO CREDENCIAMENTO'!DD90</f>
        <v>0</v>
      </c>
      <c r="DE90" s="400">
        <f>DA90+'APONTAMENTO CREDENCIAMENTO'!DE90</f>
        <v>0</v>
      </c>
      <c r="DF90" s="400">
        <f>DB90+'APONTAMENTO CREDENCIAMENTO'!DF90</f>
        <v>0</v>
      </c>
      <c r="DG90" s="400">
        <f>DC90+'APONTAMENTO CREDENCIAMENTO'!DG90</f>
        <v>0</v>
      </c>
      <c r="DH90" s="400">
        <f>DD90+'APONTAMENTO CREDENCIAMENTO'!DH90</f>
        <v>0</v>
      </c>
      <c r="DI90" s="400">
        <f>DE90+'APONTAMENTO CREDENCIAMENTO'!DI90</f>
        <v>0</v>
      </c>
      <c r="DJ90" s="400">
        <f>DF90+'APONTAMENTO CREDENCIAMENTO'!DJ90</f>
        <v>0</v>
      </c>
      <c r="DK90" s="400">
        <f>DG90+'APONTAMENTO CREDENCIAMENTO'!DK90</f>
        <v>0</v>
      </c>
      <c r="DL90" s="400">
        <f>DH90+'APONTAMENTO CREDENCIAMENTO'!DL90</f>
        <v>0</v>
      </c>
      <c r="DM90" s="400">
        <f>DI90+'APONTAMENTO CREDENCIAMENTO'!DM90</f>
        <v>0</v>
      </c>
      <c r="DN90" s="400">
        <f>DJ90+'APONTAMENTO CREDENCIAMENTO'!DN90</f>
        <v>0</v>
      </c>
      <c r="DO90" s="400">
        <f>DK90+'APONTAMENTO CREDENCIAMENTO'!DO90</f>
        <v>0</v>
      </c>
      <c r="DP90" s="400">
        <f>DL90+'APONTAMENTO CREDENCIAMENTO'!DP90</f>
        <v>0</v>
      </c>
      <c r="DQ90" s="400">
        <f>DM90+'APONTAMENTO CREDENCIAMENTO'!DQ90</f>
        <v>0</v>
      </c>
      <c r="DR90" s="400">
        <f>DN90+'APONTAMENTO CREDENCIAMENTO'!DR90</f>
        <v>0</v>
      </c>
      <c r="DS90" s="400">
        <f>DO90+'APONTAMENTO CREDENCIAMENTO'!DS90</f>
        <v>0</v>
      </c>
      <c r="DT90" s="400">
        <f>DP90+'APONTAMENTO CREDENCIAMENTO'!DT90</f>
        <v>0</v>
      </c>
      <c r="DU90" s="400">
        <f>DQ90+'APONTAMENTO CREDENCIAMENTO'!DU90</f>
        <v>0</v>
      </c>
      <c r="DV90" s="400">
        <f>DR90+'APONTAMENTO CREDENCIAMENTO'!DV90</f>
        <v>0</v>
      </c>
      <c r="DW90" s="400">
        <f>DS90+'APONTAMENTO CREDENCIAMENTO'!DW90</f>
        <v>0</v>
      </c>
      <c r="DX90" s="400">
        <f>DT90+'APONTAMENTO CREDENCIAMENTO'!DX90</f>
        <v>0</v>
      </c>
      <c r="DY90" s="400">
        <f>DU90+'APONTAMENTO CREDENCIAMENTO'!DY90</f>
        <v>0</v>
      </c>
      <c r="DZ90" s="400">
        <f>DV90+'APONTAMENTO CREDENCIAMENTO'!DZ90</f>
        <v>0</v>
      </c>
      <c r="EA90" s="400">
        <f>DW90+'APONTAMENTO CREDENCIAMENTO'!EA90</f>
        <v>0</v>
      </c>
      <c r="EB90" s="400">
        <f>DX90+'APONTAMENTO CREDENCIAMENTO'!EB90</f>
        <v>0</v>
      </c>
      <c r="EC90" s="400">
        <f>DY90+'APONTAMENTO CREDENCIAMENTO'!EC90</f>
        <v>0</v>
      </c>
      <c r="ED90" s="400">
        <f>DZ90+'APONTAMENTO CREDENCIAMENTO'!ED90</f>
        <v>0</v>
      </c>
      <c r="EE90" s="400">
        <f>EA90+'APONTAMENTO CREDENCIAMENTO'!EE90</f>
        <v>0</v>
      </c>
      <c r="EF90" s="400">
        <f>EB90+'APONTAMENTO CREDENCIAMENTO'!EF90</f>
        <v>0</v>
      </c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v>0</v>
      </c>
      <c r="EQ90" s="179">
        <v>0</v>
      </c>
      <c r="ER90" s="179">
        <v>0</v>
      </c>
      <c r="ES90" s="179">
        <v>0</v>
      </c>
      <c r="ET90" s="179">
        <v>0</v>
      </c>
      <c r="EU90" s="179">
        <v>0</v>
      </c>
      <c r="EV90" s="172"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v>0</v>
      </c>
      <c r="FC90" s="256">
        <v>0</v>
      </c>
      <c r="FD90" s="250">
        <v>0</v>
      </c>
      <c r="FE90" s="257"/>
      <c r="FF90" s="181">
        <v>0</v>
      </c>
      <c r="FG90" s="181">
        <v>0</v>
      </c>
      <c r="FH90" s="181">
        <v>0</v>
      </c>
      <c r="FI90" s="181">
        <v>0</v>
      </c>
      <c r="FJ90" s="181">
        <v>0</v>
      </c>
      <c r="FK90" s="181">
        <v>0</v>
      </c>
      <c r="FL90" s="181">
        <v>0</v>
      </c>
      <c r="FM90" s="181">
        <v>0</v>
      </c>
      <c r="FN90" s="181">
        <v>0</v>
      </c>
      <c r="FO90" s="181">
        <v>0</v>
      </c>
      <c r="FP90" s="181">
        <v>0</v>
      </c>
      <c r="FQ90" s="181">
        <v>0</v>
      </c>
      <c r="FR90" s="181">
        <v>0</v>
      </c>
      <c r="FS90" s="181">
        <v>0</v>
      </c>
      <c r="FT90" s="181">
        <v>0</v>
      </c>
      <c r="FU90" s="181">
        <v>0</v>
      </c>
      <c r="FV90" s="181">
        <v>0</v>
      </c>
      <c r="FW90" s="181">
        <v>0</v>
      </c>
      <c r="FX90" s="181">
        <v>0</v>
      </c>
      <c r="FY90" s="181">
        <v>0</v>
      </c>
      <c r="FZ90" s="181">
        <v>0</v>
      </c>
      <c r="GA90" s="181">
        <v>0</v>
      </c>
      <c r="GB90" s="181">
        <v>0</v>
      </c>
      <c r="GC90" s="181">
        <v>0</v>
      </c>
      <c r="GD90" s="181">
        <v>0</v>
      </c>
      <c r="GE90" s="181">
        <v>0</v>
      </c>
      <c r="GF90" s="181">
        <v>0</v>
      </c>
      <c r="GG90" s="181">
        <v>0</v>
      </c>
      <c r="GH90" s="181">
        <v>0</v>
      </c>
      <c r="GI90" s="181">
        <v>0</v>
      </c>
      <c r="GJ90" s="181">
        <v>0</v>
      </c>
      <c r="GK90" s="258"/>
      <c r="GL90" s="103"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v>0</v>
      </c>
      <c r="HZ90" s="280">
        <v>0</v>
      </c>
      <c r="IA90" s="280">
        <v>0</v>
      </c>
    </row>
    <row r="91" spans="1:237" s="106" customFormat="1" ht="22.5" customHeight="1" x14ac:dyDescent="0.25">
      <c r="A91" t="s">
        <v>3262</v>
      </c>
      <c r="B91" s="522" t="s">
        <v>3263</v>
      </c>
      <c r="C91" s="523">
        <v>1</v>
      </c>
      <c r="D91" s="524" t="s">
        <v>3264</v>
      </c>
      <c r="E91" s="524" t="s">
        <v>3265</v>
      </c>
      <c r="F91" s="525" t="s">
        <v>3181</v>
      </c>
      <c r="G91" s="525" t="s">
        <v>3182</v>
      </c>
      <c r="H91" s="350" t="s">
        <v>1330</v>
      </c>
      <c r="I91" s="351" t="s">
        <v>1330</v>
      </c>
      <c r="J91" s="409" t="s">
        <v>3183</v>
      </c>
      <c r="K91" s="410" t="s">
        <v>3184</v>
      </c>
      <c r="L91" s="329">
        <v>0</v>
      </c>
      <c r="M91" s="329">
        <v>0</v>
      </c>
      <c r="N91" s="657"/>
      <c r="O91" s="658" t="s">
        <v>3343</v>
      </c>
      <c r="P91" s="659">
        <v>0</v>
      </c>
      <c r="Q91" s="400"/>
      <c r="R91" s="401"/>
      <c r="S91" s="400"/>
      <c r="T91" s="401"/>
      <c r="U91" s="400">
        <f>Q91+'APONTAMENTO CREDENCIAMENTO'!U91</f>
        <v>0</v>
      </c>
      <c r="V91" s="400">
        <f>R91+'APONTAMENTO CREDENCIAMENTO'!V91</f>
        <v>0</v>
      </c>
      <c r="W91" s="400">
        <f>S91+'APONTAMENTO CREDENCIAMENTO'!W91</f>
        <v>0</v>
      </c>
      <c r="X91" s="400">
        <f>T91+'APONTAMENTO CREDENCIAMENTO'!X91</f>
        <v>0</v>
      </c>
      <c r="Y91" s="400">
        <f>U91+'APONTAMENTO CREDENCIAMENTO'!Y91</f>
        <v>0</v>
      </c>
      <c r="Z91" s="400">
        <f>V91+'APONTAMENTO CREDENCIAMENTO'!Z91</f>
        <v>0</v>
      </c>
      <c r="AA91" s="400">
        <f>W91+'APONTAMENTO CREDENCIAMENTO'!AA91</f>
        <v>0</v>
      </c>
      <c r="AB91" s="400">
        <f>X91+'APONTAMENTO CREDENCIAMENTO'!AB91</f>
        <v>0</v>
      </c>
      <c r="AC91" s="400">
        <f>Y91+'APONTAMENTO CREDENCIAMENTO'!AC91</f>
        <v>0</v>
      </c>
      <c r="AD91" s="400">
        <f>Z91+'APONTAMENTO CREDENCIAMENTO'!AD91</f>
        <v>0</v>
      </c>
      <c r="AE91" s="400">
        <f>AA91+'APONTAMENTO CREDENCIAMENTO'!AE91</f>
        <v>0</v>
      </c>
      <c r="AF91" s="400">
        <f>AB91+'APONTAMENTO CREDENCIAMENTO'!AF91</f>
        <v>0</v>
      </c>
      <c r="AG91" s="400">
        <f>AC91+'APONTAMENTO CREDENCIAMENTO'!AG91</f>
        <v>0</v>
      </c>
      <c r="AH91" s="400">
        <f>AD91+'APONTAMENTO CREDENCIAMENTO'!AH91</f>
        <v>0</v>
      </c>
      <c r="AI91" s="400">
        <f>AE91+'APONTAMENTO CREDENCIAMENTO'!AI91</f>
        <v>0</v>
      </c>
      <c r="AJ91" s="400">
        <f>AF91+'APONTAMENTO CREDENCIAMENTO'!AJ91</f>
        <v>0</v>
      </c>
      <c r="AK91" s="400">
        <f>AG91+'APONTAMENTO CREDENCIAMENTO'!AK91</f>
        <v>0</v>
      </c>
      <c r="AL91" s="400">
        <f>AH91+'APONTAMENTO CREDENCIAMENTO'!AL91</f>
        <v>0</v>
      </c>
      <c r="AM91" s="400">
        <f>AI91+'APONTAMENTO CREDENCIAMENTO'!AM91</f>
        <v>0</v>
      </c>
      <c r="AN91" s="400">
        <f>AJ91+'APONTAMENTO CREDENCIAMENTO'!AN91</f>
        <v>0</v>
      </c>
      <c r="AO91" s="400">
        <f>AK91+'APONTAMENTO CREDENCIAMENTO'!AO91</f>
        <v>0</v>
      </c>
      <c r="AP91" s="400">
        <f>AL91+'APONTAMENTO CREDENCIAMENTO'!AP91</f>
        <v>0</v>
      </c>
      <c r="AQ91" s="400">
        <f>AM91+'APONTAMENTO CREDENCIAMENTO'!AQ91</f>
        <v>0</v>
      </c>
      <c r="AR91" s="400">
        <f>AN91+'APONTAMENTO CREDENCIAMENTO'!AR91</f>
        <v>0</v>
      </c>
      <c r="AS91" s="400">
        <f>AO91+'APONTAMENTO CREDENCIAMENTO'!AS91</f>
        <v>0</v>
      </c>
      <c r="AT91" s="400">
        <f>AP91+'APONTAMENTO CREDENCIAMENTO'!AT91</f>
        <v>0</v>
      </c>
      <c r="AU91" s="400">
        <f>AQ91+'APONTAMENTO CREDENCIAMENTO'!AU91</f>
        <v>0</v>
      </c>
      <c r="AV91" s="400">
        <f>AR91+'APONTAMENTO CREDENCIAMENTO'!AV91</f>
        <v>0</v>
      </c>
      <c r="AW91" s="400">
        <f>AS91+'APONTAMENTO CREDENCIAMENTO'!AW91</f>
        <v>0</v>
      </c>
      <c r="AX91" s="400">
        <f>AT91+'APONTAMENTO CREDENCIAMENTO'!AX91</f>
        <v>0</v>
      </c>
      <c r="AY91" s="400">
        <f>AU91+'APONTAMENTO CREDENCIAMENTO'!AY91</f>
        <v>0</v>
      </c>
      <c r="AZ91" s="400">
        <f>AV91+'APONTAMENTO CREDENCIAMENTO'!AZ91</f>
        <v>0</v>
      </c>
      <c r="BA91" s="400">
        <f>AW91+'APONTAMENTO CREDENCIAMENTO'!BA91</f>
        <v>0</v>
      </c>
      <c r="BB91" s="400">
        <f>AX91+'APONTAMENTO CREDENCIAMENTO'!BB91</f>
        <v>0</v>
      </c>
      <c r="BC91" s="400">
        <f>AY91+'APONTAMENTO CREDENCIAMENTO'!BC91</f>
        <v>0</v>
      </c>
      <c r="BD91" s="400">
        <f>AZ91+'APONTAMENTO CREDENCIAMENTO'!BD91</f>
        <v>0</v>
      </c>
      <c r="BE91" s="400">
        <f>BA91+'APONTAMENTO CREDENCIAMENTO'!BE91</f>
        <v>0</v>
      </c>
      <c r="BF91" s="400">
        <f>BB91+'APONTAMENTO CREDENCIAMENTO'!BF91</f>
        <v>0</v>
      </c>
      <c r="BG91" s="400">
        <f>BC91+'APONTAMENTO CREDENCIAMENTO'!BG91</f>
        <v>0</v>
      </c>
      <c r="BH91" s="400">
        <f>BD91+'APONTAMENTO CREDENCIAMENTO'!BH91</f>
        <v>0</v>
      </c>
      <c r="BI91" s="400">
        <f>BE91+'APONTAMENTO CREDENCIAMENTO'!BI91</f>
        <v>0</v>
      </c>
      <c r="BJ91" s="400">
        <f>BF91+'APONTAMENTO CREDENCIAMENTO'!BJ91</f>
        <v>0</v>
      </c>
      <c r="BK91" s="400">
        <f>BG91+'APONTAMENTO CREDENCIAMENTO'!BK91</f>
        <v>0</v>
      </c>
      <c r="BL91" s="400">
        <f>BH91+'APONTAMENTO CREDENCIAMENTO'!BL91</f>
        <v>0</v>
      </c>
      <c r="BM91" s="400">
        <f>BI91+'APONTAMENTO CREDENCIAMENTO'!BM91</f>
        <v>0</v>
      </c>
      <c r="BN91" s="400">
        <f>BJ91+'APONTAMENTO CREDENCIAMENTO'!BN91</f>
        <v>0</v>
      </c>
      <c r="BO91" s="400">
        <f>BK91+'APONTAMENTO CREDENCIAMENTO'!BO91</f>
        <v>0</v>
      </c>
      <c r="BP91" s="400">
        <f>BL91+'APONTAMENTO CREDENCIAMENTO'!BP91</f>
        <v>0</v>
      </c>
      <c r="BQ91" s="400">
        <f>BM91+'APONTAMENTO CREDENCIAMENTO'!BQ91</f>
        <v>0</v>
      </c>
      <c r="BR91" s="400">
        <f>BN91+'APONTAMENTO CREDENCIAMENTO'!BR91</f>
        <v>0</v>
      </c>
      <c r="BS91" s="400">
        <f>BO91+'APONTAMENTO CREDENCIAMENTO'!BS91</f>
        <v>0</v>
      </c>
      <c r="BT91" s="400">
        <f>BP91+'APONTAMENTO CREDENCIAMENTO'!BT91</f>
        <v>0</v>
      </c>
      <c r="BU91" s="400">
        <f>BQ91+'APONTAMENTO CREDENCIAMENTO'!BU91</f>
        <v>0</v>
      </c>
      <c r="BV91" s="400">
        <f>BR91+'APONTAMENTO CREDENCIAMENTO'!BV91</f>
        <v>0</v>
      </c>
      <c r="BW91" s="400">
        <f>BS91+'APONTAMENTO CREDENCIAMENTO'!BW91</f>
        <v>0</v>
      </c>
      <c r="BX91" s="400">
        <f>BT91+'APONTAMENTO CREDENCIAMENTO'!BX91</f>
        <v>0</v>
      </c>
      <c r="BY91" s="400">
        <f>BU91+'APONTAMENTO CREDENCIAMENTO'!BY91</f>
        <v>0</v>
      </c>
      <c r="BZ91" s="400">
        <f>BV91+'APONTAMENTO CREDENCIAMENTO'!BZ91</f>
        <v>0</v>
      </c>
      <c r="CA91" s="400">
        <f>BW91+'APONTAMENTO CREDENCIAMENTO'!CA91</f>
        <v>0</v>
      </c>
      <c r="CB91" s="400">
        <f>BX91+'APONTAMENTO CREDENCIAMENTO'!CB91</f>
        <v>0</v>
      </c>
      <c r="CC91" s="400">
        <f>BY91+'APONTAMENTO CREDENCIAMENTO'!CC91</f>
        <v>0</v>
      </c>
      <c r="CD91" s="400">
        <f>BZ91+'APONTAMENTO CREDENCIAMENTO'!CD91</f>
        <v>0</v>
      </c>
      <c r="CE91" s="400">
        <f>CA91+'APONTAMENTO CREDENCIAMENTO'!CE91</f>
        <v>0</v>
      </c>
      <c r="CF91" s="400">
        <f>CB91+'APONTAMENTO CREDENCIAMENTO'!CF91</f>
        <v>0</v>
      </c>
      <c r="CG91" s="400">
        <f>CC91+'APONTAMENTO CREDENCIAMENTO'!CG91</f>
        <v>0</v>
      </c>
      <c r="CH91" s="400">
        <f>CD91+'APONTAMENTO CREDENCIAMENTO'!CH91</f>
        <v>0</v>
      </c>
      <c r="CI91" s="400">
        <f>CE91+'APONTAMENTO CREDENCIAMENTO'!CI91</f>
        <v>0</v>
      </c>
      <c r="CJ91" s="400">
        <f>CF91+'APONTAMENTO CREDENCIAMENTO'!CJ91</f>
        <v>0</v>
      </c>
      <c r="CK91" s="400">
        <f>CG91+'APONTAMENTO CREDENCIAMENTO'!CK91</f>
        <v>0</v>
      </c>
      <c r="CL91" s="400">
        <f>CH91+'APONTAMENTO CREDENCIAMENTO'!CL91</f>
        <v>0</v>
      </c>
      <c r="CM91" s="400">
        <f>CI91+'APONTAMENTO CREDENCIAMENTO'!CM91</f>
        <v>0</v>
      </c>
      <c r="CN91" s="400">
        <f>CJ91+'APONTAMENTO CREDENCIAMENTO'!CN91</f>
        <v>0</v>
      </c>
      <c r="CO91" s="400">
        <f>CK91+'APONTAMENTO CREDENCIAMENTO'!CO91</f>
        <v>0</v>
      </c>
      <c r="CP91" s="400">
        <f>CL91+'APONTAMENTO CREDENCIAMENTO'!CP91</f>
        <v>0</v>
      </c>
      <c r="CQ91" s="400">
        <f>CM91+'APONTAMENTO CREDENCIAMENTO'!CQ91</f>
        <v>0</v>
      </c>
      <c r="CR91" s="400">
        <f>CN91+'APONTAMENTO CREDENCIAMENTO'!CR91</f>
        <v>0</v>
      </c>
      <c r="CS91" s="400">
        <f>CO91+'APONTAMENTO CREDENCIAMENTO'!CS91</f>
        <v>0</v>
      </c>
      <c r="CT91" s="400">
        <f>CP91+'APONTAMENTO CREDENCIAMENTO'!CT91</f>
        <v>0</v>
      </c>
      <c r="CU91" s="400">
        <f>CQ91+'APONTAMENTO CREDENCIAMENTO'!CU91</f>
        <v>0</v>
      </c>
      <c r="CV91" s="400">
        <f>CR91+'APONTAMENTO CREDENCIAMENTO'!CV91</f>
        <v>0</v>
      </c>
      <c r="CW91" s="400">
        <f>CS91+'APONTAMENTO CREDENCIAMENTO'!CW91</f>
        <v>0</v>
      </c>
      <c r="CX91" s="400">
        <f>CT91+'APONTAMENTO CREDENCIAMENTO'!CX91</f>
        <v>0</v>
      </c>
      <c r="CY91" s="400">
        <f>CU91+'APONTAMENTO CREDENCIAMENTO'!CY91</f>
        <v>0</v>
      </c>
      <c r="CZ91" s="400">
        <f>CV91+'APONTAMENTO CREDENCIAMENTO'!CZ91</f>
        <v>0</v>
      </c>
      <c r="DA91" s="400">
        <f>CW91+'APONTAMENTO CREDENCIAMENTO'!DA91</f>
        <v>0</v>
      </c>
      <c r="DB91" s="400">
        <f>CX91+'APONTAMENTO CREDENCIAMENTO'!DB91</f>
        <v>0</v>
      </c>
      <c r="DC91" s="400">
        <f>CY91+'APONTAMENTO CREDENCIAMENTO'!DC91</f>
        <v>0</v>
      </c>
      <c r="DD91" s="400">
        <f>CZ91+'APONTAMENTO CREDENCIAMENTO'!DD91</f>
        <v>0</v>
      </c>
      <c r="DE91" s="400">
        <f>DA91+'APONTAMENTO CREDENCIAMENTO'!DE91</f>
        <v>0</v>
      </c>
      <c r="DF91" s="400">
        <f>DB91+'APONTAMENTO CREDENCIAMENTO'!DF91</f>
        <v>0</v>
      </c>
      <c r="DG91" s="400">
        <f>DC91+'APONTAMENTO CREDENCIAMENTO'!DG91</f>
        <v>0</v>
      </c>
      <c r="DH91" s="400">
        <f>DD91+'APONTAMENTO CREDENCIAMENTO'!DH91</f>
        <v>0</v>
      </c>
      <c r="DI91" s="400">
        <f>DE91+'APONTAMENTO CREDENCIAMENTO'!DI91</f>
        <v>0</v>
      </c>
      <c r="DJ91" s="400">
        <f>DF91+'APONTAMENTO CREDENCIAMENTO'!DJ91</f>
        <v>0</v>
      </c>
      <c r="DK91" s="400">
        <f>DG91+'APONTAMENTO CREDENCIAMENTO'!DK91</f>
        <v>0</v>
      </c>
      <c r="DL91" s="400">
        <f>DH91+'APONTAMENTO CREDENCIAMENTO'!DL91</f>
        <v>0</v>
      </c>
      <c r="DM91" s="400">
        <f>DI91+'APONTAMENTO CREDENCIAMENTO'!DM91</f>
        <v>0</v>
      </c>
      <c r="DN91" s="400">
        <f>DJ91+'APONTAMENTO CREDENCIAMENTO'!DN91</f>
        <v>0</v>
      </c>
      <c r="DO91" s="400">
        <f>DK91+'APONTAMENTO CREDENCIAMENTO'!DO91</f>
        <v>0</v>
      </c>
      <c r="DP91" s="400">
        <f>DL91+'APONTAMENTO CREDENCIAMENTO'!DP91</f>
        <v>0</v>
      </c>
      <c r="DQ91" s="400">
        <f>DM91+'APONTAMENTO CREDENCIAMENTO'!DQ91</f>
        <v>0</v>
      </c>
      <c r="DR91" s="400">
        <f>DN91+'APONTAMENTO CREDENCIAMENTO'!DR91</f>
        <v>0</v>
      </c>
      <c r="DS91" s="400">
        <f>DO91+'APONTAMENTO CREDENCIAMENTO'!DS91</f>
        <v>0</v>
      </c>
      <c r="DT91" s="400">
        <f>DP91+'APONTAMENTO CREDENCIAMENTO'!DT91</f>
        <v>0</v>
      </c>
      <c r="DU91" s="400">
        <f>DQ91+'APONTAMENTO CREDENCIAMENTO'!DU91</f>
        <v>0</v>
      </c>
      <c r="DV91" s="400">
        <f>DR91+'APONTAMENTO CREDENCIAMENTO'!DV91</f>
        <v>0</v>
      </c>
      <c r="DW91" s="400">
        <f>DS91+'APONTAMENTO CREDENCIAMENTO'!DW91</f>
        <v>0</v>
      </c>
      <c r="DX91" s="400">
        <f>DT91+'APONTAMENTO CREDENCIAMENTO'!DX91</f>
        <v>0</v>
      </c>
      <c r="DY91" s="400">
        <f>DU91+'APONTAMENTO CREDENCIAMENTO'!DY91</f>
        <v>0</v>
      </c>
      <c r="DZ91" s="400">
        <f>DV91+'APONTAMENTO CREDENCIAMENTO'!DZ91</f>
        <v>0</v>
      </c>
      <c r="EA91" s="400">
        <f>DW91+'APONTAMENTO CREDENCIAMENTO'!EA91</f>
        <v>0</v>
      </c>
      <c r="EB91" s="400">
        <f>DX91+'APONTAMENTO CREDENCIAMENTO'!EB91</f>
        <v>0</v>
      </c>
      <c r="EC91" s="400">
        <f>DY91+'APONTAMENTO CREDENCIAMENTO'!EC91</f>
        <v>0</v>
      </c>
      <c r="ED91" s="400">
        <f>DZ91+'APONTAMENTO CREDENCIAMENTO'!ED91</f>
        <v>0</v>
      </c>
      <c r="EE91" s="400">
        <f>EA91+'APONTAMENTO CREDENCIAMENTO'!EE91</f>
        <v>0</v>
      </c>
      <c r="EF91" s="400">
        <f>EB91+'APONTAMENTO CREDENCIAMENTO'!EF91</f>
        <v>0</v>
      </c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v>0</v>
      </c>
      <c r="EQ91" s="171">
        <v>0</v>
      </c>
      <c r="ER91" s="171">
        <v>0</v>
      </c>
      <c r="ES91" s="171">
        <v>0</v>
      </c>
      <c r="ET91" s="171">
        <v>0</v>
      </c>
      <c r="EU91" s="171">
        <v>0</v>
      </c>
      <c r="EV91" s="172">
        <v>0</v>
      </c>
      <c r="EW91" s="367">
        <v>0</v>
      </c>
      <c r="EX91" s="248">
        <v>25983.56</v>
      </c>
      <c r="EY91" s="174">
        <v>0</v>
      </c>
      <c r="EZ91" s="249">
        <v>0</v>
      </c>
      <c r="FA91" s="249">
        <v>0</v>
      </c>
      <c r="FB91" s="174">
        <v>0</v>
      </c>
      <c r="FC91" s="175">
        <v>0</v>
      </c>
      <c r="FD91" s="250">
        <v>0</v>
      </c>
      <c r="FE91" s="176">
        <v>26157.08</v>
      </c>
      <c r="FF91" s="177">
        <v>25983.56</v>
      </c>
      <c r="FG91" s="177">
        <v>0</v>
      </c>
      <c r="FH91" s="177">
        <v>0</v>
      </c>
      <c r="FI91" s="177">
        <v>0</v>
      </c>
      <c r="FJ91" s="177">
        <v>0</v>
      </c>
      <c r="FK91" s="177">
        <v>0</v>
      </c>
      <c r="FL91" s="177">
        <v>0</v>
      </c>
      <c r="FM91" s="177">
        <v>0</v>
      </c>
      <c r="FN91" s="177">
        <v>0</v>
      </c>
      <c r="FO91" s="177">
        <v>0</v>
      </c>
      <c r="FP91" s="177">
        <v>0</v>
      </c>
      <c r="FQ91" s="177">
        <v>0</v>
      </c>
      <c r="FR91" s="177">
        <v>0</v>
      </c>
      <c r="FS91" s="177">
        <v>0</v>
      </c>
      <c r="FT91" s="177">
        <v>0</v>
      </c>
      <c r="FU91" s="177">
        <v>0</v>
      </c>
      <c r="FV91" s="177">
        <v>0</v>
      </c>
      <c r="FW91" s="177">
        <v>0</v>
      </c>
      <c r="FX91" s="177">
        <v>0</v>
      </c>
      <c r="FY91" s="177">
        <v>0</v>
      </c>
      <c r="FZ91" s="177">
        <v>0</v>
      </c>
      <c r="GA91" s="177">
        <v>0</v>
      </c>
      <c r="GB91" s="177">
        <v>0</v>
      </c>
      <c r="GC91" s="177">
        <v>0</v>
      </c>
      <c r="GD91" s="177">
        <v>0</v>
      </c>
      <c r="GE91" s="177">
        <v>0</v>
      </c>
      <c r="GF91" s="177">
        <v>0</v>
      </c>
      <c r="GG91" s="177">
        <v>0</v>
      </c>
      <c r="GH91" s="177">
        <v>0</v>
      </c>
      <c r="GI91" s="177">
        <v>0</v>
      </c>
      <c r="GJ91" s="177">
        <v>0</v>
      </c>
      <c r="GK91" s="178"/>
      <c r="GL91" s="103">
        <v>0</v>
      </c>
      <c r="GM91" s="124"/>
      <c r="GN91" s="104">
        <v>0</v>
      </c>
      <c r="GO91" s="104">
        <v>0</v>
      </c>
      <c r="GP91" s="104">
        <v>0</v>
      </c>
      <c r="GQ91" s="104">
        <v>0</v>
      </c>
      <c r="GR91" s="104">
        <v>0</v>
      </c>
      <c r="GS91" s="104">
        <v>0</v>
      </c>
      <c r="GT91" s="104">
        <v>0</v>
      </c>
      <c r="GU91" s="104">
        <v>0</v>
      </c>
      <c r="GV91" s="104">
        <v>0</v>
      </c>
      <c r="GW91" s="104">
        <v>0</v>
      </c>
      <c r="GX91" s="104">
        <v>0</v>
      </c>
      <c r="GY91" s="104">
        <v>0</v>
      </c>
      <c r="GZ91" s="104">
        <v>0</v>
      </c>
      <c r="HA91" s="104">
        <v>0</v>
      </c>
      <c r="HB91" s="104">
        <v>0</v>
      </c>
      <c r="HC91" s="104">
        <v>0</v>
      </c>
      <c r="HD91" s="104">
        <v>0</v>
      </c>
      <c r="HE91" s="104">
        <v>0</v>
      </c>
      <c r="HF91" s="104">
        <v>0</v>
      </c>
      <c r="HG91" s="104">
        <v>0</v>
      </c>
      <c r="HH91" s="104">
        <v>0</v>
      </c>
      <c r="HI91" s="104">
        <v>0</v>
      </c>
      <c r="HJ91" s="104">
        <v>0</v>
      </c>
      <c r="HK91" s="104">
        <v>0</v>
      </c>
      <c r="HL91" s="104">
        <v>0</v>
      </c>
      <c r="HM91" s="104">
        <v>0</v>
      </c>
      <c r="HN91" s="104">
        <v>0</v>
      </c>
      <c r="HO91" s="104">
        <v>0</v>
      </c>
      <c r="HP91" s="104"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v>0</v>
      </c>
      <c r="HZ91" s="280">
        <v>0</v>
      </c>
      <c r="IA91" s="280">
        <v>0</v>
      </c>
      <c r="IB91" s="64" t="b">
        <v>0</v>
      </c>
      <c r="IC91" s="64"/>
    </row>
    <row r="92" spans="1:237" s="106" customFormat="1" ht="22.5" customHeight="1" x14ac:dyDescent="0.25">
      <c r="A92" s="368" t="s">
        <v>3262</v>
      </c>
      <c r="B92" s="369" t="s">
        <v>3263</v>
      </c>
      <c r="C92" s="370" t="s">
        <v>3191</v>
      </c>
      <c r="D92" s="371" t="s">
        <v>3264</v>
      </c>
      <c r="E92" s="371" t="s">
        <v>3265</v>
      </c>
      <c r="F92" s="372" t="s">
        <v>3181</v>
      </c>
      <c r="G92" s="372" t="s">
        <v>3182</v>
      </c>
      <c r="H92" s="373" t="s">
        <v>1330</v>
      </c>
      <c r="I92" s="374" t="s">
        <v>1330</v>
      </c>
      <c r="J92" s="421" t="s">
        <v>3183</v>
      </c>
      <c r="K92" s="421" t="s">
        <v>3185</v>
      </c>
      <c r="L92" s="329">
        <v>18</v>
      </c>
      <c r="M92" s="329">
        <v>0</v>
      </c>
      <c r="N92" s="657"/>
      <c r="O92" s="658" t="s">
        <v>3343</v>
      </c>
      <c r="P92" s="659">
        <v>0</v>
      </c>
      <c r="Q92" s="400">
        <v>55</v>
      </c>
      <c r="R92" s="401"/>
      <c r="S92" s="400">
        <v>9</v>
      </c>
      <c r="T92" s="401"/>
      <c r="U92" s="400">
        <f>Q92+'APONTAMENTO CREDENCIAMENTO'!U92</f>
        <v>55</v>
      </c>
      <c r="V92" s="400">
        <f>R92+'APONTAMENTO CREDENCIAMENTO'!V92</f>
        <v>0</v>
      </c>
      <c r="W92" s="400">
        <f>S92+'APONTAMENTO CREDENCIAMENTO'!W92</f>
        <v>9</v>
      </c>
      <c r="X92" s="400">
        <f>T92+'APONTAMENTO CREDENCIAMENTO'!X92</f>
        <v>0</v>
      </c>
      <c r="Y92" s="400">
        <f>U92+'APONTAMENTO CREDENCIAMENTO'!Y92</f>
        <v>55</v>
      </c>
      <c r="Z92" s="400">
        <f>V92+'APONTAMENTO CREDENCIAMENTO'!Z92</f>
        <v>0</v>
      </c>
      <c r="AA92" s="400">
        <f>W92+'APONTAMENTO CREDENCIAMENTO'!AA92</f>
        <v>9</v>
      </c>
      <c r="AB92" s="400">
        <f>X92+'APONTAMENTO CREDENCIAMENTO'!AB92</f>
        <v>0</v>
      </c>
      <c r="AC92" s="400">
        <f>Y92+'APONTAMENTO CREDENCIAMENTO'!AC92</f>
        <v>55</v>
      </c>
      <c r="AD92" s="400">
        <f>Z92+'APONTAMENTO CREDENCIAMENTO'!AD92</f>
        <v>0</v>
      </c>
      <c r="AE92" s="400">
        <f>AA92+'APONTAMENTO CREDENCIAMENTO'!AE92</f>
        <v>9</v>
      </c>
      <c r="AF92" s="400">
        <f>AB92+'APONTAMENTO CREDENCIAMENTO'!AF92</f>
        <v>0</v>
      </c>
      <c r="AG92" s="400">
        <f>AC92+'APONTAMENTO CREDENCIAMENTO'!AG92</f>
        <v>55</v>
      </c>
      <c r="AH92" s="400">
        <f>AD92+'APONTAMENTO CREDENCIAMENTO'!AH92</f>
        <v>0</v>
      </c>
      <c r="AI92" s="400">
        <f>AE92+'APONTAMENTO CREDENCIAMENTO'!AI92</f>
        <v>9</v>
      </c>
      <c r="AJ92" s="400">
        <f>AF92+'APONTAMENTO CREDENCIAMENTO'!AJ92</f>
        <v>0</v>
      </c>
      <c r="AK92" s="400">
        <f>AG92+'APONTAMENTO CREDENCIAMENTO'!AK92</f>
        <v>55</v>
      </c>
      <c r="AL92" s="400">
        <f>AH92+'APONTAMENTO CREDENCIAMENTO'!AL92</f>
        <v>0</v>
      </c>
      <c r="AM92" s="400">
        <f>AI92+'APONTAMENTO CREDENCIAMENTO'!AM92</f>
        <v>9</v>
      </c>
      <c r="AN92" s="400">
        <f>AJ92+'APONTAMENTO CREDENCIAMENTO'!AN92</f>
        <v>0</v>
      </c>
      <c r="AO92" s="400">
        <f>AK92+'APONTAMENTO CREDENCIAMENTO'!AO92</f>
        <v>55</v>
      </c>
      <c r="AP92" s="400">
        <f>AL92+'APONTAMENTO CREDENCIAMENTO'!AP92</f>
        <v>0</v>
      </c>
      <c r="AQ92" s="400">
        <f>AM92+'APONTAMENTO CREDENCIAMENTO'!AQ92</f>
        <v>9</v>
      </c>
      <c r="AR92" s="400">
        <f>AN92+'APONTAMENTO CREDENCIAMENTO'!AR92</f>
        <v>0</v>
      </c>
      <c r="AS92" s="400">
        <f>AO92+'APONTAMENTO CREDENCIAMENTO'!AS92</f>
        <v>55</v>
      </c>
      <c r="AT92" s="400">
        <f>AP92+'APONTAMENTO CREDENCIAMENTO'!AT92</f>
        <v>0</v>
      </c>
      <c r="AU92" s="400">
        <f>AQ92+'APONTAMENTO CREDENCIAMENTO'!AU92</f>
        <v>9</v>
      </c>
      <c r="AV92" s="400">
        <f>AR92+'APONTAMENTO CREDENCIAMENTO'!AV92</f>
        <v>0</v>
      </c>
      <c r="AW92" s="400">
        <f>AS92+'APONTAMENTO CREDENCIAMENTO'!AW92</f>
        <v>55</v>
      </c>
      <c r="AX92" s="400">
        <f>AT92+'APONTAMENTO CREDENCIAMENTO'!AX92</f>
        <v>0</v>
      </c>
      <c r="AY92" s="400">
        <f>AU92+'APONTAMENTO CREDENCIAMENTO'!AY92</f>
        <v>9</v>
      </c>
      <c r="AZ92" s="400">
        <f>AV92+'APONTAMENTO CREDENCIAMENTO'!AZ92</f>
        <v>0</v>
      </c>
      <c r="BA92" s="400">
        <f>AW92+'APONTAMENTO CREDENCIAMENTO'!BA92</f>
        <v>55</v>
      </c>
      <c r="BB92" s="400">
        <f>AX92+'APONTAMENTO CREDENCIAMENTO'!BB92</f>
        <v>0</v>
      </c>
      <c r="BC92" s="400">
        <f>AY92+'APONTAMENTO CREDENCIAMENTO'!BC92</f>
        <v>9</v>
      </c>
      <c r="BD92" s="400">
        <f>AZ92+'APONTAMENTO CREDENCIAMENTO'!BD92</f>
        <v>0</v>
      </c>
      <c r="BE92" s="400">
        <f>BA92+'APONTAMENTO CREDENCIAMENTO'!BE92</f>
        <v>55</v>
      </c>
      <c r="BF92" s="400">
        <f>BB92+'APONTAMENTO CREDENCIAMENTO'!BF92</f>
        <v>0</v>
      </c>
      <c r="BG92" s="400">
        <f>BC92+'APONTAMENTO CREDENCIAMENTO'!BG92</f>
        <v>9</v>
      </c>
      <c r="BH92" s="400">
        <f>BD92+'APONTAMENTO CREDENCIAMENTO'!BH92</f>
        <v>0</v>
      </c>
      <c r="BI92" s="400">
        <f>BE92+'APONTAMENTO CREDENCIAMENTO'!BI92</f>
        <v>55</v>
      </c>
      <c r="BJ92" s="400">
        <f>BF92+'APONTAMENTO CREDENCIAMENTO'!BJ92</f>
        <v>0</v>
      </c>
      <c r="BK92" s="400">
        <f>BG92+'APONTAMENTO CREDENCIAMENTO'!BK92</f>
        <v>9</v>
      </c>
      <c r="BL92" s="400">
        <f>BH92+'APONTAMENTO CREDENCIAMENTO'!BL92</f>
        <v>0</v>
      </c>
      <c r="BM92" s="400">
        <f>BI92+'APONTAMENTO CREDENCIAMENTO'!BM92</f>
        <v>55</v>
      </c>
      <c r="BN92" s="400">
        <f>BJ92+'APONTAMENTO CREDENCIAMENTO'!BN92</f>
        <v>0</v>
      </c>
      <c r="BO92" s="400">
        <f>BK92+'APONTAMENTO CREDENCIAMENTO'!BO92</f>
        <v>9</v>
      </c>
      <c r="BP92" s="400">
        <f>BL92+'APONTAMENTO CREDENCIAMENTO'!BP92</f>
        <v>0</v>
      </c>
      <c r="BQ92" s="400">
        <f>BM92+'APONTAMENTO CREDENCIAMENTO'!BQ92</f>
        <v>55</v>
      </c>
      <c r="BR92" s="400">
        <f>BN92+'APONTAMENTO CREDENCIAMENTO'!BR92</f>
        <v>0</v>
      </c>
      <c r="BS92" s="400">
        <f>BO92+'APONTAMENTO CREDENCIAMENTO'!BS92</f>
        <v>9</v>
      </c>
      <c r="BT92" s="400">
        <f>BP92+'APONTAMENTO CREDENCIAMENTO'!BT92</f>
        <v>0</v>
      </c>
      <c r="BU92" s="400">
        <f>BQ92+'APONTAMENTO CREDENCIAMENTO'!BU92</f>
        <v>55</v>
      </c>
      <c r="BV92" s="400">
        <f>BR92+'APONTAMENTO CREDENCIAMENTO'!BV92</f>
        <v>0</v>
      </c>
      <c r="BW92" s="400">
        <f>BS92+'APONTAMENTO CREDENCIAMENTO'!BW92</f>
        <v>9</v>
      </c>
      <c r="BX92" s="400">
        <f>BT92+'APONTAMENTO CREDENCIAMENTO'!BX92</f>
        <v>0</v>
      </c>
      <c r="BY92" s="400">
        <f>BU92+'APONTAMENTO CREDENCIAMENTO'!BY92</f>
        <v>55</v>
      </c>
      <c r="BZ92" s="400">
        <f>BV92+'APONTAMENTO CREDENCIAMENTO'!BZ92</f>
        <v>0</v>
      </c>
      <c r="CA92" s="400">
        <f>BW92+'APONTAMENTO CREDENCIAMENTO'!CA92</f>
        <v>9</v>
      </c>
      <c r="CB92" s="400">
        <f>BX92+'APONTAMENTO CREDENCIAMENTO'!CB92</f>
        <v>0</v>
      </c>
      <c r="CC92" s="400">
        <f>BY92+'APONTAMENTO CREDENCIAMENTO'!CC92</f>
        <v>55</v>
      </c>
      <c r="CD92" s="400">
        <f>BZ92+'APONTAMENTO CREDENCIAMENTO'!CD92</f>
        <v>0</v>
      </c>
      <c r="CE92" s="400">
        <f>CA92+'APONTAMENTO CREDENCIAMENTO'!CE92</f>
        <v>9</v>
      </c>
      <c r="CF92" s="400">
        <f>CB92+'APONTAMENTO CREDENCIAMENTO'!CF92</f>
        <v>0</v>
      </c>
      <c r="CG92" s="400">
        <f>CC92+'APONTAMENTO CREDENCIAMENTO'!CG92</f>
        <v>55</v>
      </c>
      <c r="CH92" s="400">
        <f>CD92+'APONTAMENTO CREDENCIAMENTO'!CH92</f>
        <v>0</v>
      </c>
      <c r="CI92" s="400">
        <f>CE92+'APONTAMENTO CREDENCIAMENTO'!CI92</f>
        <v>9</v>
      </c>
      <c r="CJ92" s="400">
        <f>CF92+'APONTAMENTO CREDENCIAMENTO'!CJ92</f>
        <v>0</v>
      </c>
      <c r="CK92" s="400">
        <f>CG92+'APONTAMENTO CREDENCIAMENTO'!CK92</f>
        <v>55</v>
      </c>
      <c r="CL92" s="400">
        <f>CH92+'APONTAMENTO CREDENCIAMENTO'!CL92</f>
        <v>0</v>
      </c>
      <c r="CM92" s="400">
        <f>CI92+'APONTAMENTO CREDENCIAMENTO'!CM92</f>
        <v>9</v>
      </c>
      <c r="CN92" s="400">
        <f>CJ92+'APONTAMENTO CREDENCIAMENTO'!CN92</f>
        <v>0</v>
      </c>
      <c r="CO92" s="400">
        <f>CK92+'APONTAMENTO CREDENCIAMENTO'!CO92</f>
        <v>55</v>
      </c>
      <c r="CP92" s="400">
        <f>CL92+'APONTAMENTO CREDENCIAMENTO'!CP92</f>
        <v>0</v>
      </c>
      <c r="CQ92" s="400">
        <f>CM92+'APONTAMENTO CREDENCIAMENTO'!CQ92</f>
        <v>9</v>
      </c>
      <c r="CR92" s="400">
        <f>CN92+'APONTAMENTO CREDENCIAMENTO'!CR92</f>
        <v>0</v>
      </c>
      <c r="CS92" s="400">
        <f>CO92+'APONTAMENTO CREDENCIAMENTO'!CS92</f>
        <v>55</v>
      </c>
      <c r="CT92" s="400">
        <f>CP92+'APONTAMENTO CREDENCIAMENTO'!CT92</f>
        <v>0</v>
      </c>
      <c r="CU92" s="400">
        <f>CQ92+'APONTAMENTO CREDENCIAMENTO'!CU92</f>
        <v>9</v>
      </c>
      <c r="CV92" s="400">
        <f>CR92+'APONTAMENTO CREDENCIAMENTO'!CV92</f>
        <v>0</v>
      </c>
      <c r="CW92" s="400">
        <f>CS92+'APONTAMENTO CREDENCIAMENTO'!CW92</f>
        <v>55</v>
      </c>
      <c r="CX92" s="400">
        <f>CT92+'APONTAMENTO CREDENCIAMENTO'!CX92</f>
        <v>0</v>
      </c>
      <c r="CY92" s="400">
        <f>CU92+'APONTAMENTO CREDENCIAMENTO'!CY92</f>
        <v>9</v>
      </c>
      <c r="CZ92" s="400">
        <f>CV92+'APONTAMENTO CREDENCIAMENTO'!CZ92</f>
        <v>0</v>
      </c>
      <c r="DA92" s="400">
        <f>CW92+'APONTAMENTO CREDENCIAMENTO'!DA92</f>
        <v>55</v>
      </c>
      <c r="DB92" s="400">
        <f>CX92+'APONTAMENTO CREDENCIAMENTO'!DB92</f>
        <v>0</v>
      </c>
      <c r="DC92" s="400">
        <f>CY92+'APONTAMENTO CREDENCIAMENTO'!DC92</f>
        <v>9</v>
      </c>
      <c r="DD92" s="400">
        <f>CZ92+'APONTAMENTO CREDENCIAMENTO'!DD92</f>
        <v>0</v>
      </c>
      <c r="DE92" s="400">
        <f>DA92+'APONTAMENTO CREDENCIAMENTO'!DE92</f>
        <v>55</v>
      </c>
      <c r="DF92" s="400">
        <f>DB92+'APONTAMENTO CREDENCIAMENTO'!DF92</f>
        <v>0</v>
      </c>
      <c r="DG92" s="400">
        <f>DC92+'APONTAMENTO CREDENCIAMENTO'!DG92</f>
        <v>9</v>
      </c>
      <c r="DH92" s="400">
        <f>DD92+'APONTAMENTO CREDENCIAMENTO'!DH92</f>
        <v>0</v>
      </c>
      <c r="DI92" s="400">
        <f>DE92+'APONTAMENTO CREDENCIAMENTO'!DI92</f>
        <v>55</v>
      </c>
      <c r="DJ92" s="400">
        <f>DF92+'APONTAMENTO CREDENCIAMENTO'!DJ92</f>
        <v>0</v>
      </c>
      <c r="DK92" s="400">
        <f>DG92+'APONTAMENTO CREDENCIAMENTO'!DK92</f>
        <v>9</v>
      </c>
      <c r="DL92" s="400">
        <f>DH92+'APONTAMENTO CREDENCIAMENTO'!DL92</f>
        <v>0</v>
      </c>
      <c r="DM92" s="400">
        <f>DI92+'APONTAMENTO CREDENCIAMENTO'!DM92</f>
        <v>55</v>
      </c>
      <c r="DN92" s="400">
        <f>DJ92+'APONTAMENTO CREDENCIAMENTO'!DN92</f>
        <v>0</v>
      </c>
      <c r="DO92" s="400">
        <f>DK92+'APONTAMENTO CREDENCIAMENTO'!DO92</f>
        <v>9</v>
      </c>
      <c r="DP92" s="400">
        <f>DL92+'APONTAMENTO CREDENCIAMENTO'!DP92</f>
        <v>0</v>
      </c>
      <c r="DQ92" s="400">
        <f>DM92+'APONTAMENTO CREDENCIAMENTO'!DQ92</f>
        <v>55</v>
      </c>
      <c r="DR92" s="400">
        <f>DN92+'APONTAMENTO CREDENCIAMENTO'!DR92</f>
        <v>0</v>
      </c>
      <c r="DS92" s="400">
        <f>DO92+'APONTAMENTO CREDENCIAMENTO'!DS92</f>
        <v>9</v>
      </c>
      <c r="DT92" s="400">
        <f>DP92+'APONTAMENTO CREDENCIAMENTO'!DT92</f>
        <v>0</v>
      </c>
      <c r="DU92" s="400">
        <f>DQ92+'APONTAMENTO CREDENCIAMENTO'!DU92</f>
        <v>55</v>
      </c>
      <c r="DV92" s="400">
        <f>DR92+'APONTAMENTO CREDENCIAMENTO'!DV92</f>
        <v>0</v>
      </c>
      <c r="DW92" s="400">
        <f>DS92+'APONTAMENTO CREDENCIAMENTO'!DW92</f>
        <v>9</v>
      </c>
      <c r="DX92" s="400">
        <f>DT92+'APONTAMENTO CREDENCIAMENTO'!DX92</f>
        <v>0</v>
      </c>
      <c r="DY92" s="400">
        <f>DU92+'APONTAMENTO CREDENCIAMENTO'!DY92</f>
        <v>55</v>
      </c>
      <c r="DZ92" s="400">
        <f>DV92+'APONTAMENTO CREDENCIAMENTO'!DZ92</f>
        <v>0</v>
      </c>
      <c r="EA92" s="400">
        <f>DW92+'APONTAMENTO CREDENCIAMENTO'!EA92</f>
        <v>9</v>
      </c>
      <c r="EB92" s="400">
        <f>DX92+'APONTAMENTO CREDENCIAMENTO'!EB92</f>
        <v>0</v>
      </c>
      <c r="EC92" s="400">
        <f>DY92+'APONTAMENTO CREDENCIAMENTO'!EC92</f>
        <v>55</v>
      </c>
      <c r="ED92" s="400">
        <f>DZ92+'APONTAMENTO CREDENCIAMENTO'!ED92</f>
        <v>0</v>
      </c>
      <c r="EE92" s="400">
        <f>EA92+'APONTAMENTO CREDENCIAMENTO'!EE92</f>
        <v>9</v>
      </c>
      <c r="EF92" s="400">
        <f>EB92+'APONTAMENTO CREDENCIAMENTO'!EF92</f>
        <v>0</v>
      </c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v>55</v>
      </c>
      <c r="EQ92" s="171">
        <v>0</v>
      </c>
      <c r="ER92" s="171">
        <v>9</v>
      </c>
      <c r="ES92" s="171">
        <v>0</v>
      </c>
      <c r="ET92" s="171">
        <v>0</v>
      </c>
      <c r="EU92" s="171">
        <v>0</v>
      </c>
      <c r="EV92" s="172">
        <v>64</v>
      </c>
      <c r="EW92" s="173"/>
      <c r="EX92" s="248">
        <v>0</v>
      </c>
      <c r="EY92" s="174">
        <v>173.52</v>
      </c>
      <c r="EZ92" s="249">
        <v>0</v>
      </c>
      <c r="FA92" s="249">
        <v>0</v>
      </c>
      <c r="FB92" s="174">
        <v>0</v>
      </c>
      <c r="FC92" s="126">
        <v>0</v>
      </c>
      <c r="FD92" s="250"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v>0</v>
      </c>
      <c r="HZ92" s="280">
        <v>0</v>
      </c>
      <c r="IA92" s="280">
        <v>0</v>
      </c>
      <c r="IB92" s="64"/>
      <c r="IC92" s="64"/>
    </row>
    <row r="93" spans="1:237" s="106" customFormat="1" ht="22.5" customHeight="1" x14ac:dyDescent="0.25">
      <c r="A93" s="368" t="s">
        <v>3262</v>
      </c>
      <c r="B93" s="369" t="s">
        <v>3263</v>
      </c>
      <c r="C93" s="375" t="s">
        <v>3191</v>
      </c>
      <c r="D93" s="371" t="s">
        <v>3264</v>
      </c>
      <c r="E93" s="371" t="s">
        <v>3265</v>
      </c>
      <c r="F93" s="376" t="s">
        <v>3181</v>
      </c>
      <c r="G93" s="376" t="s">
        <v>3182</v>
      </c>
      <c r="H93" s="373" t="s">
        <v>1330</v>
      </c>
      <c r="I93" s="374" t="s">
        <v>1330</v>
      </c>
      <c r="J93" s="421" t="s">
        <v>3183</v>
      </c>
      <c r="K93" s="422" t="s">
        <v>3186</v>
      </c>
      <c r="L93" s="329">
        <v>0</v>
      </c>
      <c r="M93" s="329">
        <v>0</v>
      </c>
      <c r="N93" s="657"/>
      <c r="O93" s="658" t="s">
        <v>3343</v>
      </c>
      <c r="P93" s="659">
        <v>0</v>
      </c>
      <c r="Q93" s="400"/>
      <c r="R93" s="401"/>
      <c r="S93" s="400"/>
      <c r="T93" s="401"/>
      <c r="U93" s="400">
        <f>Q93+'APONTAMENTO CREDENCIAMENTO'!U93</f>
        <v>0</v>
      </c>
      <c r="V93" s="400">
        <f>R93+'APONTAMENTO CREDENCIAMENTO'!V93</f>
        <v>0</v>
      </c>
      <c r="W93" s="400">
        <f>S93+'APONTAMENTO CREDENCIAMENTO'!W93</f>
        <v>0</v>
      </c>
      <c r="X93" s="400">
        <f>T93+'APONTAMENTO CREDENCIAMENTO'!X93</f>
        <v>0</v>
      </c>
      <c r="Y93" s="400">
        <f>U93+'APONTAMENTO CREDENCIAMENTO'!Y93</f>
        <v>0</v>
      </c>
      <c r="Z93" s="400">
        <f>V93+'APONTAMENTO CREDENCIAMENTO'!Z93</f>
        <v>0</v>
      </c>
      <c r="AA93" s="400">
        <f>W93+'APONTAMENTO CREDENCIAMENTO'!AA93</f>
        <v>0</v>
      </c>
      <c r="AB93" s="400">
        <f>X93+'APONTAMENTO CREDENCIAMENTO'!AB93</f>
        <v>0</v>
      </c>
      <c r="AC93" s="400">
        <f>Y93+'APONTAMENTO CREDENCIAMENTO'!AC93</f>
        <v>0</v>
      </c>
      <c r="AD93" s="400">
        <f>Z93+'APONTAMENTO CREDENCIAMENTO'!AD93</f>
        <v>0</v>
      </c>
      <c r="AE93" s="400">
        <f>AA93+'APONTAMENTO CREDENCIAMENTO'!AE93</f>
        <v>0</v>
      </c>
      <c r="AF93" s="400">
        <f>AB93+'APONTAMENTO CREDENCIAMENTO'!AF93</f>
        <v>0</v>
      </c>
      <c r="AG93" s="400">
        <f>AC93+'APONTAMENTO CREDENCIAMENTO'!AG93</f>
        <v>0</v>
      </c>
      <c r="AH93" s="400">
        <f>AD93+'APONTAMENTO CREDENCIAMENTO'!AH93</f>
        <v>0</v>
      </c>
      <c r="AI93" s="400">
        <f>AE93+'APONTAMENTO CREDENCIAMENTO'!AI93</f>
        <v>0</v>
      </c>
      <c r="AJ93" s="400">
        <f>AF93+'APONTAMENTO CREDENCIAMENTO'!AJ93</f>
        <v>0</v>
      </c>
      <c r="AK93" s="400">
        <f>AG93+'APONTAMENTO CREDENCIAMENTO'!AK93</f>
        <v>0</v>
      </c>
      <c r="AL93" s="400">
        <f>AH93+'APONTAMENTO CREDENCIAMENTO'!AL93</f>
        <v>0</v>
      </c>
      <c r="AM93" s="400">
        <f>AI93+'APONTAMENTO CREDENCIAMENTO'!AM93</f>
        <v>0</v>
      </c>
      <c r="AN93" s="400">
        <f>AJ93+'APONTAMENTO CREDENCIAMENTO'!AN93</f>
        <v>0</v>
      </c>
      <c r="AO93" s="400">
        <f>AK93+'APONTAMENTO CREDENCIAMENTO'!AO93</f>
        <v>0</v>
      </c>
      <c r="AP93" s="400">
        <f>AL93+'APONTAMENTO CREDENCIAMENTO'!AP93</f>
        <v>0</v>
      </c>
      <c r="AQ93" s="400">
        <f>AM93+'APONTAMENTO CREDENCIAMENTO'!AQ93</f>
        <v>0</v>
      </c>
      <c r="AR93" s="400">
        <f>AN93+'APONTAMENTO CREDENCIAMENTO'!AR93</f>
        <v>0</v>
      </c>
      <c r="AS93" s="400">
        <f>AO93+'APONTAMENTO CREDENCIAMENTO'!AS93</f>
        <v>0</v>
      </c>
      <c r="AT93" s="400">
        <f>AP93+'APONTAMENTO CREDENCIAMENTO'!AT93</f>
        <v>0</v>
      </c>
      <c r="AU93" s="400">
        <f>AQ93+'APONTAMENTO CREDENCIAMENTO'!AU93</f>
        <v>0</v>
      </c>
      <c r="AV93" s="400">
        <f>AR93+'APONTAMENTO CREDENCIAMENTO'!AV93</f>
        <v>0</v>
      </c>
      <c r="AW93" s="400">
        <f>AS93+'APONTAMENTO CREDENCIAMENTO'!AW93</f>
        <v>0</v>
      </c>
      <c r="AX93" s="400">
        <f>AT93+'APONTAMENTO CREDENCIAMENTO'!AX93</f>
        <v>0</v>
      </c>
      <c r="AY93" s="400">
        <f>AU93+'APONTAMENTO CREDENCIAMENTO'!AY93</f>
        <v>0</v>
      </c>
      <c r="AZ93" s="400">
        <f>AV93+'APONTAMENTO CREDENCIAMENTO'!AZ93</f>
        <v>0</v>
      </c>
      <c r="BA93" s="400">
        <f>AW93+'APONTAMENTO CREDENCIAMENTO'!BA93</f>
        <v>0</v>
      </c>
      <c r="BB93" s="400">
        <f>AX93+'APONTAMENTO CREDENCIAMENTO'!BB93</f>
        <v>0</v>
      </c>
      <c r="BC93" s="400">
        <f>AY93+'APONTAMENTO CREDENCIAMENTO'!BC93</f>
        <v>0</v>
      </c>
      <c r="BD93" s="400">
        <f>AZ93+'APONTAMENTO CREDENCIAMENTO'!BD93</f>
        <v>0</v>
      </c>
      <c r="BE93" s="400">
        <f>BA93+'APONTAMENTO CREDENCIAMENTO'!BE93</f>
        <v>0</v>
      </c>
      <c r="BF93" s="400">
        <f>BB93+'APONTAMENTO CREDENCIAMENTO'!BF93</f>
        <v>0</v>
      </c>
      <c r="BG93" s="400">
        <f>BC93+'APONTAMENTO CREDENCIAMENTO'!BG93</f>
        <v>0</v>
      </c>
      <c r="BH93" s="400">
        <f>BD93+'APONTAMENTO CREDENCIAMENTO'!BH93</f>
        <v>0</v>
      </c>
      <c r="BI93" s="400">
        <f>BE93+'APONTAMENTO CREDENCIAMENTO'!BI93</f>
        <v>0</v>
      </c>
      <c r="BJ93" s="400">
        <f>BF93+'APONTAMENTO CREDENCIAMENTO'!BJ93</f>
        <v>0</v>
      </c>
      <c r="BK93" s="400">
        <f>BG93+'APONTAMENTO CREDENCIAMENTO'!BK93</f>
        <v>0</v>
      </c>
      <c r="BL93" s="400">
        <f>BH93+'APONTAMENTO CREDENCIAMENTO'!BL93</f>
        <v>0</v>
      </c>
      <c r="BM93" s="400">
        <f>BI93+'APONTAMENTO CREDENCIAMENTO'!BM93</f>
        <v>0</v>
      </c>
      <c r="BN93" s="400">
        <f>BJ93+'APONTAMENTO CREDENCIAMENTO'!BN93</f>
        <v>0</v>
      </c>
      <c r="BO93" s="400">
        <f>BK93+'APONTAMENTO CREDENCIAMENTO'!BO93</f>
        <v>0</v>
      </c>
      <c r="BP93" s="400">
        <f>BL93+'APONTAMENTO CREDENCIAMENTO'!BP93</f>
        <v>0</v>
      </c>
      <c r="BQ93" s="400">
        <f>BM93+'APONTAMENTO CREDENCIAMENTO'!BQ93</f>
        <v>0</v>
      </c>
      <c r="BR93" s="400">
        <f>BN93+'APONTAMENTO CREDENCIAMENTO'!BR93</f>
        <v>0</v>
      </c>
      <c r="BS93" s="400">
        <f>BO93+'APONTAMENTO CREDENCIAMENTO'!BS93</f>
        <v>0</v>
      </c>
      <c r="BT93" s="400">
        <f>BP93+'APONTAMENTO CREDENCIAMENTO'!BT93</f>
        <v>0</v>
      </c>
      <c r="BU93" s="400">
        <f>BQ93+'APONTAMENTO CREDENCIAMENTO'!BU93</f>
        <v>0</v>
      </c>
      <c r="BV93" s="400">
        <f>BR93+'APONTAMENTO CREDENCIAMENTO'!BV93</f>
        <v>0</v>
      </c>
      <c r="BW93" s="400">
        <f>BS93+'APONTAMENTO CREDENCIAMENTO'!BW93</f>
        <v>0</v>
      </c>
      <c r="BX93" s="400">
        <f>BT93+'APONTAMENTO CREDENCIAMENTO'!BX93</f>
        <v>0</v>
      </c>
      <c r="BY93" s="400">
        <f>BU93+'APONTAMENTO CREDENCIAMENTO'!BY93</f>
        <v>0</v>
      </c>
      <c r="BZ93" s="400">
        <f>BV93+'APONTAMENTO CREDENCIAMENTO'!BZ93</f>
        <v>0</v>
      </c>
      <c r="CA93" s="400">
        <f>BW93+'APONTAMENTO CREDENCIAMENTO'!CA93</f>
        <v>0</v>
      </c>
      <c r="CB93" s="400">
        <f>BX93+'APONTAMENTO CREDENCIAMENTO'!CB93</f>
        <v>0</v>
      </c>
      <c r="CC93" s="400">
        <f>BY93+'APONTAMENTO CREDENCIAMENTO'!CC93</f>
        <v>0</v>
      </c>
      <c r="CD93" s="400">
        <f>BZ93+'APONTAMENTO CREDENCIAMENTO'!CD93</f>
        <v>0</v>
      </c>
      <c r="CE93" s="400">
        <f>CA93+'APONTAMENTO CREDENCIAMENTO'!CE93</f>
        <v>0</v>
      </c>
      <c r="CF93" s="400">
        <f>CB93+'APONTAMENTO CREDENCIAMENTO'!CF93</f>
        <v>0</v>
      </c>
      <c r="CG93" s="400">
        <f>CC93+'APONTAMENTO CREDENCIAMENTO'!CG93</f>
        <v>0</v>
      </c>
      <c r="CH93" s="400">
        <f>CD93+'APONTAMENTO CREDENCIAMENTO'!CH93</f>
        <v>0</v>
      </c>
      <c r="CI93" s="400">
        <f>CE93+'APONTAMENTO CREDENCIAMENTO'!CI93</f>
        <v>0</v>
      </c>
      <c r="CJ93" s="400">
        <f>CF93+'APONTAMENTO CREDENCIAMENTO'!CJ93</f>
        <v>0</v>
      </c>
      <c r="CK93" s="400">
        <f>CG93+'APONTAMENTO CREDENCIAMENTO'!CK93</f>
        <v>0</v>
      </c>
      <c r="CL93" s="400">
        <f>CH93+'APONTAMENTO CREDENCIAMENTO'!CL93</f>
        <v>0</v>
      </c>
      <c r="CM93" s="400">
        <f>CI93+'APONTAMENTO CREDENCIAMENTO'!CM93</f>
        <v>0</v>
      </c>
      <c r="CN93" s="400">
        <f>CJ93+'APONTAMENTO CREDENCIAMENTO'!CN93</f>
        <v>0</v>
      </c>
      <c r="CO93" s="400">
        <f>CK93+'APONTAMENTO CREDENCIAMENTO'!CO93</f>
        <v>0</v>
      </c>
      <c r="CP93" s="400">
        <f>CL93+'APONTAMENTO CREDENCIAMENTO'!CP93</f>
        <v>0</v>
      </c>
      <c r="CQ93" s="400">
        <f>CM93+'APONTAMENTO CREDENCIAMENTO'!CQ93</f>
        <v>0</v>
      </c>
      <c r="CR93" s="400">
        <f>CN93+'APONTAMENTO CREDENCIAMENTO'!CR93</f>
        <v>0</v>
      </c>
      <c r="CS93" s="400">
        <f>CO93+'APONTAMENTO CREDENCIAMENTO'!CS93</f>
        <v>0</v>
      </c>
      <c r="CT93" s="400">
        <f>CP93+'APONTAMENTO CREDENCIAMENTO'!CT93</f>
        <v>0</v>
      </c>
      <c r="CU93" s="400">
        <f>CQ93+'APONTAMENTO CREDENCIAMENTO'!CU93</f>
        <v>0</v>
      </c>
      <c r="CV93" s="400">
        <f>CR93+'APONTAMENTO CREDENCIAMENTO'!CV93</f>
        <v>0</v>
      </c>
      <c r="CW93" s="400">
        <f>CS93+'APONTAMENTO CREDENCIAMENTO'!CW93</f>
        <v>0</v>
      </c>
      <c r="CX93" s="400">
        <f>CT93+'APONTAMENTO CREDENCIAMENTO'!CX93</f>
        <v>0</v>
      </c>
      <c r="CY93" s="400">
        <f>CU93+'APONTAMENTO CREDENCIAMENTO'!CY93</f>
        <v>0</v>
      </c>
      <c r="CZ93" s="400">
        <f>CV93+'APONTAMENTO CREDENCIAMENTO'!CZ93</f>
        <v>0</v>
      </c>
      <c r="DA93" s="400">
        <f>CW93+'APONTAMENTO CREDENCIAMENTO'!DA93</f>
        <v>0</v>
      </c>
      <c r="DB93" s="400">
        <f>CX93+'APONTAMENTO CREDENCIAMENTO'!DB93</f>
        <v>0</v>
      </c>
      <c r="DC93" s="400">
        <f>CY93+'APONTAMENTO CREDENCIAMENTO'!DC93</f>
        <v>0</v>
      </c>
      <c r="DD93" s="400">
        <f>CZ93+'APONTAMENTO CREDENCIAMENTO'!DD93</f>
        <v>0</v>
      </c>
      <c r="DE93" s="400">
        <f>DA93+'APONTAMENTO CREDENCIAMENTO'!DE93</f>
        <v>0</v>
      </c>
      <c r="DF93" s="400">
        <f>DB93+'APONTAMENTO CREDENCIAMENTO'!DF93</f>
        <v>0</v>
      </c>
      <c r="DG93" s="400">
        <f>DC93+'APONTAMENTO CREDENCIAMENTO'!DG93</f>
        <v>0</v>
      </c>
      <c r="DH93" s="400">
        <f>DD93+'APONTAMENTO CREDENCIAMENTO'!DH93</f>
        <v>0</v>
      </c>
      <c r="DI93" s="400">
        <f>DE93+'APONTAMENTO CREDENCIAMENTO'!DI93</f>
        <v>0</v>
      </c>
      <c r="DJ93" s="400">
        <f>DF93+'APONTAMENTO CREDENCIAMENTO'!DJ93</f>
        <v>0</v>
      </c>
      <c r="DK93" s="400">
        <f>DG93+'APONTAMENTO CREDENCIAMENTO'!DK93</f>
        <v>0</v>
      </c>
      <c r="DL93" s="400">
        <f>DH93+'APONTAMENTO CREDENCIAMENTO'!DL93</f>
        <v>0</v>
      </c>
      <c r="DM93" s="400">
        <f>DI93+'APONTAMENTO CREDENCIAMENTO'!DM93</f>
        <v>0</v>
      </c>
      <c r="DN93" s="400">
        <f>DJ93+'APONTAMENTO CREDENCIAMENTO'!DN93</f>
        <v>0</v>
      </c>
      <c r="DO93" s="400">
        <f>DK93+'APONTAMENTO CREDENCIAMENTO'!DO93</f>
        <v>0</v>
      </c>
      <c r="DP93" s="400">
        <f>DL93+'APONTAMENTO CREDENCIAMENTO'!DP93</f>
        <v>0</v>
      </c>
      <c r="DQ93" s="400">
        <f>DM93+'APONTAMENTO CREDENCIAMENTO'!DQ93</f>
        <v>0</v>
      </c>
      <c r="DR93" s="400">
        <f>DN93+'APONTAMENTO CREDENCIAMENTO'!DR93</f>
        <v>0</v>
      </c>
      <c r="DS93" s="400">
        <f>DO93+'APONTAMENTO CREDENCIAMENTO'!DS93</f>
        <v>0</v>
      </c>
      <c r="DT93" s="400">
        <f>DP93+'APONTAMENTO CREDENCIAMENTO'!DT93</f>
        <v>0</v>
      </c>
      <c r="DU93" s="400">
        <f>DQ93+'APONTAMENTO CREDENCIAMENTO'!DU93</f>
        <v>0</v>
      </c>
      <c r="DV93" s="400">
        <f>DR93+'APONTAMENTO CREDENCIAMENTO'!DV93</f>
        <v>0</v>
      </c>
      <c r="DW93" s="400">
        <f>DS93+'APONTAMENTO CREDENCIAMENTO'!DW93</f>
        <v>0</v>
      </c>
      <c r="DX93" s="400">
        <f>DT93+'APONTAMENTO CREDENCIAMENTO'!DX93</f>
        <v>0</v>
      </c>
      <c r="DY93" s="400">
        <f>DU93+'APONTAMENTO CREDENCIAMENTO'!DY93</f>
        <v>0</v>
      </c>
      <c r="DZ93" s="400">
        <f>DV93+'APONTAMENTO CREDENCIAMENTO'!DZ93</f>
        <v>0</v>
      </c>
      <c r="EA93" s="400">
        <f>DW93+'APONTAMENTO CREDENCIAMENTO'!EA93</f>
        <v>0</v>
      </c>
      <c r="EB93" s="400">
        <f>DX93+'APONTAMENTO CREDENCIAMENTO'!EB93</f>
        <v>0</v>
      </c>
      <c r="EC93" s="400">
        <f>DY93+'APONTAMENTO CREDENCIAMENTO'!EC93</f>
        <v>0</v>
      </c>
      <c r="ED93" s="400">
        <f>DZ93+'APONTAMENTO CREDENCIAMENTO'!ED93</f>
        <v>0</v>
      </c>
      <c r="EE93" s="400">
        <f>EA93+'APONTAMENTO CREDENCIAMENTO'!EE93</f>
        <v>0</v>
      </c>
      <c r="EF93" s="400">
        <f>EB93+'APONTAMENTO CREDENCIAMENTO'!EF93</f>
        <v>0</v>
      </c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v>0</v>
      </c>
      <c r="EQ93" s="171">
        <v>0</v>
      </c>
      <c r="ER93" s="171">
        <v>0</v>
      </c>
      <c r="ES93" s="171">
        <v>0</v>
      </c>
      <c r="ET93" s="171">
        <v>0</v>
      </c>
      <c r="EU93" s="171">
        <v>0</v>
      </c>
      <c r="EV93" s="172">
        <v>0</v>
      </c>
      <c r="EW93" s="125"/>
      <c r="EX93" s="248">
        <v>0</v>
      </c>
      <c r="EY93" s="174">
        <v>0</v>
      </c>
      <c r="EZ93" s="249">
        <v>0</v>
      </c>
      <c r="FA93" s="249">
        <v>0</v>
      </c>
      <c r="FB93" s="174">
        <v>0</v>
      </c>
      <c r="FC93" s="126">
        <v>0</v>
      </c>
      <c r="FD93" s="250"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v>0</v>
      </c>
      <c r="HZ93" s="280">
        <v>0</v>
      </c>
      <c r="IA93" s="280">
        <v>0</v>
      </c>
      <c r="IB93" s="64"/>
      <c r="IC93" s="64"/>
    </row>
    <row r="94" spans="1:237" s="106" customFormat="1" ht="22.5" customHeight="1" x14ac:dyDescent="0.25">
      <c r="A94" s="368" t="s">
        <v>3262</v>
      </c>
      <c r="B94" s="369" t="s">
        <v>3263</v>
      </c>
      <c r="C94" s="375" t="s">
        <v>3191</v>
      </c>
      <c r="D94" s="371" t="s">
        <v>3264</v>
      </c>
      <c r="E94" s="371" t="s">
        <v>3265</v>
      </c>
      <c r="F94" s="376" t="s">
        <v>3181</v>
      </c>
      <c r="G94" s="376" t="s">
        <v>3182</v>
      </c>
      <c r="H94" s="373" t="s">
        <v>1330</v>
      </c>
      <c r="I94" s="374" t="s">
        <v>1330</v>
      </c>
      <c r="J94" s="421" t="s">
        <v>3183</v>
      </c>
      <c r="K94" s="423" t="s">
        <v>3187</v>
      </c>
      <c r="L94" s="329">
        <v>0</v>
      </c>
      <c r="M94" s="329">
        <v>0</v>
      </c>
      <c r="N94" s="657"/>
      <c r="O94" s="658" t="s">
        <v>3343</v>
      </c>
      <c r="P94" s="659">
        <v>0</v>
      </c>
      <c r="Q94" s="400"/>
      <c r="R94" s="401"/>
      <c r="S94" s="400"/>
      <c r="T94" s="401"/>
      <c r="U94" s="400">
        <f>Q94+'APONTAMENTO CREDENCIAMENTO'!U94</f>
        <v>0</v>
      </c>
      <c r="V94" s="400">
        <f>R94+'APONTAMENTO CREDENCIAMENTO'!V94</f>
        <v>0</v>
      </c>
      <c r="W94" s="400">
        <f>S94+'APONTAMENTO CREDENCIAMENTO'!W94</f>
        <v>0</v>
      </c>
      <c r="X94" s="400">
        <f>T94+'APONTAMENTO CREDENCIAMENTO'!X94</f>
        <v>0</v>
      </c>
      <c r="Y94" s="400">
        <f>U94+'APONTAMENTO CREDENCIAMENTO'!Y94</f>
        <v>0</v>
      </c>
      <c r="Z94" s="400">
        <f>V94+'APONTAMENTO CREDENCIAMENTO'!Z94</f>
        <v>0</v>
      </c>
      <c r="AA94" s="400">
        <f>W94+'APONTAMENTO CREDENCIAMENTO'!AA94</f>
        <v>0</v>
      </c>
      <c r="AB94" s="400">
        <f>X94+'APONTAMENTO CREDENCIAMENTO'!AB94</f>
        <v>0</v>
      </c>
      <c r="AC94" s="400">
        <f>Y94+'APONTAMENTO CREDENCIAMENTO'!AC94</f>
        <v>0</v>
      </c>
      <c r="AD94" s="400">
        <f>Z94+'APONTAMENTO CREDENCIAMENTO'!AD94</f>
        <v>0</v>
      </c>
      <c r="AE94" s="400">
        <f>AA94+'APONTAMENTO CREDENCIAMENTO'!AE94</f>
        <v>0</v>
      </c>
      <c r="AF94" s="400">
        <f>AB94+'APONTAMENTO CREDENCIAMENTO'!AF94</f>
        <v>0</v>
      </c>
      <c r="AG94" s="400">
        <f>AC94+'APONTAMENTO CREDENCIAMENTO'!AG94</f>
        <v>0</v>
      </c>
      <c r="AH94" s="400">
        <f>AD94+'APONTAMENTO CREDENCIAMENTO'!AH94</f>
        <v>0</v>
      </c>
      <c r="AI94" s="400">
        <f>AE94+'APONTAMENTO CREDENCIAMENTO'!AI94</f>
        <v>0</v>
      </c>
      <c r="AJ94" s="400">
        <f>AF94+'APONTAMENTO CREDENCIAMENTO'!AJ94</f>
        <v>0</v>
      </c>
      <c r="AK94" s="400">
        <f>AG94+'APONTAMENTO CREDENCIAMENTO'!AK94</f>
        <v>0</v>
      </c>
      <c r="AL94" s="400">
        <f>AH94+'APONTAMENTO CREDENCIAMENTO'!AL94</f>
        <v>0</v>
      </c>
      <c r="AM94" s="400">
        <f>AI94+'APONTAMENTO CREDENCIAMENTO'!AM94</f>
        <v>0</v>
      </c>
      <c r="AN94" s="400">
        <f>AJ94+'APONTAMENTO CREDENCIAMENTO'!AN94</f>
        <v>0</v>
      </c>
      <c r="AO94" s="400">
        <f>AK94+'APONTAMENTO CREDENCIAMENTO'!AO94</f>
        <v>0</v>
      </c>
      <c r="AP94" s="400">
        <f>AL94+'APONTAMENTO CREDENCIAMENTO'!AP94</f>
        <v>0</v>
      </c>
      <c r="AQ94" s="400">
        <f>AM94+'APONTAMENTO CREDENCIAMENTO'!AQ94</f>
        <v>0</v>
      </c>
      <c r="AR94" s="400">
        <f>AN94+'APONTAMENTO CREDENCIAMENTO'!AR94</f>
        <v>0</v>
      </c>
      <c r="AS94" s="400">
        <f>AO94+'APONTAMENTO CREDENCIAMENTO'!AS94</f>
        <v>0</v>
      </c>
      <c r="AT94" s="400">
        <f>AP94+'APONTAMENTO CREDENCIAMENTO'!AT94</f>
        <v>0</v>
      </c>
      <c r="AU94" s="400">
        <f>AQ94+'APONTAMENTO CREDENCIAMENTO'!AU94</f>
        <v>0</v>
      </c>
      <c r="AV94" s="400">
        <f>AR94+'APONTAMENTO CREDENCIAMENTO'!AV94</f>
        <v>0</v>
      </c>
      <c r="AW94" s="400">
        <f>AS94+'APONTAMENTO CREDENCIAMENTO'!AW94</f>
        <v>0</v>
      </c>
      <c r="AX94" s="400">
        <f>AT94+'APONTAMENTO CREDENCIAMENTO'!AX94</f>
        <v>0</v>
      </c>
      <c r="AY94" s="400">
        <f>AU94+'APONTAMENTO CREDENCIAMENTO'!AY94</f>
        <v>0</v>
      </c>
      <c r="AZ94" s="400">
        <f>AV94+'APONTAMENTO CREDENCIAMENTO'!AZ94</f>
        <v>0</v>
      </c>
      <c r="BA94" s="400">
        <f>AW94+'APONTAMENTO CREDENCIAMENTO'!BA94</f>
        <v>0</v>
      </c>
      <c r="BB94" s="400">
        <f>AX94+'APONTAMENTO CREDENCIAMENTO'!BB94</f>
        <v>0</v>
      </c>
      <c r="BC94" s="400">
        <f>AY94+'APONTAMENTO CREDENCIAMENTO'!BC94</f>
        <v>0</v>
      </c>
      <c r="BD94" s="400">
        <f>AZ94+'APONTAMENTO CREDENCIAMENTO'!BD94</f>
        <v>0</v>
      </c>
      <c r="BE94" s="400">
        <f>BA94+'APONTAMENTO CREDENCIAMENTO'!BE94</f>
        <v>0</v>
      </c>
      <c r="BF94" s="400">
        <f>BB94+'APONTAMENTO CREDENCIAMENTO'!BF94</f>
        <v>0</v>
      </c>
      <c r="BG94" s="400">
        <f>BC94+'APONTAMENTO CREDENCIAMENTO'!BG94</f>
        <v>0</v>
      </c>
      <c r="BH94" s="400">
        <f>BD94+'APONTAMENTO CREDENCIAMENTO'!BH94</f>
        <v>0</v>
      </c>
      <c r="BI94" s="400">
        <f>BE94+'APONTAMENTO CREDENCIAMENTO'!BI94</f>
        <v>0</v>
      </c>
      <c r="BJ94" s="400">
        <f>BF94+'APONTAMENTO CREDENCIAMENTO'!BJ94</f>
        <v>0</v>
      </c>
      <c r="BK94" s="400">
        <f>BG94+'APONTAMENTO CREDENCIAMENTO'!BK94</f>
        <v>0</v>
      </c>
      <c r="BL94" s="400">
        <f>BH94+'APONTAMENTO CREDENCIAMENTO'!BL94</f>
        <v>0</v>
      </c>
      <c r="BM94" s="400">
        <f>BI94+'APONTAMENTO CREDENCIAMENTO'!BM94</f>
        <v>0</v>
      </c>
      <c r="BN94" s="400">
        <f>BJ94+'APONTAMENTO CREDENCIAMENTO'!BN94</f>
        <v>0</v>
      </c>
      <c r="BO94" s="400">
        <f>BK94+'APONTAMENTO CREDENCIAMENTO'!BO94</f>
        <v>0</v>
      </c>
      <c r="BP94" s="400">
        <f>BL94+'APONTAMENTO CREDENCIAMENTO'!BP94</f>
        <v>0</v>
      </c>
      <c r="BQ94" s="400">
        <f>BM94+'APONTAMENTO CREDENCIAMENTO'!BQ94</f>
        <v>0</v>
      </c>
      <c r="BR94" s="400">
        <f>BN94+'APONTAMENTO CREDENCIAMENTO'!BR94</f>
        <v>0</v>
      </c>
      <c r="BS94" s="400">
        <f>BO94+'APONTAMENTO CREDENCIAMENTO'!BS94</f>
        <v>0</v>
      </c>
      <c r="BT94" s="400">
        <f>BP94+'APONTAMENTO CREDENCIAMENTO'!BT94</f>
        <v>0</v>
      </c>
      <c r="BU94" s="400">
        <f>BQ94+'APONTAMENTO CREDENCIAMENTO'!BU94</f>
        <v>0</v>
      </c>
      <c r="BV94" s="400">
        <f>BR94+'APONTAMENTO CREDENCIAMENTO'!BV94</f>
        <v>0</v>
      </c>
      <c r="BW94" s="400">
        <f>BS94+'APONTAMENTO CREDENCIAMENTO'!BW94</f>
        <v>0</v>
      </c>
      <c r="BX94" s="400">
        <f>BT94+'APONTAMENTO CREDENCIAMENTO'!BX94</f>
        <v>0</v>
      </c>
      <c r="BY94" s="400">
        <f>BU94+'APONTAMENTO CREDENCIAMENTO'!BY94</f>
        <v>0</v>
      </c>
      <c r="BZ94" s="400">
        <f>BV94+'APONTAMENTO CREDENCIAMENTO'!BZ94</f>
        <v>0</v>
      </c>
      <c r="CA94" s="400">
        <f>BW94+'APONTAMENTO CREDENCIAMENTO'!CA94</f>
        <v>0</v>
      </c>
      <c r="CB94" s="400">
        <f>BX94+'APONTAMENTO CREDENCIAMENTO'!CB94</f>
        <v>0</v>
      </c>
      <c r="CC94" s="400">
        <f>BY94+'APONTAMENTO CREDENCIAMENTO'!CC94</f>
        <v>0</v>
      </c>
      <c r="CD94" s="400">
        <f>BZ94+'APONTAMENTO CREDENCIAMENTO'!CD94</f>
        <v>0</v>
      </c>
      <c r="CE94" s="400">
        <f>CA94+'APONTAMENTO CREDENCIAMENTO'!CE94</f>
        <v>0</v>
      </c>
      <c r="CF94" s="400">
        <f>CB94+'APONTAMENTO CREDENCIAMENTO'!CF94</f>
        <v>0</v>
      </c>
      <c r="CG94" s="400">
        <f>CC94+'APONTAMENTO CREDENCIAMENTO'!CG94</f>
        <v>0</v>
      </c>
      <c r="CH94" s="400">
        <f>CD94+'APONTAMENTO CREDENCIAMENTO'!CH94</f>
        <v>0</v>
      </c>
      <c r="CI94" s="400">
        <f>CE94+'APONTAMENTO CREDENCIAMENTO'!CI94</f>
        <v>0</v>
      </c>
      <c r="CJ94" s="400">
        <f>CF94+'APONTAMENTO CREDENCIAMENTO'!CJ94</f>
        <v>0</v>
      </c>
      <c r="CK94" s="400">
        <f>CG94+'APONTAMENTO CREDENCIAMENTO'!CK94</f>
        <v>0</v>
      </c>
      <c r="CL94" s="400">
        <f>CH94+'APONTAMENTO CREDENCIAMENTO'!CL94</f>
        <v>0</v>
      </c>
      <c r="CM94" s="400">
        <f>CI94+'APONTAMENTO CREDENCIAMENTO'!CM94</f>
        <v>0</v>
      </c>
      <c r="CN94" s="400">
        <f>CJ94+'APONTAMENTO CREDENCIAMENTO'!CN94</f>
        <v>0</v>
      </c>
      <c r="CO94" s="400">
        <f>CK94+'APONTAMENTO CREDENCIAMENTO'!CO94</f>
        <v>0</v>
      </c>
      <c r="CP94" s="400">
        <f>CL94+'APONTAMENTO CREDENCIAMENTO'!CP94</f>
        <v>0</v>
      </c>
      <c r="CQ94" s="400">
        <f>CM94+'APONTAMENTO CREDENCIAMENTO'!CQ94</f>
        <v>0</v>
      </c>
      <c r="CR94" s="400">
        <f>CN94+'APONTAMENTO CREDENCIAMENTO'!CR94</f>
        <v>0</v>
      </c>
      <c r="CS94" s="400">
        <f>CO94+'APONTAMENTO CREDENCIAMENTO'!CS94</f>
        <v>0</v>
      </c>
      <c r="CT94" s="400">
        <f>CP94+'APONTAMENTO CREDENCIAMENTO'!CT94</f>
        <v>0</v>
      </c>
      <c r="CU94" s="400">
        <f>CQ94+'APONTAMENTO CREDENCIAMENTO'!CU94</f>
        <v>0</v>
      </c>
      <c r="CV94" s="400">
        <f>CR94+'APONTAMENTO CREDENCIAMENTO'!CV94</f>
        <v>0</v>
      </c>
      <c r="CW94" s="400">
        <f>CS94+'APONTAMENTO CREDENCIAMENTO'!CW94</f>
        <v>0</v>
      </c>
      <c r="CX94" s="400">
        <f>CT94+'APONTAMENTO CREDENCIAMENTO'!CX94</f>
        <v>0</v>
      </c>
      <c r="CY94" s="400">
        <f>CU94+'APONTAMENTO CREDENCIAMENTO'!CY94</f>
        <v>0</v>
      </c>
      <c r="CZ94" s="400">
        <f>CV94+'APONTAMENTO CREDENCIAMENTO'!CZ94</f>
        <v>0</v>
      </c>
      <c r="DA94" s="400">
        <f>CW94+'APONTAMENTO CREDENCIAMENTO'!DA94</f>
        <v>0</v>
      </c>
      <c r="DB94" s="400">
        <f>CX94+'APONTAMENTO CREDENCIAMENTO'!DB94</f>
        <v>0</v>
      </c>
      <c r="DC94" s="400">
        <f>CY94+'APONTAMENTO CREDENCIAMENTO'!DC94</f>
        <v>0</v>
      </c>
      <c r="DD94" s="400">
        <f>CZ94+'APONTAMENTO CREDENCIAMENTO'!DD94</f>
        <v>0</v>
      </c>
      <c r="DE94" s="400">
        <f>DA94+'APONTAMENTO CREDENCIAMENTO'!DE94</f>
        <v>0</v>
      </c>
      <c r="DF94" s="400">
        <f>DB94+'APONTAMENTO CREDENCIAMENTO'!DF94</f>
        <v>0</v>
      </c>
      <c r="DG94" s="400">
        <f>DC94+'APONTAMENTO CREDENCIAMENTO'!DG94</f>
        <v>0</v>
      </c>
      <c r="DH94" s="400">
        <f>DD94+'APONTAMENTO CREDENCIAMENTO'!DH94</f>
        <v>0</v>
      </c>
      <c r="DI94" s="400">
        <f>DE94+'APONTAMENTO CREDENCIAMENTO'!DI94</f>
        <v>0</v>
      </c>
      <c r="DJ94" s="400">
        <f>DF94+'APONTAMENTO CREDENCIAMENTO'!DJ94</f>
        <v>0</v>
      </c>
      <c r="DK94" s="400">
        <f>DG94+'APONTAMENTO CREDENCIAMENTO'!DK94</f>
        <v>0</v>
      </c>
      <c r="DL94" s="400">
        <f>DH94+'APONTAMENTO CREDENCIAMENTO'!DL94</f>
        <v>0</v>
      </c>
      <c r="DM94" s="400">
        <f>DI94+'APONTAMENTO CREDENCIAMENTO'!DM94</f>
        <v>0</v>
      </c>
      <c r="DN94" s="400">
        <f>DJ94+'APONTAMENTO CREDENCIAMENTO'!DN94</f>
        <v>0</v>
      </c>
      <c r="DO94" s="400">
        <f>DK94+'APONTAMENTO CREDENCIAMENTO'!DO94</f>
        <v>0</v>
      </c>
      <c r="DP94" s="400">
        <f>DL94+'APONTAMENTO CREDENCIAMENTO'!DP94</f>
        <v>0</v>
      </c>
      <c r="DQ94" s="400">
        <f>DM94+'APONTAMENTO CREDENCIAMENTO'!DQ94</f>
        <v>0</v>
      </c>
      <c r="DR94" s="400">
        <f>DN94+'APONTAMENTO CREDENCIAMENTO'!DR94</f>
        <v>0</v>
      </c>
      <c r="DS94" s="400">
        <f>DO94+'APONTAMENTO CREDENCIAMENTO'!DS94</f>
        <v>0</v>
      </c>
      <c r="DT94" s="400">
        <f>DP94+'APONTAMENTO CREDENCIAMENTO'!DT94</f>
        <v>0</v>
      </c>
      <c r="DU94" s="400">
        <f>DQ94+'APONTAMENTO CREDENCIAMENTO'!DU94</f>
        <v>0</v>
      </c>
      <c r="DV94" s="400">
        <f>DR94+'APONTAMENTO CREDENCIAMENTO'!DV94</f>
        <v>0</v>
      </c>
      <c r="DW94" s="400">
        <f>DS94+'APONTAMENTO CREDENCIAMENTO'!DW94</f>
        <v>0</v>
      </c>
      <c r="DX94" s="400">
        <f>DT94+'APONTAMENTO CREDENCIAMENTO'!DX94</f>
        <v>0</v>
      </c>
      <c r="DY94" s="400">
        <f>DU94+'APONTAMENTO CREDENCIAMENTO'!DY94</f>
        <v>0</v>
      </c>
      <c r="DZ94" s="400">
        <f>DV94+'APONTAMENTO CREDENCIAMENTO'!DZ94</f>
        <v>0</v>
      </c>
      <c r="EA94" s="400">
        <f>DW94+'APONTAMENTO CREDENCIAMENTO'!EA94</f>
        <v>0</v>
      </c>
      <c r="EB94" s="400">
        <f>DX94+'APONTAMENTO CREDENCIAMENTO'!EB94</f>
        <v>0</v>
      </c>
      <c r="EC94" s="400">
        <f>DY94+'APONTAMENTO CREDENCIAMENTO'!EC94</f>
        <v>0</v>
      </c>
      <c r="ED94" s="400">
        <f>DZ94+'APONTAMENTO CREDENCIAMENTO'!ED94</f>
        <v>0</v>
      </c>
      <c r="EE94" s="400">
        <f>EA94+'APONTAMENTO CREDENCIAMENTO'!EE94</f>
        <v>0</v>
      </c>
      <c r="EF94" s="400">
        <f>EB94+'APONTAMENTO CREDENCIAMENTO'!EF94</f>
        <v>0</v>
      </c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v>0</v>
      </c>
      <c r="EQ94" s="171">
        <v>0</v>
      </c>
      <c r="ER94" s="171">
        <v>0</v>
      </c>
      <c r="ES94" s="171">
        <v>0</v>
      </c>
      <c r="ET94" s="171">
        <v>0</v>
      </c>
      <c r="EU94" s="171">
        <v>0</v>
      </c>
      <c r="EV94" s="172">
        <v>0</v>
      </c>
      <c r="EW94" s="127"/>
      <c r="EX94" s="248">
        <v>0</v>
      </c>
      <c r="EY94" s="174">
        <v>0</v>
      </c>
      <c r="EZ94" s="249">
        <v>0</v>
      </c>
      <c r="FA94" s="249">
        <v>0</v>
      </c>
      <c r="FB94" s="174">
        <v>0</v>
      </c>
      <c r="FC94" s="126">
        <v>0</v>
      </c>
      <c r="FD94" s="250"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v>0</v>
      </c>
      <c r="HZ94" s="280">
        <v>0</v>
      </c>
      <c r="IA94" s="280">
        <v>0</v>
      </c>
      <c r="IB94" s="65"/>
      <c r="IC94" s="65"/>
    </row>
    <row r="95" spans="1:237" s="106" customFormat="1" ht="22.5" customHeight="1" thickBot="1" x14ac:dyDescent="0.3">
      <c r="A95" s="377" t="s">
        <v>3262</v>
      </c>
      <c r="B95" s="378" t="s">
        <v>3263</v>
      </c>
      <c r="C95" s="379" t="s">
        <v>3191</v>
      </c>
      <c r="D95" s="380" t="s">
        <v>3264</v>
      </c>
      <c r="E95" s="380" t="s">
        <v>3265</v>
      </c>
      <c r="F95" s="381" t="s">
        <v>3181</v>
      </c>
      <c r="G95" s="381" t="s">
        <v>3182</v>
      </c>
      <c r="H95" s="382" t="s">
        <v>1330</v>
      </c>
      <c r="I95" s="383" t="s">
        <v>1330</v>
      </c>
      <c r="J95" s="421" t="s">
        <v>3183</v>
      </c>
      <c r="K95" s="424" t="s">
        <v>60</v>
      </c>
      <c r="L95" s="329">
        <v>0</v>
      </c>
      <c r="M95" s="329">
        <v>0</v>
      </c>
      <c r="N95" s="657"/>
      <c r="O95" s="658" t="s">
        <v>3343</v>
      </c>
      <c r="P95" s="659">
        <v>0</v>
      </c>
      <c r="Q95" s="400"/>
      <c r="R95" s="401"/>
      <c r="S95" s="400"/>
      <c r="T95" s="401"/>
      <c r="U95" s="400">
        <f>Q95+'APONTAMENTO CREDENCIAMENTO'!U95</f>
        <v>0</v>
      </c>
      <c r="V95" s="400">
        <f>R95+'APONTAMENTO CREDENCIAMENTO'!V95</f>
        <v>0</v>
      </c>
      <c r="W95" s="400">
        <f>S95+'APONTAMENTO CREDENCIAMENTO'!W95</f>
        <v>0</v>
      </c>
      <c r="X95" s="400">
        <f>T95+'APONTAMENTO CREDENCIAMENTO'!X95</f>
        <v>0</v>
      </c>
      <c r="Y95" s="400">
        <f>U95+'APONTAMENTO CREDENCIAMENTO'!Y95</f>
        <v>0</v>
      </c>
      <c r="Z95" s="400">
        <f>V95+'APONTAMENTO CREDENCIAMENTO'!Z95</f>
        <v>0</v>
      </c>
      <c r="AA95" s="400">
        <f>W95+'APONTAMENTO CREDENCIAMENTO'!AA95</f>
        <v>0</v>
      </c>
      <c r="AB95" s="400">
        <f>X95+'APONTAMENTO CREDENCIAMENTO'!AB95</f>
        <v>0</v>
      </c>
      <c r="AC95" s="400">
        <f>Y95+'APONTAMENTO CREDENCIAMENTO'!AC95</f>
        <v>0</v>
      </c>
      <c r="AD95" s="400">
        <f>Z95+'APONTAMENTO CREDENCIAMENTO'!AD95</f>
        <v>0</v>
      </c>
      <c r="AE95" s="400">
        <f>AA95+'APONTAMENTO CREDENCIAMENTO'!AE95</f>
        <v>0</v>
      </c>
      <c r="AF95" s="400">
        <f>AB95+'APONTAMENTO CREDENCIAMENTO'!AF95</f>
        <v>0</v>
      </c>
      <c r="AG95" s="400">
        <f>AC95+'APONTAMENTO CREDENCIAMENTO'!AG95</f>
        <v>0</v>
      </c>
      <c r="AH95" s="400">
        <f>AD95+'APONTAMENTO CREDENCIAMENTO'!AH95</f>
        <v>0</v>
      </c>
      <c r="AI95" s="400">
        <f>AE95+'APONTAMENTO CREDENCIAMENTO'!AI95</f>
        <v>0</v>
      </c>
      <c r="AJ95" s="400">
        <f>AF95+'APONTAMENTO CREDENCIAMENTO'!AJ95</f>
        <v>0</v>
      </c>
      <c r="AK95" s="400">
        <f>AG95+'APONTAMENTO CREDENCIAMENTO'!AK95</f>
        <v>0</v>
      </c>
      <c r="AL95" s="400">
        <f>AH95+'APONTAMENTO CREDENCIAMENTO'!AL95</f>
        <v>0</v>
      </c>
      <c r="AM95" s="400">
        <f>AI95+'APONTAMENTO CREDENCIAMENTO'!AM95</f>
        <v>0</v>
      </c>
      <c r="AN95" s="400">
        <f>AJ95+'APONTAMENTO CREDENCIAMENTO'!AN95</f>
        <v>0</v>
      </c>
      <c r="AO95" s="400">
        <f>AK95+'APONTAMENTO CREDENCIAMENTO'!AO95</f>
        <v>0</v>
      </c>
      <c r="AP95" s="400">
        <f>AL95+'APONTAMENTO CREDENCIAMENTO'!AP95</f>
        <v>0</v>
      </c>
      <c r="AQ95" s="400">
        <f>AM95+'APONTAMENTO CREDENCIAMENTO'!AQ95</f>
        <v>0</v>
      </c>
      <c r="AR95" s="400">
        <f>AN95+'APONTAMENTO CREDENCIAMENTO'!AR95</f>
        <v>0</v>
      </c>
      <c r="AS95" s="400">
        <f>AO95+'APONTAMENTO CREDENCIAMENTO'!AS95</f>
        <v>0</v>
      </c>
      <c r="AT95" s="400">
        <f>AP95+'APONTAMENTO CREDENCIAMENTO'!AT95</f>
        <v>0</v>
      </c>
      <c r="AU95" s="400">
        <f>AQ95+'APONTAMENTO CREDENCIAMENTO'!AU95</f>
        <v>0</v>
      </c>
      <c r="AV95" s="400">
        <f>AR95+'APONTAMENTO CREDENCIAMENTO'!AV95</f>
        <v>0</v>
      </c>
      <c r="AW95" s="400">
        <f>AS95+'APONTAMENTO CREDENCIAMENTO'!AW95</f>
        <v>0</v>
      </c>
      <c r="AX95" s="400">
        <f>AT95+'APONTAMENTO CREDENCIAMENTO'!AX95</f>
        <v>0</v>
      </c>
      <c r="AY95" s="400">
        <f>AU95+'APONTAMENTO CREDENCIAMENTO'!AY95</f>
        <v>0</v>
      </c>
      <c r="AZ95" s="400">
        <f>AV95+'APONTAMENTO CREDENCIAMENTO'!AZ95</f>
        <v>0</v>
      </c>
      <c r="BA95" s="400">
        <f>AW95+'APONTAMENTO CREDENCIAMENTO'!BA95</f>
        <v>0</v>
      </c>
      <c r="BB95" s="400">
        <f>AX95+'APONTAMENTO CREDENCIAMENTO'!BB95</f>
        <v>0</v>
      </c>
      <c r="BC95" s="400">
        <f>AY95+'APONTAMENTO CREDENCIAMENTO'!BC95</f>
        <v>0</v>
      </c>
      <c r="BD95" s="400">
        <f>AZ95+'APONTAMENTO CREDENCIAMENTO'!BD95</f>
        <v>0</v>
      </c>
      <c r="BE95" s="400">
        <f>BA95+'APONTAMENTO CREDENCIAMENTO'!BE95</f>
        <v>0</v>
      </c>
      <c r="BF95" s="400">
        <f>BB95+'APONTAMENTO CREDENCIAMENTO'!BF95</f>
        <v>0</v>
      </c>
      <c r="BG95" s="400">
        <f>BC95+'APONTAMENTO CREDENCIAMENTO'!BG95</f>
        <v>0</v>
      </c>
      <c r="BH95" s="400">
        <f>BD95+'APONTAMENTO CREDENCIAMENTO'!BH95</f>
        <v>0</v>
      </c>
      <c r="BI95" s="400">
        <f>BE95+'APONTAMENTO CREDENCIAMENTO'!BI95</f>
        <v>0</v>
      </c>
      <c r="BJ95" s="400">
        <f>BF95+'APONTAMENTO CREDENCIAMENTO'!BJ95</f>
        <v>0</v>
      </c>
      <c r="BK95" s="400">
        <f>BG95+'APONTAMENTO CREDENCIAMENTO'!BK95</f>
        <v>0</v>
      </c>
      <c r="BL95" s="400">
        <f>BH95+'APONTAMENTO CREDENCIAMENTO'!BL95</f>
        <v>0</v>
      </c>
      <c r="BM95" s="400">
        <f>BI95+'APONTAMENTO CREDENCIAMENTO'!BM95</f>
        <v>0</v>
      </c>
      <c r="BN95" s="400">
        <f>BJ95+'APONTAMENTO CREDENCIAMENTO'!BN95</f>
        <v>0</v>
      </c>
      <c r="BO95" s="400">
        <f>BK95+'APONTAMENTO CREDENCIAMENTO'!BO95</f>
        <v>0</v>
      </c>
      <c r="BP95" s="400">
        <f>BL95+'APONTAMENTO CREDENCIAMENTO'!BP95</f>
        <v>0</v>
      </c>
      <c r="BQ95" s="400">
        <f>BM95+'APONTAMENTO CREDENCIAMENTO'!BQ95</f>
        <v>0</v>
      </c>
      <c r="BR95" s="400">
        <f>BN95+'APONTAMENTO CREDENCIAMENTO'!BR95</f>
        <v>0</v>
      </c>
      <c r="BS95" s="400">
        <f>BO95+'APONTAMENTO CREDENCIAMENTO'!BS95</f>
        <v>0</v>
      </c>
      <c r="BT95" s="400">
        <f>BP95+'APONTAMENTO CREDENCIAMENTO'!BT95</f>
        <v>0</v>
      </c>
      <c r="BU95" s="400">
        <f>BQ95+'APONTAMENTO CREDENCIAMENTO'!BU95</f>
        <v>0</v>
      </c>
      <c r="BV95" s="400">
        <f>BR95+'APONTAMENTO CREDENCIAMENTO'!BV95</f>
        <v>0</v>
      </c>
      <c r="BW95" s="400">
        <f>BS95+'APONTAMENTO CREDENCIAMENTO'!BW95</f>
        <v>0</v>
      </c>
      <c r="BX95" s="400">
        <f>BT95+'APONTAMENTO CREDENCIAMENTO'!BX95</f>
        <v>0</v>
      </c>
      <c r="BY95" s="400">
        <f>BU95+'APONTAMENTO CREDENCIAMENTO'!BY95</f>
        <v>0</v>
      </c>
      <c r="BZ95" s="400">
        <f>BV95+'APONTAMENTO CREDENCIAMENTO'!BZ95</f>
        <v>0</v>
      </c>
      <c r="CA95" s="400">
        <f>BW95+'APONTAMENTO CREDENCIAMENTO'!CA95</f>
        <v>0</v>
      </c>
      <c r="CB95" s="400">
        <f>BX95+'APONTAMENTO CREDENCIAMENTO'!CB95</f>
        <v>0</v>
      </c>
      <c r="CC95" s="400">
        <f>BY95+'APONTAMENTO CREDENCIAMENTO'!CC95</f>
        <v>0</v>
      </c>
      <c r="CD95" s="400">
        <f>BZ95+'APONTAMENTO CREDENCIAMENTO'!CD95</f>
        <v>0</v>
      </c>
      <c r="CE95" s="400">
        <f>CA95+'APONTAMENTO CREDENCIAMENTO'!CE95</f>
        <v>0</v>
      </c>
      <c r="CF95" s="400">
        <f>CB95+'APONTAMENTO CREDENCIAMENTO'!CF95</f>
        <v>0</v>
      </c>
      <c r="CG95" s="400">
        <f>CC95+'APONTAMENTO CREDENCIAMENTO'!CG95</f>
        <v>0</v>
      </c>
      <c r="CH95" s="400">
        <f>CD95+'APONTAMENTO CREDENCIAMENTO'!CH95</f>
        <v>0</v>
      </c>
      <c r="CI95" s="400">
        <f>CE95+'APONTAMENTO CREDENCIAMENTO'!CI95</f>
        <v>0</v>
      </c>
      <c r="CJ95" s="400">
        <f>CF95+'APONTAMENTO CREDENCIAMENTO'!CJ95</f>
        <v>0</v>
      </c>
      <c r="CK95" s="400">
        <f>CG95+'APONTAMENTO CREDENCIAMENTO'!CK95</f>
        <v>0</v>
      </c>
      <c r="CL95" s="400">
        <f>CH95+'APONTAMENTO CREDENCIAMENTO'!CL95</f>
        <v>0</v>
      </c>
      <c r="CM95" s="400">
        <f>CI95+'APONTAMENTO CREDENCIAMENTO'!CM95</f>
        <v>0</v>
      </c>
      <c r="CN95" s="400">
        <f>CJ95+'APONTAMENTO CREDENCIAMENTO'!CN95</f>
        <v>0</v>
      </c>
      <c r="CO95" s="400">
        <f>CK95+'APONTAMENTO CREDENCIAMENTO'!CO95</f>
        <v>0</v>
      </c>
      <c r="CP95" s="400">
        <f>CL95+'APONTAMENTO CREDENCIAMENTO'!CP95</f>
        <v>0</v>
      </c>
      <c r="CQ95" s="400">
        <f>CM95+'APONTAMENTO CREDENCIAMENTO'!CQ95</f>
        <v>0</v>
      </c>
      <c r="CR95" s="400">
        <f>CN95+'APONTAMENTO CREDENCIAMENTO'!CR95</f>
        <v>0</v>
      </c>
      <c r="CS95" s="400">
        <f>CO95+'APONTAMENTO CREDENCIAMENTO'!CS95</f>
        <v>0</v>
      </c>
      <c r="CT95" s="400">
        <f>CP95+'APONTAMENTO CREDENCIAMENTO'!CT95</f>
        <v>0</v>
      </c>
      <c r="CU95" s="400">
        <f>CQ95+'APONTAMENTO CREDENCIAMENTO'!CU95</f>
        <v>0</v>
      </c>
      <c r="CV95" s="400">
        <f>CR95+'APONTAMENTO CREDENCIAMENTO'!CV95</f>
        <v>0</v>
      </c>
      <c r="CW95" s="400">
        <f>CS95+'APONTAMENTO CREDENCIAMENTO'!CW95</f>
        <v>0</v>
      </c>
      <c r="CX95" s="400">
        <f>CT95+'APONTAMENTO CREDENCIAMENTO'!CX95</f>
        <v>0</v>
      </c>
      <c r="CY95" s="400">
        <f>CU95+'APONTAMENTO CREDENCIAMENTO'!CY95</f>
        <v>0</v>
      </c>
      <c r="CZ95" s="400">
        <f>CV95+'APONTAMENTO CREDENCIAMENTO'!CZ95</f>
        <v>0</v>
      </c>
      <c r="DA95" s="400">
        <f>CW95+'APONTAMENTO CREDENCIAMENTO'!DA95</f>
        <v>0</v>
      </c>
      <c r="DB95" s="400">
        <f>CX95+'APONTAMENTO CREDENCIAMENTO'!DB95</f>
        <v>0</v>
      </c>
      <c r="DC95" s="400">
        <f>CY95+'APONTAMENTO CREDENCIAMENTO'!DC95</f>
        <v>0</v>
      </c>
      <c r="DD95" s="400">
        <f>CZ95+'APONTAMENTO CREDENCIAMENTO'!DD95</f>
        <v>0</v>
      </c>
      <c r="DE95" s="400">
        <f>DA95+'APONTAMENTO CREDENCIAMENTO'!DE95</f>
        <v>0</v>
      </c>
      <c r="DF95" s="400">
        <f>DB95+'APONTAMENTO CREDENCIAMENTO'!DF95</f>
        <v>0</v>
      </c>
      <c r="DG95" s="400">
        <f>DC95+'APONTAMENTO CREDENCIAMENTO'!DG95</f>
        <v>0</v>
      </c>
      <c r="DH95" s="400">
        <f>DD95+'APONTAMENTO CREDENCIAMENTO'!DH95</f>
        <v>0</v>
      </c>
      <c r="DI95" s="400">
        <f>DE95+'APONTAMENTO CREDENCIAMENTO'!DI95</f>
        <v>0</v>
      </c>
      <c r="DJ95" s="400">
        <f>DF95+'APONTAMENTO CREDENCIAMENTO'!DJ95</f>
        <v>0</v>
      </c>
      <c r="DK95" s="400">
        <f>DG95+'APONTAMENTO CREDENCIAMENTO'!DK95</f>
        <v>0</v>
      </c>
      <c r="DL95" s="400">
        <f>DH95+'APONTAMENTO CREDENCIAMENTO'!DL95</f>
        <v>0</v>
      </c>
      <c r="DM95" s="400">
        <f>DI95+'APONTAMENTO CREDENCIAMENTO'!DM95</f>
        <v>0</v>
      </c>
      <c r="DN95" s="400">
        <f>DJ95+'APONTAMENTO CREDENCIAMENTO'!DN95</f>
        <v>0</v>
      </c>
      <c r="DO95" s="400">
        <f>DK95+'APONTAMENTO CREDENCIAMENTO'!DO95</f>
        <v>0</v>
      </c>
      <c r="DP95" s="400">
        <f>DL95+'APONTAMENTO CREDENCIAMENTO'!DP95</f>
        <v>0</v>
      </c>
      <c r="DQ95" s="400">
        <f>DM95+'APONTAMENTO CREDENCIAMENTO'!DQ95</f>
        <v>0</v>
      </c>
      <c r="DR95" s="400">
        <f>DN95+'APONTAMENTO CREDENCIAMENTO'!DR95</f>
        <v>0</v>
      </c>
      <c r="DS95" s="400">
        <f>DO95+'APONTAMENTO CREDENCIAMENTO'!DS95</f>
        <v>0</v>
      </c>
      <c r="DT95" s="400">
        <f>DP95+'APONTAMENTO CREDENCIAMENTO'!DT95</f>
        <v>0</v>
      </c>
      <c r="DU95" s="400">
        <f>DQ95+'APONTAMENTO CREDENCIAMENTO'!DU95</f>
        <v>0</v>
      </c>
      <c r="DV95" s="400">
        <f>DR95+'APONTAMENTO CREDENCIAMENTO'!DV95</f>
        <v>0</v>
      </c>
      <c r="DW95" s="400">
        <f>DS95+'APONTAMENTO CREDENCIAMENTO'!DW95</f>
        <v>0</v>
      </c>
      <c r="DX95" s="400">
        <f>DT95+'APONTAMENTO CREDENCIAMENTO'!DX95</f>
        <v>0</v>
      </c>
      <c r="DY95" s="400">
        <f>DU95+'APONTAMENTO CREDENCIAMENTO'!DY95</f>
        <v>0</v>
      </c>
      <c r="DZ95" s="400">
        <f>DV95+'APONTAMENTO CREDENCIAMENTO'!DZ95</f>
        <v>0</v>
      </c>
      <c r="EA95" s="400">
        <f>DW95+'APONTAMENTO CREDENCIAMENTO'!EA95</f>
        <v>0</v>
      </c>
      <c r="EB95" s="400">
        <f>DX95+'APONTAMENTO CREDENCIAMENTO'!EB95</f>
        <v>0</v>
      </c>
      <c r="EC95" s="400">
        <f>DY95+'APONTAMENTO CREDENCIAMENTO'!EC95</f>
        <v>0</v>
      </c>
      <c r="ED95" s="400">
        <f>DZ95+'APONTAMENTO CREDENCIAMENTO'!ED95</f>
        <v>0</v>
      </c>
      <c r="EE95" s="400">
        <f>EA95+'APONTAMENTO CREDENCIAMENTO'!EE95</f>
        <v>0</v>
      </c>
      <c r="EF95" s="400">
        <f>EB95+'APONTAMENTO CREDENCIAMENTO'!EF95</f>
        <v>0</v>
      </c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v>0</v>
      </c>
      <c r="EQ95" s="179">
        <v>0</v>
      </c>
      <c r="ER95" s="179">
        <v>0</v>
      </c>
      <c r="ES95" s="179">
        <v>0</v>
      </c>
      <c r="ET95" s="179">
        <v>0</v>
      </c>
      <c r="EU95" s="179">
        <v>0</v>
      </c>
      <c r="EV95" s="172"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v>0</v>
      </c>
      <c r="FC95" s="256">
        <v>0</v>
      </c>
      <c r="FD95" s="250">
        <v>0</v>
      </c>
      <c r="FE95" s="257"/>
      <c r="FF95" s="181">
        <v>0</v>
      </c>
      <c r="FG95" s="181">
        <v>0</v>
      </c>
      <c r="FH95" s="181">
        <v>0</v>
      </c>
      <c r="FI95" s="181">
        <v>0</v>
      </c>
      <c r="FJ95" s="181">
        <v>0</v>
      </c>
      <c r="FK95" s="181">
        <v>0</v>
      </c>
      <c r="FL95" s="181">
        <v>0</v>
      </c>
      <c r="FM95" s="181">
        <v>0</v>
      </c>
      <c r="FN95" s="181">
        <v>0</v>
      </c>
      <c r="FO95" s="181">
        <v>0</v>
      </c>
      <c r="FP95" s="181">
        <v>0</v>
      </c>
      <c r="FQ95" s="181">
        <v>0</v>
      </c>
      <c r="FR95" s="181">
        <v>0</v>
      </c>
      <c r="FS95" s="181">
        <v>0</v>
      </c>
      <c r="FT95" s="181">
        <v>0</v>
      </c>
      <c r="FU95" s="181">
        <v>0</v>
      </c>
      <c r="FV95" s="181">
        <v>0</v>
      </c>
      <c r="FW95" s="181">
        <v>0</v>
      </c>
      <c r="FX95" s="181">
        <v>0</v>
      </c>
      <c r="FY95" s="181">
        <v>0</v>
      </c>
      <c r="FZ95" s="181">
        <v>0</v>
      </c>
      <c r="GA95" s="181">
        <v>0</v>
      </c>
      <c r="GB95" s="181">
        <v>0</v>
      </c>
      <c r="GC95" s="181">
        <v>0</v>
      </c>
      <c r="GD95" s="181">
        <v>0</v>
      </c>
      <c r="GE95" s="181">
        <v>0</v>
      </c>
      <c r="GF95" s="181">
        <v>0</v>
      </c>
      <c r="GG95" s="181">
        <v>0</v>
      </c>
      <c r="GH95" s="181">
        <v>0</v>
      </c>
      <c r="GI95" s="181">
        <v>0</v>
      </c>
      <c r="GJ95" s="181">
        <v>0</v>
      </c>
      <c r="GK95" s="258"/>
      <c r="GL95" s="103"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v>0</v>
      </c>
      <c r="HZ95" s="280">
        <v>0</v>
      </c>
      <c r="IA95" s="280">
        <v>0</v>
      </c>
    </row>
    <row r="96" spans="1:237" s="106" customFormat="1" ht="22.5" customHeight="1" x14ac:dyDescent="0.25">
      <c r="A96" t="s">
        <v>3266</v>
      </c>
      <c r="B96" s="522" t="s">
        <v>3267</v>
      </c>
      <c r="C96" s="523">
        <v>1</v>
      </c>
      <c r="D96" s="524" t="s">
        <v>3268</v>
      </c>
      <c r="E96" s="524" t="s">
        <v>3269</v>
      </c>
      <c r="F96" s="525" t="s">
        <v>3181</v>
      </c>
      <c r="G96" s="525" t="s">
        <v>3182</v>
      </c>
      <c r="H96" s="350" t="s">
        <v>1339</v>
      </c>
      <c r="I96" s="351" t="s">
        <v>1339</v>
      </c>
      <c r="J96" s="409" t="s">
        <v>3183</v>
      </c>
      <c r="K96" s="410" t="s">
        <v>3184</v>
      </c>
      <c r="L96" s="329">
        <v>0</v>
      </c>
      <c r="M96" s="329">
        <v>0</v>
      </c>
      <c r="N96" s="657"/>
      <c r="O96" s="658" t="s">
        <v>3344</v>
      </c>
      <c r="P96" s="659">
        <v>0</v>
      </c>
      <c r="Q96" s="400">
        <v>28</v>
      </c>
      <c r="R96" s="401"/>
      <c r="S96" s="400"/>
      <c r="T96" s="401"/>
      <c r="U96" s="400">
        <f>Q96+'APONTAMENTO CREDENCIAMENTO'!U96</f>
        <v>28</v>
      </c>
      <c r="V96" s="400">
        <f>R96+'APONTAMENTO CREDENCIAMENTO'!V96</f>
        <v>0</v>
      </c>
      <c r="W96" s="400">
        <f>S96+'APONTAMENTO CREDENCIAMENTO'!W96</f>
        <v>0</v>
      </c>
      <c r="X96" s="400">
        <f>T96+'APONTAMENTO CREDENCIAMENTO'!X96</f>
        <v>0</v>
      </c>
      <c r="Y96" s="400">
        <f>U96+'APONTAMENTO CREDENCIAMENTO'!Y96</f>
        <v>28</v>
      </c>
      <c r="Z96" s="400">
        <f>V96+'APONTAMENTO CREDENCIAMENTO'!Z96</f>
        <v>0</v>
      </c>
      <c r="AA96" s="400">
        <f>W96+'APONTAMENTO CREDENCIAMENTO'!AA96</f>
        <v>0</v>
      </c>
      <c r="AB96" s="400">
        <f>X96+'APONTAMENTO CREDENCIAMENTO'!AB96</f>
        <v>0</v>
      </c>
      <c r="AC96" s="400">
        <f>Y96+'APONTAMENTO CREDENCIAMENTO'!AC96</f>
        <v>28</v>
      </c>
      <c r="AD96" s="400">
        <f>Z96+'APONTAMENTO CREDENCIAMENTO'!AD96</f>
        <v>0</v>
      </c>
      <c r="AE96" s="400">
        <f>AA96+'APONTAMENTO CREDENCIAMENTO'!AE96</f>
        <v>0</v>
      </c>
      <c r="AF96" s="400">
        <f>AB96+'APONTAMENTO CREDENCIAMENTO'!AF96</f>
        <v>0</v>
      </c>
      <c r="AG96" s="400">
        <f>AC96+'APONTAMENTO CREDENCIAMENTO'!AG96</f>
        <v>28</v>
      </c>
      <c r="AH96" s="400">
        <f>AD96+'APONTAMENTO CREDENCIAMENTO'!AH96</f>
        <v>0</v>
      </c>
      <c r="AI96" s="400">
        <f>AE96+'APONTAMENTO CREDENCIAMENTO'!AI96</f>
        <v>0</v>
      </c>
      <c r="AJ96" s="400">
        <f>AF96+'APONTAMENTO CREDENCIAMENTO'!AJ96</f>
        <v>0</v>
      </c>
      <c r="AK96" s="400">
        <f>AG96+'APONTAMENTO CREDENCIAMENTO'!AK96</f>
        <v>28</v>
      </c>
      <c r="AL96" s="400">
        <f>AH96+'APONTAMENTO CREDENCIAMENTO'!AL96</f>
        <v>0</v>
      </c>
      <c r="AM96" s="400">
        <f>AI96+'APONTAMENTO CREDENCIAMENTO'!AM96</f>
        <v>0</v>
      </c>
      <c r="AN96" s="400">
        <f>AJ96+'APONTAMENTO CREDENCIAMENTO'!AN96</f>
        <v>0</v>
      </c>
      <c r="AO96" s="400">
        <f>AK96+'APONTAMENTO CREDENCIAMENTO'!AO96</f>
        <v>28</v>
      </c>
      <c r="AP96" s="400">
        <f>AL96+'APONTAMENTO CREDENCIAMENTO'!AP96</f>
        <v>0</v>
      </c>
      <c r="AQ96" s="400">
        <f>AM96+'APONTAMENTO CREDENCIAMENTO'!AQ96</f>
        <v>0</v>
      </c>
      <c r="AR96" s="400">
        <f>AN96+'APONTAMENTO CREDENCIAMENTO'!AR96</f>
        <v>0</v>
      </c>
      <c r="AS96" s="400">
        <f>AO96+'APONTAMENTO CREDENCIAMENTO'!AS96</f>
        <v>28</v>
      </c>
      <c r="AT96" s="400">
        <f>AP96+'APONTAMENTO CREDENCIAMENTO'!AT96</f>
        <v>0</v>
      </c>
      <c r="AU96" s="400">
        <f>AQ96+'APONTAMENTO CREDENCIAMENTO'!AU96</f>
        <v>0</v>
      </c>
      <c r="AV96" s="400">
        <f>AR96+'APONTAMENTO CREDENCIAMENTO'!AV96</f>
        <v>0</v>
      </c>
      <c r="AW96" s="400">
        <f>AS96+'APONTAMENTO CREDENCIAMENTO'!AW96</f>
        <v>28</v>
      </c>
      <c r="AX96" s="400">
        <f>AT96+'APONTAMENTO CREDENCIAMENTO'!AX96</f>
        <v>0</v>
      </c>
      <c r="AY96" s="400">
        <f>AU96+'APONTAMENTO CREDENCIAMENTO'!AY96</f>
        <v>0</v>
      </c>
      <c r="AZ96" s="400">
        <f>AV96+'APONTAMENTO CREDENCIAMENTO'!AZ96</f>
        <v>0</v>
      </c>
      <c r="BA96" s="400">
        <f>AW96+'APONTAMENTO CREDENCIAMENTO'!BA96</f>
        <v>27</v>
      </c>
      <c r="BB96" s="400">
        <f>AX96+'APONTAMENTO CREDENCIAMENTO'!BB96</f>
        <v>0</v>
      </c>
      <c r="BC96" s="400">
        <f>AY96+'APONTAMENTO CREDENCIAMENTO'!BC96</f>
        <v>0</v>
      </c>
      <c r="BD96" s="400">
        <f>AZ96+'APONTAMENTO CREDENCIAMENTO'!BD96</f>
        <v>0</v>
      </c>
      <c r="BE96" s="400">
        <f>BA96+'APONTAMENTO CREDENCIAMENTO'!BE96</f>
        <v>27</v>
      </c>
      <c r="BF96" s="400">
        <f>BB96+'APONTAMENTO CREDENCIAMENTO'!BF96</f>
        <v>0</v>
      </c>
      <c r="BG96" s="400">
        <f>BC96+'APONTAMENTO CREDENCIAMENTO'!BG96</f>
        <v>0</v>
      </c>
      <c r="BH96" s="400">
        <f>BD96+'APONTAMENTO CREDENCIAMENTO'!BH96</f>
        <v>0</v>
      </c>
      <c r="BI96" s="400">
        <f>BE96+'APONTAMENTO CREDENCIAMENTO'!BI96</f>
        <v>27</v>
      </c>
      <c r="BJ96" s="400">
        <f>BF96+'APONTAMENTO CREDENCIAMENTO'!BJ96</f>
        <v>0</v>
      </c>
      <c r="BK96" s="400">
        <f>BG96+'APONTAMENTO CREDENCIAMENTO'!BK96</f>
        <v>0</v>
      </c>
      <c r="BL96" s="400">
        <f>BH96+'APONTAMENTO CREDENCIAMENTO'!BL96</f>
        <v>0</v>
      </c>
      <c r="BM96" s="400">
        <f>BI96+'APONTAMENTO CREDENCIAMENTO'!BM96</f>
        <v>27</v>
      </c>
      <c r="BN96" s="400">
        <f>BJ96+'APONTAMENTO CREDENCIAMENTO'!BN96</f>
        <v>0</v>
      </c>
      <c r="BO96" s="400">
        <f>BK96+'APONTAMENTO CREDENCIAMENTO'!BO96</f>
        <v>0</v>
      </c>
      <c r="BP96" s="400">
        <f>BL96+'APONTAMENTO CREDENCIAMENTO'!BP96</f>
        <v>0</v>
      </c>
      <c r="BQ96" s="400">
        <f>BM96+'APONTAMENTO CREDENCIAMENTO'!BQ96</f>
        <v>27</v>
      </c>
      <c r="BR96" s="400">
        <f>BN96+'APONTAMENTO CREDENCIAMENTO'!BR96</f>
        <v>0</v>
      </c>
      <c r="BS96" s="400">
        <f>BO96+'APONTAMENTO CREDENCIAMENTO'!BS96</f>
        <v>0</v>
      </c>
      <c r="BT96" s="400">
        <f>BP96+'APONTAMENTO CREDENCIAMENTO'!BT96</f>
        <v>0</v>
      </c>
      <c r="BU96" s="400">
        <f>BQ96+'APONTAMENTO CREDENCIAMENTO'!BU96</f>
        <v>28</v>
      </c>
      <c r="BV96" s="400">
        <f>BR96+'APONTAMENTO CREDENCIAMENTO'!BV96</f>
        <v>0</v>
      </c>
      <c r="BW96" s="400">
        <f>BS96+'APONTAMENTO CREDENCIAMENTO'!BW96</f>
        <v>0</v>
      </c>
      <c r="BX96" s="400">
        <f>BT96+'APONTAMENTO CREDENCIAMENTO'!BX96</f>
        <v>0</v>
      </c>
      <c r="BY96" s="400">
        <f>BU96+'APONTAMENTO CREDENCIAMENTO'!BY96</f>
        <v>28</v>
      </c>
      <c r="BZ96" s="400">
        <f>BV96+'APONTAMENTO CREDENCIAMENTO'!BZ96</f>
        <v>0</v>
      </c>
      <c r="CA96" s="400">
        <f>BW96+'APONTAMENTO CREDENCIAMENTO'!CA96</f>
        <v>0</v>
      </c>
      <c r="CB96" s="400">
        <f>BX96+'APONTAMENTO CREDENCIAMENTO'!CB96</f>
        <v>0</v>
      </c>
      <c r="CC96" s="400">
        <f>BY96+'APONTAMENTO CREDENCIAMENTO'!CC96</f>
        <v>28</v>
      </c>
      <c r="CD96" s="400">
        <f>BZ96+'APONTAMENTO CREDENCIAMENTO'!CD96</f>
        <v>0</v>
      </c>
      <c r="CE96" s="400">
        <f>CA96+'APONTAMENTO CREDENCIAMENTO'!CE96</f>
        <v>0</v>
      </c>
      <c r="CF96" s="400">
        <f>CB96+'APONTAMENTO CREDENCIAMENTO'!CF96</f>
        <v>0</v>
      </c>
      <c r="CG96" s="400">
        <f>CC96+'APONTAMENTO CREDENCIAMENTO'!CG96</f>
        <v>28</v>
      </c>
      <c r="CH96" s="400">
        <f>CD96+'APONTAMENTO CREDENCIAMENTO'!CH96</f>
        <v>0</v>
      </c>
      <c r="CI96" s="400">
        <f>CE96+'APONTAMENTO CREDENCIAMENTO'!CI96</f>
        <v>0</v>
      </c>
      <c r="CJ96" s="400">
        <f>CF96+'APONTAMENTO CREDENCIAMENTO'!CJ96</f>
        <v>0</v>
      </c>
      <c r="CK96" s="400">
        <f>CG96+'APONTAMENTO CREDENCIAMENTO'!CK96</f>
        <v>28</v>
      </c>
      <c r="CL96" s="400">
        <f>CH96+'APONTAMENTO CREDENCIAMENTO'!CL96</f>
        <v>0</v>
      </c>
      <c r="CM96" s="400">
        <f>CI96+'APONTAMENTO CREDENCIAMENTO'!CM96</f>
        <v>0</v>
      </c>
      <c r="CN96" s="400">
        <f>CJ96+'APONTAMENTO CREDENCIAMENTO'!CN96</f>
        <v>0</v>
      </c>
      <c r="CO96" s="400">
        <f>CK96+'APONTAMENTO CREDENCIAMENTO'!CO96</f>
        <v>28</v>
      </c>
      <c r="CP96" s="400">
        <f>CL96+'APONTAMENTO CREDENCIAMENTO'!CP96</f>
        <v>0</v>
      </c>
      <c r="CQ96" s="400">
        <f>CM96+'APONTAMENTO CREDENCIAMENTO'!CQ96</f>
        <v>0</v>
      </c>
      <c r="CR96" s="400">
        <f>CN96+'APONTAMENTO CREDENCIAMENTO'!CR96</f>
        <v>0</v>
      </c>
      <c r="CS96" s="400">
        <f>CO96+'APONTAMENTO CREDENCIAMENTO'!CS96</f>
        <v>28</v>
      </c>
      <c r="CT96" s="400">
        <f>CP96+'APONTAMENTO CREDENCIAMENTO'!CT96</f>
        <v>0</v>
      </c>
      <c r="CU96" s="400">
        <f>CQ96+'APONTAMENTO CREDENCIAMENTO'!CU96</f>
        <v>0</v>
      </c>
      <c r="CV96" s="400">
        <f>CR96+'APONTAMENTO CREDENCIAMENTO'!CV96</f>
        <v>0</v>
      </c>
      <c r="CW96" s="400">
        <f>CS96+'APONTAMENTO CREDENCIAMENTO'!CW96</f>
        <v>28</v>
      </c>
      <c r="CX96" s="400">
        <f>CT96+'APONTAMENTO CREDENCIAMENTO'!CX96</f>
        <v>0</v>
      </c>
      <c r="CY96" s="400">
        <f>CU96+'APONTAMENTO CREDENCIAMENTO'!CY96</f>
        <v>0</v>
      </c>
      <c r="CZ96" s="400">
        <f>CV96+'APONTAMENTO CREDENCIAMENTO'!CZ96</f>
        <v>0</v>
      </c>
      <c r="DA96" s="400">
        <f>CW96+'APONTAMENTO CREDENCIAMENTO'!DA96</f>
        <v>28</v>
      </c>
      <c r="DB96" s="400">
        <f>CX96+'APONTAMENTO CREDENCIAMENTO'!DB96</f>
        <v>0</v>
      </c>
      <c r="DC96" s="400">
        <f>CY96+'APONTAMENTO CREDENCIAMENTO'!DC96</f>
        <v>0</v>
      </c>
      <c r="DD96" s="400">
        <f>CZ96+'APONTAMENTO CREDENCIAMENTO'!DD96</f>
        <v>0</v>
      </c>
      <c r="DE96" s="400">
        <f>DA96+'APONTAMENTO CREDENCIAMENTO'!DE96</f>
        <v>28</v>
      </c>
      <c r="DF96" s="400">
        <f>DB96+'APONTAMENTO CREDENCIAMENTO'!DF96</f>
        <v>0</v>
      </c>
      <c r="DG96" s="400">
        <f>DC96+'APONTAMENTO CREDENCIAMENTO'!DG96</f>
        <v>0</v>
      </c>
      <c r="DH96" s="400">
        <f>DD96+'APONTAMENTO CREDENCIAMENTO'!DH96</f>
        <v>0</v>
      </c>
      <c r="DI96" s="400">
        <f>DE96+'APONTAMENTO CREDENCIAMENTO'!DI96</f>
        <v>28</v>
      </c>
      <c r="DJ96" s="400">
        <f>DF96+'APONTAMENTO CREDENCIAMENTO'!DJ96</f>
        <v>0</v>
      </c>
      <c r="DK96" s="400">
        <f>DG96+'APONTAMENTO CREDENCIAMENTO'!DK96</f>
        <v>0</v>
      </c>
      <c r="DL96" s="400">
        <f>DH96+'APONTAMENTO CREDENCIAMENTO'!DL96</f>
        <v>0</v>
      </c>
      <c r="DM96" s="400">
        <f>DI96+'APONTAMENTO CREDENCIAMENTO'!DM96</f>
        <v>28</v>
      </c>
      <c r="DN96" s="400">
        <f>DJ96+'APONTAMENTO CREDENCIAMENTO'!DN96</f>
        <v>0</v>
      </c>
      <c r="DO96" s="400">
        <f>DK96+'APONTAMENTO CREDENCIAMENTO'!DO96</f>
        <v>0</v>
      </c>
      <c r="DP96" s="400">
        <f>DL96+'APONTAMENTO CREDENCIAMENTO'!DP96</f>
        <v>0</v>
      </c>
      <c r="DQ96" s="400">
        <f>DM96+'APONTAMENTO CREDENCIAMENTO'!DQ96</f>
        <v>28</v>
      </c>
      <c r="DR96" s="400">
        <f>DN96+'APONTAMENTO CREDENCIAMENTO'!DR96</f>
        <v>0</v>
      </c>
      <c r="DS96" s="400">
        <f>DO96+'APONTAMENTO CREDENCIAMENTO'!DS96</f>
        <v>0</v>
      </c>
      <c r="DT96" s="400">
        <f>DP96+'APONTAMENTO CREDENCIAMENTO'!DT96</f>
        <v>0</v>
      </c>
      <c r="DU96" s="400">
        <f>DQ96+'APONTAMENTO CREDENCIAMENTO'!DU96</f>
        <v>28</v>
      </c>
      <c r="DV96" s="400">
        <f>DR96+'APONTAMENTO CREDENCIAMENTO'!DV96</f>
        <v>0</v>
      </c>
      <c r="DW96" s="400">
        <f>DS96+'APONTAMENTO CREDENCIAMENTO'!DW96</f>
        <v>0</v>
      </c>
      <c r="DX96" s="400">
        <f>DT96+'APONTAMENTO CREDENCIAMENTO'!DX96</f>
        <v>0</v>
      </c>
      <c r="DY96" s="400">
        <f>DU96+'APONTAMENTO CREDENCIAMENTO'!DY96</f>
        <v>28</v>
      </c>
      <c r="DZ96" s="400">
        <f>DV96+'APONTAMENTO CREDENCIAMENTO'!DZ96</f>
        <v>0</v>
      </c>
      <c r="EA96" s="400">
        <f>DW96+'APONTAMENTO CREDENCIAMENTO'!EA96</f>
        <v>0</v>
      </c>
      <c r="EB96" s="400">
        <f>DX96+'APONTAMENTO CREDENCIAMENTO'!EB96</f>
        <v>0</v>
      </c>
      <c r="EC96" s="400">
        <f>DY96+'APONTAMENTO CREDENCIAMENTO'!EC96</f>
        <v>28</v>
      </c>
      <c r="ED96" s="400">
        <f>DZ96+'APONTAMENTO CREDENCIAMENTO'!ED96</f>
        <v>0</v>
      </c>
      <c r="EE96" s="400">
        <f>EA96+'APONTAMENTO CREDENCIAMENTO'!EE96</f>
        <v>0</v>
      </c>
      <c r="EF96" s="400">
        <f>EB96+'APONTAMENTO CREDENCIAMENTO'!EF96</f>
        <v>0</v>
      </c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v>28</v>
      </c>
      <c r="EQ96" s="171">
        <v>0</v>
      </c>
      <c r="ER96" s="171">
        <v>0</v>
      </c>
      <c r="ES96" s="171">
        <v>0</v>
      </c>
      <c r="ET96" s="171">
        <v>0</v>
      </c>
      <c r="EU96" s="171">
        <v>0</v>
      </c>
      <c r="EV96" s="172">
        <v>28</v>
      </c>
      <c r="EW96" s="367">
        <v>0</v>
      </c>
      <c r="EX96" s="248">
        <v>12115.28</v>
      </c>
      <c r="EY96" s="174">
        <v>0</v>
      </c>
      <c r="EZ96" s="249">
        <v>205.45600000000002</v>
      </c>
      <c r="FA96" s="249">
        <v>-269.661</v>
      </c>
      <c r="FB96" s="174">
        <v>0</v>
      </c>
      <c r="FC96" s="175">
        <v>0</v>
      </c>
      <c r="FD96" s="250">
        <v>0</v>
      </c>
      <c r="FE96" s="176">
        <v>12051.075000000001</v>
      </c>
      <c r="FF96" s="177">
        <v>12115.28</v>
      </c>
      <c r="FG96" s="177">
        <v>0</v>
      </c>
      <c r="FH96" s="177">
        <v>0</v>
      </c>
      <c r="FI96" s="177">
        <v>0</v>
      </c>
      <c r="FJ96" s="177">
        <v>0</v>
      </c>
      <c r="FK96" s="177">
        <v>0</v>
      </c>
      <c r="FL96" s="177">
        <v>0</v>
      </c>
      <c r="FM96" s="177">
        <v>0</v>
      </c>
      <c r="FN96" s="177">
        <v>0</v>
      </c>
      <c r="FO96" s="177">
        <v>-269.661</v>
      </c>
      <c r="FP96" s="177">
        <v>0</v>
      </c>
      <c r="FQ96" s="177">
        <v>0</v>
      </c>
      <c r="FR96" s="177">
        <v>0</v>
      </c>
      <c r="FS96" s="177">
        <v>0</v>
      </c>
      <c r="FT96" s="177">
        <v>205.45600000000002</v>
      </c>
      <c r="FU96" s="177">
        <v>0</v>
      </c>
      <c r="FV96" s="177">
        <v>0</v>
      </c>
      <c r="FW96" s="177">
        <v>0</v>
      </c>
      <c r="FX96" s="177">
        <v>0</v>
      </c>
      <c r="FY96" s="177">
        <v>0</v>
      </c>
      <c r="FZ96" s="177">
        <v>0</v>
      </c>
      <c r="GA96" s="177">
        <v>0</v>
      </c>
      <c r="GB96" s="177">
        <v>0</v>
      </c>
      <c r="GC96" s="177">
        <v>0</v>
      </c>
      <c r="GD96" s="177">
        <v>0</v>
      </c>
      <c r="GE96" s="177">
        <v>0</v>
      </c>
      <c r="GF96" s="177">
        <v>0</v>
      </c>
      <c r="GG96" s="177">
        <v>0</v>
      </c>
      <c r="GH96" s="177">
        <v>0</v>
      </c>
      <c r="GI96" s="177">
        <v>0</v>
      </c>
      <c r="GJ96" s="177">
        <v>0</v>
      </c>
      <c r="GK96" s="178"/>
      <c r="GL96" s="103">
        <v>0</v>
      </c>
      <c r="GM96" s="124"/>
      <c r="GN96" s="104">
        <v>0</v>
      </c>
      <c r="GO96" s="104">
        <v>0</v>
      </c>
      <c r="GP96" s="104">
        <v>0</v>
      </c>
      <c r="GQ96" s="104">
        <v>0</v>
      </c>
      <c r="GR96" s="104">
        <v>0</v>
      </c>
      <c r="GS96" s="104">
        <v>0</v>
      </c>
      <c r="GT96" s="104">
        <v>0</v>
      </c>
      <c r="GU96" s="104">
        <v>0</v>
      </c>
      <c r="GV96" s="104">
        <v>0</v>
      </c>
      <c r="GW96" s="104">
        <v>0</v>
      </c>
      <c r="GX96" s="104">
        <v>0</v>
      </c>
      <c r="GY96" s="104">
        <v>0</v>
      </c>
      <c r="GZ96" s="104">
        <v>0</v>
      </c>
      <c r="HA96" s="104">
        <v>0</v>
      </c>
      <c r="HB96" s="104">
        <v>0</v>
      </c>
      <c r="HC96" s="104">
        <v>0</v>
      </c>
      <c r="HD96" s="104">
        <v>0</v>
      </c>
      <c r="HE96" s="104">
        <v>0</v>
      </c>
      <c r="HF96" s="104">
        <v>0</v>
      </c>
      <c r="HG96" s="104">
        <v>0</v>
      </c>
      <c r="HH96" s="104">
        <v>0</v>
      </c>
      <c r="HI96" s="104">
        <v>0</v>
      </c>
      <c r="HJ96" s="104">
        <v>0</v>
      </c>
      <c r="HK96" s="104">
        <v>0</v>
      </c>
      <c r="HL96" s="104">
        <v>0</v>
      </c>
      <c r="HM96" s="104">
        <v>0</v>
      </c>
      <c r="HN96" s="104">
        <v>0</v>
      </c>
      <c r="HO96" s="104">
        <v>0</v>
      </c>
      <c r="HP96" s="104"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v>0</v>
      </c>
      <c r="HZ96" s="280">
        <v>0</v>
      </c>
      <c r="IA96" s="280">
        <v>0</v>
      </c>
      <c r="IB96" s="64" t="b">
        <v>0</v>
      </c>
      <c r="IC96" s="64"/>
    </row>
    <row r="97" spans="1:237" s="106" customFormat="1" ht="22.5" customHeight="1" x14ac:dyDescent="0.25">
      <c r="A97" s="368" t="s">
        <v>3266</v>
      </c>
      <c r="B97" s="369" t="s">
        <v>3267</v>
      </c>
      <c r="C97" s="370" t="s">
        <v>3191</v>
      </c>
      <c r="D97" s="371" t="s">
        <v>3268</v>
      </c>
      <c r="E97" s="371" t="s">
        <v>3269</v>
      </c>
      <c r="F97" s="372" t="s">
        <v>3181</v>
      </c>
      <c r="G97" s="372" t="s">
        <v>3182</v>
      </c>
      <c r="H97" s="373" t="s">
        <v>1339</v>
      </c>
      <c r="I97" s="374" t="s">
        <v>1339</v>
      </c>
      <c r="J97" s="421" t="s">
        <v>3183</v>
      </c>
      <c r="K97" s="421" t="s">
        <v>3185</v>
      </c>
      <c r="L97" s="329">
        <v>0</v>
      </c>
      <c r="M97" s="329">
        <v>0</v>
      </c>
      <c r="N97" s="657"/>
      <c r="O97" s="658" t="s">
        <v>3344</v>
      </c>
      <c r="P97" s="659">
        <v>0</v>
      </c>
      <c r="Q97" s="400"/>
      <c r="R97" s="401"/>
      <c r="S97" s="400"/>
      <c r="T97" s="401"/>
      <c r="U97" s="400">
        <f>Q97+'APONTAMENTO CREDENCIAMENTO'!U97</f>
        <v>0</v>
      </c>
      <c r="V97" s="400">
        <f>R97+'APONTAMENTO CREDENCIAMENTO'!V97</f>
        <v>0</v>
      </c>
      <c r="W97" s="400">
        <f>S97+'APONTAMENTO CREDENCIAMENTO'!W97</f>
        <v>0</v>
      </c>
      <c r="X97" s="400">
        <f>T97+'APONTAMENTO CREDENCIAMENTO'!X97</f>
        <v>0</v>
      </c>
      <c r="Y97" s="400">
        <f>U97+'APONTAMENTO CREDENCIAMENTO'!Y97</f>
        <v>0</v>
      </c>
      <c r="Z97" s="400">
        <f>V97+'APONTAMENTO CREDENCIAMENTO'!Z97</f>
        <v>0</v>
      </c>
      <c r="AA97" s="400">
        <f>W97+'APONTAMENTO CREDENCIAMENTO'!AA97</f>
        <v>0</v>
      </c>
      <c r="AB97" s="400">
        <f>X97+'APONTAMENTO CREDENCIAMENTO'!AB97</f>
        <v>0</v>
      </c>
      <c r="AC97" s="400">
        <f>Y97+'APONTAMENTO CREDENCIAMENTO'!AC97</f>
        <v>0</v>
      </c>
      <c r="AD97" s="400">
        <f>Z97+'APONTAMENTO CREDENCIAMENTO'!AD97</f>
        <v>0</v>
      </c>
      <c r="AE97" s="400">
        <f>AA97+'APONTAMENTO CREDENCIAMENTO'!AE97</f>
        <v>0</v>
      </c>
      <c r="AF97" s="400">
        <f>AB97+'APONTAMENTO CREDENCIAMENTO'!AF97</f>
        <v>0</v>
      </c>
      <c r="AG97" s="400">
        <f>AC97+'APONTAMENTO CREDENCIAMENTO'!AG97</f>
        <v>0</v>
      </c>
      <c r="AH97" s="400">
        <f>AD97+'APONTAMENTO CREDENCIAMENTO'!AH97</f>
        <v>0</v>
      </c>
      <c r="AI97" s="400">
        <f>AE97+'APONTAMENTO CREDENCIAMENTO'!AI97</f>
        <v>0</v>
      </c>
      <c r="AJ97" s="400">
        <f>AF97+'APONTAMENTO CREDENCIAMENTO'!AJ97</f>
        <v>0</v>
      </c>
      <c r="AK97" s="400">
        <f>AG97+'APONTAMENTO CREDENCIAMENTO'!AK97</f>
        <v>0</v>
      </c>
      <c r="AL97" s="400">
        <f>AH97+'APONTAMENTO CREDENCIAMENTO'!AL97</f>
        <v>0</v>
      </c>
      <c r="AM97" s="400">
        <f>AI97+'APONTAMENTO CREDENCIAMENTO'!AM97</f>
        <v>0</v>
      </c>
      <c r="AN97" s="400">
        <f>AJ97+'APONTAMENTO CREDENCIAMENTO'!AN97</f>
        <v>0</v>
      </c>
      <c r="AO97" s="400">
        <f>AK97+'APONTAMENTO CREDENCIAMENTO'!AO97</f>
        <v>0</v>
      </c>
      <c r="AP97" s="400">
        <f>AL97+'APONTAMENTO CREDENCIAMENTO'!AP97</f>
        <v>0</v>
      </c>
      <c r="AQ97" s="400">
        <f>AM97+'APONTAMENTO CREDENCIAMENTO'!AQ97</f>
        <v>0</v>
      </c>
      <c r="AR97" s="400">
        <f>AN97+'APONTAMENTO CREDENCIAMENTO'!AR97</f>
        <v>0</v>
      </c>
      <c r="AS97" s="400">
        <f>AO97+'APONTAMENTO CREDENCIAMENTO'!AS97</f>
        <v>0</v>
      </c>
      <c r="AT97" s="400">
        <f>AP97+'APONTAMENTO CREDENCIAMENTO'!AT97</f>
        <v>0</v>
      </c>
      <c r="AU97" s="400">
        <f>AQ97+'APONTAMENTO CREDENCIAMENTO'!AU97</f>
        <v>0</v>
      </c>
      <c r="AV97" s="400">
        <f>AR97+'APONTAMENTO CREDENCIAMENTO'!AV97</f>
        <v>0</v>
      </c>
      <c r="AW97" s="400">
        <f>AS97+'APONTAMENTO CREDENCIAMENTO'!AW97</f>
        <v>0</v>
      </c>
      <c r="AX97" s="400">
        <f>AT97+'APONTAMENTO CREDENCIAMENTO'!AX97</f>
        <v>0</v>
      </c>
      <c r="AY97" s="400">
        <f>AU97+'APONTAMENTO CREDENCIAMENTO'!AY97</f>
        <v>0</v>
      </c>
      <c r="AZ97" s="400">
        <f>AV97+'APONTAMENTO CREDENCIAMENTO'!AZ97</f>
        <v>0</v>
      </c>
      <c r="BA97" s="400">
        <f>AW97+'APONTAMENTO CREDENCIAMENTO'!BA97</f>
        <v>0</v>
      </c>
      <c r="BB97" s="400">
        <f>AX97+'APONTAMENTO CREDENCIAMENTO'!BB97</f>
        <v>0</v>
      </c>
      <c r="BC97" s="400">
        <f>AY97+'APONTAMENTO CREDENCIAMENTO'!BC97</f>
        <v>0</v>
      </c>
      <c r="BD97" s="400">
        <f>AZ97+'APONTAMENTO CREDENCIAMENTO'!BD97</f>
        <v>0</v>
      </c>
      <c r="BE97" s="400">
        <f>BA97+'APONTAMENTO CREDENCIAMENTO'!BE97</f>
        <v>0</v>
      </c>
      <c r="BF97" s="400">
        <f>BB97+'APONTAMENTO CREDENCIAMENTO'!BF97</f>
        <v>0</v>
      </c>
      <c r="BG97" s="400">
        <f>BC97+'APONTAMENTO CREDENCIAMENTO'!BG97</f>
        <v>0</v>
      </c>
      <c r="BH97" s="400">
        <f>BD97+'APONTAMENTO CREDENCIAMENTO'!BH97</f>
        <v>0</v>
      </c>
      <c r="BI97" s="400">
        <f>BE97+'APONTAMENTO CREDENCIAMENTO'!BI97</f>
        <v>0</v>
      </c>
      <c r="BJ97" s="400">
        <f>BF97+'APONTAMENTO CREDENCIAMENTO'!BJ97</f>
        <v>0</v>
      </c>
      <c r="BK97" s="400">
        <f>BG97+'APONTAMENTO CREDENCIAMENTO'!BK97</f>
        <v>0</v>
      </c>
      <c r="BL97" s="400">
        <f>BH97+'APONTAMENTO CREDENCIAMENTO'!BL97</f>
        <v>0</v>
      </c>
      <c r="BM97" s="400">
        <f>BI97+'APONTAMENTO CREDENCIAMENTO'!BM97</f>
        <v>0</v>
      </c>
      <c r="BN97" s="400">
        <f>BJ97+'APONTAMENTO CREDENCIAMENTO'!BN97</f>
        <v>0</v>
      </c>
      <c r="BO97" s="400">
        <f>BK97+'APONTAMENTO CREDENCIAMENTO'!BO97</f>
        <v>0</v>
      </c>
      <c r="BP97" s="400">
        <f>BL97+'APONTAMENTO CREDENCIAMENTO'!BP97</f>
        <v>0</v>
      </c>
      <c r="BQ97" s="400">
        <f>BM97+'APONTAMENTO CREDENCIAMENTO'!BQ97</f>
        <v>0</v>
      </c>
      <c r="BR97" s="400">
        <f>BN97+'APONTAMENTO CREDENCIAMENTO'!BR97</f>
        <v>0</v>
      </c>
      <c r="BS97" s="400">
        <f>BO97+'APONTAMENTO CREDENCIAMENTO'!BS97</f>
        <v>0</v>
      </c>
      <c r="BT97" s="400">
        <f>BP97+'APONTAMENTO CREDENCIAMENTO'!BT97</f>
        <v>0</v>
      </c>
      <c r="BU97" s="400">
        <f>BQ97+'APONTAMENTO CREDENCIAMENTO'!BU97</f>
        <v>0</v>
      </c>
      <c r="BV97" s="400">
        <f>BR97+'APONTAMENTO CREDENCIAMENTO'!BV97</f>
        <v>0</v>
      </c>
      <c r="BW97" s="400">
        <f>BS97+'APONTAMENTO CREDENCIAMENTO'!BW97</f>
        <v>0</v>
      </c>
      <c r="BX97" s="400">
        <f>BT97+'APONTAMENTO CREDENCIAMENTO'!BX97</f>
        <v>0</v>
      </c>
      <c r="BY97" s="400">
        <f>BU97+'APONTAMENTO CREDENCIAMENTO'!BY97</f>
        <v>0</v>
      </c>
      <c r="BZ97" s="400">
        <f>BV97+'APONTAMENTO CREDENCIAMENTO'!BZ97</f>
        <v>0</v>
      </c>
      <c r="CA97" s="400">
        <f>BW97+'APONTAMENTO CREDENCIAMENTO'!CA97</f>
        <v>0</v>
      </c>
      <c r="CB97" s="400">
        <f>BX97+'APONTAMENTO CREDENCIAMENTO'!CB97</f>
        <v>0</v>
      </c>
      <c r="CC97" s="400">
        <f>BY97+'APONTAMENTO CREDENCIAMENTO'!CC97</f>
        <v>0</v>
      </c>
      <c r="CD97" s="400">
        <f>BZ97+'APONTAMENTO CREDENCIAMENTO'!CD97</f>
        <v>0</v>
      </c>
      <c r="CE97" s="400">
        <f>CA97+'APONTAMENTO CREDENCIAMENTO'!CE97</f>
        <v>0</v>
      </c>
      <c r="CF97" s="400">
        <f>CB97+'APONTAMENTO CREDENCIAMENTO'!CF97</f>
        <v>0</v>
      </c>
      <c r="CG97" s="400">
        <f>CC97+'APONTAMENTO CREDENCIAMENTO'!CG97</f>
        <v>0</v>
      </c>
      <c r="CH97" s="400">
        <f>CD97+'APONTAMENTO CREDENCIAMENTO'!CH97</f>
        <v>0</v>
      </c>
      <c r="CI97" s="400">
        <f>CE97+'APONTAMENTO CREDENCIAMENTO'!CI97</f>
        <v>0</v>
      </c>
      <c r="CJ97" s="400">
        <f>CF97+'APONTAMENTO CREDENCIAMENTO'!CJ97</f>
        <v>0</v>
      </c>
      <c r="CK97" s="400">
        <f>CG97+'APONTAMENTO CREDENCIAMENTO'!CK97</f>
        <v>0</v>
      </c>
      <c r="CL97" s="400">
        <f>CH97+'APONTAMENTO CREDENCIAMENTO'!CL97</f>
        <v>0</v>
      </c>
      <c r="CM97" s="400">
        <f>CI97+'APONTAMENTO CREDENCIAMENTO'!CM97</f>
        <v>0</v>
      </c>
      <c r="CN97" s="400">
        <f>CJ97+'APONTAMENTO CREDENCIAMENTO'!CN97</f>
        <v>0</v>
      </c>
      <c r="CO97" s="400">
        <f>CK97+'APONTAMENTO CREDENCIAMENTO'!CO97</f>
        <v>0</v>
      </c>
      <c r="CP97" s="400">
        <f>CL97+'APONTAMENTO CREDENCIAMENTO'!CP97</f>
        <v>0</v>
      </c>
      <c r="CQ97" s="400">
        <f>CM97+'APONTAMENTO CREDENCIAMENTO'!CQ97</f>
        <v>0</v>
      </c>
      <c r="CR97" s="400">
        <f>CN97+'APONTAMENTO CREDENCIAMENTO'!CR97</f>
        <v>0</v>
      </c>
      <c r="CS97" s="400">
        <f>CO97+'APONTAMENTO CREDENCIAMENTO'!CS97</f>
        <v>0</v>
      </c>
      <c r="CT97" s="400">
        <f>CP97+'APONTAMENTO CREDENCIAMENTO'!CT97</f>
        <v>0</v>
      </c>
      <c r="CU97" s="400">
        <f>CQ97+'APONTAMENTO CREDENCIAMENTO'!CU97</f>
        <v>0</v>
      </c>
      <c r="CV97" s="400">
        <f>CR97+'APONTAMENTO CREDENCIAMENTO'!CV97</f>
        <v>0</v>
      </c>
      <c r="CW97" s="400">
        <f>CS97+'APONTAMENTO CREDENCIAMENTO'!CW97</f>
        <v>0</v>
      </c>
      <c r="CX97" s="400">
        <f>CT97+'APONTAMENTO CREDENCIAMENTO'!CX97</f>
        <v>0</v>
      </c>
      <c r="CY97" s="400">
        <f>CU97+'APONTAMENTO CREDENCIAMENTO'!CY97</f>
        <v>0</v>
      </c>
      <c r="CZ97" s="400">
        <f>CV97+'APONTAMENTO CREDENCIAMENTO'!CZ97</f>
        <v>0</v>
      </c>
      <c r="DA97" s="400">
        <f>CW97+'APONTAMENTO CREDENCIAMENTO'!DA97</f>
        <v>0</v>
      </c>
      <c r="DB97" s="400">
        <f>CX97+'APONTAMENTO CREDENCIAMENTO'!DB97</f>
        <v>0</v>
      </c>
      <c r="DC97" s="400">
        <f>CY97+'APONTAMENTO CREDENCIAMENTO'!DC97</f>
        <v>0</v>
      </c>
      <c r="DD97" s="400">
        <f>CZ97+'APONTAMENTO CREDENCIAMENTO'!DD97</f>
        <v>0</v>
      </c>
      <c r="DE97" s="400">
        <f>DA97+'APONTAMENTO CREDENCIAMENTO'!DE97</f>
        <v>0</v>
      </c>
      <c r="DF97" s="400">
        <f>DB97+'APONTAMENTO CREDENCIAMENTO'!DF97</f>
        <v>0</v>
      </c>
      <c r="DG97" s="400">
        <f>DC97+'APONTAMENTO CREDENCIAMENTO'!DG97</f>
        <v>0</v>
      </c>
      <c r="DH97" s="400">
        <f>DD97+'APONTAMENTO CREDENCIAMENTO'!DH97</f>
        <v>0</v>
      </c>
      <c r="DI97" s="400">
        <f>DE97+'APONTAMENTO CREDENCIAMENTO'!DI97</f>
        <v>0</v>
      </c>
      <c r="DJ97" s="400">
        <f>DF97+'APONTAMENTO CREDENCIAMENTO'!DJ97</f>
        <v>0</v>
      </c>
      <c r="DK97" s="400">
        <f>DG97+'APONTAMENTO CREDENCIAMENTO'!DK97</f>
        <v>0</v>
      </c>
      <c r="DL97" s="400">
        <f>DH97+'APONTAMENTO CREDENCIAMENTO'!DL97</f>
        <v>0</v>
      </c>
      <c r="DM97" s="400">
        <f>DI97+'APONTAMENTO CREDENCIAMENTO'!DM97</f>
        <v>0</v>
      </c>
      <c r="DN97" s="400">
        <f>DJ97+'APONTAMENTO CREDENCIAMENTO'!DN97</f>
        <v>0</v>
      </c>
      <c r="DO97" s="400">
        <f>DK97+'APONTAMENTO CREDENCIAMENTO'!DO97</f>
        <v>0</v>
      </c>
      <c r="DP97" s="400">
        <f>DL97+'APONTAMENTO CREDENCIAMENTO'!DP97</f>
        <v>0</v>
      </c>
      <c r="DQ97" s="400">
        <f>DM97+'APONTAMENTO CREDENCIAMENTO'!DQ97</f>
        <v>0</v>
      </c>
      <c r="DR97" s="400">
        <f>DN97+'APONTAMENTO CREDENCIAMENTO'!DR97</f>
        <v>0</v>
      </c>
      <c r="DS97" s="400">
        <f>DO97+'APONTAMENTO CREDENCIAMENTO'!DS97</f>
        <v>0</v>
      </c>
      <c r="DT97" s="400">
        <f>DP97+'APONTAMENTO CREDENCIAMENTO'!DT97</f>
        <v>0</v>
      </c>
      <c r="DU97" s="400">
        <f>DQ97+'APONTAMENTO CREDENCIAMENTO'!DU97</f>
        <v>0</v>
      </c>
      <c r="DV97" s="400">
        <f>DR97+'APONTAMENTO CREDENCIAMENTO'!DV97</f>
        <v>0</v>
      </c>
      <c r="DW97" s="400">
        <f>DS97+'APONTAMENTO CREDENCIAMENTO'!DW97</f>
        <v>0</v>
      </c>
      <c r="DX97" s="400">
        <f>DT97+'APONTAMENTO CREDENCIAMENTO'!DX97</f>
        <v>0</v>
      </c>
      <c r="DY97" s="400">
        <f>DU97+'APONTAMENTO CREDENCIAMENTO'!DY97</f>
        <v>0</v>
      </c>
      <c r="DZ97" s="400">
        <f>DV97+'APONTAMENTO CREDENCIAMENTO'!DZ97</f>
        <v>0</v>
      </c>
      <c r="EA97" s="400">
        <f>DW97+'APONTAMENTO CREDENCIAMENTO'!EA97</f>
        <v>0</v>
      </c>
      <c r="EB97" s="400">
        <f>DX97+'APONTAMENTO CREDENCIAMENTO'!EB97</f>
        <v>0</v>
      </c>
      <c r="EC97" s="400">
        <f>DY97+'APONTAMENTO CREDENCIAMENTO'!EC97</f>
        <v>0</v>
      </c>
      <c r="ED97" s="400">
        <f>DZ97+'APONTAMENTO CREDENCIAMENTO'!ED97</f>
        <v>0</v>
      </c>
      <c r="EE97" s="400">
        <f>EA97+'APONTAMENTO CREDENCIAMENTO'!EE97</f>
        <v>0</v>
      </c>
      <c r="EF97" s="400">
        <f>EB97+'APONTAMENTO CREDENCIAMENTO'!EF97</f>
        <v>0</v>
      </c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v>0</v>
      </c>
      <c r="EQ97" s="171">
        <v>0</v>
      </c>
      <c r="ER97" s="171">
        <v>0</v>
      </c>
      <c r="ES97" s="171">
        <v>0</v>
      </c>
      <c r="ET97" s="171">
        <v>0</v>
      </c>
      <c r="EU97" s="171">
        <v>0</v>
      </c>
      <c r="EV97" s="172">
        <v>0</v>
      </c>
      <c r="EW97" s="173"/>
      <c r="EX97" s="248">
        <v>0</v>
      </c>
      <c r="EY97" s="174">
        <v>0</v>
      </c>
      <c r="EZ97" s="249">
        <v>0</v>
      </c>
      <c r="FA97" s="249">
        <v>0</v>
      </c>
      <c r="FB97" s="174">
        <v>0</v>
      </c>
      <c r="FC97" s="126">
        <v>0</v>
      </c>
      <c r="FD97" s="250"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v>0</v>
      </c>
      <c r="HZ97" s="280">
        <v>0</v>
      </c>
      <c r="IA97" s="280">
        <v>0</v>
      </c>
      <c r="IB97" s="64"/>
      <c r="IC97" s="64"/>
    </row>
    <row r="98" spans="1:237" s="106" customFormat="1" ht="22.5" customHeight="1" x14ac:dyDescent="0.25">
      <c r="A98" s="368" t="s">
        <v>3266</v>
      </c>
      <c r="B98" s="369" t="s">
        <v>3267</v>
      </c>
      <c r="C98" s="375" t="s">
        <v>3191</v>
      </c>
      <c r="D98" s="371" t="s">
        <v>3268</v>
      </c>
      <c r="E98" s="371" t="s">
        <v>3269</v>
      </c>
      <c r="F98" s="376" t="s">
        <v>3181</v>
      </c>
      <c r="G98" s="376" t="s">
        <v>3182</v>
      </c>
      <c r="H98" s="373" t="s">
        <v>1339</v>
      </c>
      <c r="I98" s="374" t="s">
        <v>1339</v>
      </c>
      <c r="J98" s="421" t="s">
        <v>3183</v>
      </c>
      <c r="K98" s="422" t="s">
        <v>3186</v>
      </c>
      <c r="L98" s="329">
        <v>0</v>
      </c>
      <c r="M98" s="329">
        <v>0</v>
      </c>
      <c r="N98" s="657"/>
      <c r="O98" s="658" t="s">
        <v>3344</v>
      </c>
      <c r="P98" s="659">
        <v>0</v>
      </c>
      <c r="Q98" s="400"/>
      <c r="R98" s="401"/>
      <c r="S98" s="400"/>
      <c r="T98" s="401"/>
      <c r="U98" s="400">
        <f>Q98+'APONTAMENTO CREDENCIAMENTO'!U98</f>
        <v>0</v>
      </c>
      <c r="V98" s="400">
        <f>R98+'APONTAMENTO CREDENCIAMENTO'!V98</f>
        <v>0</v>
      </c>
      <c r="W98" s="400">
        <f>S98+'APONTAMENTO CREDENCIAMENTO'!W98</f>
        <v>0</v>
      </c>
      <c r="X98" s="400">
        <f>T98+'APONTAMENTO CREDENCIAMENTO'!X98</f>
        <v>0</v>
      </c>
      <c r="Y98" s="400">
        <f>U98+'APONTAMENTO CREDENCIAMENTO'!Y98</f>
        <v>0</v>
      </c>
      <c r="Z98" s="400">
        <f>V98+'APONTAMENTO CREDENCIAMENTO'!Z98</f>
        <v>0</v>
      </c>
      <c r="AA98" s="400">
        <f>W98+'APONTAMENTO CREDENCIAMENTO'!AA98</f>
        <v>0</v>
      </c>
      <c r="AB98" s="400">
        <f>X98+'APONTAMENTO CREDENCIAMENTO'!AB98</f>
        <v>0</v>
      </c>
      <c r="AC98" s="400">
        <f>Y98+'APONTAMENTO CREDENCIAMENTO'!AC98</f>
        <v>0</v>
      </c>
      <c r="AD98" s="400">
        <f>Z98+'APONTAMENTO CREDENCIAMENTO'!AD98</f>
        <v>0</v>
      </c>
      <c r="AE98" s="400">
        <f>AA98+'APONTAMENTO CREDENCIAMENTO'!AE98</f>
        <v>0</v>
      </c>
      <c r="AF98" s="400">
        <f>AB98+'APONTAMENTO CREDENCIAMENTO'!AF98</f>
        <v>0</v>
      </c>
      <c r="AG98" s="400">
        <f>AC98+'APONTAMENTO CREDENCIAMENTO'!AG98</f>
        <v>0</v>
      </c>
      <c r="AH98" s="400">
        <f>AD98+'APONTAMENTO CREDENCIAMENTO'!AH98</f>
        <v>0</v>
      </c>
      <c r="AI98" s="400">
        <f>AE98+'APONTAMENTO CREDENCIAMENTO'!AI98</f>
        <v>0</v>
      </c>
      <c r="AJ98" s="400">
        <f>AF98+'APONTAMENTO CREDENCIAMENTO'!AJ98</f>
        <v>0</v>
      </c>
      <c r="AK98" s="400">
        <f>AG98+'APONTAMENTO CREDENCIAMENTO'!AK98</f>
        <v>0</v>
      </c>
      <c r="AL98" s="400">
        <f>AH98+'APONTAMENTO CREDENCIAMENTO'!AL98</f>
        <v>0</v>
      </c>
      <c r="AM98" s="400">
        <f>AI98+'APONTAMENTO CREDENCIAMENTO'!AM98</f>
        <v>0</v>
      </c>
      <c r="AN98" s="400">
        <f>AJ98+'APONTAMENTO CREDENCIAMENTO'!AN98</f>
        <v>0</v>
      </c>
      <c r="AO98" s="400">
        <f>AK98+'APONTAMENTO CREDENCIAMENTO'!AO98</f>
        <v>0</v>
      </c>
      <c r="AP98" s="400">
        <f>AL98+'APONTAMENTO CREDENCIAMENTO'!AP98</f>
        <v>0</v>
      </c>
      <c r="AQ98" s="400">
        <f>AM98+'APONTAMENTO CREDENCIAMENTO'!AQ98</f>
        <v>0</v>
      </c>
      <c r="AR98" s="400">
        <f>AN98+'APONTAMENTO CREDENCIAMENTO'!AR98</f>
        <v>0</v>
      </c>
      <c r="AS98" s="400">
        <f>AO98+'APONTAMENTO CREDENCIAMENTO'!AS98</f>
        <v>0</v>
      </c>
      <c r="AT98" s="400">
        <f>AP98+'APONTAMENTO CREDENCIAMENTO'!AT98</f>
        <v>0</v>
      </c>
      <c r="AU98" s="400">
        <f>AQ98+'APONTAMENTO CREDENCIAMENTO'!AU98</f>
        <v>0</v>
      </c>
      <c r="AV98" s="400">
        <f>AR98+'APONTAMENTO CREDENCIAMENTO'!AV98</f>
        <v>0</v>
      </c>
      <c r="AW98" s="400">
        <f>AS98+'APONTAMENTO CREDENCIAMENTO'!AW98</f>
        <v>0</v>
      </c>
      <c r="AX98" s="400">
        <f>AT98+'APONTAMENTO CREDENCIAMENTO'!AX98</f>
        <v>0</v>
      </c>
      <c r="AY98" s="400">
        <f>AU98+'APONTAMENTO CREDENCIAMENTO'!AY98</f>
        <v>0</v>
      </c>
      <c r="AZ98" s="400">
        <f>AV98+'APONTAMENTO CREDENCIAMENTO'!AZ98</f>
        <v>0</v>
      </c>
      <c r="BA98" s="400">
        <f>AW98+'APONTAMENTO CREDENCIAMENTO'!BA98</f>
        <v>0</v>
      </c>
      <c r="BB98" s="400">
        <f>AX98+'APONTAMENTO CREDENCIAMENTO'!BB98</f>
        <v>0</v>
      </c>
      <c r="BC98" s="400">
        <f>AY98+'APONTAMENTO CREDENCIAMENTO'!BC98</f>
        <v>0</v>
      </c>
      <c r="BD98" s="400">
        <f>AZ98+'APONTAMENTO CREDENCIAMENTO'!BD98</f>
        <v>0</v>
      </c>
      <c r="BE98" s="400">
        <f>BA98+'APONTAMENTO CREDENCIAMENTO'!BE98</f>
        <v>0</v>
      </c>
      <c r="BF98" s="400">
        <f>BB98+'APONTAMENTO CREDENCIAMENTO'!BF98</f>
        <v>0</v>
      </c>
      <c r="BG98" s="400">
        <f>BC98+'APONTAMENTO CREDENCIAMENTO'!BG98</f>
        <v>0</v>
      </c>
      <c r="BH98" s="400">
        <f>BD98+'APONTAMENTO CREDENCIAMENTO'!BH98</f>
        <v>0</v>
      </c>
      <c r="BI98" s="400">
        <f>BE98+'APONTAMENTO CREDENCIAMENTO'!BI98</f>
        <v>0</v>
      </c>
      <c r="BJ98" s="400">
        <f>BF98+'APONTAMENTO CREDENCIAMENTO'!BJ98</f>
        <v>0</v>
      </c>
      <c r="BK98" s="400">
        <f>BG98+'APONTAMENTO CREDENCIAMENTO'!BK98</f>
        <v>0</v>
      </c>
      <c r="BL98" s="400">
        <f>BH98+'APONTAMENTO CREDENCIAMENTO'!BL98</f>
        <v>0</v>
      </c>
      <c r="BM98" s="400">
        <f>BI98+'APONTAMENTO CREDENCIAMENTO'!BM98</f>
        <v>0</v>
      </c>
      <c r="BN98" s="400">
        <f>BJ98+'APONTAMENTO CREDENCIAMENTO'!BN98</f>
        <v>0</v>
      </c>
      <c r="BO98" s="400">
        <f>BK98+'APONTAMENTO CREDENCIAMENTO'!BO98</f>
        <v>0</v>
      </c>
      <c r="BP98" s="400">
        <f>BL98+'APONTAMENTO CREDENCIAMENTO'!BP98</f>
        <v>0</v>
      </c>
      <c r="BQ98" s="400">
        <f>BM98+'APONTAMENTO CREDENCIAMENTO'!BQ98</f>
        <v>0</v>
      </c>
      <c r="BR98" s="400">
        <f>BN98+'APONTAMENTO CREDENCIAMENTO'!BR98</f>
        <v>0</v>
      </c>
      <c r="BS98" s="400">
        <f>BO98+'APONTAMENTO CREDENCIAMENTO'!BS98</f>
        <v>0</v>
      </c>
      <c r="BT98" s="400">
        <f>BP98+'APONTAMENTO CREDENCIAMENTO'!BT98</f>
        <v>0</v>
      </c>
      <c r="BU98" s="400">
        <f>BQ98+'APONTAMENTO CREDENCIAMENTO'!BU98</f>
        <v>0</v>
      </c>
      <c r="BV98" s="400">
        <f>BR98+'APONTAMENTO CREDENCIAMENTO'!BV98</f>
        <v>0</v>
      </c>
      <c r="BW98" s="400">
        <f>BS98+'APONTAMENTO CREDENCIAMENTO'!BW98</f>
        <v>0</v>
      </c>
      <c r="BX98" s="400">
        <f>BT98+'APONTAMENTO CREDENCIAMENTO'!BX98</f>
        <v>0</v>
      </c>
      <c r="BY98" s="400">
        <f>BU98+'APONTAMENTO CREDENCIAMENTO'!BY98</f>
        <v>0</v>
      </c>
      <c r="BZ98" s="400">
        <f>BV98+'APONTAMENTO CREDENCIAMENTO'!BZ98</f>
        <v>0</v>
      </c>
      <c r="CA98" s="400">
        <f>BW98+'APONTAMENTO CREDENCIAMENTO'!CA98</f>
        <v>0</v>
      </c>
      <c r="CB98" s="400">
        <f>BX98+'APONTAMENTO CREDENCIAMENTO'!CB98</f>
        <v>0</v>
      </c>
      <c r="CC98" s="400">
        <f>BY98+'APONTAMENTO CREDENCIAMENTO'!CC98</f>
        <v>0</v>
      </c>
      <c r="CD98" s="400">
        <f>BZ98+'APONTAMENTO CREDENCIAMENTO'!CD98</f>
        <v>0</v>
      </c>
      <c r="CE98" s="400">
        <f>CA98+'APONTAMENTO CREDENCIAMENTO'!CE98</f>
        <v>0</v>
      </c>
      <c r="CF98" s="400">
        <f>CB98+'APONTAMENTO CREDENCIAMENTO'!CF98</f>
        <v>0</v>
      </c>
      <c r="CG98" s="400">
        <f>CC98+'APONTAMENTO CREDENCIAMENTO'!CG98</f>
        <v>0</v>
      </c>
      <c r="CH98" s="400">
        <f>CD98+'APONTAMENTO CREDENCIAMENTO'!CH98</f>
        <v>0</v>
      </c>
      <c r="CI98" s="400">
        <f>CE98+'APONTAMENTO CREDENCIAMENTO'!CI98</f>
        <v>0</v>
      </c>
      <c r="CJ98" s="400">
        <f>CF98+'APONTAMENTO CREDENCIAMENTO'!CJ98</f>
        <v>0</v>
      </c>
      <c r="CK98" s="400">
        <f>CG98+'APONTAMENTO CREDENCIAMENTO'!CK98</f>
        <v>0</v>
      </c>
      <c r="CL98" s="400">
        <f>CH98+'APONTAMENTO CREDENCIAMENTO'!CL98</f>
        <v>0</v>
      </c>
      <c r="CM98" s="400">
        <f>CI98+'APONTAMENTO CREDENCIAMENTO'!CM98</f>
        <v>0</v>
      </c>
      <c r="CN98" s="400">
        <f>CJ98+'APONTAMENTO CREDENCIAMENTO'!CN98</f>
        <v>0</v>
      </c>
      <c r="CO98" s="400">
        <f>CK98+'APONTAMENTO CREDENCIAMENTO'!CO98</f>
        <v>0</v>
      </c>
      <c r="CP98" s="400">
        <f>CL98+'APONTAMENTO CREDENCIAMENTO'!CP98</f>
        <v>0</v>
      </c>
      <c r="CQ98" s="400">
        <f>CM98+'APONTAMENTO CREDENCIAMENTO'!CQ98</f>
        <v>0</v>
      </c>
      <c r="CR98" s="400">
        <f>CN98+'APONTAMENTO CREDENCIAMENTO'!CR98</f>
        <v>0</v>
      </c>
      <c r="CS98" s="400">
        <f>CO98+'APONTAMENTO CREDENCIAMENTO'!CS98</f>
        <v>0</v>
      </c>
      <c r="CT98" s="400">
        <f>CP98+'APONTAMENTO CREDENCIAMENTO'!CT98</f>
        <v>0</v>
      </c>
      <c r="CU98" s="400">
        <f>CQ98+'APONTAMENTO CREDENCIAMENTO'!CU98</f>
        <v>0</v>
      </c>
      <c r="CV98" s="400">
        <f>CR98+'APONTAMENTO CREDENCIAMENTO'!CV98</f>
        <v>0</v>
      </c>
      <c r="CW98" s="400">
        <f>CS98+'APONTAMENTO CREDENCIAMENTO'!CW98</f>
        <v>0</v>
      </c>
      <c r="CX98" s="400">
        <f>CT98+'APONTAMENTO CREDENCIAMENTO'!CX98</f>
        <v>0</v>
      </c>
      <c r="CY98" s="400">
        <f>CU98+'APONTAMENTO CREDENCIAMENTO'!CY98</f>
        <v>0</v>
      </c>
      <c r="CZ98" s="400">
        <f>CV98+'APONTAMENTO CREDENCIAMENTO'!CZ98</f>
        <v>0</v>
      </c>
      <c r="DA98" s="400">
        <f>CW98+'APONTAMENTO CREDENCIAMENTO'!DA98</f>
        <v>0</v>
      </c>
      <c r="DB98" s="400">
        <f>CX98+'APONTAMENTO CREDENCIAMENTO'!DB98</f>
        <v>0</v>
      </c>
      <c r="DC98" s="400">
        <f>CY98+'APONTAMENTO CREDENCIAMENTO'!DC98</f>
        <v>0</v>
      </c>
      <c r="DD98" s="400">
        <f>CZ98+'APONTAMENTO CREDENCIAMENTO'!DD98</f>
        <v>0</v>
      </c>
      <c r="DE98" s="400">
        <f>DA98+'APONTAMENTO CREDENCIAMENTO'!DE98</f>
        <v>0</v>
      </c>
      <c r="DF98" s="400">
        <f>DB98+'APONTAMENTO CREDENCIAMENTO'!DF98</f>
        <v>0</v>
      </c>
      <c r="DG98" s="400">
        <f>DC98+'APONTAMENTO CREDENCIAMENTO'!DG98</f>
        <v>0</v>
      </c>
      <c r="DH98" s="400">
        <f>DD98+'APONTAMENTO CREDENCIAMENTO'!DH98</f>
        <v>0</v>
      </c>
      <c r="DI98" s="400">
        <f>DE98+'APONTAMENTO CREDENCIAMENTO'!DI98</f>
        <v>0</v>
      </c>
      <c r="DJ98" s="400">
        <f>DF98+'APONTAMENTO CREDENCIAMENTO'!DJ98</f>
        <v>0</v>
      </c>
      <c r="DK98" s="400">
        <f>DG98+'APONTAMENTO CREDENCIAMENTO'!DK98</f>
        <v>0</v>
      </c>
      <c r="DL98" s="400">
        <f>DH98+'APONTAMENTO CREDENCIAMENTO'!DL98</f>
        <v>0</v>
      </c>
      <c r="DM98" s="400">
        <f>DI98+'APONTAMENTO CREDENCIAMENTO'!DM98</f>
        <v>0</v>
      </c>
      <c r="DN98" s="400">
        <f>DJ98+'APONTAMENTO CREDENCIAMENTO'!DN98</f>
        <v>0</v>
      </c>
      <c r="DO98" s="400">
        <f>DK98+'APONTAMENTO CREDENCIAMENTO'!DO98</f>
        <v>0</v>
      </c>
      <c r="DP98" s="400">
        <f>DL98+'APONTAMENTO CREDENCIAMENTO'!DP98</f>
        <v>0</v>
      </c>
      <c r="DQ98" s="400">
        <f>DM98+'APONTAMENTO CREDENCIAMENTO'!DQ98</f>
        <v>0</v>
      </c>
      <c r="DR98" s="400">
        <f>DN98+'APONTAMENTO CREDENCIAMENTO'!DR98</f>
        <v>0</v>
      </c>
      <c r="DS98" s="400">
        <f>DO98+'APONTAMENTO CREDENCIAMENTO'!DS98</f>
        <v>0</v>
      </c>
      <c r="DT98" s="400">
        <f>DP98+'APONTAMENTO CREDENCIAMENTO'!DT98</f>
        <v>0</v>
      </c>
      <c r="DU98" s="400">
        <f>DQ98+'APONTAMENTO CREDENCIAMENTO'!DU98</f>
        <v>0</v>
      </c>
      <c r="DV98" s="400">
        <f>DR98+'APONTAMENTO CREDENCIAMENTO'!DV98</f>
        <v>0</v>
      </c>
      <c r="DW98" s="400">
        <f>DS98+'APONTAMENTO CREDENCIAMENTO'!DW98</f>
        <v>0</v>
      </c>
      <c r="DX98" s="400">
        <f>DT98+'APONTAMENTO CREDENCIAMENTO'!DX98</f>
        <v>0</v>
      </c>
      <c r="DY98" s="400">
        <f>DU98+'APONTAMENTO CREDENCIAMENTO'!DY98</f>
        <v>0</v>
      </c>
      <c r="DZ98" s="400">
        <f>DV98+'APONTAMENTO CREDENCIAMENTO'!DZ98</f>
        <v>0</v>
      </c>
      <c r="EA98" s="400">
        <f>DW98+'APONTAMENTO CREDENCIAMENTO'!EA98</f>
        <v>0</v>
      </c>
      <c r="EB98" s="400">
        <f>DX98+'APONTAMENTO CREDENCIAMENTO'!EB98</f>
        <v>0</v>
      </c>
      <c r="EC98" s="400">
        <f>DY98+'APONTAMENTO CREDENCIAMENTO'!EC98</f>
        <v>0</v>
      </c>
      <c r="ED98" s="400">
        <f>DZ98+'APONTAMENTO CREDENCIAMENTO'!ED98</f>
        <v>0</v>
      </c>
      <c r="EE98" s="400">
        <f>EA98+'APONTAMENTO CREDENCIAMENTO'!EE98</f>
        <v>0</v>
      </c>
      <c r="EF98" s="400">
        <f>EB98+'APONTAMENTO CREDENCIAMENTO'!EF98</f>
        <v>0</v>
      </c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v>0</v>
      </c>
      <c r="EQ98" s="171">
        <v>0</v>
      </c>
      <c r="ER98" s="171">
        <v>0</v>
      </c>
      <c r="ES98" s="171">
        <v>0</v>
      </c>
      <c r="ET98" s="171">
        <v>0</v>
      </c>
      <c r="EU98" s="171">
        <v>0</v>
      </c>
      <c r="EV98" s="172">
        <v>0</v>
      </c>
      <c r="EW98" s="125"/>
      <c r="EX98" s="248">
        <v>0</v>
      </c>
      <c r="EY98" s="174">
        <v>0</v>
      </c>
      <c r="EZ98" s="249">
        <v>0</v>
      </c>
      <c r="FA98" s="249">
        <v>0</v>
      </c>
      <c r="FB98" s="174">
        <v>0</v>
      </c>
      <c r="FC98" s="126">
        <v>0</v>
      </c>
      <c r="FD98" s="250"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v>0</v>
      </c>
      <c r="HZ98" s="280">
        <v>0</v>
      </c>
      <c r="IA98" s="280">
        <v>0</v>
      </c>
      <c r="IB98" s="64"/>
      <c r="IC98" s="64"/>
    </row>
    <row r="99" spans="1:237" s="106" customFormat="1" ht="22.5" customHeight="1" x14ac:dyDescent="0.25">
      <c r="A99" s="368" t="s">
        <v>3266</v>
      </c>
      <c r="B99" s="369" t="s">
        <v>3267</v>
      </c>
      <c r="C99" s="375" t="s">
        <v>3191</v>
      </c>
      <c r="D99" s="371" t="s">
        <v>3268</v>
      </c>
      <c r="E99" s="371" t="s">
        <v>3269</v>
      </c>
      <c r="F99" s="376" t="s">
        <v>3181</v>
      </c>
      <c r="G99" s="376" t="s">
        <v>3182</v>
      </c>
      <c r="H99" s="373" t="s">
        <v>1339</v>
      </c>
      <c r="I99" s="374" t="s">
        <v>1339</v>
      </c>
      <c r="J99" s="421" t="s">
        <v>3183</v>
      </c>
      <c r="K99" s="423" t="s">
        <v>3187</v>
      </c>
      <c r="L99" s="329">
        <v>0</v>
      </c>
      <c r="M99" s="329">
        <v>0</v>
      </c>
      <c r="N99" s="657"/>
      <c r="O99" s="658" t="s">
        <v>3344</v>
      </c>
      <c r="P99" s="659">
        <v>0</v>
      </c>
      <c r="Q99" s="400"/>
      <c r="R99" s="401"/>
      <c r="S99" s="400"/>
      <c r="T99" s="401"/>
      <c r="U99" s="400">
        <f>Q99+'APONTAMENTO CREDENCIAMENTO'!U99</f>
        <v>0</v>
      </c>
      <c r="V99" s="400">
        <f>R99+'APONTAMENTO CREDENCIAMENTO'!V99</f>
        <v>0</v>
      </c>
      <c r="W99" s="400">
        <f>S99+'APONTAMENTO CREDENCIAMENTO'!W99</f>
        <v>0</v>
      </c>
      <c r="X99" s="400">
        <f>T99+'APONTAMENTO CREDENCIAMENTO'!X99</f>
        <v>0</v>
      </c>
      <c r="Y99" s="400">
        <f>U99+'APONTAMENTO CREDENCIAMENTO'!Y99</f>
        <v>0</v>
      </c>
      <c r="Z99" s="400">
        <f>V99+'APONTAMENTO CREDENCIAMENTO'!Z99</f>
        <v>0</v>
      </c>
      <c r="AA99" s="400">
        <f>W99+'APONTAMENTO CREDENCIAMENTO'!AA99</f>
        <v>0</v>
      </c>
      <c r="AB99" s="400">
        <f>X99+'APONTAMENTO CREDENCIAMENTO'!AB99</f>
        <v>0</v>
      </c>
      <c r="AC99" s="400">
        <f>Y99+'APONTAMENTO CREDENCIAMENTO'!AC99</f>
        <v>0</v>
      </c>
      <c r="AD99" s="400">
        <f>Z99+'APONTAMENTO CREDENCIAMENTO'!AD99</f>
        <v>0</v>
      </c>
      <c r="AE99" s="400">
        <f>AA99+'APONTAMENTO CREDENCIAMENTO'!AE99</f>
        <v>0</v>
      </c>
      <c r="AF99" s="400">
        <f>AB99+'APONTAMENTO CREDENCIAMENTO'!AF99</f>
        <v>0</v>
      </c>
      <c r="AG99" s="400">
        <f>AC99+'APONTAMENTO CREDENCIAMENTO'!AG99</f>
        <v>0</v>
      </c>
      <c r="AH99" s="400">
        <f>AD99+'APONTAMENTO CREDENCIAMENTO'!AH99</f>
        <v>0</v>
      </c>
      <c r="AI99" s="400">
        <f>AE99+'APONTAMENTO CREDENCIAMENTO'!AI99</f>
        <v>0</v>
      </c>
      <c r="AJ99" s="400">
        <f>AF99+'APONTAMENTO CREDENCIAMENTO'!AJ99</f>
        <v>0</v>
      </c>
      <c r="AK99" s="400">
        <f>AG99+'APONTAMENTO CREDENCIAMENTO'!AK99</f>
        <v>0</v>
      </c>
      <c r="AL99" s="400">
        <f>AH99+'APONTAMENTO CREDENCIAMENTO'!AL99</f>
        <v>0</v>
      </c>
      <c r="AM99" s="400">
        <f>AI99+'APONTAMENTO CREDENCIAMENTO'!AM99</f>
        <v>0</v>
      </c>
      <c r="AN99" s="400">
        <f>AJ99+'APONTAMENTO CREDENCIAMENTO'!AN99</f>
        <v>0</v>
      </c>
      <c r="AO99" s="400">
        <f>AK99+'APONTAMENTO CREDENCIAMENTO'!AO99</f>
        <v>0</v>
      </c>
      <c r="AP99" s="400">
        <f>AL99+'APONTAMENTO CREDENCIAMENTO'!AP99</f>
        <v>0</v>
      </c>
      <c r="AQ99" s="400">
        <f>AM99+'APONTAMENTO CREDENCIAMENTO'!AQ99</f>
        <v>0</v>
      </c>
      <c r="AR99" s="400">
        <f>AN99+'APONTAMENTO CREDENCIAMENTO'!AR99</f>
        <v>0</v>
      </c>
      <c r="AS99" s="400">
        <f>AO99+'APONTAMENTO CREDENCIAMENTO'!AS99</f>
        <v>0</v>
      </c>
      <c r="AT99" s="400">
        <f>AP99+'APONTAMENTO CREDENCIAMENTO'!AT99</f>
        <v>0</v>
      </c>
      <c r="AU99" s="400">
        <f>AQ99+'APONTAMENTO CREDENCIAMENTO'!AU99</f>
        <v>0</v>
      </c>
      <c r="AV99" s="400">
        <f>AR99+'APONTAMENTO CREDENCIAMENTO'!AV99</f>
        <v>0</v>
      </c>
      <c r="AW99" s="400">
        <f>AS99+'APONTAMENTO CREDENCIAMENTO'!AW99</f>
        <v>0</v>
      </c>
      <c r="AX99" s="400">
        <f>AT99+'APONTAMENTO CREDENCIAMENTO'!AX99</f>
        <v>0</v>
      </c>
      <c r="AY99" s="400">
        <f>AU99+'APONTAMENTO CREDENCIAMENTO'!AY99</f>
        <v>0</v>
      </c>
      <c r="AZ99" s="400">
        <f>AV99+'APONTAMENTO CREDENCIAMENTO'!AZ99</f>
        <v>0</v>
      </c>
      <c r="BA99" s="400">
        <f>AW99+'APONTAMENTO CREDENCIAMENTO'!BA99</f>
        <v>0</v>
      </c>
      <c r="BB99" s="400">
        <f>AX99+'APONTAMENTO CREDENCIAMENTO'!BB99</f>
        <v>0</v>
      </c>
      <c r="BC99" s="400">
        <f>AY99+'APONTAMENTO CREDENCIAMENTO'!BC99</f>
        <v>0</v>
      </c>
      <c r="BD99" s="400">
        <f>AZ99+'APONTAMENTO CREDENCIAMENTO'!BD99</f>
        <v>0</v>
      </c>
      <c r="BE99" s="400">
        <f>BA99+'APONTAMENTO CREDENCIAMENTO'!BE99</f>
        <v>0</v>
      </c>
      <c r="BF99" s="400">
        <f>BB99+'APONTAMENTO CREDENCIAMENTO'!BF99</f>
        <v>0</v>
      </c>
      <c r="BG99" s="400">
        <f>BC99+'APONTAMENTO CREDENCIAMENTO'!BG99</f>
        <v>0</v>
      </c>
      <c r="BH99" s="400">
        <f>BD99+'APONTAMENTO CREDENCIAMENTO'!BH99</f>
        <v>0</v>
      </c>
      <c r="BI99" s="400">
        <f>BE99+'APONTAMENTO CREDENCIAMENTO'!BI99</f>
        <v>0</v>
      </c>
      <c r="BJ99" s="400">
        <f>BF99+'APONTAMENTO CREDENCIAMENTO'!BJ99</f>
        <v>0</v>
      </c>
      <c r="BK99" s="400">
        <f>BG99+'APONTAMENTO CREDENCIAMENTO'!BK99</f>
        <v>0</v>
      </c>
      <c r="BL99" s="400">
        <f>BH99+'APONTAMENTO CREDENCIAMENTO'!BL99</f>
        <v>0</v>
      </c>
      <c r="BM99" s="400">
        <f>BI99+'APONTAMENTO CREDENCIAMENTO'!BM99</f>
        <v>0</v>
      </c>
      <c r="BN99" s="400">
        <f>BJ99+'APONTAMENTO CREDENCIAMENTO'!BN99</f>
        <v>0</v>
      </c>
      <c r="BO99" s="400">
        <f>BK99+'APONTAMENTO CREDENCIAMENTO'!BO99</f>
        <v>0</v>
      </c>
      <c r="BP99" s="400">
        <f>BL99+'APONTAMENTO CREDENCIAMENTO'!BP99</f>
        <v>0</v>
      </c>
      <c r="BQ99" s="400">
        <f>BM99+'APONTAMENTO CREDENCIAMENTO'!BQ99</f>
        <v>0</v>
      </c>
      <c r="BR99" s="400">
        <f>BN99+'APONTAMENTO CREDENCIAMENTO'!BR99</f>
        <v>0</v>
      </c>
      <c r="BS99" s="400">
        <f>BO99+'APONTAMENTO CREDENCIAMENTO'!BS99</f>
        <v>0</v>
      </c>
      <c r="BT99" s="400">
        <f>BP99+'APONTAMENTO CREDENCIAMENTO'!BT99</f>
        <v>0</v>
      </c>
      <c r="BU99" s="400">
        <f>BQ99+'APONTAMENTO CREDENCIAMENTO'!BU99</f>
        <v>0</v>
      </c>
      <c r="BV99" s="400">
        <f>BR99+'APONTAMENTO CREDENCIAMENTO'!BV99</f>
        <v>0</v>
      </c>
      <c r="BW99" s="400">
        <f>BS99+'APONTAMENTO CREDENCIAMENTO'!BW99</f>
        <v>0</v>
      </c>
      <c r="BX99" s="400">
        <f>BT99+'APONTAMENTO CREDENCIAMENTO'!BX99</f>
        <v>0</v>
      </c>
      <c r="BY99" s="400">
        <f>BU99+'APONTAMENTO CREDENCIAMENTO'!BY99</f>
        <v>0</v>
      </c>
      <c r="BZ99" s="400">
        <f>BV99+'APONTAMENTO CREDENCIAMENTO'!BZ99</f>
        <v>0</v>
      </c>
      <c r="CA99" s="400">
        <f>BW99+'APONTAMENTO CREDENCIAMENTO'!CA99</f>
        <v>0</v>
      </c>
      <c r="CB99" s="400">
        <f>BX99+'APONTAMENTO CREDENCIAMENTO'!CB99</f>
        <v>0</v>
      </c>
      <c r="CC99" s="400">
        <f>BY99+'APONTAMENTO CREDENCIAMENTO'!CC99</f>
        <v>0</v>
      </c>
      <c r="CD99" s="400">
        <f>BZ99+'APONTAMENTO CREDENCIAMENTO'!CD99</f>
        <v>0</v>
      </c>
      <c r="CE99" s="400">
        <f>CA99+'APONTAMENTO CREDENCIAMENTO'!CE99</f>
        <v>0</v>
      </c>
      <c r="CF99" s="400">
        <f>CB99+'APONTAMENTO CREDENCIAMENTO'!CF99</f>
        <v>0</v>
      </c>
      <c r="CG99" s="400">
        <f>CC99+'APONTAMENTO CREDENCIAMENTO'!CG99</f>
        <v>0</v>
      </c>
      <c r="CH99" s="400">
        <f>CD99+'APONTAMENTO CREDENCIAMENTO'!CH99</f>
        <v>0</v>
      </c>
      <c r="CI99" s="400">
        <f>CE99+'APONTAMENTO CREDENCIAMENTO'!CI99</f>
        <v>0</v>
      </c>
      <c r="CJ99" s="400">
        <f>CF99+'APONTAMENTO CREDENCIAMENTO'!CJ99</f>
        <v>0</v>
      </c>
      <c r="CK99" s="400">
        <f>CG99+'APONTAMENTO CREDENCIAMENTO'!CK99</f>
        <v>0</v>
      </c>
      <c r="CL99" s="400">
        <f>CH99+'APONTAMENTO CREDENCIAMENTO'!CL99</f>
        <v>0</v>
      </c>
      <c r="CM99" s="400">
        <f>CI99+'APONTAMENTO CREDENCIAMENTO'!CM99</f>
        <v>0</v>
      </c>
      <c r="CN99" s="400">
        <f>CJ99+'APONTAMENTO CREDENCIAMENTO'!CN99</f>
        <v>0</v>
      </c>
      <c r="CO99" s="400">
        <f>CK99+'APONTAMENTO CREDENCIAMENTO'!CO99</f>
        <v>0</v>
      </c>
      <c r="CP99" s="400">
        <f>CL99+'APONTAMENTO CREDENCIAMENTO'!CP99</f>
        <v>0</v>
      </c>
      <c r="CQ99" s="400">
        <f>CM99+'APONTAMENTO CREDENCIAMENTO'!CQ99</f>
        <v>0</v>
      </c>
      <c r="CR99" s="400">
        <f>CN99+'APONTAMENTO CREDENCIAMENTO'!CR99</f>
        <v>0</v>
      </c>
      <c r="CS99" s="400">
        <f>CO99+'APONTAMENTO CREDENCIAMENTO'!CS99</f>
        <v>0</v>
      </c>
      <c r="CT99" s="400">
        <f>CP99+'APONTAMENTO CREDENCIAMENTO'!CT99</f>
        <v>0</v>
      </c>
      <c r="CU99" s="400">
        <f>CQ99+'APONTAMENTO CREDENCIAMENTO'!CU99</f>
        <v>0</v>
      </c>
      <c r="CV99" s="400">
        <f>CR99+'APONTAMENTO CREDENCIAMENTO'!CV99</f>
        <v>0</v>
      </c>
      <c r="CW99" s="400">
        <f>CS99+'APONTAMENTO CREDENCIAMENTO'!CW99</f>
        <v>0</v>
      </c>
      <c r="CX99" s="400">
        <f>CT99+'APONTAMENTO CREDENCIAMENTO'!CX99</f>
        <v>0</v>
      </c>
      <c r="CY99" s="400">
        <f>CU99+'APONTAMENTO CREDENCIAMENTO'!CY99</f>
        <v>0</v>
      </c>
      <c r="CZ99" s="400">
        <f>CV99+'APONTAMENTO CREDENCIAMENTO'!CZ99</f>
        <v>0</v>
      </c>
      <c r="DA99" s="400">
        <f>CW99+'APONTAMENTO CREDENCIAMENTO'!DA99</f>
        <v>0</v>
      </c>
      <c r="DB99" s="400">
        <f>CX99+'APONTAMENTO CREDENCIAMENTO'!DB99</f>
        <v>0</v>
      </c>
      <c r="DC99" s="400">
        <f>CY99+'APONTAMENTO CREDENCIAMENTO'!DC99</f>
        <v>0</v>
      </c>
      <c r="DD99" s="400">
        <f>CZ99+'APONTAMENTO CREDENCIAMENTO'!DD99</f>
        <v>0</v>
      </c>
      <c r="DE99" s="400">
        <f>DA99+'APONTAMENTO CREDENCIAMENTO'!DE99</f>
        <v>0</v>
      </c>
      <c r="DF99" s="400">
        <f>DB99+'APONTAMENTO CREDENCIAMENTO'!DF99</f>
        <v>0</v>
      </c>
      <c r="DG99" s="400">
        <f>DC99+'APONTAMENTO CREDENCIAMENTO'!DG99</f>
        <v>0</v>
      </c>
      <c r="DH99" s="400">
        <f>DD99+'APONTAMENTO CREDENCIAMENTO'!DH99</f>
        <v>0</v>
      </c>
      <c r="DI99" s="400">
        <f>DE99+'APONTAMENTO CREDENCIAMENTO'!DI99</f>
        <v>0</v>
      </c>
      <c r="DJ99" s="400">
        <f>DF99+'APONTAMENTO CREDENCIAMENTO'!DJ99</f>
        <v>0</v>
      </c>
      <c r="DK99" s="400">
        <f>DG99+'APONTAMENTO CREDENCIAMENTO'!DK99</f>
        <v>0</v>
      </c>
      <c r="DL99" s="400">
        <f>DH99+'APONTAMENTO CREDENCIAMENTO'!DL99</f>
        <v>0</v>
      </c>
      <c r="DM99" s="400">
        <f>DI99+'APONTAMENTO CREDENCIAMENTO'!DM99</f>
        <v>0</v>
      </c>
      <c r="DN99" s="400">
        <f>DJ99+'APONTAMENTO CREDENCIAMENTO'!DN99</f>
        <v>0</v>
      </c>
      <c r="DO99" s="400">
        <f>DK99+'APONTAMENTO CREDENCIAMENTO'!DO99</f>
        <v>0</v>
      </c>
      <c r="DP99" s="400">
        <f>DL99+'APONTAMENTO CREDENCIAMENTO'!DP99</f>
        <v>0</v>
      </c>
      <c r="DQ99" s="400">
        <f>DM99+'APONTAMENTO CREDENCIAMENTO'!DQ99</f>
        <v>0</v>
      </c>
      <c r="DR99" s="400">
        <f>DN99+'APONTAMENTO CREDENCIAMENTO'!DR99</f>
        <v>0</v>
      </c>
      <c r="DS99" s="400">
        <f>DO99+'APONTAMENTO CREDENCIAMENTO'!DS99</f>
        <v>0</v>
      </c>
      <c r="DT99" s="400">
        <f>DP99+'APONTAMENTO CREDENCIAMENTO'!DT99</f>
        <v>0</v>
      </c>
      <c r="DU99" s="400">
        <f>DQ99+'APONTAMENTO CREDENCIAMENTO'!DU99</f>
        <v>0</v>
      </c>
      <c r="DV99" s="400">
        <f>DR99+'APONTAMENTO CREDENCIAMENTO'!DV99</f>
        <v>0</v>
      </c>
      <c r="DW99" s="400">
        <f>DS99+'APONTAMENTO CREDENCIAMENTO'!DW99</f>
        <v>0</v>
      </c>
      <c r="DX99" s="400">
        <f>DT99+'APONTAMENTO CREDENCIAMENTO'!DX99</f>
        <v>0</v>
      </c>
      <c r="DY99" s="400">
        <f>DU99+'APONTAMENTO CREDENCIAMENTO'!DY99</f>
        <v>0</v>
      </c>
      <c r="DZ99" s="400">
        <f>DV99+'APONTAMENTO CREDENCIAMENTO'!DZ99</f>
        <v>0</v>
      </c>
      <c r="EA99" s="400">
        <f>DW99+'APONTAMENTO CREDENCIAMENTO'!EA99</f>
        <v>0</v>
      </c>
      <c r="EB99" s="400">
        <f>DX99+'APONTAMENTO CREDENCIAMENTO'!EB99</f>
        <v>0</v>
      </c>
      <c r="EC99" s="400">
        <f>DY99+'APONTAMENTO CREDENCIAMENTO'!EC99</f>
        <v>0</v>
      </c>
      <c r="ED99" s="400">
        <f>DZ99+'APONTAMENTO CREDENCIAMENTO'!ED99</f>
        <v>0</v>
      </c>
      <c r="EE99" s="400">
        <f>EA99+'APONTAMENTO CREDENCIAMENTO'!EE99</f>
        <v>0</v>
      </c>
      <c r="EF99" s="400">
        <f>EB99+'APONTAMENTO CREDENCIAMENTO'!EF99</f>
        <v>0</v>
      </c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v>0</v>
      </c>
      <c r="EQ99" s="171">
        <v>0</v>
      </c>
      <c r="ER99" s="171">
        <v>0</v>
      </c>
      <c r="ES99" s="171">
        <v>0</v>
      </c>
      <c r="ET99" s="171">
        <v>0</v>
      </c>
      <c r="EU99" s="171">
        <v>0</v>
      </c>
      <c r="EV99" s="172">
        <v>0</v>
      </c>
      <c r="EW99" s="127"/>
      <c r="EX99" s="248">
        <v>0</v>
      </c>
      <c r="EY99" s="174">
        <v>0</v>
      </c>
      <c r="EZ99" s="249">
        <v>0</v>
      </c>
      <c r="FA99" s="249">
        <v>0</v>
      </c>
      <c r="FB99" s="174">
        <v>0</v>
      </c>
      <c r="FC99" s="126">
        <v>0</v>
      </c>
      <c r="FD99" s="250"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v>0</v>
      </c>
      <c r="HZ99" s="280">
        <v>0</v>
      </c>
      <c r="IA99" s="280">
        <v>0</v>
      </c>
      <c r="IB99" s="65"/>
      <c r="IC99" s="65"/>
    </row>
    <row r="100" spans="1:237" s="106" customFormat="1" ht="22.5" customHeight="1" thickBot="1" x14ac:dyDescent="0.3">
      <c r="A100" s="377" t="s">
        <v>3266</v>
      </c>
      <c r="B100" s="378" t="s">
        <v>3267</v>
      </c>
      <c r="C100" s="379" t="s">
        <v>3191</v>
      </c>
      <c r="D100" s="380" t="s">
        <v>3268</v>
      </c>
      <c r="E100" s="380" t="s">
        <v>3269</v>
      </c>
      <c r="F100" s="381" t="s">
        <v>3181</v>
      </c>
      <c r="G100" s="381" t="s">
        <v>3182</v>
      </c>
      <c r="H100" s="382" t="s">
        <v>1339</v>
      </c>
      <c r="I100" s="383" t="s">
        <v>1339</v>
      </c>
      <c r="J100" s="421" t="s">
        <v>3183</v>
      </c>
      <c r="K100" s="424" t="s">
        <v>60</v>
      </c>
      <c r="L100" s="329">
        <v>0</v>
      </c>
      <c r="M100" s="329">
        <v>0</v>
      </c>
      <c r="N100" s="657"/>
      <c r="O100" s="658" t="s">
        <v>3344</v>
      </c>
      <c r="P100" s="659">
        <v>0</v>
      </c>
      <c r="Q100" s="400"/>
      <c r="R100" s="401"/>
      <c r="S100" s="400"/>
      <c r="T100" s="401"/>
      <c r="U100" s="400">
        <f>Q100+'APONTAMENTO CREDENCIAMENTO'!U100</f>
        <v>0</v>
      </c>
      <c r="V100" s="400">
        <f>R100+'APONTAMENTO CREDENCIAMENTO'!V100</f>
        <v>0</v>
      </c>
      <c r="W100" s="400">
        <f>S100+'APONTAMENTO CREDENCIAMENTO'!W100</f>
        <v>0</v>
      </c>
      <c r="X100" s="400">
        <f>T100+'APONTAMENTO CREDENCIAMENTO'!X100</f>
        <v>0</v>
      </c>
      <c r="Y100" s="400">
        <f>U100+'APONTAMENTO CREDENCIAMENTO'!Y100</f>
        <v>0</v>
      </c>
      <c r="Z100" s="400">
        <f>V100+'APONTAMENTO CREDENCIAMENTO'!Z100</f>
        <v>0</v>
      </c>
      <c r="AA100" s="400">
        <f>W100+'APONTAMENTO CREDENCIAMENTO'!AA100</f>
        <v>0</v>
      </c>
      <c r="AB100" s="400">
        <f>X100+'APONTAMENTO CREDENCIAMENTO'!AB100</f>
        <v>0</v>
      </c>
      <c r="AC100" s="400">
        <f>Y100+'APONTAMENTO CREDENCIAMENTO'!AC100</f>
        <v>0</v>
      </c>
      <c r="AD100" s="400">
        <f>Z100+'APONTAMENTO CREDENCIAMENTO'!AD100</f>
        <v>0</v>
      </c>
      <c r="AE100" s="400">
        <f>AA100+'APONTAMENTO CREDENCIAMENTO'!AE100</f>
        <v>0</v>
      </c>
      <c r="AF100" s="400">
        <f>AB100+'APONTAMENTO CREDENCIAMENTO'!AF100</f>
        <v>0</v>
      </c>
      <c r="AG100" s="400">
        <f>AC100+'APONTAMENTO CREDENCIAMENTO'!AG100</f>
        <v>0</v>
      </c>
      <c r="AH100" s="400">
        <f>AD100+'APONTAMENTO CREDENCIAMENTO'!AH100</f>
        <v>0</v>
      </c>
      <c r="AI100" s="400">
        <f>AE100+'APONTAMENTO CREDENCIAMENTO'!AI100</f>
        <v>0</v>
      </c>
      <c r="AJ100" s="400">
        <f>AF100+'APONTAMENTO CREDENCIAMENTO'!AJ100</f>
        <v>0</v>
      </c>
      <c r="AK100" s="400">
        <f>AG100+'APONTAMENTO CREDENCIAMENTO'!AK100</f>
        <v>0</v>
      </c>
      <c r="AL100" s="400">
        <f>AH100+'APONTAMENTO CREDENCIAMENTO'!AL100</f>
        <v>0</v>
      </c>
      <c r="AM100" s="400">
        <f>AI100+'APONTAMENTO CREDENCIAMENTO'!AM100</f>
        <v>0</v>
      </c>
      <c r="AN100" s="400">
        <f>AJ100+'APONTAMENTO CREDENCIAMENTO'!AN100</f>
        <v>0</v>
      </c>
      <c r="AO100" s="400">
        <f>AK100+'APONTAMENTO CREDENCIAMENTO'!AO100</f>
        <v>0</v>
      </c>
      <c r="AP100" s="400">
        <f>AL100+'APONTAMENTO CREDENCIAMENTO'!AP100</f>
        <v>0</v>
      </c>
      <c r="AQ100" s="400">
        <f>AM100+'APONTAMENTO CREDENCIAMENTO'!AQ100</f>
        <v>0</v>
      </c>
      <c r="AR100" s="400">
        <f>AN100+'APONTAMENTO CREDENCIAMENTO'!AR100</f>
        <v>0</v>
      </c>
      <c r="AS100" s="400">
        <f>AO100+'APONTAMENTO CREDENCIAMENTO'!AS100</f>
        <v>0</v>
      </c>
      <c r="AT100" s="400">
        <f>AP100+'APONTAMENTO CREDENCIAMENTO'!AT100</f>
        <v>0</v>
      </c>
      <c r="AU100" s="400">
        <f>AQ100+'APONTAMENTO CREDENCIAMENTO'!AU100</f>
        <v>0</v>
      </c>
      <c r="AV100" s="400">
        <f>AR100+'APONTAMENTO CREDENCIAMENTO'!AV100</f>
        <v>0</v>
      </c>
      <c r="AW100" s="400">
        <f>AS100+'APONTAMENTO CREDENCIAMENTO'!AW100</f>
        <v>0</v>
      </c>
      <c r="AX100" s="400">
        <f>AT100+'APONTAMENTO CREDENCIAMENTO'!AX100</f>
        <v>0</v>
      </c>
      <c r="AY100" s="400">
        <f>AU100+'APONTAMENTO CREDENCIAMENTO'!AY100</f>
        <v>0</v>
      </c>
      <c r="AZ100" s="400">
        <f>AV100+'APONTAMENTO CREDENCIAMENTO'!AZ100</f>
        <v>0</v>
      </c>
      <c r="BA100" s="400">
        <f>AW100+'APONTAMENTO CREDENCIAMENTO'!BA100</f>
        <v>0</v>
      </c>
      <c r="BB100" s="400">
        <f>AX100+'APONTAMENTO CREDENCIAMENTO'!BB100</f>
        <v>0</v>
      </c>
      <c r="BC100" s="400">
        <f>AY100+'APONTAMENTO CREDENCIAMENTO'!BC100</f>
        <v>0</v>
      </c>
      <c r="BD100" s="400">
        <f>AZ100+'APONTAMENTO CREDENCIAMENTO'!BD100</f>
        <v>0</v>
      </c>
      <c r="BE100" s="400">
        <f>BA100+'APONTAMENTO CREDENCIAMENTO'!BE100</f>
        <v>0</v>
      </c>
      <c r="BF100" s="400">
        <f>BB100+'APONTAMENTO CREDENCIAMENTO'!BF100</f>
        <v>0</v>
      </c>
      <c r="BG100" s="400">
        <f>BC100+'APONTAMENTO CREDENCIAMENTO'!BG100</f>
        <v>0</v>
      </c>
      <c r="BH100" s="400">
        <f>BD100+'APONTAMENTO CREDENCIAMENTO'!BH100</f>
        <v>0</v>
      </c>
      <c r="BI100" s="400">
        <f>BE100+'APONTAMENTO CREDENCIAMENTO'!BI100</f>
        <v>0</v>
      </c>
      <c r="BJ100" s="400">
        <f>BF100+'APONTAMENTO CREDENCIAMENTO'!BJ100</f>
        <v>0</v>
      </c>
      <c r="BK100" s="400">
        <f>BG100+'APONTAMENTO CREDENCIAMENTO'!BK100</f>
        <v>0</v>
      </c>
      <c r="BL100" s="400">
        <f>BH100+'APONTAMENTO CREDENCIAMENTO'!BL100</f>
        <v>0</v>
      </c>
      <c r="BM100" s="400">
        <f>BI100+'APONTAMENTO CREDENCIAMENTO'!BM100</f>
        <v>0</v>
      </c>
      <c r="BN100" s="400">
        <f>BJ100+'APONTAMENTO CREDENCIAMENTO'!BN100</f>
        <v>0</v>
      </c>
      <c r="BO100" s="400">
        <f>BK100+'APONTAMENTO CREDENCIAMENTO'!BO100</f>
        <v>0</v>
      </c>
      <c r="BP100" s="400">
        <f>BL100+'APONTAMENTO CREDENCIAMENTO'!BP100</f>
        <v>0</v>
      </c>
      <c r="BQ100" s="400">
        <f>BM100+'APONTAMENTO CREDENCIAMENTO'!BQ100</f>
        <v>0</v>
      </c>
      <c r="BR100" s="400">
        <f>BN100+'APONTAMENTO CREDENCIAMENTO'!BR100</f>
        <v>0</v>
      </c>
      <c r="BS100" s="400">
        <f>BO100+'APONTAMENTO CREDENCIAMENTO'!BS100</f>
        <v>0</v>
      </c>
      <c r="BT100" s="400">
        <f>BP100+'APONTAMENTO CREDENCIAMENTO'!BT100</f>
        <v>0</v>
      </c>
      <c r="BU100" s="400">
        <f>BQ100+'APONTAMENTO CREDENCIAMENTO'!BU100</f>
        <v>0</v>
      </c>
      <c r="BV100" s="400">
        <f>BR100+'APONTAMENTO CREDENCIAMENTO'!BV100</f>
        <v>0</v>
      </c>
      <c r="BW100" s="400">
        <f>BS100+'APONTAMENTO CREDENCIAMENTO'!BW100</f>
        <v>0</v>
      </c>
      <c r="BX100" s="400">
        <f>BT100+'APONTAMENTO CREDENCIAMENTO'!BX100</f>
        <v>0</v>
      </c>
      <c r="BY100" s="400">
        <f>BU100+'APONTAMENTO CREDENCIAMENTO'!BY100</f>
        <v>0</v>
      </c>
      <c r="BZ100" s="400">
        <f>BV100+'APONTAMENTO CREDENCIAMENTO'!BZ100</f>
        <v>0</v>
      </c>
      <c r="CA100" s="400">
        <f>BW100+'APONTAMENTO CREDENCIAMENTO'!CA100</f>
        <v>0</v>
      </c>
      <c r="CB100" s="400">
        <f>BX100+'APONTAMENTO CREDENCIAMENTO'!CB100</f>
        <v>0</v>
      </c>
      <c r="CC100" s="400">
        <f>BY100+'APONTAMENTO CREDENCIAMENTO'!CC100</f>
        <v>0</v>
      </c>
      <c r="CD100" s="400">
        <f>BZ100+'APONTAMENTO CREDENCIAMENTO'!CD100</f>
        <v>0</v>
      </c>
      <c r="CE100" s="400">
        <f>CA100+'APONTAMENTO CREDENCIAMENTO'!CE100</f>
        <v>0</v>
      </c>
      <c r="CF100" s="400">
        <f>CB100+'APONTAMENTO CREDENCIAMENTO'!CF100</f>
        <v>0</v>
      </c>
      <c r="CG100" s="400">
        <f>CC100+'APONTAMENTO CREDENCIAMENTO'!CG100</f>
        <v>0</v>
      </c>
      <c r="CH100" s="400">
        <f>CD100+'APONTAMENTO CREDENCIAMENTO'!CH100</f>
        <v>0</v>
      </c>
      <c r="CI100" s="400">
        <f>CE100+'APONTAMENTO CREDENCIAMENTO'!CI100</f>
        <v>0</v>
      </c>
      <c r="CJ100" s="400">
        <f>CF100+'APONTAMENTO CREDENCIAMENTO'!CJ100</f>
        <v>0</v>
      </c>
      <c r="CK100" s="400">
        <f>CG100+'APONTAMENTO CREDENCIAMENTO'!CK100</f>
        <v>0</v>
      </c>
      <c r="CL100" s="400">
        <f>CH100+'APONTAMENTO CREDENCIAMENTO'!CL100</f>
        <v>0</v>
      </c>
      <c r="CM100" s="400">
        <f>CI100+'APONTAMENTO CREDENCIAMENTO'!CM100</f>
        <v>0</v>
      </c>
      <c r="CN100" s="400">
        <f>CJ100+'APONTAMENTO CREDENCIAMENTO'!CN100</f>
        <v>0</v>
      </c>
      <c r="CO100" s="400">
        <f>CK100+'APONTAMENTO CREDENCIAMENTO'!CO100</f>
        <v>0</v>
      </c>
      <c r="CP100" s="400">
        <f>CL100+'APONTAMENTO CREDENCIAMENTO'!CP100</f>
        <v>0</v>
      </c>
      <c r="CQ100" s="400">
        <f>CM100+'APONTAMENTO CREDENCIAMENTO'!CQ100</f>
        <v>0</v>
      </c>
      <c r="CR100" s="400">
        <f>CN100+'APONTAMENTO CREDENCIAMENTO'!CR100</f>
        <v>0</v>
      </c>
      <c r="CS100" s="400">
        <f>CO100+'APONTAMENTO CREDENCIAMENTO'!CS100</f>
        <v>0</v>
      </c>
      <c r="CT100" s="400">
        <f>CP100+'APONTAMENTO CREDENCIAMENTO'!CT100</f>
        <v>0</v>
      </c>
      <c r="CU100" s="400">
        <f>CQ100+'APONTAMENTO CREDENCIAMENTO'!CU100</f>
        <v>0</v>
      </c>
      <c r="CV100" s="400">
        <f>CR100+'APONTAMENTO CREDENCIAMENTO'!CV100</f>
        <v>0</v>
      </c>
      <c r="CW100" s="400">
        <f>CS100+'APONTAMENTO CREDENCIAMENTO'!CW100</f>
        <v>0</v>
      </c>
      <c r="CX100" s="400">
        <f>CT100+'APONTAMENTO CREDENCIAMENTO'!CX100</f>
        <v>0</v>
      </c>
      <c r="CY100" s="400">
        <f>CU100+'APONTAMENTO CREDENCIAMENTO'!CY100</f>
        <v>0</v>
      </c>
      <c r="CZ100" s="400">
        <f>CV100+'APONTAMENTO CREDENCIAMENTO'!CZ100</f>
        <v>0</v>
      </c>
      <c r="DA100" s="400">
        <f>CW100+'APONTAMENTO CREDENCIAMENTO'!DA100</f>
        <v>0</v>
      </c>
      <c r="DB100" s="400">
        <f>CX100+'APONTAMENTO CREDENCIAMENTO'!DB100</f>
        <v>0</v>
      </c>
      <c r="DC100" s="400">
        <f>CY100+'APONTAMENTO CREDENCIAMENTO'!DC100</f>
        <v>0</v>
      </c>
      <c r="DD100" s="400">
        <f>CZ100+'APONTAMENTO CREDENCIAMENTO'!DD100</f>
        <v>0</v>
      </c>
      <c r="DE100" s="400">
        <f>DA100+'APONTAMENTO CREDENCIAMENTO'!DE100</f>
        <v>0</v>
      </c>
      <c r="DF100" s="400">
        <f>DB100+'APONTAMENTO CREDENCIAMENTO'!DF100</f>
        <v>0</v>
      </c>
      <c r="DG100" s="400">
        <f>DC100+'APONTAMENTO CREDENCIAMENTO'!DG100</f>
        <v>0</v>
      </c>
      <c r="DH100" s="400">
        <f>DD100+'APONTAMENTO CREDENCIAMENTO'!DH100</f>
        <v>0</v>
      </c>
      <c r="DI100" s="400">
        <f>DE100+'APONTAMENTO CREDENCIAMENTO'!DI100</f>
        <v>0</v>
      </c>
      <c r="DJ100" s="400">
        <f>DF100+'APONTAMENTO CREDENCIAMENTO'!DJ100</f>
        <v>0</v>
      </c>
      <c r="DK100" s="400">
        <f>DG100+'APONTAMENTO CREDENCIAMENTO'!DK100</f>
        <v>0</v>
      </c>
      <c r="DL100" s="400">
        <f>DH100+'APONTAMENTO CREDENCIAMENTO'!DL100</f>
        <v>0</v>
      </c>
      <c r="DM100" s="400">
        <f>DI100+'APONTAMENTO CREDENCIAMENTO'!DM100</f>
        <v>0</v>
      </c>
      <c r="DN100" s="400">
        <f>DJ100+'APONTAMENTO CREDENCIAMENTO'!DN100</f>
        <v>0</v>
      </c>
      <c r="DO100" s="400">
        <f>DK100+'APONTAMENTO CREDENCIAMENTO'!DO100</f>
        <v>0</v>
      </c>
      <c r="DP100" s="400">
        <f>DL100+'APONTAMENTO CREDENCIAMENTO'!DP100</f>
        <v>0</v>
      </c>
      <c r="DQ100" s="400">
        <f>DM100+'APONTAMENTO CREDENCIAMENTO'!DQ100</f>
        <v>0</v>
      </c>
      <c r="DR100" s="400">
        <f>DN100+'APONTAMENTO CREDENCIAMENTO'!DR100</f>
        <v>0</v>
      </c>
      <c r="DS100" s="400">
        <f>DO100+'APONTAMENTO CREDENCIAMENTO'!DS100</f>
        <v>0</v>
      </c>
      <c r="DT100" s="400">
        <f>DP100+'APONTAMENTO CREDENCIAMENTO'!DT100</f>
        <v>0</v>
      </c>
      <c r="DU100" s="400">
        <f>DQ100+'APONTAMENTO CREDENCIAMENTO'!DU100</f>
        <v>0</v>
      </c>
      <c r="DV100" s="400">
        <f>DR100+'APONTAMENTO CREDENCIAMENTO'!DV100</f>
        <v>0</v>
      </c>
      <c r="DW100" s="400">
        <f>DS100+'APONTAMENTO CREDENCIAMENTO'!DW100</f>
        <v>0</v>
      </c>
      <c r="DX100" s="400">
        <f>DT100+'APONTAMENTO CREDENCIAMENTO'!DX100</f>
        <v>0</v>
      </c>
      <c r="DY100" s="400">
        <f>DU100+'APONTAMENTO CREDENCIAMENTO'!DY100</f>
        <v>0</v>
      </c>
      <c r="DZ100" s="400">
        <f>DV100+'APONTAMENTO CREDENCIAMENTO'!DZ100</f>
        <v>0</v>
      </c>
      <c r="EA100" s="400">
        <f>DW100+'APONTAMENTO CREDENCIAMENTO'!EA100</f>
        <v>0</v>
      </c>
      <c r="EB100" s="400">
        <f>DX100+'APONTAMENTO CREDENCIAMENTO'!EB100</f>
        <v>0</v>
      </c>
      <c r="EC100" s="400">
        <f>DY100+'APONTAMENTO CREDENCIAMENTO'!EC100</f>
        <v>0</v>
      </c>
      <c r="ED100" s="400">
        <f>DZ100+'APONTAMENTO CREDENCIAMENTO'!ED100</f>
        <v>0</v>
      </c>
      <c r="EE100" s="400">
        <f>EA100+'APONTAMENTO CREDENCIAMENTO'!EE100</f>
        <v>0</v>
      </c>
      <c r="EF100" s="400">
        <f>EB100+'APONTAMENTO CREDENCIAMENTO'!EF100</f>
        <v>0</v>
      </c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v>0</v>
      </c>
      <c r="EQ100" s="179">
        <v>0</v>
      </c>
      <c r="ER100" s="179">
        <v>0</v>
      </c>
      <c r="ES100" s="179">
        <v>0</v>
      </c>
      <c r="ET100" s="179">
        <v>0</v>
      </c>
      <c r="EU100" s="179">
        <v>0</v>
      </c>
      <c r="EV100" s="172"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v>0</v>
      </c>
      <c r="FC100" s="256">
        <v>0</v>
      </c>
      <c r="FD100" s="250">
        <v>0</v>
      </c>
      <c r="FE100" s="257"/>
      <c r="FF100" s="181">
        <v>0</v>
      </c>
      <c r="FG100" s="181">
        <v>0</v>
      </c>
      <c r="FH100" s="181">
        <v>0</v>
      </c>
      <c r="FI100" s="181">
        <v>0</v>
      </c>
      <c r="FJ100" s="181">
        <v>0</v>
      </c>
      <c r="FK100" s="181">
        <v>0</v>
      </c>
      <c r="FL100" s="181">
        <v>0</v>
      </c>
      <c r="FM100" s="181">
        <v>0</v>
      </c>
      <c r="FN100" s="181">
        <v>0</v>
      </c>
      <c r="FO100" s="181">
        <v>0</v>
      </c>
      <c r="FP100" s="181">
        <v>0</v>
      </c>
      <c r="FQ100" s="181">
        <v>0</v>
      </c>
      <c r="FR100" s="181">
        <v>0</v>
      </c>
      <c r="FS100" s="181">
        <v>0</v>
      </c>
      <c r="FT100" s="181">
        <v>0</v>
      </c>
      <c r="FU100" s="181">
        <v>0</v>
      </c>
      <c r="FV100" s="181">
        <v>0</v>
      </c>
      <c r="FW100" s="181">
        <v>0</v>
      </c>
      <c r="FX100" s="181">
        <v>0</v>
      </c>
      <c r="FY100" s="181">
        <v>0</v>
      </c>
      <c r="FZ100" s="181">
        <v>0</v>
      </c>
      <c r="GA100" s="181">
        <v>0</v>
      </c>
      <c r="GB100" s="181">
        <v>0</v>
      </c>
      <c r="GC100" s="181">
        <v>0</v>
      </c>
      <c r="GD100" s="181">
        <v>0</v>
      </c>
      <c r="GE100" s="181">
        <v>0</v>
      </c>
      <c r="GF100" s="181">
        <v>0</v>
      </c>
      <c r="GG100" s="181">
        <v>0</v>
      </c>
      <c r="GH100" s="181">
        <v>0</v>
      </c>
      <c r="GI100" s="181">
        <v>0</v>
      </c>
      <c r="GJ100" s="181">
        <v>0</v>
      </c>
      <c r="GK100" s="258"/>
      <c r="GL100" s="103"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v>0</v>
      </c>
      <c r="HZ100" s="280">
        <v>0</v>
      </c>
      <c r="IA100" s="280">
        <v>0</v>
      </c>
    </row>
    <row r="101" spans="1:237" s="106" customFormat="1" ht="22.5" customHeight="1" x14ac:dyDescent="0.25">
      <c r="A101" t="s">
        <v>3270</v>
      </c>
      <c r="B101" s="522" t="s">
        <v>3271</v>
      </c>
      <c r="C101" s="523">
        <v>3</v>
      </c>
      <c r="D101" s="524" t="s">
        <v>3272</v>
      </c>
      <c r="E101" s="524" t="s">
        <v>3273</v>
      </c>
      <c r="F101" s="525" t="s">
        <v>3181</v>
      </c>
      <c r="G101" s="525" t="s">
        <v>3182</v>
      </c>
      <c r="H101" s="350" t="s">
        <v>1340</v>
      </c>
      <c r="I101" s="351" t="s">
        <v>1340</v>
      </c>
      <c r="J101" s="409" t="s">
        <v>3188</v>
      </c>
      <c r="K101" s="410" t="s">
        <v>3184</v>
      </c>
      <c r="L101" s="329">
        <v>0</v>
      </c>
      <c r="M101" s="329">
        <v>0</v>
      </c>
      <c r="N101" s="657"/>
      <c r="O101" s="658" t="s">
        <v>3345</v>
      </c>
      <c r="P101" s="659">
        <v>0</v>
      </c>
      <c r="Q101" s="400"/>
      <c r="R101" s="401"/>
      <c r="S101" s="400"/>
      <c r="T101" s="401"/>
      <c r="U101" s="400">
        <f>Q101+'APONTAMENTO CREDENCIAMENTO'!U101</f>
        <v>0</v>
      </c>
      <c r="V101" s="400">
        <f>R101+'APONTAMENTO CREDENCIAMENTO'!V101</f>
        <v>0</v>
      </c>
      <c r="W101" s="400">
        <f>S101+'APONTAMENTO CREDENCIAMENTO'!W101</f>
        <v>0</v>
      </c>
      <c r="X101" s="400">
        <f>T101+'APONTAMENTO CREDENCIAMENTO'!X101</f>
        <v>0</v>
      </c>
      <c r="Y101" s="400">
        <f>U101+'APONTAMENTO CREDENCIAMENTO'!Y101</f>
        <v>0</v>
      </c>
      <c r="Z101" s="400">
        <f>V101+'APONTAMENTO CREDENCIAMENTO'!Z101</f>
        <v>0</v>
      </c>
      <c r="AA101" s="400">
        <f>W101+'APONTAMENTO CREDENCIAMENTO'!AA101</f>
        <v>0</v>
      </c>
      <c r="AB101" s="400">
        <f>X101+'APONTAMENTO CREDENCIAMENTO'!AB101</f>
        <v>0</v>
      </c>
      <c r="AC101" s="400">
        <f>Y101+'APONTAMENTO CREDENCIAMENTO'!AC101</f>
        <v>0</v>
      </c>
      <c r="AD101" s="400">
        <f>Z101+'APONTAMENTO CREDENCIAMENTO'!AD101</f>
        <v>0</v>
      </c>
      <c r="AE101" s="400">
        <f>AA101+'APONTAMENTO CREDENCIAMENTO'!AE101</f>
        <v>0</v>
      </c>
      <c r="AF101" s="400">
        <f>AB101+'APONTAMENTO CREDENCIAMENTO'!AF101</f>
        <v>0</v>
      </c>
      <c r="AG101" s="400">
        <f>AC101+'APONTAMENTO CREDENCIAMENTO'!AG101</f>
        <v>0</v>
      </c>
      <c r="AH101" s="400">
        <f>AD101+'APONTAMENTO CREDENCIAMENTO'!AH101</f>
        <v>0</v>
      </c>
      <c r="AI101" s="400">
        <f>AE101+'APONTAMENTO CREDENCIAMENTO'!AI101</f>
        <v>0</v>
      </c>
      <c r="AJ101" s="400">
        <f>AF101+'APONTAMENTO CREDENCIAMENTO'!AJ101</f>
        <v>0</v>
      </c>
      <c r="AK101" s="400">
        <f>AG101+'APONTAMENTO CREDENCIAMENTO'!AK101</f>
        <v>0</v>
      </c>
      <c r="AL101" s="400">
        <f>AH101+'APONTAMENTO CREDENCIAMENTO'!AL101</f>
        <v>0</v>
      </c>
      <c r="AM101" s="400">
        <f>AI101+'APONTAMENTO CREDENCIAMENTO'!AM101</f>
        <v>0</v>
      </c>
      <c r="AN101" s="400">
        <f>AJ101+'APONTAMENTO CREDENCIAMENTO'!AN101</f>
        <v>0</v>
      </c>
      <c r="AO101" s="400">
        <f>AK101+'APONTAMENTO CREDENCIAMENTO'!AO101</f>
        <v>0</v>
      </c>
      <c r="AP101" s="400">
        <f>AL101+'APONTAMENTO CREDENCIAMENTO'!AP101</f>
        <v>0</v>
      </c>
      <c r="AQ101" s="400">
        <f>AM101+'APONTAMENTO CREDENCIAMENTO'!AQ101</f>
        <v>0</v>
      </c>
      <c r="AR101" s="400">
        <f>AN101+'APONTAMENTO CREDENCIAMENTO'!AR101</f>
        <v>0</v>
      </c>
      <c r="AS101" s="400">
        <f>AO101+'APONTAMENTO CREDENCIAMENTO'!AS101</f>
        <v>0</v>
      </c>
      <c r="AT101" s="400">
        <f>AP101+'APONTAMENTO CREDENCIAMENTO'!AT101</f>
        <v>0</v>
      </c>
      <c r="AU101" s="400">
        <f>AQ101+'APONTAMENTO CREDENCIAMENTO'!AU101</f>
        <v>0</v>
      </c>
      <c r="AV101" s="400">
        <f>AR101+'APONTAMENTO CREDENCIAMENTO'!AV101</f>
        <v>0</v>
      </c>
      <c r="AW101" s="400">
        <f>AS101+'APONTAMENTO CREDENCIAMENTO'!AW101</f>
        <v>0</v>
      </c>
      <c r="AX101" s="400">
        <f>AT101+'APONTAMENTO CREDENCIAMENTO'!AX101</f>
        <v>0</v>
      </c>
      <c r="AY101" s="400">
        <f>AU101+'APONTAMENTO CREDENCIAMENTO'!AY101</f>
        <v>0</v>
      </c>
      <c r="AZ101" s="400">
        <f>AV101+'APONTAMENTO CREDENCIAMENTO'!AZ101</f>
        <v>0</v>
      </c>
      <c r="BA101" s="400">
        <f>AW101+'APONTAMENTO CREDENCIAMENTO'!BA101</f>
        <v>0</v>
      </c>
      <c r="BB101" s="400">
        <f>AX101+'APONTAMENTO CREDENCIAMENTO'!BB101</f>
        <v>0</v>
      </c>
      <c r="BC101" s="400">
        <f>AY101+'APONTAMENTO CREDENCIAMENTO'!BC101</f>
        <v>0</v>
      </c>
      <c r="BD101" s="400">
        <f>AZ101+'APONTAMENTO CREDENCIAMENTO'!BD101</f>
        <v>0</v>
      </c>
      <c r="BE101" s="400">
        <f>BA101+'APONTAMENTO CREDENCIAMENTO'!BE101</f>
        <v>0</v>
      </c>
      <c r="BF101" s="400">
        <f>BB101+'APONTAMENTO CREDENCIAMENTO'!BF101</f>
        <v>0</v>
      </c>
      <c r="BG101" s="400">
        <f>BC101+'APONTAMENTO CREDENCIAMENTO'!BG101</f>
        <v>0</v>
      </c>
      <c r="BH101" s="400">
        <f>BD101+'APONTAMENTO CREDENCIAMENTO'!BH101</f>
        <v>0</v>
      </c>
      <c r="BI101" s="400">
        <f>BE101+'APONTAMENTO CREDENCIAMENTO'!BI101</f>
        <v>0</v>
      </c>
      <c r="BJ101" s="400">
        <f>BF101+'APONTAMENTO CREDENCIAMENTO'!BJ101</f>
        <v>0</v>
      </c>
      <c r="BK101" s="400">
        <f>BG101+'APONTAMENTO CREDENCIAMENTO'!BK101</f>
        <v>0</v>
      </c>
      <c r="BL101" s="400">
        <f>BH101+'APONTAMENTO CREDENCIAMENTO'!BL101</f>
        <v>0</v>
      </c>
      <c r="BM101" s="400">
        <f>BI101+'APONTAMENTO CREDENCIAMENTO'!BM101</f>
        <v>0</v>
      </c>
      <c r="BN101" s="400">
        <f>BJ101+'APONTAMENTO CREDENCIAMENTO'!BN101</f>
        <v>0</v>
      </c>
      <c r="BO101" s="400">
        <f>BK101+'APONTAMENTO CREDENCIAMENTO'!BO101</f>
        <v>0</v>
      </c>
      <c r="BP101" s="400">
        <f>BL101+'APONTAMENTO CREDENCIAMENTO'!BP101</f>
        <v>0</v>
      </c>
      <c r="BQ101" s="400">
        <f>BM101+'APONTAMENTO CREDENCIAMENTO'!BQ101</f>
        <v>0</v>
      </c>
      <c r="BR101" s="400">
        <f>BN101+'APONTAMENTO CREDENCIAMENTO'!BR101</f>
        <v>0</v>
      </c>
      <c r="BS101" s="400">
        <f>BO101+'APONTAMENTO CREDENCIAMENTO'!BS101</f>
        <v>0</v>
      </c>
      <c r="BT101" s="400">
        <f>BP101+'APONTAMENTO CREDENCIAMENTO'!BT101</f>
        <v>0</v>
      </c>
      <c r="BU101" s="400">
        <f>BQ101+'APONTAMENTO CREDENCIAMENTO'!BU101</f>
        <v>0</v>
      </c>
      <c r="BV101" s="400">
        <f>BR101+'APONTAMENTO CREDENCIAMENTO'!BV101</f>
        <v>0</v>
      </c>
      <c r="BW101" s="400">
        <f>BS101+'APONTAMENTO CREDENCIAMENTO'!BW101</f>
        <v>0</v>
      </c>
      <c r="BX101" s="400">
        <f>BT101+'APONTAMENTO CREDENCIAMENTO'!BX101</f>
        <v>0</v>
      </c>
      <c r="BY101" s="400">
        <f>BU101+'APONTAMENTO CREDENCIAMENTO'!BY101</f>
        <v>0</v>
      </c>
      <c r="BZ101" s="400">
        <f>BV101+'APONTAMENTO CREDENCIAMENTO'!BZ101</f>
        <v>0</v>
      </c>
      <c r="CA101" s="400">
        <f>BW101+'APONTAMENTO CREDENCIAMENTO'!CA101</f>
        <v>0</v>
      </c>
      <c r="CB101" s="400">
        <f>BX101+'APONTAMENTO CREDENCIAMENTO'!CB101</f>
        <v>0</v>
      </c>
      <c r="CC101" s="400">
        <f>BY101+'APONTAMENTO CREDENCIAMENTO'!CC101</f>
        <v>0</v>
      </c>
      <c r="CD101" s="400">
        <f>BZ101+'APONTAMENTO CREDENCIAMENTO'!CD101</f>
        <v>0</v>
      </c>
      <c r="CE101" s="400">
        <f>CA101+'APONTAMENTO CREDENCIAMENTO'!CE101</f>
        <v>0</v>
      </c>
      <c r="CF101" s="400">
        <f>CB101+'APONTAMENTO CREDENCIAMENTO'!CF101</f>
        <v>0</v>
      </c>
      <c r="CG101" s="400">
        <f>CC101+'APONTAMENTO CREDENCIAMENTO'!CG101</f>
        <v>0</v>
      </c>
      <c r="CH101" s="400">
        <f>CD101+'APONTAMENTO CREDENCIAMENTO'!CH101</f>
        <v>0</v>
      </c>
      <c r="CI101" s="400">
        <f>CE101+'APONTAMENTO CREDENCIAMENTO'!CI101</f>
        <v>0</v>
      </c>
      <c r="CJ101" s="400">
        <f>CF101+'APONTAMENTO CREDENCIAMENTO'!CJ101</f>
        <v>0</v>
      </c>
      <c r="CK101" s="400">
        <f>CG101+'APONTAMENTO CREDENCIAMENTO'!CK101</f>
        <v>0</v>
      </c>
      <c r="CL101" s="400">
        <f>CH101+'APONTAMENTO CREDENCIAMENTO'!CL101</f>
        <v>0</v>
      </c>
      <c r="CM101" s="400">
        <f>CI101+'APONTAMENTO CREDENCIAMENTO'!CM101</f>
        <v>0</v>
      </c>
      <c r="CN101" s="400">
        <f>CJ101+'APONTAMENTO CREDENCIAMENTO'!CN101</f>
        <v>0</v>
      </c>
      <c r="CO101" s="400">
        <f>CK101+'APONTAMENTO CREDENCIAMENTO'!CO101</f>
        <v>0</v>
      </c>
      <c r="CP101" s="400">
        <f>CL101+'APONTAMENTO CREDENCIAMENTO'!CP101</f>
        <v>0</v>
      </c>
      <c r="CQ101" s="400">
        <f>CM101+'APONTAMENTO CREDENCIAMENTO'!CQ101</f>
        <v>0</v>
      </c>
      <c r="CR101" s="400">
        <f>CN101+'APONTAMENTO CREDENCIAMENTO'!CR101</f>
        <v>0</v>
      </c>
      <c r="CS101" s="400">
        <f>CO101+'APONTAMENTO CREDENCIAMENTO'!CS101</f>
        <v>0</v>
      </c>
      <c r="CT101" s="400">
        <f>CP101+'APONTAMENTO CREDENCIAMENTO'!CT101</f>
        <v>0</v>
      </c>
      <c r="CU101" s="400">
        <f>CQ101+'APONTAMENTO CREDENCIAMENTO'!CU101</f>
        <v>0</v>
      </c>
      <c r="CV101" s="400">
        <f>CR101+'APONTAMENTO CREDENCIAMENTO'!CV101</f>
        <v>0</v>
      </c>
      <c r="CW101" s="400">
        <f>CS101+'APONTAMENTO CREDENCIAMENTO'!CW101</f>
        <v>0</v>
      </c>
      <c r="CX101" s="400">
        <f>CT101+'APONTAMENTO CREDENCIAMENTO'!CX101</f>
        <v>0</v>
      </c>
      <c r="CY101" s="400">
        <f>CU101+'APONTAMENTO CREDENCIAMENTO'!CY101</f>
        <v>0</v>
      </c>
      <c r="CZ101" s="400">
        <f>CV101+'APONTAMENTO CREDENCIAMENTO'!CZ101</f>
        <v>0</v>
      </c>
      <c r="DA101" s="400">
        <f>CW101+'APONTAMENTO CREDENCIAMENTO'!DA101</f>
        <v>0</v>
      </c>
      <c r="DB101" s="400">
        <f>CX101+'APONTAMENTO CREDENCIAMENTO'!DB101</f>
        <v>0</v>
      </c>
      <c r="DC101" s="400">
        <f>CY101+'APONTAMENTO CREDENCIAMENTO'!DC101</f>
        <v>0</v>
      </c>
      <c r="DD101" s="400">
        <f>CZ101+'APONTAMENTO CREDENCIAMENTO'!DD101</f>
        <v>0</v>
      </c>
      <c r="DE101" s="400">
        <f>DA101+'APONTAMENTO CREDENCIAMENTO'!DE101</f>
        <v>0</v>
      </c>
      <c r="DF101" s="400">
        <f>DB101+'APONTAMENTO CREDENCIAMENTO'!DF101</f>
        <v>0</v>
      </c>
      <c r="DG101" s="400">
        <f>DC101+'APONTAMENTO CREDENCIAMENTO'!DG101</f>
        <v>0</v>
      </c>
      <c r="DH101" s="400">
        <f>DD101+'APONTAMENTO CREDENCIAMENTO'!DH101</f>
        <v>0</v>
      </c>
      <c r="DI101" s="400">
        <f>DE101+'APONTAMENTO CREDENCIAMENTO'!DI101</f>
        <v>0</v>
      </c>
      <c r="DJ101" s="400">
        <f>DF101+'APONTAMENTO CREDENCIAMENTO'!DJ101</f>
        <v>0</v>
      </c>
      <c r="DK101" s="400">
        <f>DG101+'APONTAMENTO CREDENCIAMENTO'!DK101</f>
        <v>0</v>
      </c>
      <c r="DL101" s="400">
        <f>DH101+'APONTAMENTO CREDENCIAMENTO'!DL101</f>
        <v>0</v>
      </c>
      <c r="DM101" s="400">
        <f>DI101+'APONTAMENTO CREDENCIAMENTO'!DM101</f>
        <v>0</v>
      </c>
      <c r="DN101" s="400">
        <f>DJ101+'APONTAMENTO CREDENCIAMENTO'!DN101</f>
        <v>0</v>
      </c>
      <c r="DO101" s="400">
        <f>DK101+'APONTAMENTO CREDENCIAMENTO'!DO101</f>
        <v>0</v>
      </c>
      <c r="DP101" s="400">
        <f>DL101+'APONTAMENTO CREDENCIAMENTO'!DP101</f>
        <v>0</v>
      </c>
      <c r="DQ101" s="400">
        <f>DM101+'APONTAMENTO CREDENCIAMENTO'!DQ101</f>
        <v>0</v>
      </c>
      <c r="DR101" s="400">
        <f>DN101+'APONTAMENTO CREDENCIAMENTO'!DR101</f>
        <v>0</v>
      </c>
      <c r="DS101" s="400">
        <f>DO101+'APONTAMENTO CREDENCIAMENTO'!DS101</f>
        <v>0</v>
      </c>
      <c r="DT101" s="400">
        <f>DP101+'APONTAMENTO CREDENCIAMENTO'!DT101</f>
        <v>0</v>
      </c>
      <c r="DU101" s="400">
        <f>DQ101+'APONTAMENTO CREDENCIAMENTO'!DU101</f>
        <v>0</v>
      </c>
      <c r="DV101" s="400">
        <f>DR101+'APONTAMENTO CREDENCIAMENTO'!DV101</f>
        <v>0</v>
      </c>
      <c r="DW101" s="400">
        <f>DS101+'APONTAMENTO CREDENCIAMENTO'!DW101</f>
        <v>0</v>
      </c>
      <c r="DX101" s="400">
        <f>DT101+'APONTAMENTO CREDENCIAMENTO'!DX101</f>
        <v>0</v>
      </c>
      <c r="DY101" s="400">
        <f>DU101+'APONTAMENTO CREDENCIAMENTO'!DY101</f>
        <v>0</v>
      </c>
      <c r="DZ101" s="400">
        <f>DV101+'APONTAMENTO CREDENCIAMENTO'!DZ101</f>
        <v>0</v>
      </c>
      <c r="EA101" s="400">
        <f>DW101+'APONTAMENTO CREDENCIAMENTO'!EA101</f>
        <v>0</v>
      </c>
      <c r="EB101" s="400">
        <f>DX101+'APONTAMENTO CREDENCIAMENTO'!EB101</f>
        <v>0</v>
      </c>
      <c r="EC101" s="400">
        <f>DY101+'APONTAMENTO CREDENCIAMENTO'!EC101</f>
        <v>0</v>
      </c>
      <c r="ED101" s="400">
        <f>DZ101+'APONTAMENTO CREDENCIAMENTO'!ED101</f>
        <v>0</v>
      </c>
      <c r="EE101" s="400">
        <f>EA101+'APONTAMENTO CREDENCIAMENTO'!EE101</f>
        <v>0</v>
      </c>
      <c r="EF101" s="400">
        <f>EB101+'APONTAMENTO CREDENCIAMENTO'!EF101</f>
        <v>0</v>
      </c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v>0</v>
      </c>
      <c r="EQ101" s="171">
        <v>0</v>
      </c>
      <c r="ER101" s="171">
        <v>0</v>
      </c>
      <c r="ES101" s="171">
        <v>0</v>
      </c>
      <c r="ET101" s="171">
        <v>0</v>
      </c>
      <c r="EU101" s="171">
        <v>0</v>
      </c>
      <c r="EV101" s="172">
        <v>0</v>
      </c>
      <c r="EW101" s="367">
        <v>0</v>
      </c>
      <c r="EX101" s="248">
        <v>16188.48</v>
      </c>
      <c r="EY101" s="174">
        <v>0</v>
      </c>
      <c r="EZ101" s="249">
        <v>0</v>
      </c>
      <c r="FA101" s="249">
        <v>0</v>
      </c>
      <c r="FB101" s="174">
        <v>0</v>
      </c>
      <c r="FC101" s="175">
        <v>0</v>
      </c>
      <c r="FD101" s="250">
        <v>0</v>
      </c>
      <c r="FE101" s="176">
        <v>16188.48</v>
      </c>
      <c r="FF101" s="177">
        <v>16188.48</v>
      </c>
      <c r="FG101" s="177">
        <v>0</v>
      </c>
      <c r="FH101" s="177">
        <v>0</v>
      </c>
      <c r="FI101" s="177">
        <v>0</v>
      </c>
      <c r="FJ101" s="177">
        <v>0</v>
      </c>
      <c r="FK101" s="177">
        <v>0</v>
      </c>
      <c r="FL101" s="177">
        <v>0</v>
      </c>
      <c r="FM101" s="177">
        <v>0</v>
      </c>
      <c r="FN101" s="177">
        <v>0</v>
      </c>
      <c r="FO101" s="177">
        <v>0</v>
      </c>
      <c r="FP101" s="177">
        <v>0</v>
      </c>
      <c r="FQ101" s="177">
        <v>0</v>
      </c>
      <c r="FR101" s="177">
        <v>0</v>
      </c>
      <c r="FS101" s="177">
        <v>0</v>
      </c>
      <c r="FT101" s="177">
        <v>0</v>
      </c>
      <c r="FU101" s="177">
        <v>0</v>
      </c>
      <c r="FV101" s="177">
        <v>0</v>
      </c>
      <c r="FW101" s="177">
        <v>0</v>
      </c>
      <c r="FX101" s="177">
        <v>0</v>
      </c>
      <c r="FY101" s="177">
        <v>0</v>
      </c>
      <c r="FZ101" s="177">
        <v>0</v>
      </c>
      <c r="GA101" s="177">
        <v>0</v>
      </c>
      <c r="GB101" s="177">
        <v>0</v>
      </c>
      <c r="GC101" s="177">
        <v>0</v>
      </c>
      <c r="GD101" s="177">
        <v>0</v>
      </c>
      <c r="GE101" s="177">
        <v>0</v>
      </c>
      <c r="GF101" s="177">
        <v>0</v>
      </c>
      <c r="GG101" s="177">
        <v>0</v>
      </c>
      <c r="GH101" s="177">
        <v>0</v>
      </c>
      <c r="GI101" s="177">
        <v>0</v>
      </c>
      <c r="GJ101" s="177">
        <v>0</v>
      </c>
      <c r="GK101" s="178"/>
      <c r="GL101" s="103">
        <v>0</v>
      </c>
      <c r="GM101" s="124"/>
      <c r="GN101" s="104">
        <v>0</v>
      </c>
      <c r="GO101" s="104">
        <v>0</v>
      </c>
      <c r="GP101" s="104">
        <v>0</v>
      </c>
      <c r="GQ101" s="104">
        <v>0</v>
      </c>
      <c r="GR101" s="104">
        <v>0</v>
      </c>
      <c r="GS101" s="104">
        <v>0</v>
      </c>
      <c r="GT101" s="104">
        <v>0</v>
      </c>
      <c r="GU101" s="104">
        <v>0</v>
      </c>
      <c r="GV101" s="104">
        <v>0</v>
      </c>
      <c r="GW101" s="104">
        <v>0</v>
      </c>
      <c r="GX101" s="104">
        <v>0</v>
      </c>
      <c r="GY101" s="104">
        <v>0</v>
      </c>
      <c r="GZ101" s="104">
        <v>0</v>
      </c>
      <c r="HA101" s="104">
        <v>0</v>
      </c>
      <c r="HB101" s="104">
        <v>0</v>
      </c>
      <c r="HC101" s="104">
        <v>0</v>
      </c>
      <c r="HD101" s="104">
        <v>0</v>
      </c>
      <c r="HE101" s="104">
        <v>0</v>
      </c>
      <c r="HF101" s="104">
        <v>0</v>
      </c>
      <c r="HG101" s="104">
        <v>0</v>
      </c>
      <c r="HH101" s="104">
        <v>0</v>
      </c>
      <c r="HI101" s="104">
        <v>0</v>
      </c>
      <c r="HJ101" s="104">
        <v>0</v>
      </c>
      <c r="HK101" s="104">
        <v>0</v>
      </c>
      <c r="HL101" s="104">
        <v>0</v>
      </c>
      <c r="HM101" s="104">
        <v>0</v>
      </c>
      <c r="HN101" s="104">
        <v>0</v>
      </c>
      <c r="HO101" s="104">
        <v>0</v>
      </c>
      <c r="HP101" s="104"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v>0</v>
      </c>
      <c r="HZ101" s="280">
        <v>0</v>
      </c>
      <c r="IA101" s="280">
        <v>0</v>
      </c>
      <c r="IB101" s="64" t="b">
        <v>0</v>
      </c>
      <c r="IC101" s="64"/>
    </row>
    <row r="102" spans="1:237" s="106" customFormat="1" ht="22.5" customHeight="1" x14ac:dyDescent="0.25">
      <c r="A102" s="368" t="s">
        <v>3270</v>
      </c>
      <c r="B102" s="369" t="s">
        <v>3271</v>
      </c>
      <c r="C102" s="370" t="s">
        <v>3193</v>
      </c>
      <c r="D102" s="371" t="s">
        <v>3272</v>
      </c>
      <c r="E102" s="371" t="s">
        <v>3273</v>
      </c>
      <c r="F102" s="372" t="s">
        <v>3181</v>
      </c>
      <c r="G102" s="372" t="s">
        <v>3182</v>
      </c>
      <c r="H102" s="373" t="s">
        <v>1340</v>
      </c>
      <c r="I102" s="374" t="s">
        <v>1340</v>
      </c>
      <c r="J102" s="421" t="s">
        <v>3188</v>
      </c>
      <c r="K102" s="421" t="s">
        <v>3185</v>
      </c>
      <c r="L102" s="329">
        <v>0</v>
      </c>
      <c r="M102" s="329">
        <v>0</v>
      </c>
      <c r="N102" s="657"/>
      <c r="O102" s="658" t="s">
        <v>3345</v>
      </c>
      <c r="P102" s="659">
        <v>0</v>
      </c>
      <c r="Q102" s="400"/>
      <c r="R102" s="401"/>
      <c r="S102" s="400"/>
      <c r="T102" s="401"/>
      <c r="U102" s="400">
        <f>Q102+'APONTAMENTO CREDENCIAMENTO'!U102</f>
        <v>0</v>
      </c>
      <c r="V102" s="400">
        <f>R102+'APONTAMENTO CREDENCIAMENTO'!V102</f>
        <v>0</v>
      </c>
      <c r="W102" s="400">
        <f>S102+'APONTAMENTO CREDENCIAMENTO'!W102</f>
        <v>0</v>
      </c>
      <c r="X102" s="400">
        <f>T102+'APONTAMENTO CREDENCIAMENTO'!X102</f>
        <v>0</v>
      </c>
      <c r="Y102" s="400">
        <f>U102+'APONTAMENTO CREDENCIAMENTO'!Y102</f>
        <v>0</v>
      </c>
      <c r="Z102" s="400">
        <f>V102+'APONTAMENTO CREDENCIAMENTO'!Z102</f>
        <v>0</v>
      </c>
      <c r="AA102" s="400">
        <f>W102+'APONTAMENTO CREDENCIAMENTO'!AA102</f>
        <v>0</v>
      </c>
      <c r="AB102" s="400">
        <f>X102+'APONTAMENTO CREDENCIAMENTO'!AB102</f>
        <v>0</v>
      </c>
      <c r="AC102" s="400">
        <f>Y102+'APONTAMENTO CREDENCIAMENTO'!AC102</f>
        <v>0</v>
      </c>
      <c r="AD102" s="400">
        <f>Z102+'APONTAMENTO CREDENCIAMENTO'!AD102</f>
        <v>0</v>
      </c>
      <c r="AE102" s="400">
        <f>AA102+'APONTAMENTO CREDENCIAMENTO'!AE102</f>
        <v>0</v>
      </c>
      <c r="AF102" s="400">
        <f>AB102+'APONTAMENTO CREDENCIAMENTO'!AF102</f>
        <v>0</v>
      </c>
      <c r="AG102" s="400">
        <f>AC102+'APONTAMENTO CREDENCIAMENTO'!AG102</f>
        <v>0</v>
      </c>
      <c r="AH102" s="400">
        <f>AD102+'APONTAMENTO CREDENCIAMENTO'!AH102</f>
        <v>0</v>
      </c>
      <c r="AI102" s="400">
        <f>AE102+'APONTAMENTO CREDENCIAMENTO'!AI102</f>
        <v>0</v>
      </c>
      <c r="AJ102" s="400">
        <f>AF102+'APONTAMENTO CREDENCIAMENTO'!AJ102</f>
        <v>0</v>
      </c>
      <c r="AK102" s="400">
        <f>AG102+'APONTAMENTO CREDENCIAMENTO'!AK102</f>
        <v>0</v>
      </c>
      <c r="AL102" s="400">
        <f>AH102+'APONTAMENTO CREDENCIAMENTO'!AL102</f>
        <v>0</v>
      </c>
      <c r="AM102" s="400">
        <f>AI102+'APONTAMENTO CREDENCIAMENTO'!AM102</f>
        <v>0</v>
      </c>
      <c r="AN102" s="400">
        <f>AJ102+'APONTAMENTO CREDENCIAMENTO'!AN102</f>
        <v>0</v>
      </c>
      <c r="AO102" s="400">
        <f>AK102+'APONTAMENTO CREDENCIAMENTO'!AO102</f>
        <v>0</v>
      </c>
      <c r="AP102" s="400">
        <f>AL102+'APONTAMENTO CREDENCIAMENTO'!AP102</f>
        <v>0</v>
      </c>
      <c r="AQ102" s="400">
        <f>AM102+'APONTAMENTO CREDENCIAMENTO'!AQ102</f>
        <v>0</v>
      </c>
      <c r="AR102" s="400">
        <f>AN102+'APONTAMENTO CREDENCIAMENTO'!AR102</f>
        <v>0</v>
      </c>
      <c r="AS102" s="400">
        <f>AO102+'APONTAMENTO CREDENCIAMENTO'!AS102</f>
        <v>0</v>
      </c>
      <c r="AT102" s="400">
        <f>AP102+'APONTAMENTO CREDENCIAMENTO'!AT102</f>
        <v>0</v>
      </c>
      <c r="AU102" s="400">
        <f>AQ102+'APONTAMENTO CREDENCIAMENTO'!AU102</f>
        <v>0</v>
      </c>
      <c r="AV102" s="400">
        <f>AR102+'APONTAMENTO CREDENCIAMENTO'!AV102</f>
        <v>0</v>
      </c>
      <c r="AW102" s="400">
        <f>AS102+'APONTAMENTO CREDENCIAMENTO'!AW102</f>
        <v>0</v>
      </c>
      <c r="AX102" s="400">
        <f>AT102+'APONTAMENTO CREDENCIAMENTO'!AX102</f>
        <v>0</v>
      </c>
      <c r="AY102" s="400">
        <f>AU102+'APONTAMENTO CREDENCIAMENTO'!AY102</f>
        <v>0</v>
      </c>
      <c r="AZ102" s="400">
        <f>AV102+'APONTAMENTO CREDENCIAMENTO'!AZ102</f>
        <v>0</v>
      </c>
      <c r="BA102" s="400">
        <f>AW102+'APONTAMENTO CREDENCIAMENTO'!BA102</f>
        <v>0</v>
      </c>
      <c r="BB102" s="400">
        <f>AX102+'APONTAMENTO CREDENCIAMENTO'!BB102</f>
        <v>0</v>
      </c>
      <c r="BC102" s="400">
        <f>AY102+'APONTAMENTO CREDENCIAMENTO'!BC102</f>
        <v>0</v>
      </c>
      <c r="BD102" s="400">
        <f>AZ102+'APONTAMENTO CREDENCIAMENTO'!BD102</f>
        <v>0</v>
      </c>
      <c r="BE102" s="400">
        <f>BA102+'APONTAMENTO CREDENCIAMENTO'!BE102</f>
        <v>0</v>
      </c>
      <c r="BF102" s="400">
        <f>BB102+'APONTAMENTO CREDENCIAMENTO'!BF102</f>
        <v>0</v>
      </c>
      <c r="BG102" s="400">
        <f>BC102+'APONTAMENTO CREDENCIAMENTO'!BG102</f>
        <v>0</v>
      </c>
      <c r="BH102" s="400">
        <f>BD102+'APONTAMENTO CREDENCIAMENTO'!BH102</f>
        <v>0</v>
      </c>
      <c r="BI102" s="400">
        <f>BE102+'APONTAMENTO CREDENCIAMENTO'!BI102</f>
        <v>0</v>
      </c>
      <c r="BJ102" s="400">
        <f>BF102+'APONTAMENTO CREDENCIAMENTO'!BJ102</f>
        <v>0</v>
      </c>
      <c r="BK102" s="400">
        <f>BG102+'APONTAMENTO CREDENCIAMENTO'!BK102</f>
        <v>0</v>
      </c>
      <c r="BL102" s="400">
        <f>BH102+'APONTAMENTO CREDENCIAMENTO'!BL102</f>
        <v>0</v>
      </c>
      <c r="BM102" s="400">
        <f>BI102+'APONTAMENTO CREDENCIAMENTO'!BM102</f>
        <v>0</v>
      </c>
      <c r="BN102" s="400">
        <f>BJ102+'APONTAMENTO CREDENCIAMENTO'!BN102</f>
        <v>0</v>
      </c>
      <c r="BO102" s="400">
        <f>BK102+'APONTAMENTO CREDENCIAMENTO'!BO102</f>
        <v>0</v>
      </c>
      <c r="BP102" s="400">
        <f>BL102+'APONTAMENTO CREDENCIAMENTO'!BP102</f>
        <v>0</v>
      </c>
      <c r="BQ102" s="400">
        <f>BM102+'APONTAMENTO CREDENCIAMENTO'!BQ102</f>
        <v>0</v>
      </c>
      <c r="BR102" s="400">
        <f>BN102+'APONTAMENTO CREDENCIAMENTO'!BR102</f>
        <v>0</v>
      </c>
      <c r="BS102" s="400">
        <f>BO102+'APONTAMENTO CREDENCIAMENTO'!BS102</f>
        <v>0</v>
      </c>
      <c r="BT102" s="400">
        <f>BP102+'APONTAMENTO CREDENCIAMENTO'!BT102</f>
        <v>0</v>
      </c>
      <c r="BU102" s="400">
        <f>BQ102+'APONTAMENTO CREDENCIAMENTO'!BU102</f>
        <v>0</v>
      </c>
      <c r="BV102" s="400">
        <f>BR102+'APONTAMENTO CREDENCIAMENTO'!BV102</f>
        <v>0</v>
      </c>
      <c r="BW102" s="400">
        <f>BS102+'APONTAMENTO CREDENCIAMENTO'!BW102</f>
        <v>0</v>
      </c>
      <c r="BX102" s="400">
        <f>BT102+'APONTAMENTO CREDENCIAMENTO'!BX102</f>
        <v>0</v>
      </c>
      <c r="BY102" s="400">
        <f>BU102+'APONTAMENTO CREDENCIAMENTO'!BY102</f>
        <v>0</v>
      </c>
      <c r="BZ102" s="400">
        <f>BV102+'APONTAMENTO CREDENCIAMENTO'!BZ102</f>
        <v>0</v>
      </c>
      <c r="CA102" s="400">
        <f>BW102+'APONTAMENTO CREDENCIAMENTO'!CA102</f>
        <v>0</v>
      </c>
      <c r="CB102" s="400">
        <f>BX102+'APONTAMENTO CREDENCIAMENTO'!CB102</f>
        <v>0</v>
      </c>
      <c r="CC102" s="400">
        <f>BY102+'APONTAMENTO CREDENCIAMENTO'!CC102</f>
        <v>0</v>
      </c>
      <c r="CD102" s="400">
        <f>BZ102+'APONTAMENTO CREDENCIAMENTO'!CD102</f>
        <v>0</v>
      </c>
      <c r="CE102" s="400">
        <f>CA102+'APONTAMENTO CREDENCIAMENTO'!CE102</f>
        <v>0</v>
      </c>
      <c r="CF102" s="400">
        <f>CB102+'APONTAMENTO CREDENCIAMENTO'!CF102</f>
        <v>0</v>
      </c>
      <c r="CG102" s="400">
        <f>CC102+'APONTAMENTO CREDENCIAMENTO'!CG102</f>
        <v>0</v>
      </c>
      <c r="CH102" s="400">
        <f>CD102+'APONTAMENTO CREDENCIAMENTO'!CH102</f>
        <v>0</v>
      </c>
      <c r="CI102" s="400">
        <f>CE102+'APONTAMENTO CREDENCIAMENTO'!CI102</f>
        <v>0</v>
      </c>
      <c r="CJ102" s="400">
        <f>CF102+'APONTAMENTO CREDENCIAMENTO'!CJ102</f>
        <v>0</v>
      </c>
      <c r="CK102" s="400">
        <f>CG102+'APONTAMENTO CREDENCIAMENTO'!CK102</f>
        <v>0</v>
      </c>
      <c r="CL102" s="400">
        <f>CH102+'APONTAMENTO CREDENCIAMENTO'!CL102</f>
        <v>0</v>
      </c>
      <c r="CM102" s="400">
        <f>CI102+'APONTAMENTO CREDENCIAMENTO'!CM102</f>
        <v>0</v>
      </c>
      <c r="CN102" s="400">
        <f>CJ102+'APONTAMENTO CREDENCIAMENTO'!CN102</f>
        <v>0</v>
      </c>
      <c r="CO102" s="400">
        <f>CK102+'APONTAMENTO CREDENCIAMENTO'!CO102</f>
        <v>0</v>
      </c>
      <c r="CP102" s="400">
        <f>CL102+'APONTAMENTO CREDENCIAMENTO'!CP102</f>
        <v>0</v>
      </c>
      <c r="CQ102" s="400">
        <f>CM102+'APONTAMENTO CREDENCIAMENTO'!CQ102</f>
        <v>0</v>
      </c>
      <c r="CR102" s="400">
        <f>CN102+'APONTAMENTO CREDENCIAMENTO'!CR102</f>
        <v>0</v>
      </c>
      <c r="CS102" s="400">
        <f>CO102+'APONTAMENTO CREDENCIAMENTO'!CS102</f>
        <v>0</v>
      </c>
      <c r="CT102" s="400">
        <f>CP102+'APONTAMENTO CREDENCIAMENTO'!CT102</f>
        <v>0</v>
      </c>
      <c r="CU102" s="400">
        <f>CQ102+'APONTAMENTO CREDENCIAMENTO'!CU102</f>
        <v>0</v>
      </c>
      <c r="CV102" s="400">
        <f>CR102+'APONTAMENTO CREDENCIAMENTO'!CV102</f>
        <v>0</v>
      </c>
      <c r="CW102" s="400">
        <f>CS102+'APONTAMENTO CREDENCIAMENTO'!CW102</f>
        <v>0</v>
      </c>
      <c r="CX102" s="400">
        <f>CT102+'APONTAMENTO CREDENCIAMENTO'!CX102</f>
        <v>0</v>
      </c>
      <c r="CY102" s="400">
        <f>CU102+'APONTAMENTO CREDENCIAMENTO'!CY102</f>
        <v>0</v>
      </c>
      <c r="CZ102" s="400">
        <f>CV102+'APONTAMENTO CREDENCIAMENTO'!CZ102</f>
        <v>0</v>
      </c>
      <c r="DA102" s="400">
        <f>CW102+'APONTAMENTO CREDENCIAMENTO'!DA102</f>
        <v>0</v>
      </c>
      <c r="DB102" s="400">
        <f>CX102+'APONTAMENTO CREDENCIAMENTO'!DB102</f>
        <v>0</v>
      </c>
      <c r="DC102" s="400">
        <f>CY102+'APONTAMENTO CREDENCIAMENTO'!DC102</f>
        <v>0</v>
      </c>
      <c r="DD102" s="400">
        <f>CZ102+'APONTAMENTO CREDENCIAMENTO'!DD102</f>
        <v>0</v>
      </c>
      <c r="DE102" s="400">
        <f>DA102+'APONTAMENTO CREDENCIAMENTO'!DE102</f>
        <v>0</v>
      </c>
      <c r="DF102" s="400">
        <f>DB102+'APONTAMENTO CREDENCIAMENTO'!DF102</f>
        <v>0</v>
      </c>
      <c r="DG102" s="400">
        <f>DC102+'APONTAMENTO CREDENCIAMENTO'!DG102</f>
        <v>0</v>
      </c>
      <c r="DH102" s="400">
        <f>DD102+'APONTAMENTO CREDENCIAMENTO'!DH102</f>
        <v>0</v>
      </c>
      <c r="DI102" s="400">
        <f>DE102+'APONTAMENTO CREDENCIAMENTO'!DI102</f>
        <v>0</v>
      </c>
      <c r="DJ102" s="400">
        <f>DF102+'APONTAMENTO CREDENCIAMENTO'!DJ102</f>
        <v>0</v>
      </c>
      <c r="DK102" s="400">
        <f>DG102+'APONTAMENTO CREDENCIAMENTO'!DK102</f>
        <v>0</v>
      </c>
      <c r="DL102" s="400">
        <f>DH102+'APONTAMENTO CREDENCIAMENTO'!DL102</f>
        <v>0</v>
      </c>
      <c r="DM102" s="400">
        <f>DI102+'APONTAMENTO CREDENCIAMENTO'!DM102</f>
        <v>0</v>
      </c>
      <c r="DN102" s="400">
        <f>DJ102+'APONTAMENTO CREDENCIAMENTO'!DN102</f>
        <v>0</v>
      </c>
      <c r="DO102" s="400">
        <f>DK102+'APONTAMENTO CREDENCIAMENTO'!DO102</f>
        <v>0</v>
      </c>
      <c r="DP102" s="400">
        <f>DL102+'APONTAMENTO CREDENCIAMENTO'!DP102</f>
        <v>0</v>
      </c>
      <c r="DQ102" s="400">
        <f>DM102+'APONTAMENTO CREDENCIAMENTO'!DQ102</f>
        <v>0</v>
      </c>
      <c r="DR102" s="400">
        <f>DN102+'APONTAMENTO CREDENCIAMENTO'!DR102</f>
        <v>0</v>
      </c>
      <c r="DS102" s="400">
        <f>DO102+'APONTAMENTO CREDENCIAMENTO'!DS102</f>
        <v>0</v>
      </c>
      <c r="DT102" s="400">
        <f>DP102+'APONTAMENTO CREDENCIAMENTO'!DT102</f>
        <v>0</v>
      </c>
      <c r="DU102" s="400">
        <f>DQ102+'APONTAMENTO CREDENCIAMENTO'!DU102</f>
        <v>0</v>
      </c>
      <c r="DV102" s="400">
        <f>DR102+'APONTAMENTO CREDENCIAMENTO'!DV102</f>
        <v>0</v>
      </c>
      <c r="DW102" s="400">
        <f>DS102+'APONTAMENTO CREDENCIAMENTO'!DW102</f>
        <v>0</v>
      </c>
      <c r="DX102" s="400">
        <f>DT102+'APONTAMENTO CREDENCIAMENTO'!DX102</f>
        <v>0</v>
      </c>
      <c r="DY102" s="400">
        <f>DU102+'APONTAMENTO CREDENCIAMENTO'!DY102</f>
        <v>0</v>
      </c>
      <c r="DZ102" s="400">
        <f>DV102+'APONTAMENTO CREDENCIAMENTO'!DZ102</f>
        <v>0</v>
      </c>
      <c r="EA102" s="400">
        <f>DW102+'APONTAMENTO CREDENCIAMENTO'!EA102</f>
        <v>0</v>
      </c>
      <c r="EB102" s="400">
        <f>DX102+'APONTAMENTO CREDENCIAMENTO'!EB102</f>
        <v>0</v>
      </c>
      <c r="EC102" s="400">
        <f>DY102+'APONTAMENTO CREDENCIAMENTO'!EC102</f>
        <v>0</v>
      </c>
      <c r="ED102" s="400">
        <f>DZ102+'APONTAMENTO CREDENCIAMENTO'!ED102</f>
        <v>0</v>
      </c>
      <c r="EE102" s="400">
        <f>EA102+'APONTAMENTO CREDENCIAMENTO'!EE102</f>
        <v>0</v>
      </c>
      <c r="EF102" s="400">
        <f>EB102+'APONTAMENTO CREDENCIAMENTO'!EF102</f>
        <v>0</v>
      </c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v>0</v>
      </c>
      <c r="EQ102" s="171">
        <v>0</v>
      </c>
      <c r="ER102" s="171">
        <v>0</v>
      </c>
      <c r="ES102" s="171">
        <v>0</v>
      </c>
      <c r="ET102" s="171">
        <v>0</v>
      </c>
      <c r="EU102" s="171">
        <v>0</v>
      </c>
      <c r="EV102" s="172">
        <v>0</v>
      </c>
      <c r="EW102" s="173"/>
      <c r="EX102" s="248">
        <v>0</v>
      </c>
      <c r="EY102" s="174">
        <v>0</v>
      </c>
      <c r="EZ102" s="249">
        <v>0</v>
      </c>
      <c r="FA102" s="249">
        <v>0</v>
      </c>
      <c r="FB102" s="174">
        <v>0</v>
      </c>
      <c r="FC102" s="126">
        <v>0</v>
      </c>
      <c r="FD102" s="250"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v>0</v>
      </c>
      <c r="HZ102" s="280">
        <v>0</v>
      </c>
      <c r="IA102" s="280">
        <v>0</v>
      </c>
      <c r="IB102" s="64"/>
      <c r="IC102" s="64"/>
    </row>
    <row r="103" spans="1:237" s="106" customFormat="1" ht="22.5" customHeight="1" x14ac:dyDescent="0.25">
      <c r="A103" s="368" t="s">
        <v>3270</v>
      </c>
      <c r="B103" s="369" t="s">
        <v>3271</v>
      </c>
      <c r="C103" s="375" t="s">
        <v>3193</v>
      </c>
      <c r="D103" s="371" t="s">
        <v>3272</v>
      </c>
      <c r="E103" s="371" t="s">
        <v>3273</v>
      </c>
      <c r="F103" s="376" t="s">
        <v>3181</v>
      </c>
      <c r="G103" s="376" t="s">
        <v>3182</v>
      </c>
      <c r="H103" s="373" t="s">
        <v>1340</v>
      </c>
      <c r="I103" s="374" t="s">
        <v>1340</v>
      </c>
      <c r="J103" s="421" t="s">
        <v>3188</v>
      </c>
      <c r="K103" s="422" t="s">
        <v>3186</v>
      </c>
      <c r="L103" s="329">
        <v>0</v>
      </c>
      <c r="M103" s="329">
        <v>0</v>
      </c>
      <c r="N103" s="657"/>
      <c r="O103" s="658" t="s">
        <v>3345</v>
      </c>
      <c r="P103" s="659">
        <v>0</v>
      </c>
      <c r="Q103" s="400"/>
      <c r="R103" s="401"/>
      <c r="S103" s="400"/>
      <c r="T103" s="401"/>
      <c r="U103" s="400">
        <f>Q103+'APONTAMENTO CREDENCIAMENTO'!U103</f>
        <v>0</v>
      </c>
      <c r="V103" s="400">
        <f>R103+'APONTAMENTO CREDENCIAMENTO'!V103</f>
        <v>0</v>
      </c>
      <c r="W103" s="400">
        <f>S103+'APONTAMENTO CREDENCIAMENTO'!W103</f>
        <v>0</v>
      </c>
      <c r="X103" s="400">
        <f>T103+'APONTAMENTO CREDENCIAMENTO'!X103</f>
        <v>0</v>
      </c>
      <c r="Y103" s="400">
        <f>U103+'APONTAMENTO CREDENCIAMENTO'!Y103</f>
        <v>0</v>
      </c>
      <c r="Z103" s="400">
        <f>V103+'APONTAMENTO CREDENCIAMENTO'!Z103</f>
        <v>0</v>
      </c>
      <c r="AA103" s="400">
        <f>W103+'APONTAMENTO CREDENCIAMENTO'!AA103</f>
        <v>0</v>
      </c>
      <c r="AB103" s="400">
        <f>X103+'APONTAMENTO CREDENCIAMENTO'!AB103</f>
        <v>0</v>
      </c>
      <c r="AC103" s="400">
        <f>Y103+'APONTAMENTO CREDENCIAMENTO'!AC103</f>
        <v>0</v>
      </c>
      <c r="AD103" s="400">
        <f>Z103+'APONTAMENTO CREDENCIAMENTO'!AD103</f>
        <v>0</v>
      </c>
      <c r="AE103" s="400">
        <f>AA103+'APONTAMENTO CREDENCIAMENTO'!AE103</f>
        <v>0</v>
      </c>
      <c r="AF103" s="400">
        <f>AB103+'APONTAMENTO CREDENCIAMENTO'!AF103</f>
        <v>0</v>
      </c>
      <c r="AG103" s="400">
        <f>AC103+'APONTAMENTO CREDENCIAMENTO'!AG103</f>
        <v>0</v>
      </c>
      <c r="AH103" s="400">
        <f>AD103+'APONTAMENTO CREDENCIAMENTO'!AH103</f>
        <v>0</v>
      </c>
      <c r="AI103" s="400">
        <f>AE103+'APONTAMENTO CREDENCIAMENTO'!AI103</f>
        <v>0</v>
      </c>
      <c r="AJ103" s="400">
        <f>AF103+'APONTAMENTO CREDENCIAMENTO'!AJ103</f>
        <v>0</v>
      </c>
      <c r="AK103" s="400">
        <f>AG103+'APONTAMENTO CREDENCIAMENTO'!AK103</f>
        <v>0</v>
      </c>
      <c r="AL103" s="400">
        <f>AH103+'APONTAMENTO CREDENCIAMENTO'!AL103</f>
        <v>0</v>
      </c>
      <c r="AM103" s="400">
        <f>AI103+'APONTAMENTO CREDENCIAMENTO'!AM103</f>
        <v>0</v>
      </c>
      <c r="AN103" s="400">
        <f>AJ103+'APONTAMENTO CREDENCIAMENTO'!AN103</f>
        <v>0</v>
      </c>
      <c r="AO103" s="400">
        <f>AK103+'APONTAMENTO CREDENCIAMENTO'!AO103</f>
        <v>0</v>
      </c>
      <c r="AP103" s="400">
        <f>AL103+'APONTAMENTO CREDENCIAMENTO'!AP103</f>
        <v>0</v>
      </c>
      <c r="AQ103" s="400">
        <f>AM103+'APONTAMENTO CREDENCIAMENTO'!AQ103</f>
        <v>0</v>
      </c>
      <c r="AR103" s="400">
        <f>AN103+'APONTAMENTO CREDENCIAMENTO'!AR103</f>
        <v>0</v>
      </c>
      <c r="AS103" s="400">
        <f>AO103+'APONTAMENTO CREDENCIAMENTO'!AS103</f>
        <v>0</v>
      </c>
      <c r="AT103" s="400">
        <f>AP103+'APONTAMENTO CREDENCIAMENTO'!AT103</f>
        <v>0</v>
      </c>
      <c r="AU103" s="400">
        <f>AQ103+'APONTAMENTO CREDENCIAMENTO'!AU103</f>
        <v>0</v>
      </c>
      <c r="AV103" s="400">
        <f>AR103+'APONTAMENTO CREDENCIAMENTO'!AV103</f>
        <v>0</v>
      </c>
      <c r="AW103" s="400">
        <f>AS103+'APONTAMENTO CREDENCIAMENTO'!AW103</f>
        <v>0</v>
      </c>
      <c r="AX103" s="400">
        <f>AT103+'APONTAMENTO CREDENCIAMENTO'!AX103</f>
        <v>0</v>
      </c>
      <c r="AY103" s="400">
        <f>AU103+'APONTAMENTO CREDENCIAMENTO'!AY103</f>
        <v>0</v>
      </c>
      <c r="AZ103" s="400">
        <f>AV103+'APONTAMENTO CREDENCIAMENTO'!AZ103</f>
        <v>0</v>
      </c>
      <c r="BA103" s="400">
        <f>AW103+'APONTAMENTO CREDENCIAMENTO'!BA103</f>
        <v>0</v>
      </c>
      <c r="BB103" s="400">
        <f>AX103+'APONTAMENTO CREDENCIAMENTO'!BB103</f>
        <v>0</v>
      </c>
      <c r="BC103" s="400">
        <f>AY103+'APONTAMENTO CREDENCIAMENTO'!BC103</f>
        <v>0</v>
      </c>
      <c r="BD103" s="400">
        <f>AZ103+'APONTAMENTO CREDENCIAMENTO'!BD103</f>
        <v>0</v>
      </c>
      <c r="BE103" s="400">
        <f>BA103+'APONTAMENTO CREDENCIAMENTO'!BE103</f>
        <v>0</v>
      </c>
      <c r="BF103" s="400">
        <f>BB103+'APONTAMENTO CREDENCIAMENTO'!BF103</f>
        <v>0</v>
      </c>
      <c r="BG103" s="400">
        <f>BC103+'APONTAMENTO CREDENCIAMENTO'!BG103</f>
        <v>0</v>
      </c>
      <c r="BH103" s="400">
        <f>BD103+'APONTAMENTO CREDENCIAMENTO'!BH103</f>
        <v>0</v>
      </c>
      <c r="BI103" s="400">
        <f>BE103+'APONTAMENTO CREDENCIAMENTO'!BI103</f>
        <v>0</v>
      </c>
      <c r="BJ103" s="400">
        <f>BF103+'APONTAMENTO CREDENCIAMENTO'!BJ103</f>
        <v>0</v>
      </c>
      <c r="BK103" s="400">
        <f>BG103+'APONTAMENTO CREDENCIAMENTO'!BK103</f>
        <v>0</v>
      </c>
      <c r="BL103" s="400">
        <f>BH103+'APONTAMENTO CREDENCIAMENTO'!BL103</f>
        <v>0</v>
      </c>
      <c r="BM103" s="400">
        <f>BI103+'APONTAMENTO CREDENCIAMENTO'!BM103</f>
        <v>0</v>
      </c>
      <c r="BN103" s="400">
        <f>BJ103+'APONTAMENTO CREDENCIAMENTO'!BN103</f>
        <v>0</v>
      </c>
      <c r="BO103" s="400">
        <f>BK103+'APONTAMENTO CREDENCIAMENTO'!BO103</f>
        <v>0</v>
      </c>
      <c r="BP103" s="400">
        <f>BL103+'APONTAMENTO CREDENCIAMENTO'!BP103</f>
        <v>0</v>
      </c>
      <c r="BQ103" s="400">
        <f>BM103+'APONTAMENTO CREDENCIAMENTO'!BQ103</f>
        <v>0</v>
      </c>
      <c r="BR103" s="400">
        <f>BN103+'APONTAMENTO CREDENCIAMENTO'!BR103</f>
        <v>0</v>
      </c>
      <c r="BS103" s="400">
        <f>BO103+'APONTAMENTO CREDENCIAMENTO'!BS103</f>
        <v>0</v>
      </c>
      <c r="BT103" s="400">
        <f>BP103+'APONTAMENTO CREDENCIAMENTO'!BT103</f>
        <v>0</v>
      </c>
      <c r="BU103" s="400">
        <f>BQ103+'APONTAMENTO CREDENCIAMENTO'!BU103</f>
        <v>0</v>
      </c>
      <c r="BV103" s="400">
        <f>BR103+'APONTAMENTO CREDENCIAMENTO'!BV103</f>
        <v>0</v>
      </c>
      <c r="BW103" s="400">
        <f>BS103+'APONTAMENTO CREDENCIAMENTO'!BW103</f>
        <v>0</v>
      </c>
      <c r="BX103" s="400">
        <f>BT103+'APONTAMENTO CREDENCIAMENTO'!BX103</f>
        <v>0</v>
      </c>
      <c r="BY103" s="400">
        <f>BU103+'APONTAMENTO CREDENCIAMENTO'!BY103</f>
        <v>0</v>
      </c>
      <c r="BZ103" s="400">
        <f>BV103+'APONTAMENTO CREDENCIAMENTO'!BZ103</f>
        <v>0</v>
      </c>
      <c r="CA103" s="400">
        <f>BW103+'APONTAMENTO CREDENCIAMENTO'!CA103</f>
        <v>0</v>
      </c>
      <c r="CB103" s="400">
        <f>BX103+'APONTAMENTO CREDENCIAMENTO'!CB103</f>
        <v>0</v>
      </c>
      <c r="CC103" s="400">
        <f>BY103+'APONTAMENTO CREDENCIAMENTO'!CC103</f>
        <v>0</v>
      </c>
      <c r="CD103" s="400">
        <f>BZ103+'APONTAMENTO CREDENCIAMENTO'!CD103</f>
        <v>0</v>
      </c>
      <c r="CE103" s="400">
        <f>CA103+'APONTAMENTO CREDENCIAMENTO'!CE103</f>
        <v>0</v>
      </c>
      <c r="CF103" s="400">
        <f>CB103+'APONTAMENTO CREDENCIAMENTO'!CF103</f>
        <v>0</v>
      </c>
      <c r="CG103" s="400">
        <f>CC103+'APONTAMENTO CREDENCIAMENTO'!CG103</f>
        <v>0</v>
      </c>
      <c r="CH103" s="400">
        <f>CD103+'APONTAMENTO CREDENCIAMENTO'!CH103</f>
        <v>0</v>
      </c>
      <c r="CI103" s="400">
        <f>CE103+'APONTAMENTO CREDENCIAMENTO'!CI103</f>
        <v>0</v>
      </c>
      <c r="CJ103" s="400">
        <f>CF103+'APONTAMENTO CREDENCIAMENTO'!CJ103</f>
        <v>0</v>
      </c>
      <c r="CK103" s="400">
        <f>CG103+'APONTAMENTO CREDENCIAMENTO'!CK103</f>
        <v>0</v>
      </c>
      <c r="CL103" s="400">
        <f>CH103+'APONTAMENTO CREDENCIAMENTO'!CL103</f>
        <v>0</v>
      </c>
      <c r="CM103" s="400">
        <f>CI103+'APONTAMENTO CREDENCIAMENTO'!CM103</f>
        <v>0</v>
      </c>
      <c r="CN103" s="400">
        <f>CJ103+'APONTAMENTO CREDENCIAMENTO'!CN103</f>
        <v>0</v>
      </c>
      <c r="CO103" s="400">
        <f>CK103+'APONTAMENTO CREDENCIAMENTO'!CO103</f>
        <v>0</v>
      </c>
      <c r="CP103" s="400">
        <f>CL103+'APONTAMENTO CREDENCIAMENTO'!CP103</f>
        <v>0</v>
      </c>
      <c r="CQ103" s="400">
        <f>CM103+'APONTAMENTO CREDENCIAMENTO'!CQ103</f>
        <v>0</v>
      </c>
      <c r="CR103" s="400">
        <f>CN103+'APONTAMENTO CREDENCIAMENTO'!CR103</f>
        <v>0</v>
      </c>
      <c r="CS103" s="400">
        <f>CO103+'APONTAMENTO CREDENCIAMENTO'!CS103</f>
        <v>0</v>
      </c>
      <c r="CT103" s="400">
        <f>CP103+'APONTAMENTO CREDENCIAMENTO'!CT103</f>
        <v>0</v>
      </c>
      <c r="CU103" s="400">
        <f>CQ103+'APONTAMENTO CREDENCIAMENTO'!CU103</f>
        <v>0</v>
      </c>
      <c r="CV103" s="400">
        <f>CR103+'APONTAMENTO CREDENCIAMENTO'!CV103</f>
        <v>0</v>
      </c>
      <c r="CW103" s="400">
        <f>CS103+'APONTAMENTO CREDENCIAMENTO'!CW103</f>
        <v>0</v>
      </c>
      <c r="CX103" s="400">
        <f>CT103+'APONTAMENTO CREDENCIAMENTO'!CX103</f>
        <v>0</v>
      </c>
      <c r="CY103" s="400">
        <f>CU103+'APONTAMENTO CREDENCIAMENTO'!CY103</f>
        <v>0</v>
      </c>
      <c r="CZ103" s="400">
        <f>CV103+'APONTAMENTO CREDENCIAMENTO'!CZ103</f>
        <v>0</v>
      </c>
      <c r="DA103" s="400">
        <f>CW103+'APONTAMENTO CREDENCIAMENTO'!DA103</f>
        <v>0</v>
      </c>
      <c r="DB103" s="400">
        <f>CX103+'APONTAMENTO CREDENCIAMENTO'!DB103</f>
        <v>0</v>
      </c>
      <c r="DC103" s="400">
        <f>CY103+'APONTAMENTO CREDENCIAMENTO'!DC103</f>
        <v>0</v>
      </c>
      <c r="DD103" s="400">
        <f>CZ103+'APONTAMENTO CREDENCIAMENTO'!DD103</f>
        <v>0</v>
      </c>
      <c r="DE103" s="400">
        <f>DA103+'APONTAMENTO CREDENCIAMENTO'!DE103</f>
        <v>0</v>
      </c>
      <c r="DF103" s="400">
        <f>DB103+'APONTAMENTO CREDENCIAMENTO'!DF103</f>
        <v>0</v>
      </c>
      <c r="DG103" s="400">
        <f>DC103+'APONTAMENTO CREDENCIAMENTO'!DG103</f>
        <v>0</v>
      </c>
      <c r="DH103" s="400">
        <f>DD103+'APONTAMENTO CREDENCIAMENTO'!DH103</f>
        <v>0</v>
      </c>
      <c r="DI103" s="400">
        <f>DE103+'APONTAMENTO CREDENCIAMENTO'!DI103</f>
        <v>0</v>
      </c>
      <c r="DJ103" s="400">
        <f>DF103+'APONTAMENTO CREDENCIAMENTO'!DJ103</f>
        <v>0</v>
      </c>
      <c r="DK103" s="400">
        <f>DG103+'APONTAMENTO CREDENCIAMENTO'!DK103</f>
        <v>0</v>
      </c>
      <c r="DL103" s="400">
        <f>DH103+'APONTAMENTO CREDENCIAMENTO'!DL103</f>
        <v>0</v>
      </c>
      <c r="DM103" s="400">
        <f>DI103+'APONTAMENTO CREDENCIAMENTO'!DM103</f>
        <v>0</v>
      </c>
      <c r="DN103" s="400">
        <f>DJ103+'APONTAMENTO CREDENCIAMENTO'!DN103</f>
        <v>0</v>
      </c>
      <c r="DO103" s="400">
        <f>DK103+'APONTAMENTO CREDENCIAMENTO'!DO103</f>
        <v>0</v>
      </c>
      <c r="DP103" s="400">
        <f>DL103+'APONTAMENTO CREDENCIAMENTO'!DP103</f>
        <v>0</v>
      </c>
      <c r="DQ103" s="400">
        <f>DM103+'APONTAMENTO CREDENCIAMENTO'!DQ103</f>
        <v>0</v>
      </c>
      <c r="DR103" s="400">
        <f>DN103+'APONTAMENTO CREDENCIAMENTO'!DR103</f>
        <v>0</v>
      </c>
      <c r="DS103" s="400">
        <f>DO103+'APONTAMENTO CREDENCIAMENTO'!DS103</f>
        <v>0</v>
      </c>
      <c r="DT103" s="400">
        <f>DP103+'APONTAMENTO CREDENCIAMENTO'!DT103</f>
        <v>0</v>
      </c>
      <c r="DU103" s="400">
        <f>DQ103+'APONTAMENTO CREDENCIAMENTO'!DU103</f>
        <v>0</v>
      </c>
      <c r="DV103" s="400">
        <f>DR103+'APONTAMENTO CREDENCIAMENTO'!DV103</f>
        <v>0</v>
      </c>
      <c r="DW103" s="400">
        <f>DS103+'APONTAMENTO CREDENCIAMENTO'!DW103</f>
        <v>0</v>
      </c>
      <c r="DX103" s="400">
        <f>DT103+'APONTAMENTO CREDENCIAMENTO'!DX103</f>
        <v>0</v>
      </c>
      <c r="DY103" s="400">
        <f>DU103+'APONTAMENTO CREDENCIAMENTO'!DY103</f>
        <v>0</v>
      </c>
      <c r="DZ103" s="400">
        <f>DV103+'APONTAMENTO CREDENCIAMENTO'!DZ103</f>
        <v>0</v>
      </c>
      <c r="EA103" s="400">
        <f>DW103+'APONTAMENTO CREDENCIAMENTO'!EA103</f>
        <v>0</v>
      </c>
      <c r="EB103" s="400">
        <f>DX103+'APONTAMENTO CREDENCIAMENTO'!EB103</f>
        <v>0</v>
      </c>
      <c r="EC103" s="400">
        <f>DY103+'APONTAMENTO CREDENCIAMENTO'!EC103</f>
        <v>0</v>
      </c>
      <c r="ED103" s="400">
        <f>DZ103+'APONTAMENTO CREDENCIAMENTO'!ED103</f>
        <v>0</v>
      </c>
      <c r="EE103" s="400">
        <f>EA103+'APONTAMENTO CREDENCIAMENTO'!EE103</f>
        <v>0</v>
      </c>
      <c r="EF103" s="400">
        <f>EB103+'APONTAMENTO CREDENCIAMENTO'!EF103</f>
        <v>0</v>
      </c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v>0</v>
      </c>
      <c r="EQ103" s="171">
        <v>0</v>
      </c>
      <c r="ER103" s="171">
        <v>0</v>
      </c>
      <c r="ES103" s="171">
        <v>0</v>
      </c>
      <c r="ET103" s="171">
        <v>0</v>
      </c>
      <c r="EU103" s="171">
        <v>0</v>
      </c>
      <c r="EV103" s="172">
        <v>0</v>
      </c>
      <c r="EW103" s="125"/>
      <c r="EX103" s="248">
        <v>0</v>
      </c>
      <c r="EY103" s="174">
        <v>0</v>
      </c>
      <c r="EZ103" s="249">
        <v>0</v>
      </c>
      <c r="FA103" s="249">
        <v>0</v>
      </c>
      <c r="FB103" s="174">
        <v>0</v>
      </c>
      <c r="FC103" s="126">
        <v>0</v>
      </c>
      <c r="FD103" s="250"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v>0</v>
      </c>
      <c r="HZ103" s="280">
        <v>0</v>
      </c>
      <c r="IA103" s="280">
        <v>0</v>
      </c>
      <c r="IB103" s="64"/>
      <c r="IC103" s="64"/>
    </row>
    <row r="104" spans="1:237" s="106" customFormat="1" ht="22.5" customHeight="1" x14ac:dyDescent="0.25">
      <c r="A104" s="368" t="s">
        <v>3270</v>
      </c>
      <c r="B104" s="369" t="s">
        <v>3271</v>
      </c>
      <c r="C104" s="375" t="s">
        <v>3193</v>
      </c>
      <c r="D104" s="371" t="s">
        <v>3272</v>
      </c>
      <c r="E104" s="371" t="s">
        <v>3273</v>
      </c>
      <c r="F104" s="376" t="s">
        <v>3181</v>
      </c>
      <c r="G104" s="376" t="s">
        <v>3182</v>
      </c>
      <c r="H104" s="373" t="s">
        <v>1340</v>
      </c>
      <c r="I104" s="374" t="s">
        <v>1340</v>
      </c>
      <c r="J104" s="421" t="s">
        <v>3188</v>
      </c>
      <c r="K104" s="423" t="s">
        <v>3187</v>
      </c>
      <c r="L104" s="329">
        <v>0</v>
      </c>
      <c r="M104" s="329">
        <v>0</v>
      </c>
      <c r="N104" s="657"/>
      <c r="O104" s="658" t="s">
        <v>3345</v>
      </c>
      <c r="P104" s="659">
        <v>0</v>
      </c>
      <c r="Q104" s="400">
        <v>24</v>
      </c>
      <c r="R104" s="401"/>
      <c r="S104" s="400"/>
      <c r="T104" s="401"/>
      <c r="U104" s="400">
        <f>Q104+'APONTAMENTO CREDENCIAMENTO'!U104</f>
        <v>24</v>
      </c>
      <c r="V104" s="400">
        <f>R104+'APONTAMENTO CREDENCIAMENTO'!V104</f>
        <v>0</v>
      </c>
      <c r="W104" s="400">
        <f>S104+'APONTAMENTO CREDENCIAMENTO'!W104</f>
        <v>0</v>
      </c>
      <c r="X104" s="400">
        <f>T104+'APONTAMENTO CREDENCIAMENTO'!X104</f>
        <v>0</v>
      </c>
      <c r="Y104" s="400">
        <f>U104+'APONTAMENTO CREDENCIAMENTO'!Y104</f>
        <v>24</v>
      </c>
      <c r="Z104" s="400">
        <f>V104+'APONTAMENTO CREDENCIAMENTO'!Z104</f>
        <v>0</v>
      </c>
      <c r="AA104" s="400">
        <f>W104+'APONTAMENTO CREDENCIAMENTO'!AA104</f>
        <v>0</v>
      </c>
      <c r="AB104" s="400">
        <f>X104+'APONTAMENTO CREDENCIAMENTO'!AB104</f>
        <v>0</v>
      </c>
      <c r="AC104" s="400">
        <f>Y104+'APONTAMENTO CREDENCIAMENTO'!AC104</f>
        <v>24</v>
      </c>
      <c r="AD104" s="400">
        <f>Z104+'APONTAMENTO CREDENCIAMENTO'!AD104</f>
        <v>0</v>
      </c>
      <c r="AE104" s="400">
        <f>AA104+'APONTAMENTO CREDENCIAMENTO'!AE104</f>
        <v>0</v>
      </c>
      <c r="AF104" s="400">
        <f>AB104+'APONTAMENTO CREDENCIAMENTO'!AF104</f>
        <v>0</v>
      </c>
      <c r="AG104" s="400">
        <f>AC104+'APONTAMENTO CREDENCIAMENTO'!AG104</f>
        <v>24</v>
      </c>
      <c r="AH104" s="400">
        <f>AD104+'APONTAMENTO CREDENCIAMENTO'!AH104</f>
        <v>0</v>
      </c>
      <c r="AI104" s="400">
        <f>AE104+'APONTAMENTO CREDENCIAMENTO'!AI104</f>
        <v>0</v>
      </c>
      <c r="AJ104" s="400">
        <f>AF104+'APONTAMENTO CREDENCIAMENTO'!AJ104</f>
        <v>0</v>
      </c>
      <c r="AK104" s="400">
        <f>AG104+'APONTAMENTO CREDENCIAMENTO'!AK104</f>
        <v>24</v>
      </c>
      <c r="AL104" s="400">
        <f>AH104+'APONTAMENTO CREDENCIAMENTO'!AL104</f>
        <v>0</v>
      </c>
      <c r="AM104" s="400">
        <f>AI104+'APONTAMENTO CREDENCIAMENTO'!AM104</f>
        <v>0</v>
      </c>
      <c r="AN104" s="400">
        <f>AJ104+'APONTAMENTO CREDENCIAMENTO'!AN104</f>
        <v>0</v>
      </c>
      <c r="AO104" s="400">
        <f>AK104+'APONTAMENTO CREDENCIAMENTO'!AO104</f>
        <v>24</v>
      </c>
      <c r="AP104" s="400">
        <f>AL104+'APONTAMENTO CREDENCIAMENTO'!AP104</f>
        <v>0</v>
      </c>
      <c r="AQ104" s="400">
        <f>AM104+'APONTAMENTO CREDENCIAMENTO'!AQ104</f>
        <v>0</v>
      </c>
      <c r="AR104" s="400">
        <f>AN104+'APONTAMENTO CREDENCIAMENTO'!AR104</f>
        <v>0</v>
      </c>
      <c r="AS104" s="400">
        <f>AO104+'APONTAMENTO CREDENCIAMENTO'!AS104</f>
        <v>24</v>
      </c>
      <c r="AT104" s="400">
        <f>AP104+'APONTAMENTO CREDENCIAMENTO'!AT104</f>
        <v>0</v>
      </c>
      <c r="AU104" s="400">
        <f>AQ104+'APONTAMENTO CREDENCIAMENTO'!AU104</f>
        <v>0</v>
      </c>
      <c r="AV104" s="400">
        <f>AR104+'APONTAMENTO CREDENCIAMENTO'!AV104</f>
        <v>0</v>
      </c>
      <c r="AW104" s="400">
        <f>AS104+'APONTAMENTO CREDENCIAMENTO'!AW104</f>
        <v>24</v>
      </c>
      <c r="AX104" s="400">
        <f>AT104+'APONTAMENTO CREDENCIAMENTO'!AX104</f>
        <v>0</v>
      </c>
      <c r="AY104" s="400">
        <f>AU104+'APONTAMENTO CREDENCIAMENTO'!AY104</f>
        <v>0</v>
      </c>
      <c r="AZ104" s="400">
        <f>AV104+'APONTAMENTO CREDENCIAMENTO'!AZ104</f>
        <v>0</v>
      </c>
      <c r="BA104" s="400">
        <f>AW104+'APONTAMENTO CREDENCIAMENTO'!BA104</f>
        <v>24</v>
      </c>
      <c r="BB104" s="400">
        <f>AX104+'APONTAMENTO CREDENCIAMENTO'!BB104</f>
        <v>0</v>
      </c>
      <c r="BC104" s="400">
        <f>AY104+'APONTAMENTO CREDENCIAMENTO'!BC104</f>
        <v>0</v>
      </c>
      <c r="BD104" s="400">
        <f>AZ104+'APONTAMENTO CREDENCIAMENTO'!BD104</f>
        <v>0</v>
      </c>
      <c r="BE104" s="400">
        <f>BA104+'APONTAMENTO CREDENCIAMENTO'!BE104</f>
        <v>24</v>
      </c>
      <c r="BF104" s="400">
        <f>BB104+'APONTAMENTO CREDENCIAMENTO'!BF104</f>
        <v>0</v>
      </c>
      <c r="BG104" s="400">
        <f>BC104+'APONTAMENTO CREDENCIAMENTO'!BG104</f>
        <v>0</v>
      </c>
      <c r="BH104" s="400">
        <f>BD104+'APONTAMENTO CREDENCIAMENTO'!BH104</f>
        <v>0</v>
      </c>
      <c r="BI104" s="400">
        <f>BE104+'APONTAMENTO CREDENCIAMENTO'!BI104</f>
        <v>24</v>
      </c>
      <c r="BJ104" s="400">
        <f>BF104+'APONTAMENTO CREDENCIAMENTO'!BJ104</f>
        <v>0</v>
      </c>
      <c r="BK104" s="400">
        <f>BG104+'APONTAMENTO CREDENCIAMENTO'!BK104</f>
        <v>0</v>
      </c>
      <c r="BL104" s="400">
        <f>BH104+'APONTAMENTO CREDENCIAMENTO'!BL104</f>
        <v>0</v>
      </c>
      <c r="BM104" s="400">
        <f>BI104+'APONTAMENTO CREDENCIAMENTO'!BM104</f>
        <v>24</v>
      </c>
      <c r="BN104" s="400">
        <f>BJ104+'APONTAMENTO CREDENCIAMENTO'!BN104</f>
        <v>0</v>
      </c>
      <c r="BO104" s="400">
        <f>BK104+'APONTAMENTO CREDENCIAMENTO'!BO104</f>
        <v>0</v>
      </c>
      <c r="BP104" s="400">
        <f>BL104+'APONTAMENTO CREDENCIAMENTO'!BP104</f>
        <v>0</v>
      </c>
      <c r="BQ104" s="400">
        <f>BM104+'APONTAMENTO CREDENCIAMENTO'!BQ104</f>
        <v>24</v>
      </c>
      <c r="BR104" s="400">
        <f>BN104+'APONTAMENTO CREDENCIAMENTO'!BR104</f>
        <v>0</v>
      </c>
      <c r="BS104" s="400">
        <f>BO104+'APONTAMENTO CREDENCIAMENTO'!BS104</f>
        <v>0</v>
      </c>
      <c r="BT104" s="400">
        <f>BP104+'APONTAMENTO CREDENCIAMENTO'!BT104</f>
        <v>0</v>
      </c>
      <c r="BU104" s="400">
        <f>BQ104+'APONTAMENTO CREDENCIAMENTO'!BU104</f>
        <v>24</v>
      </c>
      <c r="BV104" s="400">
        <f>BR104+'APONTAMENTO CREDENCIAMENTO'!BV104</f>
        <v>0</v>
      </c>
      <c r="BW104" s="400">
        <f>BS104+'APONTAMENTO CREDENCIAMENTO'!BW104</f>
        <v>0</v>
      </c>
      <c r="BX104" s="400">
        <f>BT104+'APONTAMENTO CREDENCIAMENTO'!BX104</f>
        <v>0</v>
      </c>
      <c r="BY104" s="400">
        <f>BU104+'APONTAMENTO CREDENCIAMENTO'!BY104</f>
        <v>24</v>
      </c>
      <c r="BZ104" s="400">
        <f>BV104+'APONTAMENTO CREDENCIAMENTO'!BZ104</f>
        <v>0</v>
      </c>
      <c r="CA104" s="400">
        <f>BW104+'APONTAMENTO CREDENCIAMENTO'!CA104</f>
        <v>0</v>
      </c>
      <c r="CB104" s="400">
        <f>BX104+'APONTAMENTO CREDENCIAMENTO'!CB104</f>
        <v>0</v>
      </c>
      <c r="CC104" s="400">
        <f>BY104+'APONTAMENTO CREDENCIAMENTO'!CC104</f>
        <v>24</v>
      </c>
      <c r="CD104" s="400">
        <f>BZ104+'APONTAMENTO CREDENCIAMENTO'!CD104</f>
        <v>0</v>
      </c>
      <c r="CE104" s="400">
        <f>CA104+'APONTAMENTO CREDENCIAMENTO'!CE104</f>
        <v>0</v>
      </c>
      <c r="CF104" s="400">
        <f>CB104+'APONTAMENTO CREDENCIAMENTO'!CF104</f>
        <v>0</v>
      </c>
      <c r="CG104" s="400">
        <f>CC104+'APONTAMENTO CREDENCIAMENTO'!CG104</f>
        <v>24</v>
      </c>
      <c r="CH104" s="400">
        <f>CD104+'APONTAMENTO CREDENCIAMENTO'!CH104</f>
        <v>0</v>
      </c>
      <c r="CI104" s="400">
        <f>CE104+'APONTAMENTO CREDENCIAMENTO'!CI104</f>
        <v>0</v>
      </c>
      <c r="CJ104" s="400">
        <f>CF104+'APONTAMENTO CREDENCIAMENTO'!CJ104</f>
        <v>0</v>
      </c>
      <c r="CK104" s="400">
        <f>CG104+'APONTAMENTO CREDENCIAMENTO'!CK104</f>
        <v>24</v>
      </c>
      <c r="CL104" s="400">
        <f>CH104+'APONTAMENTO CREDENCIAMENTO'!CL104</f>
        <v>0</v>
      </c>
      <c r="CM104" s="400">
        <f>CI104+'APONTAMENTO CREDENCIAMENTO'!CM104</f>
        <v>0</v>
      </c>
      <c r="CN104" s="400">
        <f>CJ104+'APONTAMENTO CREDENCIAMENTO'!CN104</f>
        <v>0</v>
      </c>
      <c r="CO104" s="400">
        <f>CK104+'APONTAMENTO CREDENCIAMENTO'!CO104</f>
        <v>24</v>
      </c>
      <c r="CP104" s="400">
        <f>CL104+'APONTAMENTO CREDENCIAMENTO'!CP104</f>
        <v>0</v>
      </c>
      <c r="CQ104" s="400">
        <f>CM104+'APONTAMENTO CREDENCIAMENTO'!CQ104</f>
        <v>0</v>
      </c>
      <c r="CR104" s="400">
        <f>CN104+'APONTAMENTO CREDENCIAMENTO'!CR104</f>
        <v>0</v>
      </c>
      <c r="CS104" s="400">
        <f>CO104+'APONTAMENTO CREDENCIAMENTO'!CS104</f>
        <v>24</v>
      </c>
      <c r="CT104" s="400">
        <f>CP104+'APONTAMENTO CREDENCIAMENTO'!CT104</f>
        <v>0</v>
      </c>
      <c r="CU104" s="400">
        <f>CQ104+'APONTAMENTO CREDENCIAMENTO'!CU104</f>
        <v>0</v>
      </c>
      <c r="CV104" s="400">
        <f>CR104+'APONTAMENTO CREDENCIAMENTO'!CV104</f>
        <v>0</v>
      </c>
      <c r="CW104" s="400">
        <f>CS104+'APONTAMENTO CREDENCIAMENTO'!CW104</f>
        <v>24</v>
      </c>
      <c r="CX104" s="400">
        <f>CT104+'APONTAMENTO CREDENCIAMENTO'!CX104</f>
        <v>0</v>
      </c>
      <c r="CY104" s="400">
        <f>CU104+'APONTAMENTO CREDENCIAMENTO'!CY104</f>
        <v>0</v>
      </c>
      <c r="CZ104" s="400">
        <f>CV104+'APONTAMENTO CREDENCIAMENTO'!CZ104</f>
        <v>0</v>
      </c>
      <c r="DA104" s="400">
        <f>CW104+'APONTAMENTO CREDENCIAMENTO'!DA104</f>
        <v>24</v>
      </c>
      <c r="DB104" s="400">
        <f>CX104+'APONTAMENTO CREDENCIAMENTO'!DB104</f>
        <v>0</v>
      </c>
      <c r="DC104" s="400">
        <f>CY104+'APONTAMENTO CREDENCIAMENTO'!DC104</f>
        <v>0</v>
      </c>
      <c r="DD104" s="400">
        <f>CZ104+'APONTAMENTO CREDENCIAMENTO'!DD104</f>
        <v>0</v>
      </c>
      <c r="DE104" s="400">
        <f>DA104+'APONTAMENTO CREDENCIAMENTO'!DE104</f>
        <v>24</v>
      </c>
      <c r="DF104" s="400">
        <f>DB104+'APONTAMENTO CREDENCIAMENTO'!DF104</f>
        <v>0</v>
      </c>
      <c r="DG104" s="400">
        <f>DC104+'APONTAMENTO CREDENCIAMENTO'!DG104</f>
        <v>0</v>
      </c>
      <c r="DH104" s="400">
        <f>DD104+'APONTAMENTO CREDENCIAMENTO'!DH104</f>
        <v>0</v>
      </c>
      <c r="DI104" s="400">
        <f>DE104+'APONTAMENTO CREDENCIAMENTO'!DI104</f>
        <v>24</v>
      </c>
      <c r="DJ104" s="400">
        <f>DF104+'APONTAMENTO CREDENCIAMENTO'!DJ104</f>
        <v>0</v>
      </c>
      <c r="DK104" s="400">
        <f>DG104+'APONTAMENTO CREDENCIAMENTO'!DK104</f>
        <v>0</v>
      </c>
      <c r="DL104" s="400">
        <f>DH104+'APONTAMENTO CREDENCIAMENTO'!DL104</f>
        <v>0</v>
      </c>
      <c r="DM104" s="400">
        <f>DI104+'APONTAMENTO CREDENCIAMENTO'!DM104</f>
        <v>24</v>
      </c>
      <c r="DN104" s="400">
        <f>DJ104+'APONTAMENTO CREDENCIAMENTO'!DN104</f>
        <v>0</v>
      </c>
      <c r="DO104" s="400">
        <f>DK104+'APONTAMENTO CREDENCIAMENTO'!DO104</f>
        <v>0</v>
      </c>
      <c r="DP104" s="400">
        <f>DL104+'APONTAMENTO CREDENCIAMENTO'!DP104</f>
        <v>0</v>
      </c>
      <c r="DQ104" s="400">
        <f>DM104+'APONTAMENTO CREDENCIAMENTO'!DQ104</f>
        <v>24</v>
      </c>
      <c r="DR104" s="400">
        <f>DN104+'APONTAMENTO CREDENCIAMENTO'!DR104</f>
        <v>0</v>
      </c>
      <c r="DS104" s="400">
        <f>DO104+'APONTAMENTO CREDENCIAMENTO'!DS104</f>
        <v>0</v>
      </c>
      <c r="DT104" s="400">
        <f>DP104+'APONTAMENTO CREDENCIAMENTO'!DT104</f>
        <v>0</v>
      </c>
      <c r="DU104" s="400">
        <f>DQ104+'APONTAMENTO CREDENCIAMENTO'!DU104</f>
        <v>24</v>
      </c>
      <c r="DV104" s="400">
        <f>DR104+'APONTAMENTO CREDENCIAMENTO'!DV104</f>
        <v>0</v>
      </c>
      <c r="DW104" s="400">
        <f>DS104+'APONTAMENTO CREDENCIAMENTO'!DW104</f>
        <v>0</v>
      </c>
      <c r="DX104" s="400">
        <f>DT104+'APONTAMENTO CREDENCIAMENTO'!DX104</f>
        <v>0</v>
      </c>
      <c r="DY104" s="400">
        <f>DU104+'APONTAMENTO CREDENCIAMENTO'!DY104</f>
        <v>24</v>
      </c>
      <c r="DZ104" s="400">
        <f>DV104+'APONTAMENTO CREDENCIAMENTO'!DZ104</f>
        <v>0</v>
      </c>
      <c r="EA104" s="400">
        <f>DW104+'APONTAMENTO CREDENCIAMENTO'!EA104</f>
        <v>0</v>
      </c>
      <c r="EB104" s="400">
        <f>DX104+'APONTAMENTO CREDENCIAMENTO'!EB104</f>
        <v>0</v>
      </c>
      <c r="EC104" s="400">
        <f>DY104+'APONTAMENTO CREDENCIAMENTO'!EC104</f>
        <v>24</v>
      </c>
      <c r="ED104" s="400">
        <f>DZ104+'APONTAMENTO CREDENCIAMENTO'!ED104</f>
        <v>0</v>
      </c>
      <c r="EE104" s="400">
        <f>EA104+'APONTAMENTO CREDENCIAMENTO'!EE104</f>
        <v>0</v>
      </c>
      <c r="EF104" s="400">
        <f>EB104+'APONTAMENTO CREDENCIAMENTO'!EF104</f>
        <v>0</v>
      </c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v>24</v>
      </c>
      <c r="EQ104" s="171">
        <v>0</v>
      </c>
      <c r="ER104" s="171">
        <v>0</v>
      </c>
      <c r="ES104" s="171">
        <v>0</v>
      </c>
      <c r="ET104" s="171">
        <v>0</v>
      </c>
      <c r="EU104" s="171">
        <v>0</v>
      </c>
      <c r="EV104" s="172">
        <v>24</v>
      </c>
      <c r="EW104" s="127"/>
      <c r="EX104" s="248">
        <v>0</v>
      </c>
      <c r="EY104" s="174">
        <v>0</v>
      </c>
      <c r="EZ104" s="249">
        <v>0</v>
      </c>
      <c r="FA104" s="249">
        <v>0</v>
      </c>
      <c r="FB104" s="174">
        <v>0</v>
      </c>
      <c r="FC104" s="126">
        <v>0</v>
      </c>
      <c r="FD104" s="250"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v>0</v>
      </c>
      <c r="HZ104" s="280">
        <v>0</v>
      </c>
      <c r="IA104" s="280">
        <v>0</v>
      </c>
      <c r="IB104" s="65"/>
      <c r="IC104" s="65"/>
    </row>
    <row r="105" spans="1:237" s="106" customFormat="1" ht="22.5" customHeight="1" thickBot="1" x14ac:dyDescent="0.3">
      <c r="A105" s="377" t="s">
        <v>3270</v>
      </c>
      <c r="B105" s="378" t="s">
        <v>3271</v>
      </c>
      <c r="C105" s="379" t="s">
        <v>3193</v>
      </c>
      <c r="D105" s="380" t="s">
        <v>3272</v>
      </c>
      <c r="E105" s="380" t="s">
        <v>3273</v>
      </c>
      <c r="F105" s="381" t="s">
        <v>3181</v>
      </c>
      <c r="G105" s="381" t="s">
        <v>3182</v>
      </c>
      <c r="H105" s="382" t="s">
        <v>1340</v>
      </c>
      <c r="I105" s="383" t="s">
        <v>1340</v>
      </c>
      <c r="J105" s="421" t="s">
        <v>3188</v>
      </c>
      <c r="K105" s="424" t="s">
        <v>60</v>
      </c>
      <c r="L105" s="329">
        <v>0</v>
      </c>
      <c r="M105" s="329">
        <v>0</v>
      </c>
      <c r="N105" s="657"/>
      <c r="O105" s="658" t="s">
        <v>3345</v>
      </c>
      <c r="P105" s="659">
        <v>0</v>
      </c>
      <c r="Q105" s="400"/>
      <c r="R105" s="401"/>
      <c r="S105" s="400"/>
      <c r="T105" s="401"/>
      <c r="U105" s="400">
        <f>Q105+'APONTAMENTO CREDENCIAMENTO'!U105</f>
        <v>0</v>
      </c>
      <c r="V105" s="400">
        <f>R105+'APONTAMENTO CREDENCIAMENTO'!V105</f>
        <v>0</v>
      </c>
      <c r="W105" s="400">
        <f>S105+'APONTAMENTO CREDENCIAMENTO'!W105</f>
        <v>0</v>
      </c>
      <c r="X105" s="400">
        <f>T105+'APONTAMENTO CREDENCIAMENTO'!X105</f>
        <v>0</v>
      </c>
      <c r="Y105" s="400">
        <f>U105+'APONTAMENTO CREDENCIAMENTO'!Y105</f>
        <v>0</v>
      </c>
      <c r="Z105" s="400">
        <f>V105+'APONTAMENTO CREDENCIAMENTO'!Z105</f>
        <v>0</v>
      </c>
      <c r="AA105" s="400">
        <f>W105+'APONTAMENTO CREDENCIAMENTO'!AA105</f>
        <v>0</v>
      </c>
      <c r="AB105" s="400">
        <f>X105+'APONTAMENTO CREDENCIAMENTO'!AB105</f>
        <v>0</v>
      </c>
      <c r="AC105" s="400">
        <f>Y105+'APONTAMENTO CREDENCIAMENTO'!AC105</f>
        <v>0</v>
      </c>
      <c r="AD105" s="400">
        <f>Z105+'APONTAMENTO CREDENCIAMENTO'!AD105</f>
        <v>0</v>
      </c>
      <c r="AE105" s="400">
        <f>AA105+'APONTAMENTO CREDENCIAMENTO'!AE105</f>
        <v>0</v>
      </c>
      <c r="AF105" s="400">
        <f>AB105+'APONTAMENTO CREDENCIAMENTO'!AF105</f>
        <v>0</v>
      </c>
      <c r="AG105" s="400">
        <f>AC105+'APONTAMENTO CREDENCIAMENTO'!AG105</f>
        <v>0</v>
      </c>
      <c r="AH105" s="400">
        <f>AD105+'APONTAMENTO CREDENCIAMENTO'!AH105</f>
        <v>0</v>
      </c>
      <c r="AI105" s="400">
        <f>AE105+'APONTAMENTO CREDENCIAMENTO'!AI105</f>
        <v>0</v>
      </c>
      <c r="AJ105" s="400">
        <f>AF105+'APONTAMENTO CREDENCIAMENTO'!AJ105</f>
        <v>0</v>
      </c>
      <c r="AK105" s="400">
        <f>AG105+'APONTAMENTO CREDENCIAMENTO'!AK105</f>
        <v>0</v>
      </c>
      <c r="AL105" s="400">
        <f>AH105+'APONTAMENTO CREDENCIAMENTO'!AL105</f>
        <v>0</v>
      </c>
      <c r="AM105" s="400">
        <f>AI105+'APONTAMENTO CREDENCIAMENTO'!AM105</f>
        <v>0</v>
      </c>
      <c r="AN105" s="400">
        <f>AJ105+'APONTAMENTO CREDENCIAMENTO'!AN105</f>
        <v>0</v>
      </c>
      <c r="AO105" s="400">
        <f>AK105+'APONTAMENTO CREDENCIAMENTO'!AO105</f>
        <v>0</v>
      </c>
      <c r="AP105" s="400">
        <f>AL105+'APONTAMENTO CREDENCIAMENTO'!AP105</f>
        <v>0</v>
      </c>
      <c r="AQ105" s="400">
        <f>AM105+'APONTAMENTO CREDENCIAMENTO'!AQ105</f>
        <v>0</v>
      </c>
      <c r="AR105" s="400">
        <f>AN105+'APONTAMENTO CREDENCIAMENTO'!AR105</f>
        <v>0</v>
      </c>
      <c r="AS105" s="400">
        <f>AO105+'APONTAMENTO CREDENCIAMENTO'!AS105</f>
        <v>0</v>
      </c>
      <c r="AT105" s="400">
        <f>AP105+'APONTAMENTO CREDENCIAMENTO'!AT105</f>
        <v>0</v>
      </c>
      <c r="AU105" s="400">
        <f>AQ105+'APONTAMENTO CREDENCIAMENTO'!AU105</f>
        <v>0</v>
      </c>
      <c r="AV105" s="400">
        <f>AR105+'APONTAMENTO CREDENCIAMENTO'!AV105</f>
        <v>0</v>
      </c>
      <c r="AW105" s="400">
        <f>AS105+'APONTAMENTO CREDENCIAMENTO'!AW105</f>
        <v>0</v>
      </c>
      <c r="AX105" s="400">
        <f>AT105+'APONTAMENTO CREDENCIAMENTO'!AX105</f>
        <v>0</v>
      </c>
      <c r="AY105" s="400">
        <f>AU105+'APONTAMENTO CREDENCIAMENTO'!AY105</f>
        <v>0</v>
      </c>
      <c r="AZ105" s="400">
        <f>AV105+'APONTAMENTO CREDENCIAMENTO'!AZ105</f>
        <v>0</v>
      </c>
      <c r="BA105" s="400">
        <f>AW105+'APONTAMENTO CREDENCIAMENTO'!BA105</f>
        <v>0</v>
      </c>
      <c r="BB105" s="400">
        <f>AX105+'APONTAMENTO CREDENCIAMENTO'!BB105</f>
        <v>0</v>
      </c>
      <c r="BC105" s="400">
        <f>AY105+'APONTAMENTO CREDENCIAMENTO'!BC105</f>
        <v>0</v>
      </c>
      <c r="BD105" s="400">
        <f>AZ105+'APONTAMENTO CREDENCIAMENTO'!BD105</f>
        <v>0</v>
      </c>
      <c r="BE105" s="400">
        <f>BA105+'APONTAMENTO CREDENCIAMENTO'!BE105</f>
        <v>0</v>
      </c>
      <c r="BF105" s="400">
        <f>BB105+'APONTAMENTO CREDENCIAMENTO'!BF105</f>
        <v>0</v>
      </c>
      <c r="BG105" s="400">
        <f>BC105+'APONTAMENTO CREDENCIAMENTO'!BG105</f>
        <v>0</v>
      </c>
      <c r="BH105" s="400">
        <f>BD105+'APONTAMENTO CREDENCIAMENTO'!BH105</f>
        <v>0</v>
      </c>
      <c r="BI105" s="400">
        <f>BE105+'APONTAMENTO CREDENCIAMENTO'!BI105</f>
        <v>0</v>
      </c>
      <c r="BJ105" s="400">
        <f>BF105+'APONTAMENTO CREDENCIAMENTO'!BJ105</f>
        <v>0</v>
      </c>
      <c r="BK105" s="400">
        <f>BG105+'APONTAMENTO CREDENCIAMENTO'!BK105</f>
        <v>0</v>
      </c>
      <c r="BL105" s="400">
        <f>BH105+'APONTAMENTO CREDENCIAMENTO'!BL105</f>
        <v>0</v>
      </c>
      <c r="BM105" s="400">
        <f>BI105+'APONTAMENTO CREDENCIAMENTO'!BM105</f>
        <v>0</v>
      </c>
      <c r="BN105" s="400">
        <f>BJ105+'APONTAMENTO CREDENCIAMENTO'!BN105</f>
        <v>0</v>
      </c>
      <c r="BO105" s="400">
        <f>BK105+'APONTAMENTO CREDENCIAMENTO'!BO105</f>
        <v>0</v>
      </c>
      <c r="BP105" s="400">
        <f>BL105+'APONTAMENTO CREDENCIAMENTO'!BP105</f>
        <v>0</v>
      </c>
      <c r="BQ105" s="400">
        <f>BM105+'APONTAMENTO CREDENCIAMENTO'!BQ105</f>
        <v>0</v>
      </c>
      <c r="BR105" s="400">
        <f>BN105+'APONTAMENTO CREDENCIAMENTO'!BR105</f>
        <v>0</v>
      </c>
      <c r="BS105" s="400">
        <f>BO105+'APONTAMENTO CREDENCIAMENTO'!BS105</f>
        <v>0</v>
      </c>
      <c r="BT105" s="400">
        <f>BP105+'APONTAMENTO CREDENCIAMENTO'!BT105</f>
        <v>0</v>
      </c>
      <c r="BU105" s="400">
        <f>BQ105+'APONTAMENTO CREDENCIAMENTO'!BU105</f>
        <v>0</v>
      </c>
      <c r="BV105" s="400">
        <f>BR105+'APONTAMENTO CREDENCIAMENTO'!BV105</f>
        <v>0</v>
      </c>
      <c r="BW105" s="400">
        <f>BS105+'APONTAMENTO CREDENCIAMENTO'!BW105</f>
        <v>0</v>
      </c>
      <c r="BX105" s="400">
        <f>BT105+'APONTAMENTO CREDENCIAMENTO'!BX105</f>
        <v>0</v>
      </c>
      <c r="BY105" s="400">
        <f>BU105+'APONTAMENTO CREDENCIAMENTO'!BY105</f>
        <v>0</v>
      </c>
      <c r="BZ105" s="400">
        <f>BV105+'APONTAMENTO CREDENCIAMENTO'!BZ105</f>
        <v>0</v>
      </c>
      <c r="CA105" s="400">
        <f>BW105+'APONTAMENTO CREDENCIAMENTO'!CA105</f>
        <v>0</v>
      </c>
      <c r="CB105" s="400">
        <f>BX105+'APONTAMENTO CREDENCIAMENTO'!CB105</f>
        <v>0</v>
      </c>
      <c r="CC105" s="400">
        <f>BY105+'APONTAMENTO CREDENCIAMENTO'!CC105</f>
        <v>0</v>
      </c>
      <c r="CD105" s="400">
        <f>BZ105+'APONTAMENTO CREDENCIAMENTO'!CD105</f>
        <v>0</v>
      </c>
      <c r="CE105" s="400">
        <f>CA105+'APONTAMENTO CREDENCIAMENTO'!CE105</f>
        <v>0</v>
      </c>
      <c r="CF105" s="400">
        <f>CB105+'APONTAMENTO CREDENCIAMENTO'!CF105</f>
        <v>0</v>
      </c>
      <c r="CG105" s="400">
        <f>CC105+'APONTAMENTO CREDENCIAMENTO'!CG105</f>
        <v>0</v>
      </c>
      <c r="CH105" s="400">
        <f>CD105+'APONTAMENTO CREDENCIAMENTO'!CH105</f>
        <v>0</v>
      </c>
      <c r="CI105" s="400">
        <f>CE105+'APONTAMENTO CREDENCIAMENTO'!CI105</f>
        <v>0</v>
      </c>
      <c r="CJ105" s="400">
        <f>CF105+'APONTAMENTO CREDENCIAMENTO'!CJ105</f>
        <v>0</v>
      </c>
      <c r="CK105" s="400">
        <f>CG105+'APONTAMENTO CREDENCIAMENTO'!CK105</f>
        <v>0</v>
      </c>
      <c r="CL105" s="400">
        <f>CH105+'APONTAMENTO CREDENCIAMENTO'!CL105</f>
        <v>0</v>
      </c>
      <c r="CM105" s="400">
        <f>CI105+'APONTAMENTO CREDENCIAMENTO'!CM105</f>
        <v>0</v>
      </c>
      <c r="CN105" s="400">
        <f>CJ105+'APONTAMENTO CREDENCIAMENTO'!CN105</f>
        <v>0</v>
      </c>
      <c r="CO105" s="400">
        <f>CK105+'APONTAMENTO CREDENCIAMENTO'!CO105</f>
        <v>0</v>
      </c>
      <c r="CP105" s="400">
        <f>CL105+'APONTAMENTO CREDENCIAMENTO'!CP105</f>
        <v>0</v>
      </c>
      <c r="CQ105" s="400">
        <f>CM105+'APONTAMENTO CREDENCIAMENTO'!CQ105</f>
        <v>0</v>
      </c>
      <c r="CR105" s="400">
        <f>CN105+'APONTAMENTO CREDENCIAMENTO'!CR105</f>
        <v>0</v>
      </c>
      <c r="CS105" s="400">
        <f>CO105+'APONTAMENTO CREDENCIAMENTO'!CS105</f>
        <v>0</v>
      </c>
      <c r="CT105" s="400">
        <f>CP105+'APONTAMENTO CREDENCIAMENTO'!CT105</f>
        <v>0</v>
      </c>
      <c r="CU105" s="400">
        <f>CQ105+'APONTAMENTO CREDENCIAMENTO'!CU105</f>
        <v>0</v>
      </c>
      <c r="CV105" s="400">
        <f>CR105+'APONTAMENTO CREDENCIAMENTO'!CV105</f>
        <v>0</v>
      </c>
      <c r="CW105" s="400">
        <f>CS105+'APONTAMENTO CREDENCIAMENTO'!CW105</f>
        <v>0</v>
      </c>
      <c r="CX105" s="400">
        <f>CT105+'APONTAMENTO CREDENCIAMENTO'!CX105</f>
        <v>0</v>
      </c>
      <c r="CY105" s="400">
        <f>CU105+'APONTAMENTO CREDENCIAMENTO'!CY105</f>
        <v>0</v>
      </c>
      <c r="CZ105" s="400">
        <f>CV105+'APONTAMENTO CREDENCIAMENTO'!CZ105</f>
        <v>0</v>
      </c>
      <c r="DA105" s="400">
        <f>CW105+'APONTAMENTO CREDENCIAMENTO'!DA105</f>
        <v>0</v>
      </c>
      <c r="DB105" s="400">
        <f>CX105+'APONTAMENTO CREDENCIAMENTO'!DB105</f>
        <v>0</v>
      </c>
      <c r="DC105" s="400">
        <f>CY105+'APONTAMENTO CREDENCIAMENTO'!DC105</f>
        <v>0</v>
      </c>
      <c r="DD105" s="400">
        <f>CZ105+'APONTAMENTO CREDENCIAMENTO'!DD105</f>
        <v>0</v>
      </c>
      <c r="DE105" s="400">
        <f>DA105+'APONTAMENTO CREDENCIAMENTO'!DE105</f>
        <v>0</v>
      </c>
      <c r="DF105" s="400">
        <f>DB105+'APONTAMENTO CREDENCIAMENTO'!DF105</f>
        <v>0</v>
      </c>
      <c r="DG105" s="400">
        <f>DC105+'APONTAMENTO CREDENCIAMENTO'!DG105</f>
        <v>0</v>
      </c>
      <c r="DH105" s="400">
        <f>DD105+'APONTAMENTO CREDENCIAMENTO'!DH105</f>
        <v>0</v>
      </c>
      <c r="DI105" s="400">
        <f>DE105+'APONTAMENTO CREDENCIAMENTO'!DI105</f>
        <v>0</v>
      </c>
      <c r="DJ105" s="400">
        <f>DF105+'APONTAMENTO CREDENCIAMENTO'!DJ105</f>
        <v>0</v>
      </c>
      <c r="DK105" s="400">
        <f>DG105+'APONTAMENTO CREDENCIAMENTO'!DK105</f>
        <v>0</v>
      </c>
      <c r="DL105" s="400">
        <f>DH105+'APONTAMENTO CREDENCIAMENTO'!DL105</f>
        <v>0</v>
      </c>
      <c r="DM105" s="400">
        <f>DI105+'APONTAMENTO CREDENCIAMENTO'!DM105</f>
        <v>0</v>
      </c>
      <c r="DN105" s="400">
        <f>DJ105+'APONTAMENTO CREDENCIAMENTO'!DN105</f>
        <v>0</v>
      </c>
      <c r="DO105" s="400">
        <f>DK105+'APONTAMENTO CREDENCIAMENTO'!DO105</f>
        <v>0</v>
      </c>
      <c r="DP105" s="400">
        <f>DL105+'APONTAMENTO CREDENCIAMENTO'!DP105</f>
        <v>0</v>
      </c>
      <c r="DQ105" s="400">
        <f>DM105+'APONTAMENTO CREDENCIAMENTO'!DQ105</f>
        <v>0</v>
      </c>
      <c r="DR105" s="400">
        <f>DN105+'APONTAMENTO CREDENCIAMENTO'!DR105</f>
        <v>0</v>
      </c>
      <c r="DS105" s="400">
        <f>DO105+'APONTAMENTO CREDENCIAMENTO'!DS105</f>
        <v>0</v>
      </c>
      <c r="DT105" s="400">
        <f>DP105+'APONTAMENTO CREDENCIAMENTO'!DT105</f>
        <v>0</v>
      </c>
      <c r="DU105" s="400">
        <f>DQ105+'APONTAMENTO CREDENCIAMENTO'!DU105</f>
        <v>0</v>
      </c>
      <c r="DV105" s="400">
        <f>DR105+'APONTAMENTO CREDENCIAMENTO'!DV105</f>
        <v>0</v>
      </c>
      <c r="DW105" s="400">
        <f>DS105+'APONTAMENTO CREDENCIAMENTO'!DW105</f>
        <v>0</v>
      </c>
      <c r="DX105" s="400">
        <f>DT105+'APONTAMENTO CREDENCIAMENTO'!DX105</f>
        <v>0</v>
      </c>
      <c r="DY105" s="400">
        <f>DU105+'APONTAMENTO CREDENCIAMENTO'!DY105</f>
        <v>0</v>
      </c>
      <c r="DZ105" s="400">
        <f>DV105+'APONTAMENTO CREDENCIAMENTO'!DZ105</f>
        <v>0</v>
      </c>
      <c r="EA105" s="400">
        <f>DW105+'APONTAMENTO CREDENCIAMENTO'!EA105</f>
        <v>0</v>
      </c>
      <c r="EB105" s="400">
        <f>DX105+'APONTAMENTO CREDENCIAMENTO'!EB105</f>
        <v>0</v>
      </c>
      <c r="EC105" s="400">
        <f>DY105+'APONTAMENTO CREDENCIAMENTO'!EC105</f>
        <v>0</v>
      </c>
      <c r="ED105" s="400">
        <f>DZ105+'APONTAMENTO CREDENCIAMENTO'!ED105</f>
        <v>0</v>
      </c>
      <c r="EE105" s="400">
        <f>EA105+'APONTAMENTO CREDENCIAMENTO'!EE105</f>
        <v>0</v>
      </c>
      <c r="EF105" s="400">
        <f>EB105+'APONTAMENTO CREDENCIAMENTO'!EF105</f>
        <v>0</v>
      </c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v>0</v>
      </c>
      <c r="EQ105" s="179">
        <v>0</v>
      </c>
      <c r="ER105" s="179">
        <v>0</v>
      </c>
      <c r="ES105" s="179">
        <v>0</v>
      </c>
      <c r="ET105" s="179">
        <v>0</v>
      </c>
      <c r="EU105" s="179">
        <v>0</v>
      </c>
      <c r="EV105" s="172"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v>0</v>
      </c>
      <c r="FC105" s="256">
        <v>0</v>
      </c>
      <c r="FD105" s="250">
        <v>0</v>
      </c>
      <c r="FE105" s="257"/>
      <c r="FF105" s="181">
        <v>0</v>
      </c>
      <c r="FG105" s="181">
        <v>0</v>
      </c>
      <c r="FH105" s="181">
        <v>0</v>
      </c>
      <c r="FI105" s="181">
        <v>0</v>
      </c>
      <c r="FJ105" s="181">
        <v>0</v>
      </c>
      <c r="FK105" s="181">
        <v>0</v>
      </c>
      <c r="FL105" s="181">
        <v>0</v>
      </c>
      <c r="FM105" s="181">
        <v>0</v>
      </c>
      <c r="FN105" s="181">
        <v>0</v>
      </c>
      <c r="FO105" s="181">
        <v>0</v>
      </c>
      <c r="FP105" s="181">
        <v>0</v>
      </c>
      <c r="FQ105" s="181">
        <v>0</v>
      </c>
      <c r="FR105" s="181">
        <v>0</v>
      </c>
      <c r="FS105" s="181">
        <v>0</v>
      </c>
      <c r="FT105" s="181">
        <v>0</v>
      </c>
      <c r="FU105" s="181">
        <v>0</v>
      </c>
      <c r="FV105" s="181">
        <v>0</v>
      </c>
      <c r="FW105" s="181">
        <v>0</v>
      </c>
      <c r="FX105" s="181">
        <v>0</v>
      </c>
      <c r="FY105" s="181">
        <v>0</v>
      </c>
      <c r="FZ105" s="181">
        <v>0</v>
      </c>
      <c r="GA105" s="181">
        <v>0</v>
      </c>
      <c r="GB105" s="181">
        <v>0</v>
      </c>
      <c r="GC105" s="181">
        <v>0</v>
      </c>
      <c r="GD105" s="181">
        <v>0</v>
      </c>
      <c r="GE105" s="181">
        <v>0</v>
      </c>
      <c r="GF105" s="181">
        <v>0</v>
      </c>
      <c r="GG105" s="181">
        <v>0</v>
      </c>
      <c r="GH105" s="181">
        <v>0</v>
      </c>
      <c r="GI105" s="181">
        <v>0</v>
      </c>
      <c r="GJ105" s="181">
        <v>0</v>
      </c>
      <c r="GK105" s="258"/>
      <c r="GL105" s="103"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v>0</v>
      </c>
      <c r="HZ105" s="280">
        <v>0</v>
      </c>
      <c r="IA105" s="280">
        <v>0</v>
      </c>
    </row>
    <row r="106" spans="1:237" s="106" customFormat="1" ht="22.5" customHeight="1" x14ac:dyDescent="0.25">
      <c r="A106" t="s">
        <v>3274</v>
      </c>
      <c r="B106" s="522" t="s">
        <v>3275</v>
      </c>
      <c r="C106" s="523">
        <v>4</v>
      </c>
      <c r="D106" s="524" t="s">
        <v>3276</v>
      </c>
      <c r="E106" s="524" t="s">
        <v>3277</v>
      </c>
      <c r="F106" s="525" t="s">
        <v>3181</v>
      </c>
      <c r="G106" s="525" t="s">
        <v>3182</v>
      </c>
      <c r="H106" s="350" t="s">
        <v>1345</v>
      </c>
      <c r="I106" s="351" t="s">
        <v>1345</v>
      </c>
      <c r="J106" s="409" t="s">
        <v>3183</v>
      </c>
      <c r="K106" s="410" t="s">
        <v>3184</v>
      </c>
      <c r="L106" s="329">
        <v>0</v>
      </c>
      <c r="M106" s="329">
        <v>0</v>
      </c>
      <c r="N106" s="657"/>
      <c r="O106" s="658" t="s">
        <v>3346</v>
      </c>
      <c r="P106" s="659">
        <v>0</v>
      </c>
      <c r="Q106" s="400"/>
      <c r="R106" s="401"/>
      <c r="S106" s="400"/>
      <c r="T106" s="401"/>
      <c r="U106" s="400">
        <f>Q106+'APONTAMENTO CREDENCIAMENTO'!U106</f>
        <v>0</v>
      </c>
      <c r="V106" s="400">
        <f>R106+'APONTAMENTO CREDENCIAMENTO'!V106</f>
        <v>0</v>
      </c>
      <c r="W106" s="400">
        <f>S106+'APONTAMENTO CREDENCIAMENTO'!W106</f>
        <v>0</v>
      </c>
      <c r="X106" s="400">
        <f>T106+'APONTAMENTO CREDENCIAMENTO'!X106</f>
        <v>0</v>
      </c>
      <c r="Y106" s="400">
        <f>U106+'APONTAMENTO CREDENCIAMENTO'!Y106</f>
        <v>0</v>
      </c>
      <c r="Z106" s="400">
        <f>V106+'APONTAMENTO CREDENCIAMENTO'!Z106</f>
        <v>0</v>
      </c>
      <c r="AA106" s="400">
        <f>W106+'APONTAMENTO CREDENCIAMENTO'!AA106</f>
        <v>0</v>
      </c>
      <c r="AB106" s="400">
        <f>X106+'APONTAMENTO CREDENCIAMENTO'!AB106</f>
        <v>0</v>
      </c>
      <c r="AC106" s="400">
        <f>Y106+'APONTAMENTO CREDENCIAMENTO'!AC106</f>
        <v>0</v>
      </c>
      <c r="AD106" s="400">
        <f>Z106+'APONTAMENTO CREDENCIAMENTO'!AD106</f>
        <v>0</v>
      </c>
      <c r="AE106" s="400">
        <f>AA106+'APONTAMENTO CREDENCIAMENTO'!AE106</f>
        <v>0</v>
      </c>
      <c r="AF106" s="400">
        <f>AB106+'APONTAMENTO CREDENCIAMENTO'!AF106</f>
        <v>0</v>
      </c>
      <c r="AG106" s="400">
        <f>AC106+'APONTAMENTO CREDENCIAMENTO'!AG106</f>
        <v>0</v>
      </c>
      <c r="AH106" s="400">
        <f>AD106+'APONTAMENTO CREDENCIAMENTO'!AH106</f>
        <v>0</v>
      </c>
      <c r="AI106" s="400">
        <f>AE106+'APONTAMENTO CREDENCIAMENTO'!AI106</f>
        <v>0</v>
      </c>
      <c r="AJ106" s="400">
        <f>AF106+'APONTAMENTO CREDENCIAMENTO'!AJ106</f>
        <v>0</v>
      </c>
      <c r="AK106" s="400">
        <f>AG106+'APONTAMENTO CREDENCIAMENTO'!AK106</f>
        <v>0</v>
      </c>
      <c r="AL106" s="400">
        <f>AH106+'APONTAMENTO CREDENCIAMENTO'!AL106</f>
        <v>0</v>
      </c>
      <c r="AM106" s="400">
        <f>AI106+'APONTAMENTO CREDENCIAMENTO'!AM106</f>
        <v>0</v>
      </c>
      <c r="AN106" s="400">
        <f>AJ106+'APONTAMENTO CREDENCIAMENTO'!AN106</f>
        <v>0</v>
      </c>
      <c r="AO106" s="400">
        <f>AK106+'APONTAMENTO CREDENCIAMENTO'!AO106</f>
        <v>0</v>
      </c>
      <c r="AP106" s="400">
        <f>AL106+'APONTAMENTO CREDENCIAMENTO'!AP106</f>
        <v>0</v>
      </c>
      <c r="AQ106" s="400">
        <f>AM106+'APONTAMENTO CREDENCIAMENTO'!AQ106</f>
        <v>0</v>
      </c>
      <c r="AR106" s="400">
        <f>AN106+'APONTAMENTO CREDENCIAMENTO'!AR106</f>
        <v>0</v>
      </c>
      <c r="AS106" s="400">
        <f>AO106+'APONTAMENTO CREDENCIAMENTO'!AS106</f>
        <v>0</v>
      </c>
      <c r="AT106" s="400">
        <f>AP106+'APONTAMENTO CREDENCIAMENTO'!AT106</f>
        <v>0</v>
      </c>
      <c r="AU106" s="400">
        <f>AQ106+'APONTAMENTO CREDENCIAMENTO'!AU106</f>
        <v>0</v>
      </c>
      <c r="AV106" s="400">
        <f>AR106+'APONTAMENTO CREDENCIAMENTO'!AV106</f>
        <v>0</v>
      </c>
      <c r="AW106" s="400">
        <f>AS106+'APONTAMENTO CREDENCIAMENTO'!AW106</f>
        <v>0</v>
      </c>
      <c r="AX106" s="400">
        <f>AT106+'APONTAMENTO CREDENCIAMENTO'!AX106</f>
        <v>0</v>
      </c>
      <c r="AY106" s="400">
        <f>AU106+'APONTAMENTO CREDENCIAMENTO'!AY106</f>
        <v>0</v>
      </c>
      <c r="AZ106" s="400">
        <f>AV106+'APONTAMENTO CREDENCIAMENTO'!AZ106</f>
        <v>0</v>
      </c>
      <c r="BA106" s="400">
        <f>AW106+'APONTAMENTO CREDENCIAMENTO'!BA106</f>
        <v>0</v>
      </c>
      <c r="BB106" s="400">
        <f>AX106+'APONTAMENTO CREDENCIAMENTO'!BB106</f>
        <v>0</v>
      </c>
      <c r="BC106" s="400">
        <f>AY106+'APONTAMENTO CREDENCIAMENTO'!BC106</f>
        <v>0</v>
      </c>
      <c r="BD106" s="400">
        <f>AZ106+'APONTAMENTO CREDENCIAMENTO'!BD106</f>
        <v>0</v>
      </c>
      <c r="BE106" s="400">
        <f>BA106+'APONTAMENTO CREDENCIAMENTO'!BE106</f>
        <v>0</v>
      </c>
      <c r="BF106" s="400">
        <f>BB106+'APONTAMENTO CREDENCIAMENTO'!BF106</f>
        <v>0</v>
      </c>
      <c r="BG106" s="400">
        <f>BC106+'APONTAMENTO CREDENCIAMENTO'!BG106</f>
        <v>0</v>
      </c>
      <c r="BH106" s="400">
        <f>BD106+'APONTAMENTO CREDENCIAMENTO'!BH106</f>
        <v>0</v>
      </c>
      <c r="BI106" s="400">
        <f>BE106+'APONTAMENTO CREDENCIAMENTO'!BI106</f>
        <v>0</v>
      </c>
      <c r="BJ106" s="400">
        <f>BF106+'APONTAMENTO CREDENCIAMENTO'!BJ106</f>
        <v>0</v>
      </c>
      <c r="BK106" s="400">
        <f>BG106+'APONTAMENTO CREDENCIAMENTO'!BK106</f>
        <v>0</v>
      </c>
      <c r="BL106" s="400">
        <f>BH106+'APONTAMENTO CREDENCIAMENTO'!BL106</f>
        <v>0</v>
      </c>
      <c r="BM106" s="400">
        <f>BI106+'APONTAMENTO CREDENCIAMENTO'!BM106</f>
        <v>0</v>
      </c>
      <c r="BN106" s="400">
        <f>BJ106+'APONTAMENTO CREDENCIAMENTO'!BN106</f>
        <v>0</v>
      </c>
      <c r="BO106" s="400">
        <f>BK106+'APONTAMENTO CREDENCIAMENTO'!BO106</f>
        <v>0</v>
      </c>
      <c r="BP106" s="400">
        <f>BL106+'APONTAMENTO CREDENCIAMENTO'!BP106</f>
        <v>0</v>
      </c>
      <c r="BQ106" s="400">
        <f>BM106+'APONTAMENTO CREDENCIAMENTO'!BQ106</f>
        <v>0</v>
      </c>
      <c r="BR106" s="400">
        <f>BN106+'APONTAMENTO CREDENCIAMENTO'!BR106</f>
        <v>0</v>
      </c>
      <c r="BS106" s="400">
        <f>BO106+'APONTAMENTO CREDENCIAMENTO'!BS106</f>
        <v>0</v>
      </c>
      <c r="BT106" s="400">
        <f>BP106+'APONTAMENTO CREDENCIAMENTO'!BT106</f>
        <v>0</v>
      </c>
      <c r="BU106" s="400">
        <f>BQ106+'APONTAMENTO CREDENCIAMENTO'!BU106</f>
        <v>0</v>
      </c>
      <c r="BV106" s="400">
        <f>BR106+'APONTAMENTO CREDENCIAMENTO'!BV106</f>
        <v>0</v>
      </c>
      <c r="BW106" s="400">
        <f>BS106+'APONTAMENTO CREDENCIAMENTO'!BW106</f>
        <v>0</v>
      </c>
      <c r="BX106" s="400">
        <f>BT106+'APONTAMENTO CREDENCIAMENTO'!BX106</f>
        <v>0</v>
      </c>
      <c r="BY106" s="400">
        <f>BU106+'APONTAMENTO CREDENCIAMENTO'!BY106</f>
        <v>0</v>
      </c>
      <c r="BZ106" s="400">
        <f>BV106+'APONTAMENTO CREDENCIAMENTO'!BZ106</f>
        <v>0</v>
      </c>
      <c r="CA106" s="400">
        <f>BW106+'APONTAMENTO CREDENCIAMENTO'!CA106</f>
        <v>0</v>
      </c>
      <c r="CB106" s="400">
        <f>BX106+'APONTAMENTO CREDENCIAMENTO'!CB106</f>
        <v>0</v>
      </c>
      <c r="CC106" s="400">
        <f>BY106+'APONTAMENTO CREDENCIAMENTO'!CC106</f>
        <v>0</v>
      </c>
      <c r="CD106" s="400">
        <f>BZ106+'APONTAMENTO CREDENCIAMENTO'!CD106</f>
        <v>0</v>
      </c>
      <c r="CE106" s="400">
        <f>CA106+'APONTAMENTO CREDENCIAMENTO'!CE106</f>
        <v>0</v>
      </c>
      <c r="CF106" s="400">
        <f>CB106+'APONTAMENTO CREDENCIAMENTO'!CF106</f>
        <v>0</v>
      </c>
      <c r="CG106" s="400">
        <f>CC106+'APONTAMENTO CREDENCIAMENTO'!CG106</f>
        <v>0</v>
      </c>
      <c r="CH106" s="400">
        <f>CD106+'APONTAMENTO CREDENCIAMENTO'!CH106</f>
        <v>0</v>
      </c>
      <c r="CI106" s="400">
        <f>CE106+'APONTAMENTO CREDENCIAMENTO'!CI106</f>
        <v>0</v>
      </c>
      <c r="CJ106" s="400">
        <f>CF106+'APONTAMENTO CREDENCIAMENTO'!CJ106</f>
        <v>0</v>
      </c>
      <c r="CK106" s="400">
        <f>CG106+'APONTAMENTO CREDENCIAMENTO'!CK106</f>
        <v>0</v>
      </c>
      <c r="CL106" s="400">
        <f>CH106+'APONTAMENTO CREDENCIAMENTO'!CL106</f>
        <v>0</v>
      </c>
      <c r="CM106" s="400">
        <f>CI106+'APONTAMENTO CREDENCIAMENTO'!CM106</f>
        <v>0</v>
      </c>
      <c r="CN106" s="400">
        <f>CJ106+'APONTAMENTO CREDENCIAMENTO'!CN106</f>
        <v>0</v>
      </c>
      <c r="CO106" s="400">
        <f>CK106+'APONTAMENTO CREDENCIAMENTO'!CO106</f>
        <v>0</v>
      </c>
      <c r="CP106" s="400">
        <f>CL106+'APONTAMENTO CREDENCIAMENTO'!CP106</f>
        <v>0</v>
      </c>
      <c r="CQ106" s="400">
        <f>CM106+'APONTAMENTO CREDENCIAMENTO'!CQ106</f>
        <v>0</v>
      </c>
      <c r="CR106" s="400">
        <f>CN106+'APONTAMENTO CREDENCIAMENTO'!CR106</f>
        <v>0</v>
      </c>
      <c r="CS106" s="400">
        <f>CO106+'APONTAMENTO CREDENCIAMENTO'!CS106</f>
        <v>0</v>
      </c>
      <c r="CT106" s="400">
        <f>CP106+'APONTAMENTO CREDENCIAMENTO'!CT106</f>
        <v>0</v>
      </c>
      <c r="CU106" s="400">
        <f>CQ106+'APONTAMENTO CREDENCIAMENTO'!CU106</f>
        <v>0</v>
      </c>
      <c r="CV106" s="400">
        <f>CR106+'APONTAMENTO CREDENCIAMENTO'!CV106</f>
        <v>0</v>
      </c>
      <c r="CW106" s="400">
        <f>CS106+'APONTAMENTO CREDENCIAMENTO'!CW106</f>
        <v>0</v>
      </c>
      <c r="CX106" s="400">
        <f>CT106+'APONTAMENTO CREDENCIAMENTO'!CX106</f>
        <v>0</v>
      </c>
      <c r="CY106" s="400">
        <f>CU106+'APONTAMENTO CREDENCIAMENTO'!CY106</f>
        <v>0</v>
      </c>
      <c r="CZ106" s="400">
        <f>CV106+'APONTAMENTO CREDENCIAMENTO'!CZ106</f>
        <v>0</v>
      </c>
      <c r="DA106" s="400">
        <f>CW106+'APONTAMENTO CREDENCIAMENTO'!DA106</f>
        <v>0</v>
      </c>
      <c r="DB106" s="400">
        <f>CX106+'APONTAMENTO CREDENCIAMENTO'!DB106</f>
        <v>0</v>
      </c>
      <c r="DC106" s="400">
        <f>CY106+'APONTAMENTO CREDENCIAMENTO'!DC106</f>
        <v>0</v>
      </c>
      <c r="DD106" s="400">
        <f>CZ106+'APONTAMENTO CREDENCIAMENTO'!DD106</f>
        <v>0</v>
      </c>
      <c r="DE106" s="400">
        <f>DA106+'APONTAMENTO CREDENCIAMENTO'!DE106</f>
        <v>0</v>
      </c>
      <c r="DF106" s="400">
        <f>DB106+'APONTAMENTO CREDENCIAMENTO'!DF106</f>
        <v>0</v>
      </c>
      <c r="DG106" s="400">
        <f>DC106+'APONTAMENTO CREDENCIAMENTO'!DG106</f>
        <v>0</v>
      </c>
      <c r="DH106" s="400">
        <f>DD106+'APONTAMENTO CREDENCIAMENTO'!DH106</f>
        <v>0</v>
      </c>
      <c r="DI106" s="400">
        <f>DE106+'APONTAMENTO CREDENCIAMENTO'!DI106</f>
        <v>0</v>
      </c>
      <c r="DJ106" s="400">
        <f>DF106+'APONTAMENTO CREDENCIAMENTO'!DJ106</f>
        <v>0</v>
      </c>
      <c r="DK106" s="400">
        <f>DG106+'APONTAMENTO CREDENCIAMENTO'!DK106</f>
        <v>0</v>
      </c>
      <c r="DL106" s="400">
        <f>DH106+'APONTAMENTO CREDENCIAMENTO'!DL106</f>
        <v>0</v>
      </c>
      <c r="DM106" s="400">
        <f>DI106+'APONTAMENTO CREDENCIAMENTO'!DM106</f>
        <v>0</v>
      </c>
      <c r="DN106" s="400">
        <f>DJ106+'APONTAMENTO CREDENCIAMENTO'!DN106</f>
        <v>0</v>
      </c>
      <c r="DO106" s="400">
        <f>DK106+'APONTAMENTO CREDENCIAMENTO'!DO106</f>
        <v>0</v>
      </c>
      <c r="DP106" s="400">
        <f>DL106+'APONTAMENTO CREDENCIAMENTO'!DP106</f>
        <v>0</v>
      </c>
      <c r="DQ106" s="400">
        <f>DM106+'APONTAMENTO CREDENCIAMENTO'!DQ106</f>
        <v>0</v>
      </c>
      <c r="DR106" s="400">
        <f>DN106+'APONTAMENTO CREDENCIAMENTO'!DR106</f>
        <v>0</v>
      </c>
      <c r="DS106" s="400">
        <f>DO106+'APONTAMENTO CREDENCIAMENTO'!DS106</f>
        <v>0</v>
      </c>
      <c r="DT106" s="400">
        <f>DP106+'APONTAMENTO CREDENCIAMENTO'!DT106</f>
        <v>0</v>
      </c>
      <c r="DU106" s="400">
        <f>DQ106+'APONTAMENTO CREDENCIAMENTO'!DU106</f>
        <v>0</v>
      </c>
      <c r="DV106" s="400">
        <f>DR106+'APONTAMENTO CREDENCIAMENTO'!DV106</f>
        <v>0</v>
      </c>
      <c r="DW106" s="400">
        <f>DS106+'APONTAMENTO CREDENCIAMENTO'!DW106</f>
        <v>0</v>
      </c>
      <c r="DX106" s="400">
        <f>DT106+'APONTAMENTO CREDENCIAMENTO'!DX106</f>
        <v>0</v>
      </c>
      <c r="DY106" s="400">
        <f>DU106+'APONTAMENTO CREDENCIAMENTO'!DY106</f>
        <v>0</v>
      </c>
      <c r="DZ106" s="400">
        <f>DV106+'APONTAMENTO CREDENCIAMENTO'!DZ106</f>
        <v>0</v>
      </c>
      <c r="EA106" s="400">
        <f>DW106+'APONTAMENTO CREDENCIAMENTO'!EA106</f>
        <v>0</v>
      </c>
      <c r="EB106" s="400">
        <f>DX106+'APONTAMENTO CREDENCIAMENTO'!EB106</f>
        <v>0</v>
      </c>
      <c r="EC106" s="400">
        <f>DY106+'APONTAMENTO CREDENCIAMENTO'!EC106</f>
        <v>0</v>
      </c>
      <c r="ED106" s="400">
        <f>DZ106+'APONTAMENTO CREDENCIAMENTO'!ED106</f>
        <v>0</v>
      </c>
      <c r="EE106" s="400">
        <f>EA106+'APONTAMENTO CREDENCIAMENTO'!EE106</f>
        <v>0</v>
      </c>
      <c r="EF106" s="400">
        <f>EB106+'APONTAMENTO CREDENCIAMENTO'!EF106</f>
        <v>0</v>
      </c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v>0</v>
      </c>
      <c r="EQ106" s="171">
        <v>0</v>
      </c>
      <c r="ER106" s="171">
        <v>0</v>
      </c>
      <c r="ES106" s="171">
        <v>0</v>
      </c>
      <c r="ET106" s="171">
        <v>0</v>
      </c>
      <c r="EU106" s="171">
        <v>0</v>
      </c>
      <c r="EV106" s="172">
        <v>0</v>
      </c>
      <c r="EW106" s="367">
        <v>11465.63</v>
      </c>
      <c r="EX106" s="248">
        <v>770.46</v>
      </c>
      <c r="EY106" s="174">
        <v>0</v>
      </c>
      <c r="EZ106" s="249">
        <v>0</v>
      </c>
      <c r="FA106" s="249">
        <v>0</v>
      </c>
      <c r="FB106" s="174">
        <v>0</v>
      </c>
      <c r="FC106" s="175">
        <v>0</v>
      </c>
      <c r="FD106" s="250">
        <v>0</v>
      </c>
      <c r="FE106" s="176">
        <v>12390.33</v>
      </c>
      <c r="FF106" s="177">
        <v>770.46</v>
      </c>
      <c r="FG106" s="177">
        <v>0</v>
      </c>
      <c r="FH106" s="177">
        <v>0</v>
      </c>
      <c r="FI106" s="177">
        <v>0</v>
      </c>
      <c r="FJ106" s="177">
        <v>0</v>
      </c>
      <c r="FK106" s="177">
        <v>0</v>
      </c>
      <c r="FL106" s="177">
        <v>0</v>
      </c>
      <c r="FM106" s="177">
        <v>0</v>
      </c>
      <c r="FN106" s="177">
        <v>0</v>
      </c>
      <c r="FO106" s="177">
        <v>0</v>
      </c>
      <c r="FP106" s="177">
        <v>0</v>
      </c>
      <c r="FQ106" s="177">
        <v>0</v>
      </c>
      <c r="FR106" s="177">
        <v>0</v>
      </c>
      <c r="FS106" s="177">
        <v>0</v>
      </c>
      <c r="FT106" s="177">
        <v>0</v>
      </c>
      <c r="FU106" s="177">
        <v>0</v>
      </c>
      <c r="FV106" s="177">
        <v>0</v>
      </c>
      <c r="FW106" s="177">
        <v>0</v>
      </c>
      <c r="FX106" s="177">
        <v>0</v>
      </c>
      <c r="FY106" s="177">
        <v>0</v>
      </c>
      <c r="FZ106" s="177">
        <v>0</v>
      </c>
      <c r="GA106" s="177">
        <v>0</v>
      </c>
      <c r="GB106" s="177">
        <v>0</v>
      </c>
      <c r="GC106" s="177">
        <v>0</v>
      </c>
      <c r="GD106" s="177">
        <v>0</v>
      </c>
      <c r="GE106" s="177">
        <v>0</v>
      </c>
      <c r="GF106" s="177">
        <v>0</v>
      </c>
      <c r="GG106" s="177">
        <v>0</v>
      </c>
      <c r="GH106" s="177">
        <v>0</v>
      </c>
      <c r="GI106" s="177">
        <v>0</v>
      </c>
      <c r="GJ106" s="177">
        <v>0</v>
      </c>
      <c r="GK106" s="178"/>
      <c r="GL106" s="103">
        <v>0</v>
      </c>
      <c r="GM106" s="124"/>
      <c r="GN106" s="104">
        <v>0</v>
      </c>
      <c r="GO106" s="104">
        <v>0</v>
      </c>
      <c r="GP106" s="104">
        <v>0</v>
      </c>
      <c r="GQ106" s="104">
        <v>0</v>
      </c>
      <c r="GR106" s="104">
        <v>0</v>
      </c>
      <c r="GS106" s="104">
        <v>0</v>
      </c>
      <c r="GT106" s="104">
        <v>0</v>
      </c>
      <c r="GU106" s="104">
        <v>0</v>
      </c>
      <c r="GV106" s="104">
        <v>0</v>
      </c>
      <c r="GW106" s="104">
        <v>0</v>
      </c>
      <c r="GX106" s="104">
        <v>0</v>
      </c>
      <c r="GY106" s="104">
        <v>0</v>
      </c>
      <c r="GZ106" s="104">
        <v>0</v>
      </c>
      <c r="HA106" s="104">
        <v>0</v>
      </c>
      <c r="HB106" s="104">
        <v>0</v>
      </c>
      <c r="HC106" s="104">
        <v>0</v>
      </c>
      <c r="HD106" s="104">
        <v>0</v>
      </c>
      <c r="HE106" s="104">
        <v>0</v>
      </c>
      <c r="HF106" s="104">
        <v>0</v>
      </c>
      <c r="HG106" s="104">
        <v>0</v>
      </c>
      <c r="HH106" s="104">
        <v>0</v>
      </c>
      <c r="HI106" s="104">
        <v>0</v>
      </c>
      <c r="HJ106" s="104">
        <v>0</v>
      </c>
      <c r="HK106" s="104">
        <v>0</v>
      </c>
      <c r="HL106" s="104">
        <v>0</v>
      </c>
      <c r="HM106" s="104">
        <v>0</v>
      </c>
      <c r="HN106" s="104">
        <v>0</v>
      </c>
      <c r="HO106" s="104">
        <v>0</v>
      </c>
      <c r="HP106" s="104"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v>0</v>
      </c>
      <c r="HZ106" s="280">
        <v>0</v>
      </c>
      <c r="IA106" s="280">
        <v>0</v>
      </c>
      <c r="IB106" s="64" t="b">
        <v>0</v>
      </c>
      <c r="IC106" s="64"/>
    </row>
    <row r="107" spans="1:237" s="106" customFormat="1" ht="22.5" customHeight="1" x14ac:dyDescent="0.25">
      <c r="A107" s="368" t="s">
        <v>3274</v>
      </c>
      <c r="B107" s="369" t="s">
        <v>3275</v>
      </c>
      <c r="C107" s="370" t="s">
        <v>3192</v>
      </c>
      <c r="D107" s="371" t="s">
        <v>3276</v>
      </c>
      <c r="E107" s="371" t="s">
        <v>3277</v>
      </c>
      <c r="F107" s="372" t="s">
        <v>3181</v>
      </c>
      <c r="G107" s="372" t="s">
        <v>3182</v>
      </c>
      <c r="H107" s="373" t="s">
        <v>1345</v>
      </c>
      <c r="I107" s="374" t="s">
        <v>1345</v>
      </c>
      <c r="J107" s="421" t="s">
        <v>3183</v>
      </c>
      <c r="K107" s="421" t="s">
        <v>3185</v>
      </c>
      <c r="L107" s="329">
        <v>0</v>
      </c>
      <c r="M107" s="329">
        <v>0</v>
      </c>
      <c r="N107" s="657"/>
      <c r="O107" s="658" t="s">
        <v>3346</v>
      </c>
      <c r="P107" s="659">
        <v>0</v>
      </c>
      <c r="Q107" s="400"/>
      <c r="R107" s="401"/>
      <c r="S107" s="400"/>
      <c r="T107" s="401"/>
      <c r="U107" s="400">
        <f>Q107+'APONTAMENTO CREDENCIAMENTO'!U107</f>
        <v>0</v>
      </c>
      <c r="V107" s="400">
        <f>R107+'APONTAMENTO CREDENCIAMENTO'!V107</f>
        <v>0</v>
      </c>
      <c r="W107" s="400">
        <f>S107+'APONTAMENTO CREDENCIAMENTO'!W107</f>
        <v>0</v>
      </c>
      <c r="X107" s="400">
        <f>T107+'APONTAMENTO CREDENCIAMENTO'!X107</f>
        <v>0</v>
      </c>
      <c r="Y107" s="400">
        <f>U107+'APONTAMENTO CREDENCIAMENTO'!Y107</f>
        <v>0</v>
      </c>
      <c r="Z107" s="400">
        <f>V107+'APONTAMENTO CREDENCIAMENTO'!Z107</f>
        <v>0</v>
      </c>
      <c r="AA107" s="400">
        <f>W107+'APONTAMENTO CREDENCIAMENTO'!AA107</f>
        <v>0</v>
      </c>
      <c r="AB107" s="400">
        <f>X107+'APONTAMENTO CREDENCIAMENTO'!AB107</f>
        <v>0</v>
      </c>
      <c r="AC107" s="400">
        <f>Y107+'APONTAMENTO CREDENCIAMENTO'!AC107</f>
        <v>0</v>
      </c>
      <c r="AD107" s="400">
        <f>Z107+'APONTAMENTO CREDENCIAMENTO'!AD107</f>
        <v>0</v>
      </c>
      <c r="AE107" s="400">
        <f>AA107+'APONTAMENTO CREDENCIAMENTO'!AE107</f>
        <v>0</v>
      </c>
      <c r="AF107" s="400">
        <f>AB107+'APONTAMENTO CREDENCIAMENTO'!AF107</f>
        <v>0</v>
      </c>
      <c r="AG107" s="400">
        <f>AC107+'APONTAMENTO CREDENCIAMENTO'!AG107</f>
        <v>0</v>
      </c>
      <c r="AH107" s="400">
        <f>AD107+'APONTAMENTO CREDENCIAMENTO'!AH107</f>
        <v>0</v>
      </c>
      <c r="AI107" s="400">
        <f>AE107+'APONTAMENTO CREDENCIAMENTO'!AI107</f>
        <v>0</v>
      </c>
      <c r="AJ107" s="400">
        <f>AF107+'APONTAMENTO CREDENCIAMENTO'!AJ107</f>
        <v>0</v>
      </c>
      <c r="AK107" s="400">
        <f>AG107+'APONTAMENTO CREDENCIAMENTO'!AK107</f>
        <v>0</v>
      </c>
      <c r="AL107" s="400">
        <f>AH107+'APONTAMENTO CREDENCIAMENTO'!AL107</f>
        <v>0</v>
      </c>
      <c r="AM107" s="400">
        <f>AI107+'APONTAMENTO CREDENCIAMENTO'!AM107</f>
        <v>0</v>
      </c>
      <c r="AN107" s="400">
        <f>AJ107+'APONTAMENTO CREDENCIAMENTO'!AN107</f>
        <v>0</v>
      </c>
      <c r="AO107" s="400">
        <f>AK107+'APONTAMENTO CREDENCIAMENTO'!AO107</f>
        <v>0</v>
      </c>
      <c r="AP107" s="400">
        <f>AL107+'APONTAMENTO CREDENCIAMENTO'!AP107</f>
        <v>0</v>
      </c>
      <c r="AQ107" s="400">
        <f>AM107+'APONTAMENTO CREDENCIAMENTO'!AQ107</f>
        <v>0</v>
      </c>
      <c r="AR107" s="400">
        <f>AN107+'APONTAMENTO CREDENCIAMENTO'!AR107</f>
        <v>0</v>
      </c>
      <c r="AS107" s="400">
        <f>AO107+'APONTAMENTO CREDENCIAMENTO'!AS107</f>
        <v>0</v>
      </c>
      <c r="AT107" s="400">
        <f>AP107+'APONTAMENTO CREDENCIAMENTO'!AT107</f>
        <v>0</v>
      </c>
      <c r="AU107" s="400">
        <f>AQ107+'APONTAMENTO CREDENCIAMENTO'!AU107</f>
        <v>0</v>
      </c>
      <c r="AV107" s="400">
        <f>AR107+'APONTAMENTO CREDENCIAMENTO'!AV107</f>
        <v>0</v>
      </c>
      <c r="AW107" s="400">
        <f>AS107+'APONTAMENTO CREDENCIAMENTO'!AW107</f>
        <v>0</v>
      </c>
      <c r="AX107" s="400">
        <f>AT107+'APONTAMENTO CREDENCIAMENTO'!AX107</f>
        <v>0</v>
      </c>
      <c r="AY107" s="400">
        <f>AU107+'APONTAMENTO CREDENCIAMENTO'!AY107</f>
        <v>0</v>
      </c>
      <c r="AZ107" s="400">
        <f>AV107+'APONTAMENTO CREDENCIAMENTO'!AZ107</f>
        <v>0</v>
      </c>
      <c r="BA107" s="400">
        <f>AW107+'APONTAMENTO CREDENCIAMENTO'!BA107</f>
        <v>0</v>
      </c>
      <c r="BB107" s="400">
        <f>AX107+'APONTAMENTO CREDENCIAMENTO'!BB107</f>
        <v>0</v>
      </c>
      <c r="BC107" s="400">
        <f>AY107+'APONTAMENTO CREDENCIAMENTO'!BC107</f>
        <v>0</v>
      </c>
      <c r="BD107" s="400">
        <f>AZ107+'APONTAMENTO CREDENCIAMENTO'!BD107</f>
        <v>0</v>
      </c>
      <c r="BE107" s="400">
        <f>BA107+'APONTAMENTO CREDENCIAMENTO'!BE107</f>
        <v>0</v>
      </c>
      <c r="BF107" s="400">
        <f>BB107+'APONTAMENTO CREDENCIAMENTO'!BF107</f>
        <v>0</v>
      </c>
      <c r="BG107" s="400">
        <f>BC107+'APONTAMENTO CREDENCIAMENTO'!BG107</f>
        <v>0</v>
      </c>
      <c r="BH107" s="400">
        <f>BD107+'APONTAMENTO CREDENCIAMENTO'!BH107</f>
        <v>0</v>
      </c>
      <c r="BI107" s="400">
        <f>BE107+'APONTAMENTO CREDENCIAMENTO'!BI107</f>
        <v>0</v>
      </c>
      <c r="BJ107" s="400">
        <f>BF107+'APONTAMENTO CREDENCIAMENTO'!BJ107</f>
        <v>0</v>
      </c>
      <c r="BK107" s="400">
        <f>BG107+'APONTAMENTO CREDENCIAMENTO'!BK107</f>
        <v>0</v>
      </c>
      <c r="BL107" s="400">
        <f>BH107+'APONTAMENTO CREDENCIAMENTO'!BL107</f>
        <v>0</v>
      </c>
      <c r="BM107" s="400">
        <f>BI107+'APONTAMENTO CREDENCIAMENTO'!BM107</f>
        <v>0</v>
      </c>
      <c r="BN107" s="400">
        <f>BJ107+'APONTAMENTO CREDENCIAMENTO'!BN107</f>
        <v>0</v>
      </c>
      <c r="BO107" s="400">
        <f>BK107+'APONTAMENTO CREDENCIAMENTO'!BO107</f>
        <v>0</v>
      </c>
      <c r="BP107" s="400">
        <f>BL107+'APONTAMENTO CREDENCIAMENTO'!BP107</f>
        <v>0</v>
      </c>
      <c r="BQ107" s="400">
        <f>BM107+'APONTAMENTO CREDENCIAMENTO'!BQ107</f>
        <v>0</v>
      </c>
      <c r="BR107" s="400">
        <f>BN107+'APONTAMENTO CREDENCIAMENTO'!BR107</f>
        <v>0</v>
      </c>
      <c r="BS107" s="400">
        <f>BO107+'APONTAMENTO CREDENCIAMENTO'!BS107</f>
        <v>0</v>
      </c>
      <c r="BT107" s="400">
        <f>BP107+'APONTAMENTO CREDENCIAMENTO'!BT107</f>
        <v>0</v>
      </c>
      <c r="BU107" s="400">
        <f>BQ107+'APONTAMENTO CREDENCIAMENTO'!BU107</f>
        <v>0</v>
      </c>
      <c r="BV107" s="400">
        <f>BR107+'APONTAMENTO CREDENCIAMENTO'!BV107</f>
        <v>0</v>
      </c>
      <c r="BW107" s="400">
        <f>BS107+'APONTAMENTO CREDENCIAMENTO'!BW107</f>
        <v>0</v>
      </c>
      <c r="BX107" s="400">
        <f>BT107+'APONTAMENTO CREDENCIAMENTO'!BX107</f>
        <v>0</v>
      </c>
      <c r="BY107" s="400">
        <f>BU107+'APONTAMENTO CREDENCIAMENTO'!BY107</f>
        <v>0</v>
      </c>
      <c r="BZ107" s="400">
        <f>BV107+'APONTAMENTO CREDENCIAMENTO'!BZ107</f>
        <v>0</v>
      </c>
      <c r="CA107" s="400">
        <f>BW107+'APONTAMENTO CREDENCIAMENTO'!CA107</f>
        <v>0</v>
      </c>
      <c r="CB107" s="400">
        <f>BX107+'APONTAMENTO CREDENCIAMENTO'!CB107</f>
        <v>0</v>
      </c>
      <c r="CC107" s="400">
        <f>BY107+'APONTAMENTO CREDENCIAMENTO'!CC107</f>
        <v>0</v>
      </c>
      <c r="CD107" s="400">
        <f>BZ107+'APONTAMENTO CREDENCIAMENTO'!CD107</f>
        <v>0</v>
      </c>
      <c r="CE107" s="400">
        <f>CA107+'APONTAMENTO CREDENCIAMENTO'!CE107</f>
        <v>0</v>
      </c>
      <c r="CF107" s="400">
        <f>CB107+'APONTAMENTO CREDENCIAMENTO'!CF107</f>
        <v>0</v>
      </c>
      <c r="CG107" s="400">
        <f>CC107+'APONTAMENTO CREDENCIAMENTO'!CG107</f>
        <v>0</v>
      </c>
      <c r="CH107" s="400">
        <f>CD107+'APONTAMENTO CREDENCIAMENTO'!CH107</f>
        <v>0</v>
      </c>
      <c r="CI107" s="400">
        <f>CE107+'APONTAMENTO CREDENCIAMENTO'!CI107</f>
        <v>0</v>
      </c>
      <c r="CJ107" s="400">
        <f>CF107+'APONTAMENTO CREDENCIAMENTO'!CJ107</f>
        <v>0</v>
      </c>
      <c r="CK107" s="400">
        <f>CG107+'APONTAMENTO CREDENCIAMENTO'!CK107</f>
        <v>0</v>
      </c>
      <c r="CL107" s="400">
        <f>CH107+'APONTAMENTO CREDENCIAMENTO'!CL107</f>
        <v>0</v>
      </c>
      <c r="CM107" s="400">
        <f>CI107+'APONTAMENTO CREDENCIAMENTO'!CM107</f>
        <v>0</v>
      </c>
      <c r="CN107" s="400">
        <f>CJ107+'APONTAMENTO CREDENCIAMENTO'!CN107</f>
        <v>0</v>
      </c>
      <c r="CO107" s="400">
        <f>CK107+'APONTAMENTO CREDENCIAMENTO'!CO107</f>
        <v>0</v>
      </c>
      <c r="CP107" s="400">
        <f>CL107+'APONTAMENTO CREDENCIAMENTO'!CP107</f>
        <v>0</v>
      </c>
      <c r="CQ107" s="400">
        <f>CM107+'APONTAMENTO CREDENCIAMENTO'!CQ107</f>
        <v>0</v>
      </c>
      <c r="CR107" s="400">
        <f>CN107+'APONTAMENTO CREDENCIAMENTO'!CR107</f>
        <v>0</v>
      </c>
      <c r="CS107" s="400">
        <f>CO107+'APONTAMENTO CREDENCIAMENTO'!CS107</f>
        <v>0</v>
      </c>
      <c r="CT107" s="400">
        <f>CP107+'APONTAMENTO CREDENCIAMENTO'!CT107</f>
        <v>0</v>
      </c>
      <c r="CU107" s="400">
        <f>CQ107+'APONTAMENTO CREDENCIAMENTO'!CU107</f>
        <v>0</v>
      </c>
      <c r="CV107" s="400">
        <f>CR107+'APONTAMENTO CREDENCIAMENTO'!CV107</f>
        <v>0</v>
      </c>
      <c r="CW107" s="400">
        <f>CS107+'APONTAMENTO CREDENCIAMENTO'!CW107</f>
        <v>0</v>
      </c>
      <c r="CX107" s="400">
        <f>CT107+'APONTAMENTO CREDENCIAMENTO'!CX107</f>
        <v>0</v>
      </c>
      <c r="CY107" s="400">
        <f>CU107+'APONTAMENTO CREDENCIAMENTO'!CY107</f>
        <v>0</v>
      </c>
      <c r="CZ107" s="400">
        <f>CV107+'APONTAMENTO CREDENCIAMENTO'!CZ107</f>
        <v>0</v>
      </c>
      <c r="DA107" s="400">
        <f>CW107+'APONTAMENTO CREDENCIAMENTO'!DA107</f>
        <v>0</v>
      </c>
      <c r="DB107" s="400">
        <f>CX107+'APONTAMENTO CREDENCIAMENTO'!DB107</f>
        <v>0</v>
      </c>
      <c r="DC107" s="400">
        <f>CY107+'APONTAMENTO CREDENCIAMENTO'!DC107</f>
        <v>0</v>
      </c>
      <c r="DD107" s="400">
        <f>CZ107+'APONTAMENTO CREDENCIAMENTO'!DD107</f>
        <v>0</v>
      </c>
      <c r="DE107" s="400">
        <f>DA107+'APONTAMENTO CREDENCIAMENTO'!DE107</f>
        <v>0</v>
      </c>
      <c r="DF107" s="400">
        <f>DB107+'APONTAMENTO CREDENCIAMENTO'!DF107</f>
        <v>0</v>
      </c>
      <c r="DG107" s="400">
        <f>DC107+'APONTAMENTO CREDENCIAMENTO'!DG107</f>
        <v>0</v>
      </c>
      <c r="DH107" s="400">
        <f>DD107+'APONTAMENTO CREDENCIAMENTO'!DH107</f>
        <v>0</v>
      </c>
      <c r="DI107" s="400">
        <f>DE107+'APONTAMENTO CREDENCIAMENTO'!DI107</f>
        <v>0</v>
      </c>
      <c r="DJ107" s="400">
        <f>DF107+'APONTAMENTO CREDENCIAMENTO'!DJ107</f>
        <v>0</v>
      </c>
      <c r="DK107" s="400">
        <f>DG107+'APONTAMENTO CREDENCIAMENTO'!DK107</f>
        <v>0</v>
      </c>
      <c r="DL107" s="400">
        <f>DH107+'APONTAMENTO CREDENCIAMENTO'!DL107</f>
        <v>0</v>
      </c>
      <c r="DM107" s="400">
        <f>DI107+'APONTAMENTO CREDENCIAMENTO'!DM107</f>
        <v>0</v>
      </c>
      <c r="DN107" s="400">
        <f>DJ107+'APONTAMENTO CREDENCIAMENTO'!DN107</f>
        <v>0</v>
      </c>
      <c r="DO107" s="400">
        <f>DK107+'APONTAMENTO CREDENCIAMENTO'!DO107</f>
        <v>0</v>
      </c>
      <c r="DP107" s="400">
        <f>DL107+'APONTAMENTO CREDENCIAMENTO'!DP107</f>
        <v>0</v>
      </c>
      <c r="DQ107" s="400">
        <f>DM107+'APONTAMENTO CREDENCIAMENTO'!DQ107</f>
        <v>0</v>
      </c>
      <c r="DR107" s="400">
        <f>DN107+'APONTAMENTO CREDENCIAMENTO'!DR107</f>
        <v>0</v>
      </c>
      <c r="DS107" s="400">
        <f>DO107+'APONTAMENTO CREDENCIAMENTO'!DS107</f>
        <v>0</v>
      </c>
      <c r="DT107" s="400">
        <f>DP107+'APONTAMENTO CREDENCIAMENTO'!DT107</f>
        <v>0</v>
      </c>
      <c r="DU107" s="400">
        <f>DQ107+'APONTAMENTO CREDENCIAMENTO'!DU107</f>
        <v>0</v>
      </c>
      <c r="DV107" s="400">
        <f>DR107+'APONTAMENTO CREDENCIAMENTO'!DV107</f>
        <v>0</v>
      </c>
      <c r="DW107" s="400">
        <f>DS107+'APONTAMENTO CREDENCIAMENTO'!DW107</f>
        <v>0</v>
      </c>
      <c r="DX107" s="400">
        <f>DT107+'APONTAMENTO CREDENCIAMENTO'!DX107</f>
        <v>0</v>
      </c>
      <c r="DY107" s="400">
        <f>DU107+'APONTAMENTO CREDENCIAMENTO'!DY107</f>
        <v>0</v>
      </c>
      <c r="DZ107" s="400">
        <f>DV107+'APONTAMENTO CREDENCIAMENTO'!DZ107</f>
        <v>0</v>
      </c>
      <c r="EA107" s="400">
        <f>DW107+'APONTAMENTO CREDENCIAMENTO'!EA107</f>
        <v>0</v>
      </c>
      <c r="EB107" s="400">
        <f>DX107+'APONTAMENTO CREDENCIAMENTO'!EB107</f>
        <v>0</v>
      </c>
      <c r="EC107" s="400">
        <f>DY107+'APONTAMENTO CREDENCIAMENTO'!EC107</f>
        <v>0</v>
      </c>
      <c r="ED107" s="400">
        <f>DZ107+'APONTAMENTO CREDENCIAMENTO'!ED107</f>
        <v>0</v>
      </c>
      <c r="EE107" s="400">
        <f>EA107+'APONTAMENTO CREDENCIAMENTO'!EE107</f>
        <v>0</v>
      </c>
      <c r="EF107" s="400">
        <f>EB107+'APONTAMENTO CREDENCIAMENTO'!EF107</f>
        <v>0</v>
      </c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v>0</v>
      </c>
      <c r="EQ107" s="171">
        <v>0</v>
      </c>
      <c r="ER107" s="171">
        <v>0</v>
      </c>
      <c r="ES107" s="171">
        <v>0</v>
      </c>
      <c r="ET107" s="171">
        <v>0</v>
      </c>
      <c r="EU107" s="171">
        <v>0</v>
      </c>
      <c r="EV107" s="172">
        <v>0</v>
      </c>
      <c r="EW107" s="173"/>
      <c r="EX107" s="248">
        <v>0</v>
      </c>
      <c r="EY107" s="174">
        <v>0</v>
      </c>
      <c r="EZ107" s="249">
        <v>0</v>
      </c>
      <c r="FA107" s="249">
        <v>0</v>
      </c>
      <c r="FB107" s="174">
        <v>0</v>
      </c>
      <c r="FC107" s="126">
        <v>0</v>
      </c>
      <c r="FD107" s="250"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v>0</v>
      </c>
      <c r="HZ107" s="280">
        <v>0</v>
      </c>
      <c r="IA107" s="280">
        <v>0</v>
      </c>
      <c r="IB107" s="64"/>
      <c r="IC107" s="64"/>
    </row>
    <row r="108" spans="1:237" s="106" customFormat="1" ht="22.5" customHeight="1" x14ac:dyDescent="0.25">
      <c r="A108" s="368" t="s">
        <v>3274</v>
      </c>
      <c r="B108" s="369" t="s">
        <v>3275</v>
      </c>
      <c r="C108" s="375" t="s">
        <v>3192</v>
      </c>
      <c r="D108" s="371" t="s">
        <v>3276</v>
      </c>
      <c r="E108" s="371" t="s">
        <v>3277</v>
      </c>
      <c r="F108" s="376" t="s">
        <v>3181</v>
      </c>
      <c r="G108" s="376" t="s">
        <v>3182</v>
      </c>
      <c r="H108" s="373" t="s">
        <v>1345</v>
      </c>
      <c r="I108" s="374" t="s">
        <v>1345</v>
      </c>
      <c r="J108" s="421" t="s">
        <v>3183</v>
      </c>
      <c r="K108" s="422" t="s">
        <v>3186</v>
      </c>
      <c r="L108" s="329">
        <v>16</v>
      </c>
      <c r="M108" s="329">
        <v>0</v>
      </c>
      <c r="N108" s="657"/>
      <c r="O108" s="658" t="s">
        <v>3346</v>
      </c>
      <c r="P108" s="659">
        <v>0</v>
      </c>
      <c r="Q108" s="400">
        <v>2</v>
      </c>
      <c r="R108" s="401"/>
      <c r="S108" s="400"/>
      <c r="T108" s="401"/>
      <c r="U108" s="400">
        <f>Q108+'APONTAMENTO CREDENCIAMENTO'!U108</f>
        <v>2</v>
      </c>
      <c r="V108" s="400">
        <f>R108+'APONTAMENTO CREDENCIAMENTO'!V108</f>
        <v>0</v>
      </c>
      <c r="W108" s="400">
        <f>S108+'APONTAMENTO CREDENCIAMENTO'!W108</f>
        <v>0</v>
      </c>
      <c r="X108" s="400">
        <f>T108+'APONTAMENTO CREDENCIAMENTO'!X108</f>
        <v>0</v>
      </c>
      <c r="Y108" s="400">
        <f>U108+'APONTAMENTO CREDENCIAMENTO'!Y108</f>
        <v>2</v>
      </c>
      <c r="Z108" s="400">
        <f>V108+'APONTAMENTO CREDENCIAMENTO'!Z108</f>
        <v>0</v>
      </c>
      <c r="AA108" s="400">
        <f>W108+'APONTAMENTO CREDENCIAMENTO'!AA108</f>
        <v>0</v>
      </c>
      <c r="AB108" s="400">
        <f>X108+'APONTAMENTO CREDENCIAMENTO'!AB108</f>
        <v>0</v>
      </c>
      <c r="AC108" s="400">
        <f>Y108+'APONTAMENTO CREDENCIAMENTO'!AC108</f>
        <v>2</v>
      </c>
      <c r="AD108" s="400">
        <f>Z108+'APONTAMENTO CREDENCIAMENTO'!AD108</f>
        <v>0</v>
      </c>
      <c r="AE108" s="400">
        <f>AA108+'APONTAMENTO CREDENCIAMENTO'!AE108</f>
        <v>0</v>
      </c>
      <c r="AF108" s="400">
        <f>AB108+'APONTAMENTO CREDENCIAMENTO'!AF108</f>
        <v>0</v>
      </c>
      <c r="AG108" s="400">
        <f>AC108+'APONTAMENTO CREDENCIAMENTO'!AG108</f>
        <v>2</v>
      </c>
      <c r="AH108" s="400">
        <f>AD108+'APONTAMENTO CREDENCIAMENTO'!AH108</f>
        <v>0</v>
      </c>
      <c r="AI108" s="400">
        <f>AE108+'APONTAMENTO CREDENCIAMENTO'!AI108</f>
        <v>0</v>
      </c>
      <c r="AJ108" s="400">
        <f>AF108+'APONTAMENTO CREDENCIAMENTO'!AJ108</f>
        <v>0</v>
      </c>
      <c r="AK108" s="400">
        <f>AG108+'APONTAMENTO CREDENCIAMENTO'!AK108</f>
        <v>2</v>
      </c>
      <c r="AL108" s="400">
        <f>AH108+'APONTAMENTO CREDENCIAMENTO'!AL108</f>
        <v>0</v>
      </c>
      <c r="AM108" s="400">
        <f>AI108+'APONTAMENTO CREDENCIAMENTO'!AM108</f>
        <v>0</v>
      </c>
      <c r="AN108" s="400">
        <f>AJ108+'APONTAMENTO CREDENCIAMENTO'!AN108</f>
        <v>0</v>
      </c>
      <c r="AO108" s="400">
        <f>AK108+'APONTAMENTO CREDENCIAMENTO'!AO108</f>
        <v>2</v>
      </c>
      <c r="AP108" s="400">
        <f>AL108+'APONTAMENTO CREDENCIAMENTO'!AP108</f>
        <v>0</v>
      </c>
      <c r="AQ108" s="400">
        <f>AM108+'APONTAMENTO CREDENCIAMENTO'!AQ108</f>
        <v>0</v>
      </c>
      <c r="AR108" s="400">
        <f>AN108+'APONTAMENTO CREDENCIAMENTO'!AR108</f>
        <v>0</v>
      </c>
      <c r="AS108" s="400">
        <f>AO108+'APONTAMENTO CREDENCIAMENTO'!AS108</f>
        <v>2</v>
      </c>
      <c r="AT108" s="400">
        <f>AP108+'APONTAMENTO CREDENCIAMENTO'!AT108</f>
        <v>0</v>
      </c>
      <c r="AU108" s="400">
        <f>AQ108+'APONTAMENTO CREDENCIAMENTO'!AU108</f>
        <v>0</v>
      </c>
      <c r="AV108" s="400">
        <f>AR108+'APONTAMENTO CREDENCIAMENTO'!AV108</f>
        <v>0</v>
      </c>
      <c r="AW108" s="400">
        <f>AS108+'APONTAMENTO CREDENCIAMENTO'!AW108</f>
        <v>2</v>
      </c>
      <c r="AX108" s="400">
        <f>AT108+'APONTAMENTO CREDENCIAMENTO'!AX108</f>
        <v>0</v>
      </c>
      <c r="AY108" s="400">
        <f>AU108+'APONTAMENTO CREDENCIAMENTO'!AY108</f>
        <v>0</v>
      </c>
      <c r="AZ108" s="400">
        <f>AV108+'APONTAMENTO CREDENCIAMENTO'!AZ108</f>
        <v>0</v>
      </c>
      <c r="BA108" s="400">
        <f>AW108+'APONTAMENTO CREDENCIAMENTO'!BA108</f>
        <v>2</v>
      </c>
      <c r="BB108" s="400">
        <f>AX108+'APONTAMENTO CREDENCIAMENTO'!BB108</f>
        <v>0</v>
      </c>
      <c r="BC108" s="400">
        <f>AY108+'APONTAMENTO CREDENCIAMENTO'!BC108</f>
        <v>0</v>
      </c>
      <c r="BD108" s="400">
        <f>AZ108+'APONTAMENTO CREDENCIAMENTO'!BD108</f>
        <v>0</v>
      </c>
      <c r="BE108" s="400">
        <f>BA108+'APONTAMENTO CREDENCIAMENTO'!BE108</f>
        <v>2</v>
      </c>
      <c r="BF108" s="400">
        <f>BB108+'APONTAMENTO CREDENCIAMENTO'!BF108</f>
        <v>0</v>
      </c>
      <c r="BG108" s="400">
        <f>BC108+'APONTAMENTO CREDENCIAMENTO'!BG108</f>
        <v>0</v>
      </c>
      <c r="BH108" s="400">
        <f>BD108+'APONTAMENTO CREDENCIAMENTO'!BH108</f>
        <v>0</v>
      </c>
      <c r="BI108" s="400">
        <f>BE108+'APONTAMENTO CREDENCIAMENTO'!BI108</f>
        <v>2</v>
      </c>
      <c r="BJ108" s="400">
        <f>BF108+'APONTAMENTO CREDENCIAMENTO'!BJ108</f>
        <v>0</v>
      </c>
      <c r="BK108" s="400">
        <f>BG108+'APONTAMENTO CREDENCIAMENTO'!BK108</f>
        <v>0</v>
      </c>
      <c r="BL108" s="400">
        <f>BH108+'APONTAMENTO CREDENCIAMENTO'!BL108</f>
        <v>0</v>
      </c>
      <c r="BM108" s="400">
        <f>BI108+'APONTAMENTO CREDENCIAMENTO'!BM108</f>
        <v>2</v>
      </c>
      <c r="BN108" s="400">
        <f>BJ108+'APONTAMENTO CREDENCIAMENTO'!BN108</f>
        <v>0</v>
      </c>
      <c r="BO108" s="400">
        <f>BK108+'APONTAMENTO CREDENCIAMENTO'!BO108</f>
        <v>0</v>
      </c>
      <c r="BP108" s="400">
        <f>BL108+'APONTAMENTO CREDENCIAMENTO'!BP108</f>
        <v>0</v>
      </c>
      <c r="BQ108" s="400">
        <f>BM108+'APONTAMENTO CREDENCIAMENTO'!BQ108</f>
        <v>2</v>
      </c>
      <c r="BR108" s="400">
        <f>BN108+'APONTAMENTO CREDENCIAMENTO'!BR108</f>
        <v>0</v>
      </c>
      <c r="BS108" s="400">
        <f>BO108+'APONTAMENTO CREDENCIAMENTO'!BS108</f>
        <v>0</v>
      </c>
      <c r="BT108" s="400">
        <f>BP108+'APONTAMENTO CREDENCIAMENTO'!BT108</f>
        <v>0</v>
      </c>
      <c r="BU108" s="400">
        <f>BQ108+'APONTAMENTO CREDENCIAMENTO'!BU108</f>
        <v>2</v>
      </c>
      <c r="BV108" s="400">
        <f>BR108+'APONTAMENTO CREDENCIAMENTO'!BV108</f>
        <v>0</v>
      </c>
      <c r="BW108" s="400">
        <f>BS108+'APONTAMENTO CREDENCIAMENTO'!BW108</f>
        <v>0</v>
      </c>
      <c r="BX108" s="400">
        <f>BT108+'APONTAMENTO CREDENCIAMENTO'!BX108</f>
        <v>0</v>
      </c>
      <c r="BY108" s="400">
        <f>BU108+'APONTAMENTO CREDENCIAMENTO'!BY108</f>
        <v>2</v>
      </c>
      <c r="BZ108" s="400">
        <f>BV108+'APONTAMENTO CREDENCIAMENTO'!BZ108</f>
        <v>0</v>
      </c>
      <c r="CA108" s="400">
        <f>BW108+'APONTAMENTO CREDENCIAMENTO'!CA108</f>
        <v>0</v>
      </c>
      <c r="CB108" s="400">
        <f>BX108+'APONTAMENTO CREDENCIAMENTO'!CB108</f>
        <v>0</v>
      </c>
      <c r="CC108" s="400">
        <f>BY108+'APONTAMENTO CREDENCIAMENTO'!CC108</f>
        <v>2</v>
      </c>
      <c r="CD108" s="400">
        <f>BZ108+'APONTAMENTO CREDENCIAMENTO'!CD108</f>
        <v>0</v>
      </c>
      <c r="CE108" s="400">
        <f>CA108+'APONTAMENTO CREDENCIAMENTO'!CE108</f>
        <v>0</v>
      </c>
      <c r="CF108" s="400">
        <f>CB108+'APONTAMENTO CREDENCIAMENTO'!CF108</f>
        <v>0</v>
      </c>
      <c r="CG108" s="400">
        <f>CC108+'APONTAMENTO CREDENCIAMENTO'!CG108</f>
        <v>2</v>
      </c>
      <c r="CH108" s="400">
        <f>CD108+'APONTAMENTO CREDENCIAMENTO'!CH108</f>
        <v>0</v>
      </c>
      <c r="CI108" s="400">
        <f>CE108+'APONTAMENTO CREDENCIAMENTO'!CI108</f>
        <v>0</v>
      </c>
      <c r="CJ108" s="400">
        <f>CF108+'APONTAMENTO CREDENCIAMENTO'!CJ108</f>
        <v>0</v>
      </c>
      <c r="CK108" s="400">
        <f>CG108+'APONTAMENTO CREDENCIAMENTO'!CK108</f>
        <v>2</v>
      </c>
      <c r="CL108" s="400">
        <f>CH108+'APONTAMENTO CREDENCIAMENTO'!CL108</f>
        <v>0</v>
      </c>
      <c r="CM108" s="400">
        <f>CI108+'APONTAMENTO CREDENCIAMENTO'!CM108</f>
        <v>0</v>
      </c>
      <c r="CN108" s="400">
        <f>CJ108+'APONTAMENTO CREDENCIAMENTO'!CN108</f>
        <v>0</v>
      </c>
      <c r="CO108" s="400">
        <f>CK108+'APONTAMENTO CREDENCIAMENTO'!CO108</f>
        <v>2</v>
      </c>
      <c r="CP108" s="400">
        <f>CL108+'APONTAMENTO CREDENCIAMENTO'!CP108</f>
        <v>0</v>
      </c>
      <c r="CQ108" s="400">
        <f>CM108+'APONTAMENTO CREDENCIAMENTO'!CQ108</f>
        <v>0</v>
      </c>
      <c r="CR108" s="400">
        <f>CN108+'APONTAMENTO CREDENCIAMENTO'!CR108</f>
        <v>0</v>
      </c>
      <c r="CS108" s="400">
        <f>CO108+'APONTAMENTO CREDENCIAMENTO'!CS108</f>
        <v>2</v>
      </c>
      <c r="CT108" s="400">
        <f>CP108+'APONTAMENTO CREDENCIAMENTO'!CT108</f>
        <v>0</v>
      </c>
      <c r="CU108" s="400">
        <f>CQ108+'APONTAMENTO CREDENCIAMENTO'!CU108</f>
        <v>0</v>
      </c>
      <c r="CV108" s="400">
        <f>CR108+'APONTAMENTO CREDENCIAMENTO'!CV108</f>
        <v>0</v>
      </c>
      <c r="CW108" s="400">
        <f>CS108+'APONTAMENTO CREDENCIAMENTO'!CW108</f>
        <v>2</v>
      </c>
      <c r="CX108" s="400">
        <f>CT108+'APONTAMENTO CREDENCIAMENTO'!CX108</f>
        <v>0</v>
      </c>
      <c r="CY108" s="400">
        <f>CU108+'APONTAMENTO CREDENCIAMENTO'!CY108</f>
        <v>0</v>
      </c>
      <c r="CZ108" s="400">
        <f>CV108+'APONTAMENTO CREDENCIAMENTO'!CZ108</f>
        <v>0</v>
      </c>
      <c r="DA108" s="400">
        <f>CW108+'APONTAMENTO CREDENCIAMENTO'!DA108</f>
        <v>2</v>
      </c>
      <c r="DB108" s="400">
        <f>CX108+'APONTAMENTO CREDENCIAMENTO'!DB108</f>
        <v>0</v>
      </c>
      <c r="DC108" s="400">
        <f>CY108+'APONTAMENTO CREDENCIAMENTO'!DC108</f>
        <v>0</v>
      </c>
      <c r="DD108" s="400">
        <f>CZ108+'APONTAMENTO CREDENCIAMENTO'!DD108</f>
        <v>0</v>
      </c>
      <c r="DE108" s="400">
        <f>DA108+'APONTAMENTO CREDENCIAMENTO'!DE108</f>
        <v>2</v>
      </c>
      <c r="DF108" s="400">
        <f>DB108+'APONTAMENTO CREDENCIAMENTO'!DF108</f>
        <v>0</v>
      </c>
      <c r="DG108" s="400">
        <f>DC108+'APONTAMENTO CREDENCIAMENTO'!DG108</f>
        <v>0</v>
      </c>
      <c r="DH108" s="400">
        <f>DD108+'APONTAMENTO CREDENCIAMENTO'!DH108</f>
        <v>0</v>
      </c>
      <c r="DI108" s="400">
        <f>DE108+'APONTAMENTO CREDENCIAMENTO'!DI108</f>
        <v>2</v>
      </c>
      <c r="DJ108" s="400">
        <f>DF108+'APONTAMENTO CREDENCIAMENTO'!DJ108</f>
        <v>0</v>
      </c>
      <c r="DK108" s="400">
        <f>DG108+'APONTAMENTO CREDENCIAMENTO'!DK108</f>
        <v>0</v>
      </c>
      <c r="DL108" s="400">
        <f>DH108+'APONTAMENTO CREDENCIAMENTO'!DL108</f>
        <v>0</v>
      </c>
      <c r="DM108" s="400">
        <f>DI108+'APONTAMENTO CREDENCIAMENTO'!DM108</f>
        <v>2</v>
      </c>
      <c r="DN108" s="400">
        <f>DJ108+'APONTAMENTO CREDENCIAMENTO'!DN108</f>
        <v>0</v>
      </c>
      <c r="DO108" s="400">
        <f>DK108+'APONTAMENTO CREDENCIAMENTO'!DO108</f>
        <v>0</v>
      </c>
      <c r="DP108" s="400">
        <f>DL108+'APONTAMENTO CREDENCIAMENTO'!DP108</f>
        <v>0</v>
      </c>
      <c r="DQ108" s="400">
        <f>DM108+'APONTAMENTO CREDENCIAMENTO'!DQ108</f>
        <v>2</v>
      </c>
      <c r="DR108" s="400">
        <f>DN108+'APONTAMENTO CREDENCIAMENTO'!DR108</f>
        <v>0</v>
      </c>
      <c r="DS108" s="400">
        <f>DO108+'APONTAMENTO CREDENCIAMENTO'!DS108</f>
        <v>0</v>
      </c>
      <c r="DT108" s="400">
        <f>DP108+'APONTAMENTO CREDENCIAMENTO'!DT108</f>
        <v>0</v>
      </c>
      <c r="DU108" s="400">
        <f>DQ108+'APONTAMENTO CREDENCIAMENTO'!DU108</f>
        <v>2</v>
      </c>
      <c r="DV108" s="400">
        <f>DR108+'APONTAMENTO CREDENCIAMENTO'!DV108</f>
        <v>0</v>
      </c>
      <c r="DW108" s="400">
        <f>DS108+'APONTAMENTO CREDENCIAMENTO'!DW108</f>
        <v>0</v>
      </c>
      <c r="DX108" s="400">
        <f>DT108+'APONTAMENTO CREDENCIAMENTO'!DX108</f>
        <v>0</v>
      </c>
      <c r="DY108" s="400">
        <f>DU108+'APONTAMENTO CREDENCIAMENTO'!DY108</f>
        <v>2</v>
      </c>
      <c r="DZ108" s="400">
        <f>DV108+'APONTAMENTO CREDENCIAMENTO'!DZ108</f>
        <v>0</v>
      </c>
      <c r="EA108" s="400">
        <f>DW108+'APONTAMENTO CREDENCIAMENTO'!EA108</f>
        <v>0</v>
      </c>
      <c r="EB108" s="400">
        <f>DX108+'APONTAMENTO CREDENCIAMENTO'!EB108</f>
        <v>0</v>
      </c>
      <c r="EC108" s="400">
        <f>DY108+'APONTAMENTO CREDENCIAMENTO'!EC108</f>
        <v>2</v>
      </c>
      <c r="ED108" s="400">
        <f>DZ108+'APONTAMENTO CREDENCIAMENTO'!ED108</f>
        <v>0</v>
      </c>
      <c r="EE108" s="400">
        <f>EA108+'APONTAMENTO CREDENCIAMENTO'!EE108</f>
        <v>0</v>
      </c>
      <c r="EF108" s="400">
        <f>EB108+'APONTAMENTO CREDENCIAMENTO'!EF108</f>
        <v>0</v>
      </c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v>2</v>
      </c>
      <c r="EQ108" s="171">
        <v>0</v>
      </c>
      <c r="ER108" s="171">
        <v>0</v>
      </c>
      <c r="ES108" s="171">
        <v>0</v>
      </c>
      <c r="ET108" s="171">
        <v>0</v>
      </c>
      <c r="EU108" s="171">
        <v>0</v>
      </c>
      <c r="EV108" s="172">
        <v>2</v>
      </c>
      <c r="EW108" s="125"/>
      <c r="EX108" s="248">
        <v>0</v>
      </c>
      <c r="EY108" s="174">
        <v>154.24</v>
      </c>
      <c r="EZ108" s="249">
        <v>0</v>
      </c>
      <c r="FA108" s="249">
        <v>0</v>
      </c>
      <c r="FB108" s="174">
        <v>0</v>
      </c>
      <c r="FC108" s="126">
        <v>0</v>
      </c>
      <c r="FD108" s="250"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v>0</v>
      </c>
      <c r="HZ108" s="280">
        <v>0</v>
      </c>
      <c r="IA108" s="280">
        <v>0</v>
      </c>
      <c r="IB108" s="64"/>
      <c r="IC108" s="64"/>
    </row>
    <row r="109" spans="1:237" s="106" customFormat="1" ht="22.5" customHeight="1" x14ac:dyDescent="0.25">
      <c r="A109" s="368" t="s">
        <v>3274</v>
      </c>
      <c r="B109" s="369" t="s">
        <v>3275</v>
      </c>
      <c r="C109" s="375" t="s">
        <v>3192</v>
      </c>
      <c r="D109" s="371" t="s">
        <v>3276</v>
      </c>
      <c r="E109" s="371" t="s">
        <v>3277</v>
      </c>
      <c r="F109" s="376" t="s">
        <v>3181</v>
      </c>
      <c r="G109" s="376" t="s">
        <v>3182</v>
      </c>
      <c r="H109" s="373" t="s">
        <v>1345</v>
      </c>
      <c r="I109" s="374" t="s">
        <v>1345</v>
      </c>
      <c r="J109" s="421" t="s">
        <v>3183</v>
      </c>
      <c r="K109" s="423" t="s">
        <v>3187</v>
      </c>
      <c r="L109" s="329">
        <v>0</v>
      </c>
      <c r="M109" s="329">
        <v>0</v>
      </c>
      <c r="N109" s="657"/>
      <c r="O109" s="658" t="s">
        <v>3346</v>
      </c>
      <c r="P109" s="659">
        <v>0</v>
      </c>
      <c r="Q109" s="400"/>
      <c r="R109" s="401"/>
      <c r="S109" s="400"/>
      <c r="T109" s="401"/>
      <c r="U109" s="400">
        <f>Q109+'APONTAMENTO CREDENCIAMENTO'!U109</f>
        <v>0</v>
      </c>
      <c r="V109" s="400">
        <f>R109+'APONTAMENTO CREDENCIAMENTO'!V109</f>
        <v>0</v>
      </c>
      <c r="W109" s="400">
        <f>S109+'APONTAMENTO CREDENCIAMENTO'!W109</f>
        <v>0</v>
      </c>
      <c r="X109" s="400">
        <f>T109+'APONTAMENTO CREDENCIAMENTO'!X109</f>
        <v>0</v>
      </c>
      <c r="Y109" s="400">
        <f>U109+'APONTAMENTO CREDENCIAMENTO'!Y109</f>
        <v>0</v>
      </c>
      <c r="Z109" s="400">
        <f>V109+'APONTAMENTO CREDENCIAMENTO'!Z109</f>
        <v>0</v>
      </c>
      <c r="AA109" s="400">
        <f>W109+'APONTAMENTO CREDENCIAMENTO'!AA109</f>
        <v>0</v>
      </c>
      <c r="AB109" s="400">
        <f>X109+'APONTAMENTO CREDENCIAMENTO'!AB109</f>
        <v>0</v>
      </c>
      <c r="AC109" s="400">
        <f>Y109+'APONTAMENTO CREDENCIAMENTO'!AC109</f>
        <v>0</v>
      </c>
      <c r="AD109" s="400">
        <f>Z109+'APONTAMENTO CREDENCIAMENTO'!AD109</f>
        <v>0</v>
      </c>
      <c r="AE109" s="400">
        <f>AA109+'APONTAMENTO CREDENCIAMENTO'!AE109</f>
        <v>0</v>
      </c>
      <c r="AF109" s="400">
        <f>AB109+'APONTAMENTO CREDENCIAMENTO'!AF109</f>
        <v>0</v>
      </c>
      <c r="AG109" s="400">
        <f>AC109+'APONTAMENTO CREDENCIAMENTO'!AG109</f>
        <v>0</v>
      </c>
      <c r="AH109" s="400">
        <f>AD109+'APONTAMENTO CREDENCIAMENTO'!AH109</f>
        <v>0</v>
      </c>
      <c r="AI109" s="400">
        <f>AE109+'APONTAMENTO CREDENCIAMENTO'!AI109</f>
        <v>0</v>
      </c>
      <c r="AJ109" s="400">
        <f>AF109+'APONTAMENTO CREDENCIAMENTO'!AJ109</f>
        <v>0</v>
      </c>
      <c r="AK109" s="400">
        <f>AG109+'APONTAMENTO CREDENCIAMENTO'!AK109</f>
        <v>0</v>
      </c>
      <c r="AL109" s="400">
        <f>AH109+'APONTAMENTO CREDENCIAMENTO'!AL109</f>
        <v>0</v>
      </c>
      <c r="AM109" s="400">
        <f>AI109+'APONTAMENTO CREDENCIAMENTO'!AM109</f>
        <v>0</v>
      </c>
      <c r="AN109" s="400">
        <f>AJ109+'APONTAMENTO CREDENCIAMENTO'!AN109</f>
        <v>0</v>
      </c>
      <c r="AO109" s="400">
        <f>AK109+'APONTAMENTO CREDENCIAMENTO'!AO109</f>
        <v>0</v>
      </c>
      <c r="AP109" s="400">
        <f>AL109+'APONTAMENTO CREDENCIAMENTO'!AP109</f>
        <v>0</v>
      </c>
      <c r="AQ109" s="400">
        <f>AM109+'APONTAMENTO CREDENCIAMENTO'!AQ109</f>
        <v>0</v>
      </c>
      <c r="AR109" s="400">
        <f>AN109+'APONTAMENTO CREDENCIAMENTO'!AR109</f>
        <v>0</v>
      </c>
      <c r="AS109" s="400">
        <f>AO109+'APONTAMENTO CREDENCIAMENTO'!AS109</f>
        <v>0</v>
      </c>
      <c r="AT109" s="400">
        <f>AP109+'APONTAMENTO CREDENCIAMENTO'!AT109</f>
        <v>0</v>
      </c>
      <c r="AU109" s="400">
        <f>AQ109+'APONTAMENTO CREDENCIAMENTO'!AU109</f>
        <v>0</v>
      </c>
      <c r="AV109" s="400">
        <f>AR109+'APONTAMENTO CREDENCIAMENTO'!AV109</f>
        <v>0</v>
      </c>
      <c r="AW109" s="400">
        <f>AS109+'APONTAMENTO CREDENCIAMENTO'!AW109</f>
        <v>0</v>
      </c>
      <c r="AX109" s="400">
        <f>AT109+'APONTAMENTO CREDENCIAMENTO'!AX109</f>
        <v>0</v>
      </c>
      <c r="AY109" s="400">
        <f>AU109+'APONTAMENTO CREDENCIAMENTO'!AY109</f>
        <v>0</v>
      </c>
      <c r="AZ109" s="400">
        <f>AV109+'APONTAMENTO CREDENCIAMENTO'!AZ109</f>
        <v>0</v>
      </c>
      <c r="BA109" s="400">
        <f>AW109+'APONTAMENTO CREDENCIAMENTO'!BA109</f>
        <v>0</v>
      </c>
      <c r="BB109" s="400">
        <f>AX109+'APONTAMENTO CREDENCIAMENTO'!BB109</f>
        <v>0</v>
      </c>
      <c r="BC109" s="400">
        <f>AY109+'APONTAMENTO CREDENCIAMENTO'!BC109</f>
        <v>0</v>
      </c>
      <c r="BD109" s="400">
        <f>AZ109+'APONTAMENTO CREDENCIAMENTO'!BD109</f>
        <v>0</v>
      </c>
      <c r="BE109" s="400">
        <f>BA109+'APONTAMENTO CREDENCIAMENTO'!BE109</f>
        <v>0</v>
      </c>
      <c r="BF109" s="400">
        <f>BB109+'APONTAMENTO CREDENCIAMENTO'!BF109</f>
        <v>0</v>
      </c>
      <c r="BG109" s="400">
        <f>BC109+'APONTAMENTO CREDENCIAMENTO'!BG109</f>
        <v>0</v>
      </c>
      <c r="BH109" s="400">
        <f>BD109+'APONTAMENTO CREDENCIAMENTO'!BH109</f>
        <v>0</v>
      </c>
      <c r="BI109" s="400">
        <f>BE109+'APONTAMENTO CREDENCIAMENTO'!BI109</f>
        <v>0</v>
      </c>
      <c r="BJ109" s="400">
        <f>BF109+'APONTAMENTO CREDENCIAMENTO'!BJ109</f>
        <v>0</v>
      </c>
      <c r="BK109" s="400">
        <f>BG109+'APONTAMENTO CREDENCIAMENTO'!BK109</f>
        <v>0</v>
      </c>
      <c r="BL109" s="400">
        <f>BH109+'APONTAMENTO CREDENCIAMENTO'!BL109</f>
        <v>0</v>
      </c>
      <c r="BM109" s="400">
        <f>BI109+'APONTAMENTO CREDENCIAMENTO'!BM109</f>
        <v>0</v>
      </c>
      <c r="BN109" s="400">
        <f>BJ109+'APONTAMENTO CREDENCIAMENTO'!BN109</f>
        <v>0</v>
      </c>
      <c r="BO109" s="400">
        <f>BK109+'APONTAMENTO CREDENCIAMENTO'!BO109</f>
        <v>0</v>
      </c>
      <c r="BP109" s="400">
        <f>BL109+'APONTAMENTO CREDENCIAMENTO'!BP109</f>
        <v>0</v>
      </c>
      <c r="BQ109" s="400">
        <f>BM109+'APONTAMENTO CREDENCIAMENTO'!BQ109</f>
        <v>0</v>
      </c>
      <c r="BR109" s="400">
        <f>BN109+'APONTAMENTO CREDENCIAMENTO'!BR109</f>
        <v>0</v>
      </c>
      <c r="BS109" s="400">
        <f>BO109+'APONTAMENTO CREDENCIAMENTO'!BS109</f>
        <v>0</v>
      </c>
      <c r="BT109" s="400">
        <f>BP109+'APONTAMENTO CREDENCIAMENTO'!BT109</f>
        <v>0</v>
      </c>
      <c r="BU109" s="400">
        <f>BQ109+'APONTAMENTO CREDENCIAMENTO'!BU109</f>
        <v>0</v>
      </c>
      <c r="BV109" s="400">
        <f>BR109+'APONTAMENTO CREDENCIAMENTO'!BV109</f>
        <v>0</v>
      </c>
      <c r="BW109" s="400">
        <f>BS109+'APONTAMENTO CREDENCIAMENTO'!BW109</f>
        <v>0</v>
      </c>
      <c r="BX109" s="400">
        <f>BT109+'APONTAMENTO CREDENCIAMENTO'!BX109</f>
        <v>0</v>
      </c>
      <c r="BY109" s="400">
        <f>BU109+'APONTAMENTO CREDENCIAMENTO'!BY109</f>
        <v>0</v>
      </c>
      <c r="BZ109" s="400">
        <f>BV109+'APONTAMENTO CREDENCIAMENTO'!BZ109</f>
        <v>0</v>
      </c>
      <c r="CA109" s="400">
        <f>BW109+'APONTAMENTO CREDENCIAMENTO'!CA109</f>
        <v>0</v>
      </c>
      <c r="CB109" s="400">
        <f>BX109+'APONTAMENTO CREDENCIAMENTO'!CB109</f>
        <v>0</v>
      </c>
      <c r="CC109" s="400">
        <f>BY109+'APONTAMENTO CREDENCIAMENTO'!CC109</f>
        <v>0</v>
      </c>
      <c r="CD109" s="400">
        <f>BZ109+'APONTAMENTO CREDENCIAMENTO'!CD109</f>
        <v>0</v>
      </c>
      <c r="CE109" s="400">
        <f>CA109+'APONTAMENTO CREDENCIAMENTO'!CE109</f>
        <v>0</v>
      </c>
      <c r="CF109" s="400">
        <f>CB109+'APONTAMENTO CREDENCIAMENTO'!CF109</f>
        <v>0</v>
      </c>
      <c r="CG109" s="400">
        <f>CC109+'APONTAMENTO CREDENCIAMENTO'!CG109</f>
        <v>0</v>
      </c>
      <c r="CH109" s="400">
        <f>CD109+'APONTAMENTO CREDENCIAMENTO'!CH109</f>
        <v>0</v>
      </c>
      <c r="CI109" s="400">
        <f>CE109+'APONTAMENTO CREDENCIAMENTO'!CI109</f>
        <v>0</v>
      </c>
      <c r="CJ109" s="400">
        <f>CF109+'APONTAMENTO CREDENCIAMENTO'!CJ109</f>
        <v>0</v>
      </c>
      <c r="CK109" s="400">
        <f>CG109+'APONTAMENTO CREDENCIAMENTO'!CK109</f>
        <v>0</v>
      </c>
      <c r="CL109" s="400">
        <f>CH109+'APONTAMENTO CREDENCIAMENTO'!CL109</f>
        <v>0</v>
      </c>
      <c r="CM109" s="400">
        <f>CI109+'APONTAMENTO CREDENCIAMENTO'!CM109</f>
        <v>0</v>
      </c>
      <c r="CN109" s="400">
        <f>CJ109+'APONTAMENTO CREDENCIAMENTO'!CN109</f>
        <v>0</v>
      </c>
      <c r="CO109" s="400">
        <f>CK109+'APONTAMENTO CREDENCIAMENTO'!CO109</f>
        <v>0</v>
      </c>
      <c r="CP109" s="400">
        <f>CL109+'APONTAMENTO CREDENCIAMENTO'!CP109</f>
        <v>0</v>
      </c>
      <c r="CQ109" s="400">
        <f>CM109+'APONTAMENTO CREDENCIAMENTO'!CQ109</f>
        <v>0</v>
      </c>
      <c r="CR109" s="400">
        <f>CN109+'APONTAMENTO CREDENCIAMENTO'!CR109</f>
        <v>0</v>
      </c>
      <c r="CS109" s="400">
        <f>CO109+'APONTAMENTO CREDENCIAMENTO'!CS109</f>
        <v>0</v>
      </c>
      <c r="CT109" s="400">
        <f>CP109+'APONTAMENTO CREDENCIAMENTO'!CT109</f>
        <v>0</v>
      </c>
      <c r="CU109" s="400">
        <f>CQ109+'APONTAMENTO CREDENCIAMENTO'!CU109</f>
        <v>0</v>
      </c>
      <c r="CV109" s="400">
        <f>CR109+'APONTAMENTO CREDENCIAMENTO'!CV109</f>
        <v>0</v>
      </c>
      <c r="CW109" s="400">
        <f>CS109+'APONTAMENTO CREDENCIAMENTO'!CW109</f>
        <v>0</v>
      </c>
      <c r="CX109" s="400">
        <f>CT109+'APONTAMENTO CREDENCIAMENTO'!CX109</f>
        <v>0</v>
      </c>
      <c r="CY109" s="400">
        <f>CU109+'APONTAMENTO CREDENCIAMENTO'!CY109</f>
        <v>0</v>
      </c>
      <c r="CZ109" s="400">
        <f>CV109+'APONTAMENTO CREDENCIAMENTO'!CZ109</f>
        <v>0</v>
      </c>
      <c r="DA109" s="400">
        <f>CW109+'APONTAMENTO CREDENCIAMENTO'!DA109</f>
        <v>0</v>
      </c>
      <c r="DB109" s="400">
        <f>CX109+'APONTAMENTO CREDENCIAMENTO'!DB109</f>
        <v>0</v>
      </c>
      <c r="DC109" s="400">
        <f>CY109+'APONTAMENTO CREDENCIAMENTO'!DC109</f>
        <v>0</v>
      </c>
      <c r="DD109" s="400">
        <f>CZ109+'APONTAMENTO CREDENCIAMENTO'!DD109</f>
        <v>0</v>
      </c>
      <c r="DE109" s="400">
        <f>DA109+'APONTAMENTO CREDENCIAMENTO'!DE109</f>
        <v>0</v>
      </c>
      <c r="DF109" s="400">
        <f>DB109+'APONTAMENTO CREDENCIAMENTO'!DF109</f>
        <v>0</v>
      </c>
      <c r="DG109" s="400">
        <f>DC109+'APONTAMENTO CREDENCIAMENTO'!DG109</f>
        <v>0</v>
      </c>
      <c r="DH109" s="400">
        <f>DD109+'APONTAMENTO CREDENCIAMENTO'!DH109</f>
        <v>0</v>
      </c>
      <c r="DI109" s="400">
        <f>DE109+'APONTAMENTO CREDENCIAMENTO'!DI109</f>
        <v>0</v>
      </c>
      <c r="DJ109" s="400">
        <f>DF109+'APONTAMENTO CREDENCIAMENTO'!DJ109</f>
        <v>0</v>
      </c>
      <c r="DK109" s="400">
        <f>DG109+'APONTAMENTO CREDENCIAMENTO'!DK109</f>
        <v>0</v>
      </c>
      <c r="DL109" s="400">
        <f>DH109+'APONTAMENTO CREDENCIAMENTO'!DL109</f>
        <v>0</v>
      </c>
      <c r="DM109" s="400">
        <f>DI109+'APONTAMENTO CREDENCIAMENTO'!DM109</f>
        <v>0</v>
      </c>
      <c r="DN109" s="400">
        <f>DJ109+'APONTAMENTO CREDENCIAMENTO'!DN109</f>
        <v>0</v>
      </c>
      <c r="DO109" s="400">
        <f>DK109+'APONTAMENTO CREDENCIAMENTO'!DO109</f>
        <v>0</v>
      </c>
      <c r="DP109" s="400">
        <f>DL109+'APONTAMENTO CREDENCIAMENTO'!DP109</f>
        <v>0</v>
      </c>
      <c r="DQ109" s="400">
        <f>DM109+'APONTAMENTO CREDENCIAMENTO'!DQ109</f>
        <v>0</v>
      </c>
      <c r="DR109" s="400">
        <f>DN109+'APONTAMENTO CREDENCIAMENTO'!DR109</f>
        <v>0</v>
      </c>
      <c r="DS109" s="400">
        <f>DO109+'APONTAMENTO CREDENCIAMENTO'!DS109</f>
        <v>0</v>
      </c>
      <c r="DT109" s="400">
        <f>DP109+'APONTAMENTO CREDENCIAMENTO'!DT109</f>
        <v>0</v>
      </c>
      <c r="DU109" s="400">
        <f>DQ109+'APONTAMENTO CREDENCIAMENTO'!DU109</f>
        <v>0</v>
      </c>
      <c r="DV109" s="400">
        <f>DR109+'APONTAMENTO CREDENCIAMENTO'!DV109</f>
        <v>0</v>
      </c>
      <c r="DW109" s="400">
        <f>DS109+'APONTAMENTO CREDENCIAMENTO'!DW109</f>
        <v>0</v>
      </c>
      <c r="DX109" s="400">
        <f>DT109+'APONTAMENTO CREDENCIAMENTO'!DX109</f>
        <v>0</v>
      </c>
      <c r="DY109" s="400">
        <f>DU109+'APONTAMENTO CREDENCIAMENTO'!DY109</f>
        <v>0</v>
      </c>
      <c r="DZ109" s="400">
        <f>DV109+'APONTAMENTO CREDENCIAMENTO'!DZ109</f>
        <v>0</v>
      </c>
      <c r="EA109" s="400">
        <f>DW109+'APONTAMENTO CREDENCIAMENTO'!EA109</f>
        <v>0</v>
      </c>
      <c r="EB109" s="400">
        <f>DX109+'APONTAMENTO CREDENCIAMENTO'!EB109</f>
        <v>0</v>
      </c>
      <c r="EC109" s="400">
        <f>DY109+'APONTAMENTO CREDENCIAMENTO'!EC109</f>
        <v>0</v>
      </c>
      <c r="ED109" s="400">
        <f>DZ109+'APONTAMENTO CREDENCIAMENTO'!ED109</f>
        <v>0</v>
      </c>
      <c r="EE109" s="400">
        <f>EA109+'APONTAMENTO CREDENCIAMENTO'!EE109</f>
        <v>0</v>
      </c>
      <c r="EF109" s="400">
        <f>EB109+'APONTAMENTO CREDENCIAMENTO'!EF109</f>
        <v>0</v>
      </c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v>0</v>
      </c>
      <c r="EQ109" s="171">
        <v>0</v>
      </c>
      <c r="ER109" s="171">
        <v>0</v>
      </c>
      <c r="ES109" s="171">
        <v>0</v>
      </c>
      <c r="ET109" s="171">
        <v>0</v>
      </c>
      <c r="EU109" s="171">
        <v>0</v>
      </c>
      <c r="EV109" s="172">
        <v>0</v>
      </c>
      <c r="EW109" s="127"/>
      <c r="EX109" s="248">
        <v>0</v>
      </c>
      <c r="EY109" s="174">
        <v>0</v>
      </c>
      <c r="EZ109" s="249">
        <v>0</v>
      </c>
      <c r="FA109" s="249">
        <v>0</v>
      </c>
      <c r="FB109" s="174">
        <v>0</v>
      </c>
      <c r="FC109" s="126">
        <v>0</v>
      </c>
      <c r="FD109" s="250"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v>0</v>
      </c>
      <c r="HZ109" s="280">
        <v>0</v>
      </c>
      <c r="IA109" s="280">
        <v>0</v>
      </c>
      <c r="IB109" s="65"/>
      <c r="IC109" s="65"/>
    </row>
    <row r="110" spans="1:237" s="106" customFormat="1" ht="22.5" customHeight="1" thickBot="1" x14ac:dyDescent="0.3">
      <c r="A110" s="377" t="s">
        <v>3274</v>
      </c>
      <c r="B110" s="378" t="s">
        <v>3275</v>
      </c>
      <c r="C110" s="379" t="s">
        <v>3192</v>
      </c>
      <c r="D110" s="380" t="s">
        <v>3276</v>
      </c>
      <c r="E110" s="380" t="s">
        <v>3277</v>
      </c>
      <c r="F110" s="381" t="s">
        <v>3181</v>
      </c>
      <c r="G110" s="381" t="s">
        <v>3182</v>
      </c>
      <c r="H110" s="382" t="s">
        <v>1345</v>
      </c>
      <c r="I110" s="383" t="s">
        <v>1345</v>
      </c>
      <c r="J110" s="421" t="s">
        <v>3183</v>
      </c>
      <c r="K110" s="424" t="s">
        <v>60</v>
      </c>
      <c r="L110" s="329">
        <v>0</v>
      </c>
      <c r="M110" s="329">
        <v>0</v>
      </c>
      <c r="N110" s="657"/>
      <c r="O110" s="658" t="s">
        <v>3346</v>
      </c>
      <c r="P110" s="659">
        <v>0</v>
      </c>
      <c r="Q110" s="400"/>
      <c r="R110" s="401"/>
      <c r="S110" s="400"/>
      <c r="T110" s="401"/>
      <c r="U110" s="400">
        <f>Q110+'APONTAMENTO CREDENCIAMENTO'!U110</f>
        <v>0</v>
      </c>
      <c r="V110" s="400">
        <f>R110+'APONTAMENTO CREDENCIAMENTO'!V110</f>
        <v>0</v>
      </c>
      <c r="W110" s="400">
        <f>S110+'APONTAMENTO CREDENCIAMENTO'!W110</f>
        <v>0</v>
      </c>
      <c r="X110" s="400">
        <f>T110+'APONTAMENTO CREDENCIAMENTO'!X110</f>
        <v>0</v>
      </c>
      <c r="Y110" s="400">
        <f>U110+'APONTAMENTO CREDENCIAMENTO'!Y110</f>
        <v>0</v>
      </c>
      <c r="Z110" s="400">
        <f>V110+'APONTAMENTO CREDENCIAMENTO'!Z110</f>
        <v>0</v>
      </c>
      <c r="AA110" s="400">
        <f>W110+'APONTAMENTO CREDENCIAMENTO'!AA110</f>
        <v>0</v>
      </c>
      <c r="AB110" s="400">
        <f>X110+'APONTAMENTO CREDENCIAMENTO'!AB110</f>
        <v>0</v>
      </c>
      <c r="AC110" s="400">
        <f>Y110+'APONTAMENTO CREDENCIAMENTO'!AC110</f>
        <v>0</v>
      </c>
      <c r="AD110" s="400">
        <f>Z110+'APONTAMENTO CREDENCIAMENTO'!AD110</f>
        <v>0</v>
      </c>
      <c r="AE110" s="400">
        <f>AA110+'APONTAMENTO CREDENCIAMENTO'!AE110</f>
        <v>0</v>
      </c>
      <c r="AF110" s="400">
        <f>AB110+'APONTAMENTO CREDENCIAMENTO'!AF110</f>
        <v>0</v>
      </c>
      <c r="AG110" s="400">
        <f>AC110+'APONTAMENTO CREDENCIAMENTO'!AG110</f>
        <v>0</v>
      </c>
      <c r="AH110" s="400">
        <f>AD110+'APONTAMENTO CREDENCIAMENTO'!AH110</f>
        <v>0</v>
      </c>
      <c r="AI110" s="400">
        <f>AE110+'APONTAMENTO CREDENCIAMENTO'!AI110</f>
        <v>0</v>
      </c>
      <c r="AJ110" s="400">
        <f>AF110+'APONTAMENTO CREDENCIAMENTO'!AJ110</f>
        <v>0</v>
      </c>
      <c r="AK110" s="400">
        <f>AG110+'APONTAMENTO CREDENCIAMENTO'!AK110</f>
        <v>0</v>
      </c>
      <c r="AL110" s="400">
        <f>AH110+'APONTAMENTO CREDENCIAMENTO'!AL110</f>
        <v>0</v>
      </c>
      <c r="AM110" s="400">
        <f>AI110+'APONTAMENTO CREDENCIAMENTO'!AM110</f>
        <v>0</v>
      </c>
      <c r="AN110" s="400">
        <f>AJ110+'APONTAMENTO CREDENCIAMENTO'!AN110</f>
        <v>0</v>
      </c>
      <c r="AO110" s="400">
        <f>AK110+'APONTAMENTO CREDENCIAMENTO'!AO110</f>
        <v>0</v>
      </c>
      <c r="AP110" s="400">
        <f>AL110+'APONTAMENTO CREDENCIAMENTO'!AP110</f>
        <v>0</v>
      </c>
      <c r="AQ110" s="400">
        <f>AM110+'APONTAMENTO CREDENCIAMENTO'!AQ110</f>
        <v>0</v>
      </c>
      <c r="AR110" s="400">
        <f>AN110+'APONTAMENTO CREDENCIAMENTO'!AR110</f>
        <v>0</v>
      </c>
      <c r="AS110" s="400">
        <f>AO110+'APONTAMENTO CREDENCIAMENTO'!AS110</f>
        <v>0</v>
      </c>
      <c r="AT110" s="400">
        <f>AP110+'APONTAMENTO CREDENCIAMENTO'!AT110</f>
        <v>0</v>
      </c>
      <c r="AU110" s="400">
        <f>AQ110+'APONTAMENTO CREDENCIAMENTO'!AU110</f>
        <v>0</v>
      </c>
      <c r="AV110" s="400">
        <f>AR110+'APONTAMENTO CREDENCIAMENTO'!AV110</f>
        <v>0</v>
      </c>
      <c r="AW110" s="400">
        <f>AS110+'APONTAMENTO CREDENCIAMENTO'!AW110</f>
        <v>0</v>
      </c>
      <c r="AX110" s="400">
        <f>AT110+'APONTAMENTO CREDENCIAMENTO'!AX110</f>
        <v>0</v>
      </c>
      <c r="AY110" s="400">
        <f>AU110+'APONTAMENTO CREDENCIAMENTO'!AY110</f>
        <v>0</v>
      </c>
      <c r="AZ110" s="400">
        <f>AV110+'APONTAMENTO CREDENCIAMENTO'!AZ110</f>
        <v>0</v>
      </c>
      <c r="BA110" s="400">
        <f>AW110+'APONTAMENTO CREDENCIAMENTO'!BA110</f>
        <v>0</v>
      </c>
      <c r="BB110" s="400">
        <f>AX110+'APONTAMENTO CREDENCIAMENTO'!BB110</f>
        <v>0</v>
      </c>
      <c r="BC110" s="400">
        <f>AY110+'APONTAMENTO CREDENCIAMENTO'!BC110</f>
        <v>0</v>
      </c>
      <c r="BD110" s="400">
        <f>AZ110+'APONTAMENTO CREDENCIAMENTO'!BD110</f>
        <v>0</v>
      </c>
      <c r="BE110" s="400">
        <f>BA110+'APONTAMENTO CREDENCIAMENTO'!BE110</f>
        <v>0</v>
      </c>
      <c r="BF110" s="400">
        <f>BB110+'APONTAMENTO CREDENCIAMENTO'!BF110</f>
        <v>0</v>
      </c>
      <c r="BG110" s="400">
        <f>BC110+'APONTAMENTO CREDENCIAMENTO'!BG110</f>
        <v>0</v>
      </c>
      <c r="BH110" s="400">
        <f>BD110+'APONTAMENTO CREDENCIAMENTO'!BH110</f>
        <v>0</v>
      </c>
      <c r="BI110" s="400">
        <f>BE110+'APONTAMENTO CREDENCIAMENTO'!BI110</f>
        <v>0</v>
      </c>
      <c r="BJ110" s="400">
        <f>BF110+'APONTAMENTO CREDENCIAMENTO'!BJ110</f>
        <v>0</v>
      </c>
      <c r="BK110" s="400">
        <f>BG110+'APONTAMENTO CREDENCIAMENTO'!BK110</f>
        <v>0</v>
      </c>
      <c r="BL110" s="400">
        <f>BH110+'APONTAMENTO CREDENCIAMENTO'!BL110</f>
        <v>0</v>
      </c>
      <c r="BM110" s="400">
        <f>BI110+'APONTAMENTO CREDENCIAMENTO'!BM110</f>
        <v>0</v>
      </c>
      <c r="BN110" s="400">
        <f>BJ110+'APONTAMENTO CREDENCIAMENTO'!BN110</f>
        <v>0</v>
      </c>
      <c r="BO110" s="400">
        <f>BK110+'APONTAMENTO CREDENCIAMENTO'!BO110</f>
        <v>0</v>
      </c>
      <c r="BP110" s="400">
        <f>BL110+'APONTAMENTO CREDENCIAMENTO'!BP110</f>
        <v>0</v>
      </c>
      <c r="BQ110" s="400">
        <f>BM110+'APONTAMENTO CREDENCIAMENTO'!BQ110</f>
        <v>0</v>
      </c>
      <c r="BR110" s="400">
        <f>BN110+'APONTAMENTO CREDENCIAMENTO'!BR110</f>
        <v>0</v>
      </c>
      <c r="BS110" s="400">
        <f>BO110+'APONTAMENTO CREDENCIAMENTO'!BS110</f>
        <v>0</v>
      </c>
      <c r="BT110" s="400">
        <f>BP110+'APONTAMENTO CREDENCIAMENTO'!BT110</f>
        <v>0</v>
      </c>
      <c r="BU110" s="400">
        <f>BQ110+'APONTAMENTO CREDENCIAMENTO'!BU110</f>
        <v>0</v>
      </c>
      <c r="BV110" s="400">
        <f>BR110+'APONTAMENTO CREDENCIAMENTO'!BV110</f>
        <v>0</v>
      </c>
      <c r="BW110" s="400">
        <f>BS110+'APONTAMENTO CREDENCIAMENTO'!BW110</f>
        <v>0</v>
      </c>
      <c r="BX110" s="400">
        <f>BT110+'APONTAMENTO CREDENCIAMENTO'!BX110</f>
        <v>0</v>
      </c>
      <c r="BY110" s="400">
        <f>BU110+'APONTAMENTO CREDENCIAMENTO'!BY110</f>
        <v>0</v>
      </c>
      <c r="BZ110" s="400">
        <f>BV110+'APONTAMENTO CREDENCIAMENTO'!BZ110</f>
        <v>0</v>
      </c>
      <c r="CA110" s="400">
        <f>BW110+'APONTAMENTO CREDENCIAMENTO'!CA110</f>
        <v>0</v>
      </c>
      <c r="CB110" s="400">
        <f>BX110+'APONTAMENTO CREDENCIAMENTO'!CB110</f>
        <v>0</v>
      </c>
      <c r="CC110" s="400">
        <f>BY110+'APONTAMENTO CREDENCIAMENTO'!CC110</f>
        <v>0</v>
      </c>
      <c r="CD110" s="400">
        <f>BZ110+'APONTAMENTO CREDENCIAMENTO'!CD110</f>
        <v>0</v>
      </c>
      <c r="CE110" s="400">
        <f>CA110+'APONTAMENTO CREDENCIAMENTO'!CE110</f>
        <v>0</v>
      </c>
      <c r="CF110" s="400">
        <f>CB110+'APONTAMENTO CREDENCIAMENTO'!CF110</f>
        <v>0</v>
      </c>
      <c r="CG110" s="400">
        <f>CC110+'APONTAMENTO CREDENCIAMENTO'!CG110</f>
        <v>0</v>
      </c>
      <c r="CH110" s="400">
        <f>CD110+'APONTAMENTO CREDENCIAMENTO'!CH110</f>
        <v>0</v>
      </c>
      <c r="CI110" s="400">
        <f>CE110+'APONTAMENTO CREDENCIAMENTO'!CI110</f>
        <v>0</v>
      </c>
      <c r="CJ110" s="400">
        <f>CF110+'APONTAMENTO CREDENCIAMENTO'!CJ110</f>
        <v>0</v>
      </c>
      <c r="CK110" s="400">
        <f>CG110+'APONTAMENTO CREDENCIAMENTO'!CK110</f>
        <v>0</v>
      </c>
      <c r="CL110" s="400">
        <f>CH110+'APONTAMENTO CREDENCIAMENTO'!CL110</f>
        <v>0</v>
      </c>
      <c r="CM110" s="400">
        <f>CI110+'APONTAMENTO CREDENCIAMENTO'!CM110</f>
        <v>0</v>
      </c>
      <c r="CN110" s="400">
        <f>CJ110+'APONTAMENTO CREDENCIAMENTO'!CN110</f>
        <v>0</v>
      </c>
      <c r="CO110" s="400">
        <f>CK110+'APONTAMENTO CREDENCIAMENTO'!CO110</f>
        <v>0</v>
      </c>
      <c r="CP110" s="400">
        <f>CL110+'APONTAMENTO CREDENCIAMENTO'!CP110</f>
        <v>0</v>
      </c>
      <c r="CQ110" s="400">
        <f>CM110+'APONTAMENTO CREDENCIAMENTO'!CQ110</f>
        <v>0</v>
      </c>
      <c r="CR110" s="400">
        <f>CN110+'APONTAMENTO CREDENCIAMENTO'!CR110</f>
        <v>0</v>
      </c>
      <c r="CS110" s="400">
        <f>CO110+'APONTAMENTO CREDENCIAMENTO'!CS110</f>
        <v>0</v>
      </c>
      <c r="CT110" s="400">
        <f>CP110+'APONTAMENTO CREDENCIAMENTO'!CT110</f>
        <v>0</v>
      </c>
      <c r="CU110" s="400">
        <f>CQ110+'APONTAMENTO CREDENCIAMENTO'!CU110</f>
        <v>0</v>
      </c>
      <c r="CV110" s="400">
        <f>CR110+'APONTAMENTO CREDENCIAMENTO'!CV110</f>
        <v>0</v>
      </c>
      <c r="CW110" s="400">
        <f>CS110+'APONTAMENTO CREDENCIAMENTO'!CW110</f>
        <v>0</v>
      </c>
      <c r="CX110" s="400">
        <f>CT110+'APONTAMENTO CREDENCIAMENTO'!CX110</f>
        <v>0</v>
      </c>
      <c r="CY110" s="400">
        <f>CU110+'APONTAMENTO CREDENCIAMENTO'!CY110</f>
        <v>0</v>
      </c>
      <c r="CZ110" s="400">
        <f>CV110+'APONTAMENTO CREDENCIAMENTO'!CZ110</f>
        <v>0</v>
      </c>
      <c r="DA110" s="400">
        <f>CW110+'APONTAMENTO CREDENCIAMENTO'!DA110</f>
        <v>0</v>
      </c>
      <c r="DB110" s="400">
        <f>CX110+'APONTAMENTO CREDENCIAMENTO'!DB110</f>
        <v>0</v>
      </c>
      <c r="DC110" s="400">
        <f>CY110+'APONTAMENTO CREDENCIAMENTO'!DC110</f>
        <v>0</v>
      </c>
      <c r="DD110" s="400">
        <f>CZ110+'APONTAMENTO CREDENCIAMENTO'!DD110</f>
        <v>0</v>
      </c>
      <c r="DE110" s="400">
        <f>DA110+'APONTAMENTO CREDENCIAMENTO'!DE110</f>
        <v>0</v>
      </c>
      <c r="DF110" s="400">
        <f>DB110+'APONTAMENTO CREDENCIAMENTO'!DF110</f>
        <v>0</v>
      </c>
      <c r="DG110" s="400">
        <f>DC110+'APONTAMENTO CREDENCIAMENTO'!DG110</f>
        <v>0</v>
      </c>
      <c r="DH110" s="400">
        <f>DD110+'APONTAMENTO CREDENCIAMENTO'!DH110</f>
        <v>0</v>
      </c>
      <c r="DI110" s="400">
        <f>DE110+'APONTAMENTO CREDENCIAMENTO'!DI110</f>
        <v>0</v>
      </c>
      <c r="DJ110" s="400">
        <f>DF110+'APONTAMENTO CREDENCIAMENTO'!DJ110</f>
        <v>0</v>
      </c>
      <c r="DK110" s="400">
        <f>DG110+'APONTAMENTO CREDENCIAMENTO'!DK110</f>
        <v>0</v>
      </c>
      <c r="DL110" s="400">
        <f>DH110+'APONTAMENTO CREDENCIAMENTO'!DL110</f>
        <v>0</v>
      </c>
      <c r="DM110" s="400">
        <f>DI110+'APONTAMENTO CREDENCIAMENTO'!DM110</f>
        <v>0</v>
      </c>
      <c r="DN110" s="400">
        <f>DJ110+'APONTAMENTO CREDENCIAMENTO'!DN110</f>
        <v>0</v>
      </c>
      <c r="DO110" s="400">
        <f>DK110+'APONTAMENTO CREDENCIAMENTO'!DO110</f>
        <v>0</v>
      </c>
      <c r="DP110" s="400">
        <f>DL110+'APONTAMENTO CREDENCIAMENTO'!DP110</f>
        <v>0</v>
      </c>
      <c r="DQ110" s="400">
        <f>DM110+'APONTAMENTO CREDENCIAMENTO'!DQ110</f>
        <v>0</v>
      </c>
      <c r="DR110" s="400">
        <f>DN110+'APONTAMENTO CREDENCIAMENTO'!DR110</f>
        <v>0</v>
      </c>
      <c r="DS110" s="400">
        <f>DO110+'APONTAMENTO CREDENCIAMENTO'!DS110</f>
        <v>0</v>
      </c>
      <c r="DT110" s="400">
        <f>DP110+'APONTAMENTO CREDENCIAMENTO'!DT110</f>
        <v>0</v>
      </c>
      <c r="DU110" s="400">
        <f>DQ110+'APONTAMENTO CREDENCIAMENTO'!DU110</f>
        <v>0</v>
      </c>
      <c r="DV110" s="400">
        <f>DR110+'APONTAMENTO CREDENCIAMENTO'!DV110</f>
        <v>0</v>
      </c>
      <c r="DW110" s="400">
        <f>DS110+'APONTAMENTO CREDENCIAMENTO'!DW110</f>
        <v>0</v>
      </c>
      <c r="DX110" s="400">
        <f>DT110+'APONTAMENTO CREDENCIAMENTO'!DX110</f>
        <v>0</v>
      </c>
      <c r="DY110" s="400">
        <f>DU110+'APONTAMENTO CREDENCIAMENTO'!DY110</f>
        <v>0</v>
      </c>
      <c r="DZ110" s="400">
        <f>DV110+'APONTAMENTO CREDENCIAMENTO'!DZ110</f>
        <v>0</v>
      </c>
      <c r="EA110" s="400">
        <f>DW110+'APONTAMENTO CREDENCIAMENTO'!EA110</f>
        <v>0</v>
      </c>
      <c r="EB110" s="400">
        <f>DX110+'APONTAMENTO CREDENCIAMENTO'!EB110</f>
        <v>0</v>
      </c>
      <c r="EC110" s="400">
        <f>DY110+'APONTAMENTO CREDENCIAMENTO'!EC110</f>
        <v>0</v>
      </c>
      <c r="ED110" s="400">
        <f>DZ110+'APONTAMENTO CREDENCIAMENTO'!ED110</f>
        <v>0</v>
      </c>
      <c r="EE110" s="400">
        <f>EA110+'APONTAMENTO CREDENCIAMENTO'!EE110</f>
        <v>0</v>
      </c>
      <c r="EF110" s="400">
        <f>EB110+'APONTAMENTO CREDENCIAMENTO'!EF110</f>
        <v>0</v>
      </c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v>0</v>
      </c>
      <c r="EQ110" s="179">
        <v>0</v>
      </c>
      <c r="ER110" s="179">
        <v>0</v>
      </c>
      <c r="ES110" s="179">
        <v>0</v>
      </c>
      <c r="ET110" s="179">
        <v>0</v>
      </c>
      <c r="EU110" s="179">
        <v>0</v>
      </c>
      <c r="EV110" s="172"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v>0</v>
      </c>
      <c r="FC110" s="256">
        <v>0</v>
      </c>
      <c r="FD110" s="250">
        <v>0</v>
      </c>
      <c r="FE110" s="257"/>
      <c r="FF110" s="181">
        <v>0</v>
      </c>
      <c r="FG110" s="181">
        <v>0</v>
      </c>
      <c r="FH110" s="181">
        <v>0</v>
      </c>
      <c r="FI110" s="181">
        <v>0</v>
      </c>
      <c r="FJ110" s="181">
        <v>0</v>
      </c>
      <c r="FK110" s="181">
        <v>0</v>
      </c>
      <c r="FL110" s="181">
        <v>0</v>
      </c>
      <c r="FM110" s="181">
        <v>0</v>
      </c>
      <c r="FN110" s="181">
        <v>0</v>
      </c>
      <c r="FO110" s="181">
        <v>0</v>
      </c>
      <c r="FP110" s="181">
        <v>0</v>
      </c>
      <c r="FQ110" s="181">
        <v>0</v>
      </c>
      <c r="FR110" s="181">
        <v>0</v>
      </c>
      <c r="FS110" s="181">
        <v>0</v>
      </c>
      <c r="FT110" s="181">
        <v>0</v>
      </c>
      <c r="FU110" s="181">
        <v>0</v>
      </c>
      <c r="FV110" s="181">
        <v>0</v>
      </c>
      <c r="FW110" s="181">
        <v>0</v>
      </c>
      <c r="FX110" s="181">
        <v>0</v>
      </c>
      <c r="FY110" s="181">
        <v>0</v>
      </c>
      <c r="FZ110" s="181">
        <v>0</v>
      </c>
      <c r="GA110" s="181">
        <v>0</v>
      </c>
      <c r="GB110" s="181">
        <v>0</v>
      </c>
      <c r="GC110" s="181">
        <v>0</v>
      </c>
      <c r="GD110" s="181">
        <v>0</v>
      </c>
      <c r="GE110" s="181">
        <v>0</v>
      </c>
      <c r="GF110" s="181">
        <v>0</v>
      </c>
      <c r="GG110" s="181">
        <v>0</v>
      </c>
      <c r="GH110" s="181">
        <v>0</v>
      </c>
      <c r="GI110" s="181">
        <v>0</v>
      </c>
      <c r="GJ110" s="181">
        <v>0</v>
      </c>
      <c r="GK110" s="258"/>
      <c r="GL110" s="103"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v>0</v>
      </c>
      <c r="HZ110" s="280">
        <v>0</v>
      </c>
      <c r="IA110" s="280">
        <v>0</v>
      </c>
    </row>
    <row r="111" spans="1:237" s="106" customFormat="1" ht="22.5" customHeight="1" x14ac:dyDescent="0.25">
      <c r="A111" t="s">
        <v>3278</v>
      </c>
      <c r="B111" s="522" t="s">
        <v>3279</v>
      </c>
      <c r="C111" s="523">
        <v>1</v>
      </c>
      <c r="D111" s="524" t="s">
        <v>3280</v>
      </c>
      <c r="E111" s="524" t="s">
        <v>3281</v>
      </c>
      <c r="F111" s="525" t="s">
        <v>3181</v>
      </c>
      <c r="G111" s="525" t="s">
        <v>3182</v>
      </c>
      <c r="H111" s="350" t="s">
        <v>1346</v>
      </c>
      <c r="I111" s="351" t="s">
        <v>1346</v>
      </c>
      <c r="J111" s="409" t="s">
        <v>3183</v>
      </c>
      <c r="K111" s="410" t="s">
        <v>3184</v>
      </c>
      <c r="L111" s="329">
        <v>0</v>
      </c>
      <c r="M111" s="329">
        <v>0</v>
      </c>
      <c r="N111" s="657"/>
      <c r="O111" s="658" t="s">
        <v>3347</v>
      </c>
      <c r="P111" s="659">
        <v>0</v>
      </c>
      <c r="Q111" s="400">
        <v>19</v>
      </c>
      <c r="R111" s="401"/>
      <c r="S111" s="400"/>
      <c r="T111" s="401"/>
      <c r="U111" s="400">
        <f>Q111+'APONTAMENTO CREDENCIAMENTO'!U111</f>
        <v>19</v>
      </c>
      <c r="V111" s="400">
        <f>R111+'APONTAMENTO CREDENCIAMENTO'!V111</f>
        <v>0</v>
      </c>
      <c r="W111" s="400">
        <f>S111+'APONTAMENTO CREDENCIAMENTO'!W111</f>
        <v>0</v>
      </c>
      <c r="X111" s="400">
        <f>T111+'APONTAMENTO CREDENCIAMENTO'!X111</f>
        <v>0</v>
      </c>
      <c r="Y111" s="400">
        <f>U111+'APONTAMENTO CREDENCIAMENTO'!Y111</f>
        <v>19</v>
      </c>
      <c r="Z111" s="400">
        <f>V111+'APONTAMENTO CREDENCIAMENTO'!Z111</f>
        <v>0</v>
      </c>
      <c r="AA111" s="400">
        <f>W111+'APONTAMENTO CREDENCIAMENTO'!AA111</f>
        <v>0</v>
      </c>
      <c r="AB111" s="400">
        <f>X111+'APONTAMENTO CREDENCIAMENTO'!AB111</f>
        <v>0</v>
      </c>
      <c r="AC111" s="400">
        <f>Y111+'APONTAMENTO CREDENCIAMENTO'!AC111</f>
        <v>19</v>
      </c>
      <c r="AD111" s="400">
        <f>Z111+'APONTAMENTO CREDENCIAMENTO'!AD111</f>
        <v>0</v>
      </c>
      <c r="AE111" s="400">
        <f>AA111+'APONTAMENTO CREDENCIAMENTO'!AE111</f>
        <v>0</v>
      </c>
      <c r="AF111" s="400">
        <f>AB111+'APONTAMENTO CREDENCIAMENTO'!AF111</f>
        <v>0</v>
      </c>
      <c r="AG111" s="400">
        <f>AC111+'APONTAMENTO CREDENCIAMENTO'!AG111</f>
        <v>19</v>
      </c>
      <c r="AH111" s="400">
        <f>AD111+'APONTAMENTO CREDENCIAMENTO'!AH111</f>
        <v>0</v>
      </c>
      <c r="AI111" s="400">
        <f>AE111+'APONTAMENTO CREDENCIAMENTO'!AI111</f>
        <v>0</v>
      </c>
      <c r="AJ111" s="400">
        <f>AF111+'APONTAMENTO CREDENCIAMENTO'!AJ111</f>
        <v>0</v>
      </c>
      <c r="AK111" s="400">
        <f>AG111+'APONTAMENTO CREDENCIAMENTO'!AK111</f>
        <v>19</v>
      </c>
      <c r="AL111" s="400">
        <f>AH111+'APONTAMENTO CREDENCIAMENTO'!AL111</f>
        <v>0</v>
      </c>
      <c r="AM111" s="400">
        <f>AI111+'APONTAMENTO CREDENCIAMENTO'!AM111</f>
        <v>0</v>
      </c>
      <c r="AN111" s="400">
        <f>AJ111+'APONTAMENTO CREDENCIAMENTO'!AN111</f>
        <v>0</v>
      </c>
      <c r="AO111" s="400">
        <f>AK111+'APONTAMENTO CREDENCIAMENTO'!AO111</f>
        <v>19</v>
      </c>
      <c r="AP111" s="400">
        <f>AL111+'APONTAMENTO CREDENCIAMENTO'!AP111</f>
        <v>0</v>
      </c>
      <c r="AQ111" s="400">
        <f>AM111+'APONTAMENTO CREDENCIAMENTO'!AQ111</f>
        <v>0</v>
      </c>
      <c r="AR111" s="400">
        <f>AN111+'APONTAMENTO CREDENCIAMENTO'!AR111</f>
        <v>0</v>
      </c>
      <c r="AS111" s="400">
        <f>AO111+'APONTAMENTO CREDENCIAMENTO'!AS111</f>
        <v>19</v>
      </c>
      <c r="AT111" s="400">
        <f>AP111+'APONTAMENTO CREDENCIAMENTO'!AT111</f>
        <v>0</v>
      </c>
      <c r="AU111" s="400">
        <f>AQ111+'APONTAMENTO CREDENCIAMENTO'!AU111</f>
        <v>0</v>
      </c>
      <c r="AV111" s="400">
        <f>AR111+'APONTAMENTO CREDENCIAMENTO'!AV111</f>
        <v>0</v>
      </c>
      <c r="AW111" s="400">
        <f>AS111+'APONTAMENTO CREDENCIAMENTO'!AW111</f>
        <v>18</v>
      </c>
      <c r="AX111" s="400">
        <f>AT111+'APONTAMENTO CREDENCIAMENTO'!AX111</f>
        <v>0</v>
      </c>
      <c r="AY111" s="400">
        <f>AU111+'APONTAMENTO CREDENCIAMENTO'!AY111</f>
        <v>0</v>
      </c>
      <c r="AZ111" s="400">
        <f>AV111+'APONTAMENTO CREDENCIAMENTO'!AZ111</f>
        <v>0</v>
      </c>
      <c r="BA111" s="400">
        <f>AW111+'APONTAMENTO CREDENCIAMENTO'!BA111</f>
        <v>18</v>
      </c>
      <c r="BB111" s="400">
        <f>AX111+'APONTAMENTO CREDENCIAMENTO'!BB111</f>
        <v>0</v>
      </c>
      <c r="BC111" s="400">
        <f>AY111+'APONTAMENTO CREDENCIAMENTO'!BC111</f>
        <v>0</v>
      </c>
      <c r="BD111" s="400">
        <f>AZ111+'APONTAMENTO CREDENCIAMENTO'!BD111</f>
        <v>0</v>
      </c>
      <c r="BE111" s="400">
        <f>BA111+'APONTAMENTO CREDENCIAMENTO'!BE111</f>
        <v>18</v>
      </c>
      <c r="BF111" s="400">
        <f>BB111+'APONTAMENTO CREDENCIAMENTO'!BF111</f>
        <v>0</v>
      </c>
      <c r="BG111" s="400">
        <f>BC111+'APONTAMENTO CREDENCIAMENTO'!BG111</f>
        <v>0</v>
      </c>
      <c r="BH111" s="400">
        <f>BD111+'APONTAMENTO CREDENCIAMENTO'!BH111</f>
        <v>0</v>
      </c>
      <c r="BI111" s="400">
        <f>BE111+'APONTAMENTO CREDENCIAMENTO'!BI111</f>
        <v>18</v>
      </c>
      <c r="BJ111" s="400">
        <f>BF111+'APONTAMENTO CREDENCIAMENTO'!BJ111</f>
        <v>0</v>
      </c>
      <c r="BK111" s="400">
        <f>BG111+'APONTAMENTO CREDENCIAMENTO'!BK111</f>
        <v>0</v>
      </c>
      <c r="BL111" s="400">
        <f>BH111+'APONTAMENTO CREDENCIAMENTO'!BL111</f>
        <v>0</v>
      </c>
      <c r="BM111" s="400">
        <f>BI111+'APONTAMENTO CREDENCIAMENTO'!BM111</f>
        <v>18</v>
      </c>
      <c r="BN111" s="400">
        <f>BJ111+'APONTAMENTO CREDENCIAMENTO'!BN111</f>
        <v>0</v>
      </c>
      <c r="BO111" s="400">
        <f>BK111+'APONTAMENTO CREDENCIAMENTO'!BO111</f>
        <v>0</v>
      </c>
      <c r="BP111" s="400">
        <f>BL111+'APONTAMENTO CREDENCIAMENTO'!BP111</f>
        <v>0</v>
      </c>
      <c r="BQ111" s="400">
        <f>BM111+'APONTAMENTO CREDENCIAMENTO'!BQ111</f>
        <v>18</v>
      </c>
      <c r="BR111" s="400">
        <f>BN111+'APONTAMENTO CREDENCIAMENTO'!BR111</f>
        <v>0</v>
      </c>
      <c r="BS111" s="400">
        <f>BO111+'APONTAMENTO CREDENCIAMENTO'!BS111</f>
        <v>0</v>
      </c>
      <c r="BT111" s="400">
        <f>BP111+'APONTAMENTO CREDENCIAMENTO'!BT111</f>
        <v>0</v>
      </c>
      <c r="BU111" s="400">
        <f>BQ111+'APONTAMENTO CREDENCIAMENTO'!BU111</f>
        <v>18</v>
      </c>
      <c r="BV111" s="400">
        <f>BR111+'APONTAMENTO CREDENCIAMENTO'!BV111</f>
        <v>0</v>
      </c>
      <c r="BW111" s="400">
        <f>BS111+'APONTAMENTO CREDENCIAMENTO'!BW111</f>
        <v>0</v>
      </c>
      <c r="BX111" s="400">
        <f>BT111+'APONTAMENTO CREDENCIAMENTO'!BX111</f>
        <v>0</v>
      </c>
      <c r="BY111" s="400">
        <f>BU111+'APONTAMENTO CREDENCIAMENTO'!BY111</f>
        <v>18</v>
      </c>
      <c r="BZ111" s="400">
        <f>BV111+'APONTAMENTO CREDENCIAMENTO'!BZ111</f>
        <v>0</v>
      </c>
      <c r="CA111" s="400">
        <f>BW111+'APONTAMENTO CREDENCIAMENTO'!CA111</f>
        <v>0</v>
      </c>
      <c r="CB111" s="400">
        <f>BX111+'APONTAMENTO CREDENCIAMENTO'!CB111</f>
        <v>0</v>
      </c>
      <c r="CC111" s="400">
        <f>BY111+'APONTAMENTO CREDENCIAMENTO'!CC111</f>
        <v>18</v>
      </c>
      <c r="CD111" s="400">
        <f>BZ111+'APONTAMENTO CREDENCIAMENTO'!CD111</f>
        <v>0</v>
      </c>
      <c r="CE111" s="400">
        <f>CA111+'APONTAMENTO CREDENCIAMENTO'!CE111</f>
        <v>0</v>
      </c>
      <c r="CF111" s="400">
        <f>CB111+'APONTAMENTO CREDENCIAMENTO'!CF111</f>
        <v>0</v>
      </c>
      <c r="CG111" s="400">
        <f>CC111+'APONTAMENTO CREDENCIAMENTO'!CG111</f>
        <v>18</v>
      </c>
      <c r="CH111" s="400">
        <f>CD111+'APONTAMENTO CREDENCIAMENTO'!CH111</f>
        <v>0</v>
      </c>
      <c r="CI111" s="400">
        <f>CE111+'APONTAMENTO CREDENCIAMENTO'!CI111</f>
        <v>0</v>
      </c>
      <c r="CJ111" s="400">
        <f>CF111+'APONTAMENTO CREDENCIAMENTO'!CJ111</f>
        <v>0</v>
      </c>
      <c r="CK111" s="400">
        <f>CG111+'APONTAMENTO CREDENCIAMENTO'!CK111</f>
        <v>18</v>
      </c>
      <c r="CL111" s="400">
        <f>CH111+'APONTAMENTO CREDENCIAMENTO'!CL111</f>
        <v>0</v>
      </c>
      <c r="CM111" s="400">
        <f>CI111+'APONTAMENTO CREDENCIAMENTO'!CM111</f>
        <v>0</v>
      </c>
      <c r="CN111" s="400">
        <f>CJ111+'APONTAMENTO CREDENCIAMENTO'!CN111</f>
        <v>0</v>
      </c>
      <c r="CO111" s="400">
        <f>CK111+'APONTAMENTO CREDENCIAMENTO'!CO111</f>
        <v>18</v>
      </c>
      <c r="CP111" s="400">
        <f>CL111+'APONTAMENTO CREDENCIAMENTO'!CP111</f>
        <v>0</v>
      </c>
      <c r="CQ111" s="400">
        <f>CM111+'APONTAMENTO CREDENCIAMENTO'!CQ111</f>
        <v>0</v>
      </c>
      <c r="CR111" s="400">
        <f>CN111+'APONTAMENTO CREDENCIAMENTO'!CR111</f>
        <v>0</v>
      </c>
      <c r="CS111" s="400">
        <f>CO111+'APONTAMENTO CREDENCIAMENTO'!CS111</f>
        <v>18</v>
      </c>
      <c r="CT111" s="400">
        <f>CP111+'APONTAMENTO CREDENCIAMENTO'!CT111</f>
        <v>0</v>
      </c>
      <c r="CU111" s="400">
        <f>CQ111+'APONTAMENTO CREDENCIAMENTO'!CU111</f>
        <v>0</v>
      </c>
      <c r="CV111" s="400">
        <f>CR111+'APONTAMENTO CREDENCIAMENTO'!CV111</f>
        <v>0</v>
      </c>
      <c r="CW111" s="400">
        <f>CS111+'APONTAMENTO CREDENCIAMENTO'!CW111</f>
        <v>18</v>
      </c>
      <c r="CX111" s="400">
        <f>CT111+'APONTAMENTO CREDENCIAMENTO'!CX111</f>
        <v>0</v>
      </c>
      <c r="CY111" s="400">
        <f>CU111+'APONTAMENTO CREDENCIAMENTO'!CY111</f>
        <v>0</v>
      </c>
      <c r="CZ111" s="400">
        <f>CV111+'APONTAMENTO CREDENCIAMENTO'!CZ111</f>
        <v>0</v>
      </c>
      <c r="DA111" s="400">
        <f>CW111+'APONTAMENTO CREDENCIAMENTO'!DA111</f>
        <v>18</v>
      </c>
      <c r="DB111" s="400">
        <f>CX111+'APONTAMENTO CREDENCIAMENTO'!DB111</f>
        <v>0</v>
      </c>
      <c r="DC111" s="400">
        <f>CY111+'APONTAMENTO CREDENCIAMENTO'!DC111</f>
        <v>0</v>
      </c>
      <c r="DD111" s="400">
        <f>CZ111+'APONTAMENTO CREDENCIAMENTO'!DD111</f>
        <v>0</v>
      </c>
      <c r="DE111" s="400">
        <f>DA111+'APONTAMENTO CREDENCIAMENTO'!DE111</f>
        <v>18</v>
      </c>
      <c r="DF111" s="400">
        <f>DB111+'APONTAMENTO CREDENCIAMENTO'!DF111</f>
        <v>0</v>
      </c>
      <c r="DG111" s="400">
        <f>DC111+'APONTAMENTO CREDENCIAMENTO'!DG111</f>
        <v>0</v>
      </c>
      <c r="DH111" s="400">
        <f>DD111+'APONTAMENTO CREDENCIAMENTO'!DH111</f>
        <v>0</v>
      </c>
      <c r="DI111" s="400">
        <f>DE111+'APONTAMENTO CREDENCIAMENTO'!DI111</f>
        <v>18</v>
      </c>
      <c r="DJ111" s="400">
        <f>DF111+'APONTAMENTO CREDENCIAMENTO'!DJ111</f>
        <v>0</v>
      </c>
      <c r="DK111" s="400">
        <f>DG111+'APONTAMENTO CREDENCIAMENTO'!DK111</f>
        <v>0</v>
      </c>
      <c r="DL111" s="400">
        <f>DH111+'APONTAMENTO CREDENCIAMENTO'!DL111</f>
        <v>0</v>
      </c>
      <c r="DM111" s="400">
        <f>DI111+'APONTAMENTO CREDENCIAMENTO'!DM111</f>
        <v>18</v>
      </c>
      <c r="DN111" s="400">
        <f>DJ111+'APONTAMENTO CREDENCIAMENTO'!DN111</f>
        <v>0</v>
      </c>
      <c r="DO111" s="400">
        <f>DK111+'APONTAMENTO CREDENCIAMENTO'!DO111</f>
        <v>0</v>
      </c>
      <c r="DP111" s="400">
        <f>DL111+'APONTAMENTO CREDENCIAMENTO'!DP111</f>
        <v>0</v>
      </c>
      <c r="DQ111" s="400">
        <f>DM111+'APONTAMENTO CREDENCIAMENTO'!DQ111</f>
        <v>18</v>
      </c>
      <c r="DR111" s="400">
        <f>DN111+'APONTAMENTO CREDENCIAMENTO'!DR111</f>
        <v>0</v>
      </c>
      <c r="DS111" s="400">
        <f>DO111+'APONTAMENTO CREDENCIAMENTO'!DS111</f>
        <v>0</v>
      </c>
      <c r="DT111" s="400">
        <f>DP111+'APONTAMENTO CREDENCIAMENTO'!DT111</f>
        <v>0</v>
      </c>
      <c r="DU111" s="400">
        <f>DQ111+'APONTAMENTO CREDENCIAMENTO'!DU111</f>
        <v>18</v>
      </c>
      <c r="DV111" s="400">
        <f>DR111+'APONTAMENTO CREDENCIAMENTO'!DV111</f>
        <v>0</v>
      </c>
      <c r="DW111" s="400">
        <f>DS111+'APONTAMENTO CREDENCIAMENTO'!DW111</f>
        <v>0</v>
      </c>
      <c r="DX111" s="400">
        <f>DT111+'APONTAMENTO CREDENCIAMENTO'!DX111</f>
        <v>0</v>
      </c>
      <c r="DY111" s="400">
        <f>DU111+'APONTAMENTO CREDENCIAMENTO'!DY111</f>
        <v>18</v>
      </c>
      <c r="DZ111" s="400">
        <f>DV111+'APONTAMENTO CREDENCIAMENTO'!DZ111</f>
        <v>0</v>
      </c>
      <c r="EA111" s="400">
        <f>DW111+'APONTAMENTO CREDENCIAMENTO'!EA111</f>
        <v>0</v>
      </c>
      <c r="EB111" s="400">
        <f>DX111+'APONTAMENTO CREDENCIAMENTO'!EB111</f>
        <v>0</v>
      </c>
      <c r="EC111" s="400">
        <f>DY111+'APONTAMENTO CREDENCIAMENTO'!EC111</f>
        <v>18</v>
      </c>
      <c r="ED111" s="400">
        <f>DZ111+'APONTAMENTO CREDENCIAMENTO'!ED111</f>
        <v>0</v>
      </c>
      <c r="EE111" s="400">
        <f>EA111+'APONTAMENTO CREDENCIAMENTO'!EE111</f>
        <v>0</v>
      </c>
      <c r="EF111" s="400">
        <f>EB111+'APONTAMENTO CREDENCIAMENTO'!EF111</f>
        <v>0</v>
      </c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v>19</v>
      </c>
      <c r="EQ111" s="171">
        <v>-1</v>
      </c>
      <c r="ER111" s="171">
        <v>0</v>
      </c>
      <c r="ES111" s="171">
        <v>0</v>
      </c>
      <c r="ET111" s="171">
        <v>0</v>
      </c>
      <c r="EU111" s="171">
        <v>0</v>
      </c>
      <c r="EV111" s="172">
        <v>18</v>
      </c>
      <c r="EW111" s="367">
        <v>0</v>
      </c>
      <c r="EX111" s="248">
        <v>11730.050000000001</v>
      </c>
      <c r="EY111" s="174">
        <v>0</v>
      </c>
      <c r="EZ111" s="249">
        <v>0</v>
      </c>
      <c r="FA111" s="249">
        <v>-282.50200000000001</v>
      </c>
      <c r="FB111" s="174">
        <v>0</v>
      </c>
      <c r="FC111" s="175">
        <v>0</v>
      </c>
      <c r="FD111" s="250">
        <v>0</v>
      </c>
      <c r="FE111" s="176">
        <v>11447.548000000001</v>
      </c>
      <c r="FF111" s="177">
        <v>11730.050000000001</v>
      </c>
      <c r="FG111" s="177">
        <v>0</v>
      </c>
      <c r="FH111" s="177">
        <v>0</v>
      </c>
      <c r="FI111" s="177">
        <v>0</v>
      </c>
      <c r="FJ111" s="177">
        <v>0</v>
      </c>
      <c r="FK111" s="177">
        <v>0</v>
      </c>
      <c r="FL111" s="177">
        <v>0</v>
      </c>
      <c r="FM111" s="177">
        <v>0</v>
      </c>
      <c r="FN111" s="177">
        <v>-282.50200000000001</v>
      </c>
      <c r="FO111" s="177">
        <v>0</v>
      </c>
      <c r="FP111" s="177">
        <v>0</v>
      </c>
      <c r="FQ111" s="177">
        <v>0</v>
      </c>
      <c r="FR111" s="177">
        <v>0</v>
      </c>
      <c r="FS111" s="177">
        <v>0</v>
      </c>
      <c r="FT111" s="177">
        <v>0</v>
      </c>
      <c r="FU111" s="177">
        <v>0</v>
      </c>
      <c r="FV111" s="177">
        <v>0</v>
      </c>
      <c r="FW111" s="177">
        <v>0</v>
      </c>
      <c r="FX111" s="177">
        <v>0</v>
      </c>
      <c r="FY111" s="177">
        <v>0</v>
      </c>
      <c r="FZ111" s="177">
        <v>0</v>
      </c>
      <c r="GA111" s="177">
        <v>0</v>
      </c>
      <c r="GB111" s="177">
        <v>0</v>
      </c>
      <c r="GC111" s="177">
        <v>0</v>
      </c>
      <c r="GD111" s="177">
        <v>0</v>
      </c>
      <c r="GE111" s="177">
        <v>0</v>
      </c>
      <c r="GF111" s="177">
        <v>0</v>
      </c>
      <c r="GG111" s="177">
        <v>0</v>
      </c>
      <c r="GH111" s="177">
        <v>0</v>
      </c>
      <c r="GI111" s="177">
        <v>0</v>
      </c>
      <c r="GJ111" s="177">
        <v>0</v>
      </c>
      <c r="GK111" s="178"/>
      <c r="GL111" s="103">
        <v>0</v>
      </c>
      <c r="GM111" s="124"/>
      <c r="GN111" s="104">
        <v>0</v>
      </c>
      <c r="GO111" s="104">
        <v>0</v>
      </c>
      <c r="GP111" s="104">
        <v>0</v>
      </c>
      <c r="GQ111" s="104">
        <v>0</v>
      </c>
      <c r="GR111" s="104">
        <v>0</v>
      </c>
      <c r="GS111" s="104">
        <v>0</v>
      </c>
      <c r="GT111" s="104">
        <v>0</v>
      </c>
      <c r="GU111" s="104">
        <v>0</v>
      </c>
      <c r="GV111" s="104">
        <v>0</v>
      </c>
      <c r="GW111" s="104">
        <v>0</v>
      </c>
      <c r="GX111" s="104">
        <v>0</v>
      </c>
      <c r="GY111" s="104">
        <v>0</v>
      </c>
      <c r="GZ111" s="104">
        <v>0</v>
      </c>
      <c r="HA111" s="104">
        <v>0</v>
      </c>
      <c r="HB111" s="104">
        <v>0</v>
      </c>
      <c r="HC111" s="104">
        <v>0</v>
      </c>
      <c r="HD111" s="104">
        <v>0</v>
      </c>
      <c r="HE111" s="104">
        <v>0</v>
      </c>
      <c r="HF111" s="104">
        <v>0</v>
      </c>
      <c r="HG111" s="104">
        <v>0</v>
      </c>
      <c r="HH111" s="104">
        <v>0</v>
      </c>
      <c r="HI111" s="104">
        <v>0</v>
      </c>
      <c r="HJ111" s="104">
        <v>0</v>
      </c>
      <c r="HK111" s="104">
        <v>0</v>
      </c>
      <c r="HL111" s="104">
        <v>0</v>
      </c>
      <c r="HM111" s="104">
        <v>0</v>
      </c>
      <c r="HN111" s="104">
        <v>0</v>
      </c>
      <c r="HO111" s="104">
        <v>0</v>
      </c>
      <c r="HP111" s="104"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v>0</v>
      </c>
      <c r="HZ111" s="280">
        <v>0</v>
      </c>
      <c r="IA111" s="280">
        <v>0</v>
      </c>
      <c r="IB111" s="64" t="b">
        <v>0</v>
      </c>
      <c r="IC111" s="64"/>
    </row>
    <row r="112" spans="1:237" s="106" customFormat="1" ht="22.5" customHeight="1" x14ac:dyDescent="0.25">
      <c r="A112" s="368" t="s">
        <v>3278</v>
      </c>
      <c r="B112" s="369" t="s">
        <v>3279</v>
      </c>
      <c r="C112" s="370" t="s">
        <v>3191</v>
      </c>
      <c r="D112" s="371" t="s">
        <v>3280</v>
      </c>
      <c r="E112" s="371" t="s">
        <v>3281</v>
      </c>
      <c r="F112" s="372" t="s">
        <v>3181</v>
      </c>
      <c r="G112" s="372" t="s">
        <v>3182</v>
      </c>
      <c r="H112" s="373" t="s">
        <v>1346</v>
      </c>
      <c r="I112" s="374" t="s">
        <v>1346</v>
      </c>
      <c r="J112" s="421" t="s">
        <v>3183</v>
      </c>
      <c r="K112" s="421" t="s">
        <v>3185</v>
      </c>
      <c r="L112" s="329">
        <v>0</v>
      </c>
      <c r="M112" s="329">
        <v>0</v>
      </c>
      <c r="N112" s="657"/>
      <c r="O112" s="658" t="s">
        <v>3347</v>
      </c>
      <c r="P112" s="659">
        <v>0</v>
      </c>
      <c r="Q112" s="400">
        <v>8</v>
      </c>
      <c r="R112" s="401"/>
      <c r="S112" s="400"/>
      <c r="T112" s="401"/>
      <c r="U112" s="400">
        <f>Q112+'APONTAMENTO CREDENCIAMENTO'!U112</f>
        <v>8</v>
      </c>
      <c r="V112" s="400">
        <f>R112+'APONTAMENTO CREDENCIAMENTO'!V112</f>
        <v>0</v>
      </c>
      <c r="W112" s="400">
        <f>S112+'APONTAMENTO CREDENCIAMENTO'!W112</f>
        <v>0</v>
      </c>
      <c r="X112" s="400">
        <f>T112+'APONTAMENTO CREDENCIAMENTO'!X112</f>
        <v>0</v>
      </c>
      <c r="Y112" s="400">
        <f>U112+'APONTAMENTO CREDENCIAMENTO'!Y112</f>
        <v>8</v>
      </c>
      <c r="Z112" s="400">
        <f>V112+'APONTAMENTO CREDENCIAMENTO'!Z112</f>
        <v>0</v>
      </c>
      <c r="AA112" s="400">
        <f>W112+'APONTAMENTO CREDENCIAMENTO'!AA112</f>
        <v>0</v>
      </c>
      <c r="AB112" s="400">
        <f>X112+'APONTAMENTO CREDENCIAMENTO'!AB112</f>
        <v>0</v>
      </c>
      <c r="AC112" s="400">
        <f>Y112+'APONTAMENTO CREDENCIAMENTO'!AC112</f>
        <v>8</v>
      </c>
      <c r="AD112" s="400">
        <f>Z112+'APONTAMENTO CREDENCIAMENTO'!AD112</f>
        <v>0</v>
      </c>
      <c r="AE112" s="400">
        <f>AA112+'APONTAMENTO CREDENCIAMENTO'!AE112</f>
        <v>0</v>
      </c>
      <c r="AF112" s="400">
        <f>AB112+'APONTAMENTO CREDENCIAMENTO'!AF112</f>
        <v>0</v>
      </c>
      <c r="AG112" s="400">
        <f>AC112+'APONTAMENTO CREDENCIAMENTO'!AG112</f>
        <v>8</v>
      </c>
      <c r="AH112" s="400">
        <f>AD112+'APONTAMENTO CREDENCIAMENTO'!AH112</f>
        <v>0</v>
      </c>
      <c r="AI112" s="400">
        <f>AE112+'APONTAMENTO CREDENCIAMENTO'!AI112</f>
        <v>0</v>
      </c>
      <c r="AJ112" s="400">
        <f>AF112+'APONTAMENTO CREDENCIAMENTO'!AJ112</f>
        <v>0</v>
      </c>
      <c r="AK112" s="400">
        <f>AG112+'APONTAMENTO CREDENCIAMENTO'!AK112</f>
        <v>8</v>
      </c>
      <c r="AL112" s="400">
        <f>AH112+'APONTAMENTO CREDENCIAMENTO'!AL112</f>
        <v>0</v>
      </c>
      <c r="AM112" s="400">
        <f>AI112+'APONTAMENTO CREDENCIAMENTO'!AM112</f>
        <v>0</v>
      </c>
      <c r="AN112" s="400">
        <f>AJ112+'APONTAMENTO CREDENCIAMENTO'!AN112</f>
        <v>0</v>
      </c>
      <c r="AO112" s="400">
        <f>AK112+'APONTAMENTO CREDENCIAMENTO'!AO112</f>
        <v>8</v>
      </c>
      <c r="AP112" s="400">
        <f>AL112+'APONTAMENTO CREDENCIAMENTO'!AP112</f>
        <v>0</v>
      </c>
      <c r="AQ112" s="400">
        <f>AM112+'APONTAMENTO CREDENCIAMENTO'!AQ112</f>
        <v>0</v>
      </c>
      <c r="AR112" s="400">
        <f>AN112+'APONTAMENTO CREDENCIAMENTO'!AR112</f>
        <v>0</v>
      </c>
      <c r="AS112" s="400">
        <f>AO112+'APONTAMENTO CREDENCIAMENTO'!AS112</f>
        <v>8</v>
      </c>
      <c r="AT112" s="400">
        <f>AP112+'APONTAMENTO CREDENCIAMENTO'!AT112</f>
        <v>0</v>
      </c>
      <c r="AU112" s="400">
        <f>AQ112+'APONTAMENTO CREDENCIAMENTO'!AU112</f>
        <v>0</v>
      </c>
      <c r="AV112" s="400">
        <f>AR112+'APONTAMENTO CREDENCIAMENTO'!AV112</f>
        <v>0</v>
      </c>
      <c r="AW112" s="400">
        <f>AS112+'APONTAMENTO CREDENCIAMENTO'!AW112</f>
        <v>8</v>
      </c>
      <c r="AX112" s="400">
        <f>AT112+'APONTAMENTO CREDENCIAMENTO'!AX112</f>
        <v>0</v>
      </c>
      <c r="AY112" s="400">
        <f>AU112+'APONTAMENTO CREDENCIAMENTO'!AY112</f>
        <v>0</v>
      </c>
      <c r="AZ112" s="400">
        <f>AV112+'APONTAMENTO CREDENCIAMENTO'!AZ112</f>
        <v>0</v>
      </c>
      <c r="BA112" s="400">
        <f>AW112+'APONTAMENTO CREDENCIAMENTO'!BA112</f>
        <v>8</v>
      </c>
      <c r="BB112" s="400">
        <f>AX112+'APONTAMENTO CREDENCIAMENTO'!BB112</f>
        <v>0</v>
      </c>
      <c r="BC112" s="400">
        <f>AY112+'APONTAMENTO CREDENCIAMENTO'!BC112</f>
        <v>0</v>
      </c>
      <c r="BD112" s="400">
        <f>AZ112+'APONTAMENTO CREDENCIAMENTO'!BD112</f>
        <v>0</v>
      </c>
      <c r="BE112" s="400">
        <f>BA112+'APONTAMENTO CREDENCIAMENTO'!BE112</f>
        <v>8</v>
      </c>
      <c r="BF112" s="400">
        <f>BB112+'APONTAMENTO CREDENCIAMENTO'!BF112</f>
        <v>0</v>
      </c>
      <c r="BG112" s="400">
        <f>BC112+'APONTAMENTO CREDENCIAMENTO'!BG112</f>
        <v>0</v>
      </c>
      <c r="BH112" s="400">
        <f>BD112+'APONTAMENTO CREDENCIAMENTO'!BH112</f>
        <v>0</v>
      </c>
      <c r="BI112" s="400">
        <f>BE112+'APONTAMENTO CREDENCIAMENTO'!BI112</f>
        <v>8</v>
      </c>
      <c r="BJ112" s="400">
        <f>BF112+'APONTAMENTO CREDENCIAMENTO'!BJ112</f>
        <v>0</v>
      </c>
      <c r="BK112" s="400">
        <f>BG112+'APONTAMENTO CREDENCIAMENTO'!BK112</f>
        <v>0</v>
      </c>
      <c r="BL112" s="400">
        <f>BH112+'APONTAMENTO CREDENCIAMENTO'!BL112</f>
        <v>0</v>
      </c>
      <c r="BM112" s="400">
        <f>BI112+'APONTAMENTO CREDENCIAMENTO'!BM112</f>
        <v>8</v>
      </c>
      <c r="BN112" s="400">
        <f>BJ112+'APONTAMENTO CREDENCIAMENTO'!BN112</f>
        <v>0</v>
      </c>
      <c r="BO112" s="400">
        <f>BK112+'APONTAMENTO CREDENCIAMENTO'!BO112</f>
        <v>0</v>
      </c>
      <c r="BP112" s="400">
        <f>BL112+'APONTAMENTO CREDENCIAMENTO'!BP112</f>
        <v>0</v>
      </c>
      <c r="BQ112" s="400">
        <f>BM112+'APONTAMENTO CREDENCIAMENTO'!BQ112</f>
        <v>8</v>
      </c>
      <c r="BR112" s="400">
        <f>BN112+'APONTAMENTO CREDENCIAMENTO'!BR112</f>
        <v>0</v>
      </c>
      <c r="BS112" s="400">
        <f>BO112+'APONTAMENTO CREDENCIAMENTO'!BS112</f>
        <v>0</v>
      </c>
      <c r="BT112" s="400">
        <f>BP112+'APONTAMENTO CREDENCIAMENTO'!BT112</f>
        <v>0</v>
      </c>
      <c r="BU112" s="400">
        <f>BQ112+'APONTAMENTO CREDENCIAMENTO'!BU112</f>
        <v>8</v>
      </c>
      <c r="BV112" s="400">
        <f>BR112+'APONTAMENTO CREDENCIAMENTO'!BV112</f>
        <v>0</v>
      </c>
      <c r="BW112" s="400">
        <f>BS112+'APONTAMENTO CREDENCIAMENTO'!BW112</f>
        <v>0</v>
      </c>
      <c r="BX112" s="400">
        <f>BT112+'APONTAMENTO CREDENCIAMENTO'!BX112</f>
        <v>0</v>
      </c>
      <c r="BY112" s="400">
        <f>BU112+'APONTAMENTO CREDENCIAMENTO'!BY112</f>
        <v>8</v>
      </c>
      <c r="BZ112" s="400">
        <f>BV112+'APONTAMENTO CREDENCIAMENTO'!BZ112</f>
        <v>0</v>
      </c>
      <c r="CA112" s="400">
        <f>BW112+'APONTAMENTO CREDENCIAMENTO'!CA112</f>
        <v>0</v>
      </c>
      <c r="CB112" s="400">
        <f>BX112+'APONTAMENTO CREDENCIAMENTO'!CB112</f>
        <v>0</v>
      </c>
      <c r="CC112" s="400">
        <f>BY112+'APONTAMENTO CREDENCIAMENTO'!CC112</f>
        <v>8</v>
      </c>
      <c r="CD112" s="400">
        <f>BZ112+'APONTAMENTO CREDENCIAMENTO'!CD112</f>
        <v>0</v>
      </c>
      <c r="CE112" s="400">
        <f>CA112+'APONTAMENTO CREDENCIAMENTO'!CE112</f>
        <v>0</v>
      </c>
      <c r="CF112" s="400">
        <f>CB112+'APONTAMENTO CREDENCIAMENTO'!CF112</f>
        <v>0</v>
      </c>
      <c r="CG112" s="400">
        <f>CC112+'APONTAMENTO CREDENCIAMENTO'!CG112</f>
        <v>8</v>
      </c>
      <c r="CH112" s="400">
        <f>CD112+'APONTAMENTO CREDENCIAMENTO'!CH112</f>
        <v>0</v>
      </c>
      <c r="CI112" s="400">
        <f>CE112+'APONTAMENTO CREDENCIAMENTO'!CI112</f>
        <v>0</v>
      </c>
      <c r="CJ112" s="400">
        <f>CF112+'APONTAMENTO CREDENCIAMENTO'!CJ112</f>
        <v>0</v>
      </c>
      <c r="CK112" s="400">
        <f>CG112+'APONTAMENTO CREDENCIAMENTO'!CK112</f>
        <v>8</v>
      </c>
      <c r="CL112" s="400">
        <f>CH112+'APONTAMENTO CREDENCIAMENTO'!CL112</f>
        <v>0</v>
      </c>
      <c r="CM112" s="400">
        <f>CI112+'APONTAMENTO CREDENCIAMENTO'!CM112</f>
        <v>0</v>
      </c>
      <c r="CN112" s="400">
        <f>CJ112+'APONTAMENTO CREDENCIAMENTO'!CN112</f>
        <v>0</v>
      </c>
      <c r="CO112" s="400">
        <f>CK112+'APONTAMENTO CREDENCIAMENTO'!CO112</f>
        <v>8</v>
      </c>
      <c r="CP112" s="400">
        <f>CL112+'APONTAMENTO CREDENCIAMENTO'!CP112</f>
        <v>0</v>
      </c>
      <c r="CQ112" s="400">
        <f>CM112+'APONTAMENTO CREDENCIAMENTO'!CQ112</f>
        <v>0</v>
      </c>
      <c r="CR112" s="400">
        <f>CN112+'APONTAMENTO CREDENCIAMENTO'!CR112</f>
        <v>0</v>
      </c>
      <c r="CS112" s="400">
        <f>CO112+'APONTAMENTO CREDENCIAMENTO'!CS112</f>
        <v>8</v>
      </c>
      <c r="CT112" s="400">
        <f>CP112+'APONTAMENTO CREDENCIAMENTO'!CT112</f>
        <v>0</v>
      </c>
      <c r="CU112" s="400">
        <f>CQ112+'APONTAMENTO CREDENCIAMENTO'!CU112</f>
        <v>0</v>
      </c>
      <c r="CV112" s="400">
        <f>CR112+'APONTAMENTO CREDENCIAMENTO'!CV112</f>
        <v>0</v>
      </c>
      <c r="CW112" s="400">
        <f>CS112+'APONTAMENTO CREDENCIAMENTO'!CW112</f>
        <v>8</v>
      </c>
      <c r="CX112" s="400">
        <f>CT112+'APONTAMENTO CREDENCIAMENTO'!CX112</f>
        <v>0</v>
      </c>
      <c r="CY112" s="400">
        <f>CU112+'APONTAMENTO CREDENCIAMENTO'!CY112</f>
        <v>0</v>
      </c>
      <c r="CZ112" s="400">
        <f>CV112+'APONTAMENTO CREDENCIAMENTO'!CZ112</f>
        <v>0</v>
      </c>
      <c r="DA112" s="400">
        <f>CW112+'APONTAMENTO CREDENCIAMENTO'!DA112</f>
        <v>8</v>
      </c>
      <c r="DB112" s="400">
        <f>CX112+'APONTAMENTO CREDENCIAMENTO'!DB112</f>
        <v>0</v>
      </c>
      <c r="DC112" s="400">
        <f>CY112+'APONTAMENTO CREDENCIAMENTO'!DC112</f>
        <v>0</v>
      </c>
      <c r="DD112" s="400">
        <f>CZ112+'APONTAMENTO CREDENCIAMENTO'!DD112</f>
        <v>0</v>
      </c>
      <c r="DE112" s="400">
        <f>DA112+'APONTAMENTO CREDENCIAMENTO'!DE112</f>
        <v>8</v>
      </c>
      <c r="DF112" s="400">
        <f>DB112+'APONTAMENTO CREDENCIAMENTO'!DF112</f>
        <v>0</v>
      </c>
      <c r="DG112" s="400">
        <f>DC112+'APONTAMENTO CREDENCIAMENTO'!DG112</f>
        <v>0</v>
      </c>
      <c r="DH112" s="400">
        <f>DD112+'APONTAMENTO CREDENCIAMENTO'!DH112</f>
        <v>0</v>
      </c>
      <c r="DI112" s="400">
        <f>DE112+'APONTAMENTO CREDENCIAMENTO'!DI112</f>
        <v>8</v>
      </c>
      <c r="DJ112" s="400">
        <f>DF112+'APONTAMENTO CREDENCIAMENTO'!DJ112</f>
        <v>0</v>
      </c>
      <c r="DK112" s="400">
        <f>DG112+'APONTAMENTO CREDENCIAMENTO'!DK112</f>
        <v>0</v>
      </c>
      <c r="DL112" s="400">
        <f>DH112+'APONTAMENTO CREDENCIAMENTO'!DL112</f>
        <v>0</v>
      </c>
      <c r="DM112" s="400">
        <f>DI112+'APONTAMENTO CREDENCIAMENTO'!DM112</f>
        <v>8</v>
      </c>
      <c r="DN112" s="400">
        <f>DJ112+'APONTAMENTO CREDENCIAMENTO'!DN112</f>
        <v>0</v>
      </c>
      <c r="DO112" s="400">
        <f>DK112+'APONTAMENTO CREDENCIAMENTO'!DO112</f>
        <v>0</v>
      </c>
      <c r="DP112" s="400">
        <f>DL112+'APONTAMENTO CREDENCIAMENTO'!DP112</f>
        <v>0</v>
      </c>
      <c r="DQ112" s="400">
        <f>DM112+'APONTAMENTO CREDENCIAMENTO'!DQ112</f>
        <v>8</v>
      </c>
      <c r="DR112" s="400">
        <f>DN112+'APONTAMENTO CREDENCIAMENTO'!DR112</f>
        <v>0</v>
      </c>
      <c r="DS112" s="400">
        <f>DO112+'APONTAMENTO CREDENCIAMENTO'!DS112</f>
        <v>0</v>
      </c>
      <c r="DT112" s="400">
        <f>DP112+'APONTAMENTO CREDENCIAMENTO'!DT112</f>
        <v>0</v>
      </c>
      <c r="DU112" s="400">
        <f>DQ112+'APONTAMENTO CREDENCIAMENTO'!DU112</f>
        <v>8</v>
      </c>
      <c r="DV112" s="400">
        <f>DR112+'APONTAMENTO CREDENCIAMENTO'!DV112</f>
        <v>0</v>
      </c>
      <c r="DW112" s="400">
        <f>DS112+'APONTAMENTO CREDENCIAMENTO'!DW112</f>
        <v>0</v>
      </c>
      <c r="DX112" s="400">
        <f>DT112+'APONTAMENTO CREDENCIAMENTO'!DX112</f>
        <v>0</v>
      </c>
      <c r="DY112" s="400">
        <f>DU112+'APONTAMENTO CREDENCIAMENTO'!DY112</f>
        <v>8</v>
      </c>
      <c r="DZ112" s="400">
        <f>DV112+'APONTAMENTO CREDENCIAMENTO'!DZ112</f>
        <v>0</v>
      </c>
      <c r="EA112" s="400">
        <f>DW112+'APONTAMENTO CREDENCIAMENTO'!EA112</f>
        <v>0</v>
      </c>
      <c r="EB112" s="400">
        <f>DX112+'APONTAMENTO CREDENCIAMENTO'!EB112</f>
        <v>0</v>
      </c>
      <c r="EC112" s="400">
        <f>DY112+'APONTAMENTO CREDENCIAMENTO'!EC112</f>
        <v>8</v>
      </c>
      <c r="ED112" s="400">
        <f>DZ112+'APONTAMENTO CREDENCIAMENTO'!ED112</f>
        <v>0</v>
      </c>
      <c r="EE112" s="400">
        <f>EA112+'APONTAMENTO CREDENCIAMENTO'!EE112</f>
        <v>0</v>
      </c>
      <c r="EF112" s="400">
        <f>EB112+'APONTAMENTO CREDENCIAMENTO'!EF112</f>
        <v>0</v>
      </c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v>8</v>
      </c>
      <c r="EQ112" s="171">
        <v>0</v>
      </c>
      <c r="ER112" s="171">
        <v>0</v>
      </c>
      <c r="ES112" s="171">
        <v>0</v>
      </c>
      <c r="ET112" s="171">
        <v>0</v>
      </c>
      <c r="EU112" s="171">
        <v>0</v>
      </c>
      <c r="EV112" s="172">
        <v>8</v>
      </c>
      <c r="EW112" s="173"/>
      <c r="EX112" s="248">
        <v>0</v>
      </c>
      <c r="EY112" s="174">
        <v>0</v>
      </c>
      <c r="EZ112" s="249">
        <v>0</v>
      </c>
      <c r="FA112" s="249">
        <v>0</v>
      </c>
      <c r="FB112" s="174">
        <v>0</v>
      </c>
      <c r="FC112" s="126">
        <v>0</v>
      </c>
      <c r="FD112" s="250"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v>0</v>
      </c>
      <c r="HZ112" s="280">
        <v>0</v>
      </c>
      <c r="IA112" s="280">
        <v>0</v>
      </c>
      <c r="IB112" s="64"/>
      <c r="IC112" s="64"/>
    </row>
    <row r="113" spans="1:237" s="106" customFormat="1" ht="22.5" customHeight="1" x14ac:dyDescent="0.25">
      <c r="A113" s="368" t="s">
        <v>3278</v>
      </c>
      <c r="B113" s="369" t="s">
        <v>3279</v>
      </c>
      <c r="C113" s="375" t="s">
        <v>3191</v>
      </c>
      <c r="D113" s="371" t="s">
        <v>3280</v>
      </c>
      <c r="E113" s="371" t="s">
        <v>3281</v>
      </c>
      <c r="F113" s="376" t="s">
        <v>3181</v>
      </c>
      <c r="G113" s="376" t="s">
        <v>3182</v>
      </c>
      <c r="H113" s="373" t="s">
        <v>1346</v>
      </c>
      <c r="I113" s="374" t="s">
        <v>1346</v>
      </c>
      <c r="J113" s="421" t="s">
        <v>3183</v>
      </c>
      <c r="K113" s="422" t="s">
        <v>3186</v>
      </c>
      <c r="L113" s="329">
        <v>0</v>
      </c>
      <c r="M113" s="329">
        <v>0</v>
      </c>
      <c r="N113" s="657"/>
      <c r="O113" s="658" t="s">
        <v>3347</v>
      </c>
      <c r="P113" s="659">
        <v>0</v>
      </c>
      <c r="Q113" s="400"/>
      <c r="R113" s="401"/>
      <c r="S113" s="400"/>
      <c r="T113" s="401"/>
      <c r="U113" s="400">
        <f>Q113+'APONTAMENTO CREDENCIAMENTO'!U113</f>
        <v>0</v>
      </c>
      <c r="V113" s="400">
        <f>R113+'APONTAMENTO CREDENCIAMENTO'!V113</f>
        <v>0</v>
      </c>
      <c r="W113" s="400">
        <f>S113+'APONTAMENTO CREDENCIAMENTO'!W113</f>
        <v>0</v>
      </c>
      <c r="X113" s="400">
        <f>T113+'APONTAMENTO CREDENCIAMENTO'!X113</f>
        <v>0</v>
      </c>
      <c r="Y113" s="400">
        <f>U113+'APONTAMENTO CREDENCIAMENTO'!Y113</f>
        <v>0</v>
      </c>
      <c r="Z113" s="400">
        <f>V113+'APONTAMENTO CREDENCIAMENTO'!Z113</f>
        <v>0</v>
      </c>
      <c r="AA113" s="400">
        <f>W113+'APONTAMENTO CREDENCIAMENTO'!AA113</f>
        <v>0</v>
      </c>
      <c r="AB113" s="400">
        <f>X113+'APONTAMENTO CREDENCIAMENTO'!AB113</f>
        <v>0</v>
      </c>
      <c r="AC113" s="400">
        <f>Y113+'APONTAMENTO CREDENCIAMENTO'!AC113</f>
        <v>0</v>
      </c>
      <c r="AD113" s="400">
        <f>Z113+'APONTAMENTO CREDENCIAMENTO'!AD113</f>
        <v>0</v>
      </c>
      <c r="AE113" s="400">
        <f>AA113+'APONTAMENTO CREDENCIAMENTO'!AE113</f>
        <v>0</v>
      </c>
      <c r="AF113" s="400">
        <f>AB113+'APONTAMENTO CREDENCIAMENTO'!AF113</f>
        <v>0</v>
      </c>
      <c r="AG113" s="400">
        <f>AC113+'APONTAMENTO CREDENCIAMENTO'!AG113</f>
        <v>0</v>
      </c>
      <c r="AH113" s="400">
        <f>AD113+'APONTAMENTO CREDENCIAMENTO'!AH113</f>
        <v>0</v>
      </c>
      <c r="AI113" s="400">
        <f>AE113+'APONTAMENTO CREDENCIAMENTO'!AI113</f>
        <v>0</v>
      </c>
      <c r="AJ113" s="400">
        <f>AF113+'APONTAMENTO CREDENCIAMENTO'!AJ113</f>
        <v>0</v>
      </c>
      <c r="AK113" s="400">
        <f>AG113+'APONTAMENTO CREDENCIAMENTO'!AK113</f>
        <v>0</v>
      </c>
      <c r="AL113" s="400">
        <f>AH113+'APONTAMENTO CREDENCIAMENTO'!AL113</f>
        <v>0</v>
      </c>
      <c r="AM113" s="400">
        <f>AI113+'APONTAMENTO CREDENCIAMENTO'!AM113</f>
        <v>0</v>
      </c>
      <c r="AN113" s="400">
        <f>AJ113+'APONTAMENTO CREDENCIAMENTO'!AN113</f>
        <v>0</v>
      </c>
      <c r="AO113" s="400">
        <f>AK113+'APONTAMENTO CREDENCIAMENTO'!AO113</f>
        <v>0</v>
      </c>
      <c r="AP113" s="400">
        <f>AL113+'APONTAMENTO CREDENCIAMENTO'!AP113</f>
        <v>0</v>
      </c>
      <c r="AQ113" s="400">
        <f>AM113+'APONTAMENTO CREDENCIAMENTO'!AQ113</f>
        <v>0</v>
      </c>
      <c r="AR113" s="400">
        <f>AN113+'APONTAMENTO CREDENCIAMENTO'!AR113</f>
        <v>0</v>
      </c>
      <c r="AS113" s="400">
        <f>AO113+'APONTAMENTO CREDENCIAMENTO'!AS113</f>
        <v>0</v>
      </c>
      <c r="AT113" s="400">
        <f>AP113+'APONTAMENTO CREDENCIAMENTO'!AT113</f>
        <v>0</v>
      </c>
      <c r="AU113" s="400">
        <f>AQ113+'APONTAMENTO CREDENCIAMENTO'!AU113</f>
        <v>0</v>
      </c>
      <c r="AV113" s="400">
        <f>AR113+'APONTAMENTO CREDENCIAMENTO'!AV113</f>
        <v>0</v>
      </c>
      <c r="AW113" s="400">
        <f>AS113+'APONTAMENTO CREDENCIAMENTO'!AW113</f>
        <v>0</v>
      </c>
      <c r="AX113" s="400">
        <f>AT113+'APONTAMENTO CREDENCIAMENTO'!AX113</f>
        <v>0</v>
      </c>
      <c r="AY113" s="400">
        <f>AU113+'APONTAMENTO CREDENCIAMENTO'!AY113</f>
        <v>0</v>
      </c>
      <c r="AZ113" s="400">
        <f>AV113+'APONTAMENTO CREDENCIAMENTO'!AZ113</f>
        <v>0</v>
      </c>
      <c r="BA113" s="400">
        <f>AW113+'APONTAMENTO CREDENCIAMENTO'!BA113</f>
        <v>0</v>
      </c>
      <c r="BB113" s="400">
        <f>AX113+'APONTAMENTO CREDENCIAMENTO'!BB113</f>
        <v>0</v>
      </c>
      <c r="BC113" s="400">
        <f>AY113+'APONTAMENTO CREDENCIAMENTO'!BC113</f>
        <v>0</v>
      </c>
      <c r="BD113" s="400">
        <f>AZ113+'APONTAMENTO CREDENCIAMENTO'!BD113</f>
        <v>0</v>
      </c>
      <c r="BE113" s="400">
        <f>BA113+'APONTAMENTO CREDENCIAMENTO'!BE113</f>
        <v>0</v>
      </c>
      <c r="BF113" s="400">
        <f>BB113+'APONTAMENTO CREDENCIAMENTO'!BF113</f>
        <v>0</v>
      </c>
      <c r="BG113" s="400">
        <f>BC113+'APONTAMENTO CREDENCIAMENTO'!BG113</f>
        <v>0</v>
      </c>
      <c r="BH113" s="400">
        <f>BD113+'APONTAMENTO CREDENCIAMENTO'!BH113</f>
        <v>0</v>
      </c>
      <c r="BI113" s="400">
        <f>BE113+'APONTAMENTO CREDENCIAMENTO'!BI113</f>
        <v>0</v>
      </c>
      <c r="BJ113" s="400">
        <f>BF113+'APONTAMENTO CREDENCIAMENTO'!BJ113</f>
        <v>0</v>
      </c>
      <c r="BK113" s="400">
        <f>BG113+'APONTAMENTO CREDENCIAMENTO'!BK113</f>
        <v>0</v>
      </c>
      <c r="BL113" s="400">
        <f>BH113+'APONTAMENTO CREDENCIAMENTO'!BL113</f>
        <v>0</v>
      </c>
      <c r="BM113" s="400">
        <f>BI113+'APONTAMENTO CREDENCIAMENTO'!BM113</f>
        <v>0</v>
      </c>
      <c r="BN113" s="400">
        <f>BJ113+'APONTAMENTO CREDENCIAMENTO'!BN113</f>
        <v>0</v>
      </c>
      <c r="BO113" s="400">
        <f>BK113+'APONTAMENTO CREDENCIAMENTO'!BO113</f>
        <v>0</v>
      </c>
      <c r="BP113" s="400">
        <f>BL113+'APONTAMENTO CREDENCIAMENTO'!BP113</f>
        <v>0</v>
      </c>
      <c r="BQ113" s="400">
        <f>BM113+'APONTAMENTO CREDENCIAMENTO'!BQ113</f>
        <v>0</v>
      </c>
      <c r="BR113" s="400">
        <f>BN113+'APONTAMENTO CREDENCIAMENTO'!BR113</f>
        <v>0</v>
      </c>
      <c r="BS113" s="400">
        <f>BO113+'APONTAMENTO CREDENCIAMENTO'!BS113</f>
        <v>0</v>
      </c>
      <c r="BT113" s="400">
        <f>BP113+'APONTAMENTO CREDENCIAMENTO'!BT113</f>
        <v>0</v>
      </c>
      <c r="BU113" s="400">
        <f>BQ113+'APONTAMENTO CREDENCIAMENTO'!BU113</f>
        <v>0</v>
      </c>
      <c r="BV113" s="400">
        <f>BR113+'APONTAMENTO CREDENCIAMENTO'!BV113</f>
        <v>0</v>
      </c>
      <c r="BW113" s="400">
        <f>BS113+'APONTAMENTO CREDENCIAMENTO'!BW113</f>
        <v>0</v>
      </c>
      <c r="BX113" s="400">
        <f>BT113+'APONTAMENTO CREDENCIAMENTO'!BX113</f>
        <v>0</v>
      </c>
      <c r="BY113" s="400">
        <f>BU113+'APONTAMENTO CREDENCIAMENTO'!BY113</f>
        <v>0</v>
      </c>
      <c r="BZ113" s="400">
        <f>BV113+'APONTAMENTO CREDENCIAMENTO'!BZ113</f>
        <v>0</v>
      </c>
      <c r="CA113" s="400">
        <f>BW113+'APONTAMENTO CREDENCIAMENTO'!CA113</f>
        <v>0</v>
      </c>
      <c r="CB113" s="400">
        <f>BX113+'APONTAMENTO CREDENCIAMENTO'!CB113</f>
        <v>0</v>
      </c>
      <c r="CC113" s="400">
        <f>BY113+'APONTAMENTO CREDENCIAMENTO'!CC113</f>
        <v>0</v>
      </c>
      <c r="CD113" s="400">
        <f>BZ113+'APONTAMENTO CREDENCIAMENTO'!CD113</f>
        <v>0</v>
      </c>
      <c r="CE113" s="400">
        <f>CA113+'APONTAMENTO CREDENCIAMENTO'!CE113</f>
        <v>0</v>
      </c>
      <c r="CF113" s="400">
        <f>CB113+'APONTAMENTO CREDENCIAMENTO'!CF113</f>
        <v>0</v>
      </c>
      <c r="CG113" s="400">
        <f>CC113+'APONTAMENTO CREDENCIAMENTO'!CG113</f>
        <v>0</v>
      </c>
      <c r="CH113" s="400">
        <f>CD113+'APONTAMENTO CREDENCIAMENTO'!CH113</f>
        <v>0</v>
      </c>
      <c r="CI113" s="400">
        <f>CE113+'APONTAMENTO CREDENCIAMENTO'!CI113</f>
        <v>0</v>
      </c>
      <c r="CJ113" s="400">
        <f>CF113+'APONTAMENTO CREDENCIAMENTO'!CJ113</f>
        <v>0</v>
      </c>
      <c r="CK113" s="400">
        <f>CG113+'APONTAMENTO CREDENCIAMENTO'!CK113</f>
        <v>0</v>
      </c>
      <c r="CL113" s="400">
        <f>CH113+'APONTAMENTO CREDENCIAMENTO'!CL113</f>
        <v>0</v>
      </c>
      <c r="CM113" s="400">
        <f>CI113+'APONTAMENTO CREDENCIAMENTO'!CM113</f>
        <v>0</v>
      </c>
      <c r="CN113" s="400">
        <f>CJ113+'APONTAMENTO CREDENCIAMENTO'!CN113</f>
        <v>0</v>
      </c>
      <c r="CO113" s="400">
        <f>CK113+'APONTAMENTO CREDENCIAMENTO'!CO113</f>
        <v>0</v>
      </c>
      <c r="CP113" s="400">
        <f>CL113+'APONTAMENTO CREDENCIAMENTO'!CP113</f>
        <v>0</v>
      </c>
      <c r="CQ113" s="400">
        <f>CM113+'APONTAMENTO CREDENCIAMENTO'!CQ113</f>
        <v>0</v>
      </c>
      <c r="CR113" s="400">
        <f>CN113+'APONTAMENTO CREDENCIAMENTO'!CR113</f>
        <v>0</v>
      </c>
      <c r="CS113" s="400">
        <f>CO113+'APONTAMENTO CREDENCIAMENTO'!CS113</f>
        <v>0</v>
      </c>
      <c r="CT113" s="400">
        <f>CP113+'APONTAMENTO CREDENCIAMENTO'!CT113</f>
        <v>0</v>
      </c>
      <c r="CU113" s="400">
        <f>CQ113+'APONTAMENTO CREDENCIAMENTO'!CU113</f>
        <v>0</v>
      </c>
      <c r="CV113" s="400">
        <f>CR113+'APONTAMENTO CREDENCIAMENTO'!CV113</f>
        <v>0</v>
      </c>
      <c r="CW113" s="400">
        <f>CS113+'APONTAMENTO CREDENCIAMENTO'!CW113</f>
        <v>0</v>
      </c>
      <c r="CX113" s="400">
        <f>CT113+'APONTAMENTO CREDENCIAMENTO'!CX113</f>
        <v>0</v>
      </c>
      <c r="CY113" s="400">
        <f>CU113+'APONTAMENTO CREDENCIAMENTO'!CY113</f>
        <v>0</v>
      </c>
      <c r="CZ113" s="400">
        <f>CV113+'APONTAMENTO CREDENCIAMENTO'!CZ113</f>
        <v>0</v>
      </c>
      <c r="DA113" s="400">
        <f>CW113+'APONTAMENTO CREDENCIAMENTO'!DA113</f>
        <v>0</v>
      </c>
      <c r="DB113" s="400">
        <f>CX113+'APONTAMENTO CREDENCIAMENTO'!DB113</f>
        <v>0</v>
      </c>
      <c r="DC113" s="400">
        <f>CY113+'APONTAMENTO CREDENCIAMENTO'!DC113</f>
        <v>0</v>
      </c>
      <c r="DD113" s="400">
        <f>CZ113+'APONTAMENTO CREDENCIAMENTO'!DD113</f>
        <v>0</v>
      </c>
      <c r="DE113" s="400">
        <f>DA113+'APONTAMENTO CREDENCIAMENTO'!DE113</f>
        <v>0</v>
      </c>
      <c r="DF113" s="400">
        <f>DB113+'APONTAMENTO CREDENCIAMENTO'!DF113</f>
        <v>0</v>
      </c>
      <c r="DG113" s="400">
        <f>DC113+'APONTAMENTO CREDENCIAMENTO'!DG113</f>
        <v>0</v>
      </c>
      <c r="DH113" s="400">
        <f>DD113+'APONTAMENTO CREDENCIAMENTO'!DH113</f>
        <v>0</v>
      </c>
      <c r="DI113" s="400">
        <f>DE113+'APONTAMENTO CREDENCIAMENTO'!DI113</f>
        <v>0</v>
      </c>
      <c r="DJ113" s="400">
        <f>DF113+'APONTAMENTO CREDENCIAMENTO'!DJ113</f>
        <v>0</v>
      </c>
      <c r="DK113" s="400">
        <f>DG113+'APONTAMENTO CREDENCIAMENTO'!DK113</f>
        <v>0</v>
      </c>
      <c r="DL113" s="400">
        <f>DH113+'APONTAMENTO CREDENCIAMENTO'!DL113</f>
        <v>0</v>
      </c>
      <c r="DM113" s="400">
        <f>DI113+'APONTAMENTO CREDENCIAMENTO'!DM113</f>
        <v>0</v>
      </c>
      <c r="DN113" s="400">
        <f>DJ113+'APONTAMENTO CREDENCIAMENTO'!DN113</f>
        <v>0</v>
      </c>
      <c r="DO113" s="400">
        <f>DK113+'APONTAMENTO CREDENCIAMENTO'!DO113</f>
        <v>0</v>
      </c>
      <c r="DP113" s="400">
        <f>DL113+'APONTAMENTO CREDENCIAMENTO'!DP113</f>
        <v>0</v>
      </c>
      <c r="DQ113" s="400">
        <f>DM113+'APONTAMENTO CREDENCIAMENTO'!DQ113</f>
        <v>0</v>
      </c>
      <c r="DR113" s="400">
        <f>DN113+'APONTAMENTO CREDENCIAMENTO'!DR113</f>
        <v>0</v>
      </c>
      <c r="DS113" s="400">
        <f>DO113+'APONTAMENTO CREDENCIAMENTO'!DS113</f>
        <v>0</v>
      </c>
      <c r="DT113" s="400">
        <f>DP113+'APONTAMENTO CREDENCIAMENTO'!DT113</f>
        <v>0</v>
      </c>
      <c r="DU113" s="400">
        <f>DQ113+'APONTAMENTO CREDENCIAMENTO'!DU113</f>
        <v>0</v>
      </c>
      <c r="DV113" s="400">
        <f>DR113+'APONTAMENTO CREDENCIAMENTO'!DV113</f>
        <v>0</v>
      </c>
      <c r="DW113" s="400">
        <f>DS113+'APONTAMENTO CREDENCIAMENTO'!DW113</f>
        <v>0</v>
      </c>
      <c r="DX113" s="400">
        <f>DT113+'APONTAMENTO CREDENCIAMENTO'!DX113</f>
        <v>0</v>
      </c>
      <c r="DY113" s="400">
        <f>DU113+'APONTAMENTO CREDENCIAMENTO'!DY113</f>
        <v>0</v>
      </c>
      <c r="DZ113" s="400">
        <f>DV113+'APONTAMENTO CREDENCIAMENTO'!DZ113</f>
        <v>0</v>
      </c>
      <c r="EA113" s="400">
        <f>DW113+'APONTAMENTO CREDENCIAMENTO'!EA113</f>
        <v>0</v>
      </c>
      <c r="EB113" s="400">
        <f>DX113+'APONTAMENTO CREDENCIAMENTO'!EB113</f>
        <v>0</v>
      </c>
      <c r="EC113" s="400">
        <f>DY113+'APONTAMENTO CREDENCIAMENTO'!EC113</f>
        <v>0</v>
      </c>
      <c r="ED113" s="400">
        <f>DZ113+'APONTAMENTO CREDENCIAMENTO'!ED113</f>
        <v>0</v>
      </c>
      <c r="EE113" s="400">
        <f>EA113+'APONTAMENTO CREDENCIAMENTO'!EE113</f>
        <v>0</v>
      </c>
      <c r="EF113" s="400">
        <f>EB113+'APONTAMENTO CREDENCIAMENTO'!EF113</f>
        <v>0</v>
      </c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v>0</v>
      </c>
      <c r="EQ113" s="171">
        <v>0</v>
      </c>
      <c r="ER113" s="171">
        <v>0</v>
      </c>
      <c r="ES113" s="171">
        <v>0</v>
      </c>
      <c r="ET113" s="171">
        <v>0</v>
      </c>
      <c r="EU113" s="171">
        <v>0</v>
      </c>
      <c r="EV113" s="172">
        <v>0</v>
      </c>
      <c r="EW113" s="125"/>
      <c r="EX113" s="248">
        <v>0</v>
      </c>
      <c r="EY113" s="174">
        <v>0</v>
      </c>
      <c r="EZ113" s="249">
        <v>0</v>
      </c>
      <c r="FA113" s="249">
        <v>0</v>
      </c>
      <c r="FB113" s="174">
        <v>0</v>
      </c>
      <c r="FC113" s="126">
        <v>0</v>
      </c>
      <c r="FD113" s="250"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v>0</v>
      </c>
      <c r="HZ113" s="280">
        <v>0</v>
      </c>
      <c r="IA113" s="280">
        <v>0</v>
      </c>
      <c r="IB113" s="64"/>
      <c r="IC113" s="64"/>
    </row>
    <row r="114" spans="1:237" s="106" customFormat="1" ht="22.5" customHeight="1" x14ac:dyDescent="0.25">
      <c r="A114" s="368" t="s">
        <v>3278</v>
      </c>
      <c r="B114" s="369" t="s">
        <v>3279</v>
      </c>
      <c r="C114" s="375" t="s">
        <v>3191</v>
      </c>
      <c r="D114" s="371" t="s">
        <v>3280</v>
      </c>
      <c r="E114" s="371" t="s">
        <v>3281</v>
      </c>
      <c r="F114" s="376" t="s">
        <v>3181</v>
      </c>
      <c r="G114" s="376" t="s">
        <v>3182</v>
      </c>
      <c r="H114" s="373" t="s">
        <v>1346</v>
      </c>
      <c r="I114" s="374" t="s">
        <v>1346</v>
      </c>
      <c r="J114" s="421" t="s">
        <v>3183</v>
      </c>
      <c r="K114" s="423" t="s">
        <v>3187</v>
      </c>
      <c r="L114" s="329">
        <v>0</v>
      </c>
      <c r="M114" s="329">
        <v>0</v>
      </c>
      <c r="N114" s="657"/>
      <c r="O114" s="658" t="s">
        <v>3347</v>
      </c>
      <c r="P114" s="659">
        <v>0</v>
      </c>
      <c r="Q114" s="400"/>
      <c r="R114" s="401"/>
      <c r="S114" s="400"/>
      <c r="T114" s="401"/>
      <c r="U114" s="400">
        <f>Q114+'APONTAMENTO CREDENCIAMENTO'!U114</f>
        <v>0</v>
      </c>
      <c r="V114" s="400">
        <f>R114+'APONTAMENTO CREDENCIAMENTO'!V114</f>
        <v>0</v>
      </c>
      <c r="W114" s="400">
        <f>S114+'APONTAMENTO CREDENCIAMENTO'!W114</f>
        <v>0</v>
      </c>
      <c r="X114" s="400">
        <f>T114+'APONTAMENTO CREDENCIAMENTO'!X114</f>
        <v>0</v>
      </c>
      <c r="Y114" s="400">
        <f>U114+'APONTAMENTO CREDENCIAMENTO'!Y114</f>
        <v>0</v>
      </c>
      <c r="Z114" s="400">
        <f>V114+'APONTAMENTO CREDENCIAMENTO'!Z114</f>
        <v>0</v>
      </c>
      <c r="AA114" s="400">
        <f>W114+'APONTAMENTO CREDENCIAMENTO'!AA114</f>
        <v>0</v>
      </c>
      <c r="AB114" s="400">
        <f>X114+'APONTAMENTO CREDENCIAMENTO'!AB114</f>
        <v>0</v>
      </c>
      <c r="AC114" s="400">
        <f>Y114+'APONTAMENTO CREDENCIAMENTO'!AC114</f>
        <v>0</v>
      </c>
      <c r="AD114" s="400">
        <f>Z114+'APONTAMENTO CREDENCIAMENTO'!AD114</f>
        <v>0</v>
      </c>
      <c r="AE114" s="400">
        <f>AA114+'APONTAMENTO CREDENCIAMENTO'!AE114</f>
        <v>0</v>
      </c>
      <c r="AF114" s="400">
        <f>AB114+'APONTAMENTO CREDENCIAMENTO'!AF114</f>
        <v>0</v>
      </c>
      <c r="AG114" s="400">
        <f>AC114+'APONTAMENTO CREDENCIAMENTO'!AG114</f>
        <v>0</v>
      </c>
      <c r="AH114" s="400">
        <f>AD114+'APONTAMENTO CREDENCIAMENTO'!AH114</f>
        <v>0</v>
      </c>
      <c r="AI114" s="400">
        <f>AE114+'APONTAMENTO CREDENCIAMENTO'!AI114</f>
        <v>0</v>
      </c>
      <c r="AJ114" s="400">
        <f>AF114+'APONTAMENTO CREDENCIAMENTO'!AJ114</f>
        <v>0</v>
      </c>
      <c r="AK114" s="400">
        <f>AG114+'APONTAMENTO CREDENCIAMENTO'!AK114</f>
        <v>0</v>
      </c>
      <c r="AL114" s="400">
        <f>AH114+'APONTAMENTO CREDENCIAMENTO'!AL114</f>
        <v>0</v>
      </c>
      <c r="AM114" s="400">
        <f>AI114+'APONTAMENTO CREDENCIAMENTO'!AM114</f>
        <v>0</v>
      </c>
      <c r="AN114" s="400">
        <f>AJ114+'APONTAMENTO CREDENCIAMENTO'!AN114</f>
        <v>0</v>
      </c>
      <c r="AO114" s="400">
        <f>AK114+'APONTAMENTO CREDENCIAMENTO'!AO114</f>
        <v>0</v>
      </c>
      <c r="AP114" s="400">
        <f>AL114+'APONTAMENTO CREDENCIAMENTO'!AP114</f>
        <v>0</v>
      </c>
      <c r="AQ114" s="400">
        <f>AM114+'APONTAMENTO CREDENCIAMENTO'!AQ114</f>
        <v>0</v>
      </c>
      <c r="AR114" s="400">
        <f>AN114+'APONTAMENTO CREDENCIAMENTO'!AR114</f>
        <v>0</v>
      </c>
      <c r="AS114" s="400">
        <f>AO114+'APONTAMENTO CREDENCIAMENTO'!AS114</f>
        <v>0</v>
      </c>
      <c r="AT114" s="400">
        <f>AP114+'APONTAMENTO CREDENCIAMENTO'!AT114</f>
        <v>0</v>
      </c>
      <c r="AU114" s="400">
        <f>AQ114+'APONTAMENTO CREDENCIAMENTO'!AU114</f>
        <v>0</v>
      </c>
      <c r="AV114" s="400">
        <f>AR114+'APONTAMENTO CREDENCIAMENTO'!AV114</f>
        <v>0</v>
      </c>
      <c r="AW114" s="400">
        <f>AS114+'APONTAMENTO CREDENCIAMENTO'!AW114</f>
        <v>0</v>
      </c>
      <c r="AX114" s="400">
        <f>AT114+'APONTAMENTO CREDENCIAMENTO'!AX114</f>
        <v>0</v>
      </c>
      <c r="AY114" s="400">
        <f>AU114+'APONTAMENTO CREDENCIAMENTO'!AY114</f>
        <v>0</v>
      </c>
      <c r="AZ114" s="400">
        <f>AV114+'APONTAMENTO CREDENCIAMENTO'!AZ114</f>
        <v>0</v>
      </c>
      <c r="BA114" s="400">
        <f>AW114+'APONTAMENTO CREDENCIAMENTO'!BA114</f>
        <v>0</v>
      </c>
      <c r="BB114" s="400">
        <f>AX114+'APONTAMENTO CREDENCIAMENTO'!BB114</f>
        <v>0</v>
      </c>
      <c r="BC114" s="400">
        <f>AY114+'APONTAMENTO CREDENCIAMENTO'!BC114</f>
        <v>0</v>
      </c>
      <c r="BD114" s="400">
        <f>AZ114+'APONTAMENTO CREDENCIAMENTO'!BD114</f>
        <v>0</v>
      </c>
      <c r="BE114" s="400">
        <f>BA114+'APONTAMENTO CREDENCIAMENTO'!BE114</f>
        <v>0</v>
      </c>
      <c r="BF114" s="400">
        <f>BB114+'APONTAMENTO CREDENCIAMENTO'!BF114</f>
        <v>0</v>
      </c>
      <c r="BG114" s="400">
        <f>BC114+'APONTAMENTO CREDENCIAMENTO'!BG114</f>
        <v>0</v>
      </c>
      <c r="BH114" s="400">
        <f>BD114+'APONTAMENTO CREDENCIAMENTO'!BH114</f>
        <v>0</v>
      </c>
      <c r="BI114" s="400">
        <f>BE114+'APONTAMENTO CREDENCIAMENTO'!BI114</f>
        <v>0</v>
      </c>
      <c r="BJ114" s="400">
        <f>BF114+'APONTAMENTO CREDENCIAMENTO'!BJ114</f>
        <v>0</v>
      </c>
      <c r="BK114" s="400">
        <f>BG114+'APONTAMENTO CREDENCIAMENTO'!BK114</f>
        <v>0</v>
      </c>
      <c r="BL114" s="400">
        <f>BH114+'APONTAMENTO CREDENCIAMENTO'!BL114</f>
        <v>0</v>
      </c>
      <c r="BM114" s="400">
        <f>BI114+'APONTAMENTO CREDENCIAMENTO'!BM114</f>
        <v>0</v>
      </c>
      <c r="BN114" s="400">
        <f>BJ114+'APONTAMENTO CREDENCIAMENTO'!BN114</f>
        <v>0</v>
      </c>
      <c r="BO114" s="400">
        <f>BK114+'APONTAMENTO CREDENCIAMENTO'!BO114</f>
        <v>0</v>
      </c>
      <c r="BP114" s="400">
        <f>BL114+'APONTAMENTO CREDENCIAMENTO'!BP114</f>
        <v>0</v>
      </c>
      <c r="BQ114" s="400">
        <f>BM114+'APONTAMENTO CREDENCIAMENTO'!BQ114</f>
        <v>0</v>
      </c>
      <c r="BR114" s="400">
        <f>BN114+'APONTAMENTO CREDENCIAMENTO'!BR114</f>
        <v>0</v>
      </c>
      <c r="BS114" s="400">
        <f>BO114+'APONTAMENTO CREDENCIAMENTO'!BS114</f>
        <v>0</v>
      </c>
      <c r="BT114" s="400">
        <f>BP114+'APONTAMENTO CREDENCIAMENTO'!BT114</f>
        <v>0</v>
      </c>
      <c r="BU114" s="400">
        <f>BQ114+'APONTAMENTO CREDENCIAMENTO'!BU114</f>
        <v>0</v>
      </c>
      <c r="BV114" s="400">
        <f>BR114+'APONTAMENTO CREDENCIAMENTO'!BV114</f>
        <v>0</v>
      </c>
      <c r="BW114" s="400">
        <f>BS114+'APONTAMENTO CREDENCIAMENTO'!BW114</f>
        <v>0</v>
      </c>
      <c r="BX114" s="400">
        <f>BT114+'APONTAMENTO CREDENCIAMENTO'!BX114</f>
        <v>0</v>
      </c>
      <c r="BY114" s="400">
        <f>BU114+'APONTAMENTO CREDENCIAMENTO'!BY114</f>
        <v>0</v>
      </c>
      <c r="BZ114" s="400">
        <f>BV114+'APONTAMENTO CREDENCIAMENTO'!BZ114</f>
        <v>0</v>
      </c>
      <c r="CA114" s="400">
        <f>BW114+'APONTAMENTO CREDENCIAMENTO'!CA114</f>
        <v>0</v>
      </c>
      <c r="CB114" s="400">
        <f>BX114+'APONTAMENTO CREDENCIAMENTO'!CB114</f>
        <v>0</v>
      </c>
      <c r="CC114" s="400">
        <f>BY114+'APONTAMENTO CREDENCIAMENTO'!CC114</f>
        <v>0</v>
      </c>
      <c r="CD114" s="400">
        <f>BZ114+'APONTAMENTO CREDENCIAMENTO'!CD114</f>
        <v>0</v>
      </c>
      <c r="CE114" s="400">
        <f>CA114+'APONTAMENTO CREDENCIAMENTO'!CE114</f>
        <v>0</v>
      </c>
      <c r="CF114" s="400">
        <f>CB114+'APONTAMENTO CREDENCIAMENTO'!CF114</f>
        <v>0</v>
      </c>
      <c r="CG114" s="400">
        <f>CC114+'APONTAMENTO CREDENCIAMENTO'!CG114</f>
        <v>0</v>
      </c>
      <c r="CH114" s="400">
        <f>CD114+'APONTAMENTO CREDENCIAMENTO'!CH114</f>
        <v>0</v>
      </c>
      <c r="CI114" s="400">
        <f>CE114+'APONTAMENTO CREDENCIAMENTO'!CI114</f>
        <v>0</v>
      </c>
      <c r="CJ114" s="400">
        <f>CF114+'APONTAMENTO CREDENCIAMENTO'!CJ114</f>
        <v>0</v>
      </c>
      <c r="CK114" s="400">
        <f>CG114+'APONTAMENTO CREDENCIAMENTO'!CK114</f>
        <v>0</v>
      </c>
      <c r="CL114" s="400">
        <f>CH114+'APONTAMENTO CREDENCIAMENTO'!CL114</f>
        <v>0</v>
      </c>
      <c r="CM114" s="400">
        <f>CI114+'APONTAMENTO CREDENCIAMENTO'!CM114</f>
        <v>0</v>
      </c>
      <c r="CN114" s="400">
        <f>CJ114+'APONTAMENTO CREDENCIAMENTO'!CN114</f>
        <v>0</v>
      </c>
      <c r="CO114" s="400">
        <f>CK114+'APONTAMENTO CREDENCIAMENTO'!CO114</f>
        <v>0</v>
      </c>
      <c r="CP114" s="400">
        <f>CL114+'APONTAMENTO CREDENCIAMENTO'!CP114</f>
        <v>0</v>
      </c>
      <c r="CQ114" s="400">
        <f>CM114+'APONTAMENTO CREDENCIAMENTO'!CQ114</f>
        <v>0</v>
      </c>
      <c r="CR114" s="400">
        <f>CN114+'APONTAMENTO CREDENCIAMENTO'!CR114</f>
        <v>0</v>
      </c>
      <c r="CS114" s="400">
        <f>CO114+'APONTAMENTO CREDENCIAMENTO'!CS114</f>
        <v>0</v>
      </c>
      <c r="CT114" s="400">
        <f>CP114+'APONTAMENTO CREDENCIAMENTO'!CT114</f>
        <v>0</v>
      </c>
      <c r="CU114" s="400">
        <f>CQ114+'APONTAMENTO CREDENCIAMENTO'!CU114</f>
        <v>0</v>
      </c>
      <c r="CV114" s="400">
        <f>CR114+'APONTAMENTO CREDENCIAMENTO'!CV114</f>
        <v>0</v>
      </c>
      <c r="CW114" s="400">
        <f>CS114+'APONTAMENTO CREDENCIAMENTO'!CW114</f>
        <v>0</v>
      </c>
      <c r="CX114" s="400">
        <f>CT114+'APONTAMENTO CREDENCIAMENTO'!CX114</f>
        <v>0</v>
      </c>
      <c r="CY114" s="400">
        <f>CU114+'APONTAMENTO CREDENCIAMENTO'!CY114</f>
        <v>0</v>
      </c>
      <c r="CZ114" s="400">
        <f>CV114+'APONTAMENTO CREDENCIAMENTO'!CZ114</f>
        <v>0</v>
      </c>
      <c r="DA114" s="400">
        <f>CW114+'APONTAMENTO CREDENCIAMENTO'!DA114</f>
        <v>0</v>
      </c>
      <c r="DB114" s="400">
        <f>CX114+'APONTAMENTO CREDENCIAMENTO'!DB114</f>
        <v>0</v>
      </c>
      <c r="DC114" s="400">
        <f>CY114+'APONTAMENTO CREDENCIAMENTO'!DC114</f>
        <v>0</v>
      </c>
      <c r="DD114" s="400">
        <f>CZ114+'APONTAMENTO CREDENCIAMENTO'!DD114</f>
        <v>0</v>
      </c>
      <c r="DE114" s="400">
        <f>DA114+'APONTAMENTO CREDENCIAMENTO'!DE114</f>
        <v>0</v>
      </c>
      <c r="DF114" s="400">
        <f>DB114+'APONTAMENTO CREDENCIAMENTO'!DF114</f>
        <v>0</v>
      </c>
      <c r="DG114" s="400">
        <f>DC114+'APONTAMENTO CREDENCIAMENTO'!DG114</f>
        <v>0</v>
      </c>
      <c r="DH114" s="400">
        <f>DD114+'APONTAMENTO CREDENCIAMENTO'!DH114</f>
        <v>0</v>
      </c>
      <c r="DI114" s="400">
        <f>DE114+'APONTAMENTO CREDENCIAMENTO'!DI114</f>
        <v>0</v>
      </c>
      <c r="DJ114" s="400">
        <f>DF114+'APONTAMENTO CREDENCIAMENTO'!DJ114</f>
        <v>0</v>
      </c>
      <c r="DK114" s="400">
        <f>DG114+'APONTAMENTO CREDENCIAMENTO'!DK114</f>
        <v>0</v>
      </c>
      <c r="DL114" s="400">
        <f>DH114+'APONTAMENTO CREDENCIAMENTO'!DL114</f>
        <v>0</v>
      </c>
      <c r="DM114" s="400">
        <f>DI114+'APONTAMENTO CREDENCIAMENTO'!DM114</f>
        <v>0</v>
      </c>
      <c r="DN114" s="400">
        <f>DJ114+'APONTAMENTO CREDENCIAMENTO'!DN114</f>
        <v>0</v>
      </c>
      <c r="DO114" s="400">
        <f>DK114+'APONTAMENTO CREDENCIAMENTO'!DO114</f>
        <v>0</v>
      </c>
      <c r="DP114" s="400">
        <f>DL114+'APONTAMENTO CREDENCIAMENTO'!DP114</f>
        <v>0</v>
      </c>
      <c r="DQ114" s="400">
        <f>DM114+'APONTAMENTO CREDENCIAMENTO'!DQ114</f>
        <v>0</v>
      </c>
      <c r="DR114" s="400">
        <f>DN114+'APONTAMENTO CREDENCIAMENTO'!DR114</f>
        <v>0</v>
      </c>
      <c r="DS114" s="400">
        <f>DO114+'APONTAMENTO CREDENCIAMENTO'!DS114</f>
        <v>0</v>
      </c>
      <c r="DT114" s="400">
        <f>DP114+'APONTAMENTO CREDENCIAMENTO'!DT114</f>
        <v>0</v>
      </c>
      <c r="DU114" s="400">
        <f>DQ114+'APONTAMENTO CREDENCIAMENTO'!DU114</f>
        <v>0</v>
      </c>
      <c r="DV114" s="400">
        <f>DR114+'APONTAMENTO CREDENCIAMENTO'!DV114</f>
        <v>0</v>
      </c>
      <c r="DW114" s="400">
        <f>DS114+'APONTAMENTO CREDENCIAMENTO'!DW114</f>
        <v>0</v>
      </c>
      <c r="DX114" s="400">
        <f>DT114+'APONTAMENTO CREDENCIAMENTO'!DX114</f>
        <v>0</v>
      </c>
      <c r="DY114" s="400">
        <f>DU114+'APONTAMENTO CREDENCIAMENTO'!DY114</f>
        <v>0</v>
      </c>
      <c r="DZ114" s="400">
        <f>DV114+'APONTAMENTO CREDENCIAMENTO'!DZ114</f>
        <v>0</v>
      </c>
      <c r="EA114" s="400">
        <f>DW114+'APONTAMENTO CREDENCIAMENTO'!EA114</f>
        <v>0</v>
      </c>
      <c r="EB114" s="400">
        <f>DX114+'APONTAMENTO CREDENCIAMENTO'!EB114</f>
        <v>0</v>
      </c>
      <c r="EC114" s="400">
        <f>DY114+'APONTAMENTO CREDENCIAMENTO'!EC114</f>
        <v>0</v>
      </c>
      <c r="ED114" s="400">
        <f>DZ114+'APONTAMENTO CREDENCIAMENTO'!ED114</f>
        <v>0</v>
      </c>
      <c r="EE114" s="400">
        <f>EA114+'APONTAMENTO CREDENCIAMENTO'!EE114</f>
        <v>0</v>
      </c>
      <c r="EF114" s="400">
        <f>EB114+'APONTAMENTO CREDENCIAMENTO'!EF114</f>
        <v>0</v>
      </c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v>0</v>
      </c>
      <c r="EQ114" s="171">
        <v>0</v>
      </c>
      <c r="ER114" s="171">
        <v>0</v>
      </c>
      <c r="ES114" s="171">
        <v>0</v>
      </c>
      <c r="ET114" s="171">
        <v>0</v>
      </c>
      <c r="EU114" s="171">
        <v>0</v>
      </c>
      <c r="EV114" s="172">
        <v>0</v>
      </c>
      <c r="EW114" s="127"/>
      <c r="EX114" s="248">
        <v>0</v>
      </c>
      <c r="EY114" s="174">
        <v>0</v>
      </c>
      <c r="EZ114" s="249">
        <v>0</v>
      </c>
      <c r="FA114" s="249">
        <v>0</v>
      </c>
      <c r="FB114" s="174">
        <v>0</v>
      </c>
      <c r="FC114" s="126">
        <v>0</v>
      </c>
      <c r="FD114" s="250"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v>0</v>
      </c>
      <c r="HZ114" s="280">
        <v>0</v>
      </c>
      <c r="IA114" s="280">
        <v>0</v>
      </c>
      <c r="IB114" s="65"/>
      <c r="IC114" s="65"/>
    </row>
    <row r="115" spans="1:237" s="106" customFormat="1" ht="22.5" customHeight="1" thickBot="1" x14ac:dyDescent="0.3">
      <c r="A115" s="377" t="s">
        <v>3278</v>
      </c>
      <c r="B115" s="378" t="s">
        <v>3279</v>
      </c>
      <c r="C115" s="379" t="s">
        <v>3191</v>
      </c>
      <c r="D115" s="380" t="s">
        <v>3280</v>
      </c>
      <c r="E115" s="380" t="s">
        <v>3281</v>
      </c>
      <c r="F115" s="381" t="s">
        <v>3181</v>
      </c>
      <c r="G115" s="381" t="s">
        <v>3182</v>
      </c>
      <c r="H115" s="382" t="s">
        <v>1346</v>
      </c>
      <c r="I115" s="383" t="s">
        <v>1346</v>
      </c>
      <c r="J115" s="421" t="s">
        <v>3183</v>
      </c>
      <c r="K115" s="424" t="s">
        <v>60</v>
      </c>
      <c r="L115" s="329">
        <v>0</v>
      </c>
      <c r="M115" s="329">
        <v>0</v>
      </c>
      <c r="N115" s="657"/>
      <c r="O115" s="658" t="s">
        <v>3347</v>
      </c>
      <c r="P115" s="659">
        <v>0</v>
      </c>
      <c r="Q115" s="400"/>
      <c r="R115" s="401"/>
      <c r="S115" s="400"/>
      <c r="T115" s="401"/>
      <c r="U115" s="400">
        <f>Q115+'APONTAMENTO CREDENCIAMENTO'!U115</f>
        <v>0</v>
      </c>
      <c r="V115" s="400">
        <f>R115+'APONTAMENTO CREDENCIAMENTO'!V115</f>
        <v>0</v>
      </c>
      <c r="W115" s="400">
        <f>S115+'APONTAMENTO CREDENCIAMENTO'!W115</f>
        <v>0</v>
      </c>
      <c r="X115" s="400">
        <f>T115+'APONTAMENTO CREDENCIAMENTO'!X115</f>
        <v>0</v>
      </c>
      <c r="Y115" s="400">
        <f>U115+'APONTAMENTO CREDENCIAMENTO'!Y115</f>
        <v>0</v>
      </c>
      <c r="Z115" s="400">
        <f>V115+'APONTAMENTO CREDENCIAMENTO'!Z115</f>
        <v>0</v>
      </c>
      <c r="AA115" s="400">
        <f>W115+'APONTAMENTO CREDENCIAMENTO'!AA115</f>
        <v>0</v>
      </c>
      <c r="AB115" s="400">
        <f>X115+'APONTAMENTO CREDENCIAMENTO'!AB115</f>
        <v>0</v>
      </c>
      <c r="AC115" s="400">
        <f>Y115+'APONTAMENTO CREDENCIAMENTO'!AC115</f>
        <v>0</v>
      </c>
      <c r="AD115" s="400">
        <f>Z115+'APONTAMENTO CREDENCIAMENTO'!AD115</f>
        <v>0</v>
      </c>
      <c r="AE115" s="400">
        <f>AA115+'APONTAMENTO CREDENCIAMENTO'!AE115</f>
        <v>0</v>
      </c>
      <c r="AF115" s="400">
        <f>AB115+'APONTAMENTO CREDENCIAMENTO'!AF115</f>
        <v>0</v>
      </c>
      <c r="AG115" s="400">
        <f>AC115+'APONTAMENTO CREDENCIAMENTO'!AG115</f>
        <v>0</v>
      </c>
      <c r="AH115" s="400">
        <f>AD115+'APONTAMENTO CREDENCIAMENTO'!AH115</f>
        <v>0</v>
      </c>
      <c r="AI115" s="400">
        <f>AE115+'APONTAMENTO CREDENCIAMENTO'!AI115</f>
        <v>0</v>
      </c>
      <c r="AJ115" s="400">
        <f>AF115+'APONTAMENTO CREDENCIAMENTO'!AJ115</f>
        <v>0</v>
      </c>
      <c r="AK115" s="400">
        <f>AG115+'APONTAMENTO CREDENCIAMENTO'!AK115</f>
        <v>0</v>
      </c>
      <c r="AL115" s="400">
        <f>AH115+'APONTAMENTO CREDENCIAMENTO'!AL115</f>
        <v>0</v>
      </c>
      <c r="AM115" s="400">
        <f>AI115+'APONTAMENTO CREDENCIAMENTO'!AM115</f>
        <v>0</v>
      </c>
      <c r="AN115" s="400">
        <f>AJ115+'APONTAMENTO CREDENCIAMENTO'!AN115</f>
        <v>0</v>
      </c>
      <c r="AO115" s="400">
        <f>AK115+'APONTAMENTO CREDENCIAMENTO'!AO115</f>
        <v>0</v>
      </c>
      <c r="AP115" s="400">
        <f>AL115+'APONTAMENTO CREDENCIAMENTO'!AP115</f>
        <v>0</v>
      </c>
      <c r="AQ115" s="400">
        <f>AM115+'APONTAMENTO CREDENCIAMENTO'!AQ115</f>
        <v>0</v>
      </c>
      <c r="AR115" s="400">
        <f>AN115+'APONTAMENTO CREDENCIAMENTO'!AR115</f>
        <v>0</v>
      </c>
      <c r="AS115" s="400">
        <f>AO115+'APONTAMENTO CREDENCIAMENTO'!AS115</f>
        <v>0</v>
      </c>
      <c r="AT115" s="400">
        <f>AP115+'APONTAMENTO CREDENCIAMENTO'!AT115</f>
        <v>0</v>
      </c>
      <c r="AU115" s="400">
        <f>AQ115+'APONTAMENTO CREDENCIAMENTO'!AU115</f>
        <v>0</v>
      </c>
      <c r="AV115" s="400">
        <f>AR115+'APONTAMENTO CREDENCIAMENTO'!AV115</f>
        <v>0</v>
      </c>
      <c r="AW115" s="400">
        <f>AS115+'APONTAMENTO CREDENCIAMENTO'!AW115</f>
        <v>0</v>
      </c>
      <c r="AX115" s="400">
        <f>AT115+'APONTAMENTO CREDENCIAMENTO'!AX115</f>
        <v>0</v>
      </c>
      <c r="AY115" s="400">
        <f>AU115+'APONTAMENTO CREDENCIAMENTO'!AY115</f>
        <v>0</v>
      </c>
      <c r="AZ115" s="400">
        <f>AV115+'APONTAMENTO CREDENCIAMENTO'!AZ115</f>
        <v>0</v>
      </c>
      <c r="BA115" s="400">
        <f>AW115+'APONTAMENTO CREDENCIAMENTO'!BA115</f>
        <v>0</v>
      </c>
      <c r="BB115" s="400">
        <f>AX115+'APONTAMENTO CREDENCIAMENTO'!BB115</f>
        <v>0</v>
      </c>
      <c r="BC115" s="400">
        <f>AY115+'APONTAMENTO CREDENCIAMENTO'!BC115</f>
        <v>0</v>
      </c>
      <c r="BD115" s="400">
        <f>AZ115+'APONTAMENTO CREDENCIAMENTO'!BD115</f>
        <v>0</v>
      </c>
      <c r="BE115" s="400">
        <f>BA115+'APONTAMENTO CREDENCIAMENTO'!BE115</f>
        <v>0</v>
      </c>
      <c r="BF115" s="400">
        <f>BB115+'APONTAMENTO CREDENCIAMENTO'!BF115</f>
        <v>0</v>
      </c>
      <c r="BG115" s="400">
        <f>BC115+'APONTAMENTO CREDENCIAMENTO'!BG115</f>
        <v>0</v>
      </c>
      <c r="BH115" s="400">
        <f>BD115+'APONTAMENTO CREDENCIAMENTO'!BH115</f>
        <v>0</v>
      </c>
      <c r="BI115" s="400">
        <f>BE115+'APONTAMENTO CREDENCIAMENTO'!BI115</f>
        <v>0</v>
      </c>
      <c r="BJ115" s="400">
        <f>BF115+'APONTAMENTO CREDENCIAMENTO'!BJ115</f>
        <v>0</v>
      </c>
      <c r="BK115" s="400">
        <f>BG115+'APONTAMENTO CREDENCIAMENTO'!BK115</f>
        <v>0</v>
      </c>
      <c r="BL115" s="400">
        <f>BH115+'APONTAMENTO CREDENCIAMENTO'!BL115</f>
        <v>0</v>
      </c>
      <c r="BM115" s="400">
        <f>BI115+'APONTAMENTO CREDENCIAMENTO'!BM115</f>
        <v>0</v>
      </c>
      <c r="BN115" s="400">
        <f>BJ115+'APONTAMENTO CREDENCIAMENTO'!BN115</f>
        <v>0</v>
      </c>
      <c r="BO115" s="400">
        <f>BK115+'APONTAMENTO CREDENCIAMENTO'!BO115</f>
        <v>0</v>
      </c>
      <c r="BP115" s="400">
        <f>BL115+'APONTAMENTO CREDENCIAMENTO'!BP115</f>
        <v>0</v>
      </c>
      <c r="BQ115" s="400">
        <f>BM115+'APONTAMENTO CREDENCIAMENTO'!BQ115</f>
        <v>0</v>
      </c>
      <c r="BR115" s="400">
        <f>BN115+'APONTAMENTO CREDENCIAMENTO'!BR115</f>
        <v>0</v>
      </c>
      <c r="BS115" s="400">
        <f>BO115+'APONTAMENTO CREDENCIAMENTO'!BS115</f>
        <v>0</v>
      </c>
      <c r="BT115" s="400">
        <f>BP115+'APONTAMENTO CREDENCIAMENTO'!BT115</f>
        <v>0</v>
      </c>
      <c r="BU115" s="400">
        <f>BQ115+'APONTAMENTO CREDENCIAMENTO'!BU115</f>
        <v>0</v>
      </c>
      <c r="BV115" s="400">
        <f>BR115+'APONTAMENTO CREDENCIAMENTO'!BV115</f>
        <v>0</v>
      </c>
      <c r="BW115" s="400">
        <f>BS115+'APONTAMENTO CREDENCIAMENTO'!BW115</f>
        <v>0</v>
      </c>
      <c r="BX115" s="400">
        <f>BT115+'APONTAMENTO CREDENCIAMENTO'!BX115</f>
        <v>0</v>
      </c>
      <c r="BY115" s="400">
        <f>BU115+'APONTAMENTO CREDENCIAMENTO'!BY115</f>
        <v>0</v>
      </c>
      <c r="BZ115" s="400">
        <f>BV115+'APONTAMENTO CREDENCIAMENTO'!BZ115</f>
        <v>0</v>
      </c>
      <c r="CA115" s="400">
        <f>BW115+'APONTAMENTO CREDENCIAMENTO'!CA115</f>
        <v>0</v>
      </c>
      <c r="CB115" s="400">
        <f>BX115+'APONTAMENTO CREDENCIAMENTO'!CB115</f>
        <v>0</v>
      </c>
      <c r="CC115" s="400">
        <f>BY115+'APONTAMENTO CREDENCIAMENTO'!CC115</f>
        <v>0</v>
      </c>
      <c r="CD115" s="400">
        <f>BZ115+'APONTAMENTO CREDENCIAMENTO'!CD115</f>
        <v>0</v>
      </c>
      <c r="CE115" s="400">
        <f>CA115+'APONTAMENTO CREDENCIAMENTO'!CE115</f>
        <v>0</v>
      </c>
      <c r="CF115" s="400">
        <f>CB115+'APONTAMENTO CREDENCIAMENTO'!CF115</f>
        <v>0</v>
      </c>
      <c r="CG115" s="400">
        <f>CC115+'APONTAMENTO CREDENCIAMENTO'!CG115</f>
        <v>0</v>
      </c>
      <c r="CH115" s="400">
        <f>CD115+'APONTAMENTO CREDENCIAMENTO'!CH115</f>
        <v>0</v>
      </c>
      <c r="CI115" s="400">
        <f>CE115+'APONTAMENTO CREDENCIAMENTO'!CI115</f>
        <v>0</v>
      </c>
      <c r="CJ115" s="400">
        <f>CF115+'APONTAMENTO CREDENCIAMENTO'!CJ115</f>
        <v>0</v>
      </c>
      <c r="CK115" s="400">
        <f>CG115+'APONTAMENTO CREDENCIAMENTO'!CK115</f>
        <v>0</v>
      </c>
      <c r="CL115" s="400">
        <f>CH115+'APONTAMENTO CREDENCIAMENTO'!CL115</f>
        <v>0</v>
      </c>
      <c r="CM115" s="400">
        <f>CI115+'APONTAMENTO CREDENCIAMENTO'!CM115</f>
        <v>0</v>
      </c>
      <c r="CN115" s="400">
        <f>CJ115+'APONTAMENTO CREDENCIAMENTO'!CN115</f>
        <v>0</v>
      </c>
      <c r="CO115" s="400">
        <f>CK115+'APONTAMENTO CREDENCIAMENTO'!CO115</f>
        <v>0</v>
      </c>
      <c r="CP115" s="400">
        <f>CL115+'APONTAMENTO CREDENCIAMENTO'!CP115</f>
        <v>0</v>
      </c>
      <c r="CQ115" s="400">
        <f>CM115+'APONTAMENTO CREDENCIAMENTO'!CQ115</f>
        <v>0</v>
      </c>
      <c r="CR115" s="400">
        <f>CN115+'APONTAMENTO CREDENCIAMENTO'!CR115</f>
        <v>0</v>
      </c>
      <c r="CS115" s="400">
        <f>CO115+'APONTAMENTO CREDENCIAMENTO'!CS115</f>
        <v>0</v>
      </c>
      <c r="CT115" s="400">
        <f>CP115+'APONTAMENTO CREDENCIAMENTO'!CT115</f>
        <v>0</v>
      </c>
      <c r="CU115" s="400">
        <f>CQ115+'APONTAMENTO CREDENCIAMENTO'!CU115</f>
        <v>0</v>
      </c>
      <c r="CV115" s="400">
        <f>CR115+'APONTAMENTO CREDENCIAMENTO'!CV115</f>
        <v>0</v>
      </c>
      <c r="CW115" s="400">
        <f>CS115+'APONTAMENTO CREDENCIAMENTO'!CW115</f>
        <v>0</v>
      </c>
      <c r="CX115" s="400">
        <f>CT115+'APONTAMENTO CREDENCIAMENTO'!CX115</f>
        <v>0</v>
      </c>
      <c r="CY115" s="400">
        <f>CU115+'APONTAMENTO CREDENCIAMENTO'!CY115</f>
        <v>0</v>
      </c>
      <c r="CZ115" s="400">
        <f>CV115+'APONTAMENTO CREDENCIAMENTO'!CZ115</f>
        <v>0</v>
      </c>
      <c r="DA115" s="400">
        <f>CW115+'APONTAMENTO CREDENCIAMENTO'!DA115</f>
        <v>0</v>
      </c>
      <c r="DB115" s="400">
        <f>CX115+'APONTAMENTO CREDENCIAMENTO'!DB115</f>
        <v>0</v>
      </c>
      <c r="DC115" s="400">
        <f>CY115+'APONTAMENTO CREDENCIAMENTO'!DC115</f>
        <v>0</v>
      </c>
      <c r="DD115" s="400">
        <f>CZ115+'APONTAMENTO CREDENCIAMENTO'!DD115</f>
        <v>0</v>
      </c>
      <c r="DE115" s="400">
        <f>DA115+'APONTAMENTO CREDENCIAMENTO'!DE115</f>
        <v>0</v>
      </c>
      <c r="DF115" s="400">
        <f>DB115+'APONTAMENTO CREDENCIAMENTO'!DF115</f>
        <v>0</v>
      </c>
      <c r="DG115" s="400">
        <f>DC115+'APONTAMENTO CREDENCIAMENTO'!DG115</f>
        <v>0</v>
      </c>
      <c r="DH115" s="400">
        <f>DD115+'APONTAMENTO CREDENCIAMENTO'!DH115</f>
        <v>0</v>
      </c>
      <c r="DI115" s="400">
        <f>DE115+'APONTAMENTO CREDENCIAMENTO'!DI115</f>
        <v>0</v>
      </c>
      <c r="DJ115" s="400">
        <f>DF115+'APONTAMENTO CREDENCIAMENTO'!DJ115</f>
        <v>0</v>
      </c>
      <c r="DK115" s="400">
        <f>DG115+'APONTAMENTO CREDENCIAMENTO'!DK115</f>
        <v>0</v>
      </c>
      <c r="DL115" s="400">
        <f>DH115+'APONTAMENTO CREDENCIAMENTO'!DL115</f>
        <v>0</v>
      </c>
      <c r="DM115" s="400">
        <f>DI115+'APONTAMENTO CREDENCIAMENTO'!DM115</f>
        <v>0</v>
      </c>
      <c r="DN115" s="400">
        <f>DJ115+'APONTAMENTO CREDENCIAMENTO'!DN115</f>
        <v>0</v>
      </c>
      <c r="DO115" s="400">
        <f>DK115+'APONTAMENTO CREDENCIAMENTO'!DO115</f>
        <v>0</v>
      </c>
      <c r="DP115" s="400">
        <f>DL115+'APONTAMENTO CREDENCIAMENTO'!DP115</f>
        <v>0</v>
      </c>
      <c r="DQ115" s="400">
        <f>DM115+'APONTAMENTO CREDENCIAMENTO'!DQ115</f>
        <v>0</v>
      </c>
      <c r="DR115" s="400">
        <f>DN115+'APONTAMENTO CREDENCIAMENTO'!DR115</f>
        <v>0</v>
      </c>
      <c r="DS115" s="400">
        <f>DO115+'APONTAMENTO CREDENCIAMENTO'!DS115</f>
        <v>0</v>
      </c>
      <c r="DT115" s="400">
        <f>DP115+'APONTAMENTO CREDENCIAMENTO'!DT115</f>
        <v>0</v>
      </c>
      <c r="DU115" s="400">
        <f>DQ115+'APONTAMENTO CREDENCIAMENTO'!DU115</f>
        <v>0</v>
      </c>
      <c r="DV115" s="400">
        <f>DR115+'APONTAMENTO CREDENCIAMENTO'!DV115</f>
        <v>0</v>
      </c>
      <c r="DW115" s="400">
        <f>DS115+'APONTAMENTO CREDENCIAMENTO'!DW115</f>
        <v>0</v>
      </c>
      <c r="DX115" s="400">
        <f>DT115+'APONTAMENTO CREDENCIAMENTO'!DX115</f>
        <v>0</v>
      </c>
      <c r="DY115" s="400">
        <f>DU115+'APONTAMENTO CREDENCIAMENTO'!DY115</f>
        <v>0</v>
      </c>
      <c r="DZ115" s="400">
        <f>DV115+'APONTAMENTO CREDENCIAMENTO'!DZ115</f>
        <v>0</v>
      </c>
      <c r="EA115" s="400">
        <f>DW115+'APONTAMENTO CREDENCIAMENTO'!EA115</f>
        <v>0</v>
      </c>
      <c r="EB115" s="400">
        <f>DX115+'APONTAMENTO CREDENCIAMENTO'!EB115</f>
        <v>0</v>
      </c>
      <c r="EC115" s="400">
        <f>DY115+'APONTAMENTO CREDENCIAMENTO'!EC115</f>
        <v>0</v>
      </c>
      <c r="ED115" s="400">
        <f>DZ115+'APONTAMENTO CREDENCIAMENTO'!ED115</f>
        <v>0</v>
      </c>
      <c r="EE115" s="400">
        <f>EA115+'APONTAMENTO CREDENCIAMENTO'!EE115</f>
        <v>0</v>
      </c>
      <c r="EF115" s="400">
        <f>EB115+'APONTAMENTO CREDENCIAMENTO'!EF115</f>
        <v>0</v>
      </c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v>0</v>
      </c>
      <c r="EQ115" s="179">
        <v>0</v>
      </c>
      <c r="ER115" s="179">
        <v>0</v>
      </c>
      <c r="ES115" s="179">
        <v>0</v>
      </c>
      <c r="ET115" s="179">
        <v>0</v>
      </c>
      <c r="EU115" s="179">
        <v>0</v>
      </c>
      <c r="EV115" s="172"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v>0</v>
      </c>
      <c r="FC115" s="256">
        <v>0</v>
      </c>
      <c r="FD115" s="250">
        <v>0</v>
      </c>
      <c r="FE115" s="257"/>
      <c r="FF115" s="181">
        <v>0</v>
      </c>
      <c r="FG115" s="181">
        <v>0</v>
      </c>
      <c r="FH115" s="181">
        <v>0</v>
      </c>
      <c r="FI115" s="181">
        <v>0</v>
      </c>
      <c r="FJ115" s="181">
        <v>0</v>
      </c>
      <c r="FK115" s="181">
        <v>0</v>
      </c>
      <c r="FL115" s="181">
        <v>0</v>
      </c>
      <c r="FM115" s="181">
        <v>0</v>
      </c>
      <c r="FN115" s="181">
        <v>0</v>
      </c>
      <c r="FO115" s="181">
        <v>0</v>
      </c>
      <c r="FP115" s="181">
        <v>0</v>
      </c>
      <c r="FQ115" s="181">
        <v>0</v>
      </c>
      <c r="FR115" s="181">
        <v>0</v>
      </c>
      <c r="FS115" s="181">
        <v>0</v>
      </c>
      <c r="FT115" s="181">
        <v>0</v>
      </c>
      <c r="FU115" s="181">
        <v>0</v>
      </c>
      <c r="FV115" s="181">
        <v>0</v>
      </c>
      <c r="FW115" s="181">
        <v>0</v>
      </c>
      <c r="FX115" s="181">
        <v>0</v>
      </c>
      <c r="FY115" s="181">
        <v>0</v>
      </c>
      <c r="FZ115" s="181">
        <v>0</v>
      </c>
      <c r="GA115" s="181">
        <v>0</v>
      </c>
      <c r="GB115" s="181">
        <v>0</v>
      </c>
      <c r="GC115" s="181">
        <v>0</v>
      </c>
      <c r="GD115" s="181">
        <v>0</v>
      </c>
      <c r="GE115" s="181">
        <v>0</v>
      </c>
      <c r="GF115" s="181">
        <v>0</v>
      </c>
      <c r="GG115" s="181">
        <v>0</v>
      </c>
      <c r="GH115" s="181">
        <v>0</v>
      </c>
      <c r="GI115" s="181">
        <v>0</v>
      </c>
      <c r="GJ115" s="181">
        <v>0</v>
      </c>
      <c r="GK115" s="258"/>
      <c r="GL115" s="103"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v>0</v>
      </c>
      <c r="HZ115" s="280">
        <v>0</v>
      </c>
      <c r="IA115" s="280">
        <v>0</v>
      </c>
    </row>
    <row r="116" spans="1:237" s="106" customFormat="1" ht="22.5" customHeight="1" x14ac:dyDescent="0.25">
      <c r="A116" t="s">
        <v>3282</v>
      </c>
      <c r="B116" s="522" t="s">
        <v>3283</v>
      </c>
      <c r="C116" s="523">
        <v>1</v>
      </c>
      <c r="D116" s="524" t="s">
        <v>3284</v>
      </c>
      <c r="E116" s="524" t="s">
        <v>3285</v>
      </c>
      <c r="F116" s="525" t="s">
        <v>3181</v>
      </c>
      <c r="G116" s="525" t="s">
        <v>3182</v>
      </c>
      <c r="H116" s="350" t="s">
        <v>1347</v>
      </c>
      <c r="I116" s="351" t="s">
        <v>1347</v>
      </c>
      <c r="J116" s="409" t="s">
        <v>3183</v>
      </c>
      <c r="K116" s="410" t="s">
        <v>3184</v>
      </c>
      <c r="L116" s="329">
        <v>0</v>
      </c>
      <c r="M116" s="329">
        <v>0</v>
      </c>
      <c r="N116" s="657"/>
      <c r="O116" s="658" t="s">
        <v>3348</v>
      </c>
      <c r="P116" s="659">
        <v>0</v>
      </c>
      <c r="Q116" s="400">
        <v>11</v>
      </c>
      <c r="R116" s="401"/>
      <c r="S116" s="400"/>
      <c r="T116" s="401"/>
      <c r="U116" s="400">
        <f>Q116+'APONTAMENTO CREDENCIAMENTO'!U116</f>
        <v>11</v>
      </c>
      <c r="V116" s="400">
        <f>R116+'APONTAMENTO CREDENCIAMENTO'!V116</f>
        <v>0</v>
      </c>
      <c r="W116" s="400">
        <f>S116+'APONTAMENTO CREDENCIAMENTO'!W116</f>
        <v>0</v>
      </c>
      <c r="X116" s="400">
        <f>T116+'APONTAMENTO CREDENCIAMENTO'!X116</f>
        <v>0</v>
      </c>
      <c r="Y116" s="400">
        <f>U116+'APONTAMENTO CREDENCIAMENTO'!Y116</f>
        <v>11</v>
      </c>
      <c r="Z116" s="400">
        <f>V116+'APONTAMENTO CREDENCIAMENTO'!Z116</f>
        <v>0</v>
      </c>
      <c r="AA116" s="400">
        <f>W116+'APONTAMENTO CREDENCIAMENTO'!AA116</f>
        <v>0</v>
      </c>
      <c r="AB116" s="400">
        <f>X116+'APONTAMENTO CREDENCIAMENTO'!AB116</f>
        <v>0</v>
      </c>
      <c r="AC116" s="400">
        <f>Y116+'APONTAMENTO CREDENCIAMENTO'!AC116</f>
        <v>11</v>
      </c>
      <c r="AD116" s="400">
        <f>Z116+'APONTAMENTO CREDENCIAMENTO'!AD116</f>
        <v>0</v>
      </c>
      <c r="AE116" s="400">
        <f>AA116+'APONTAMENTO CREDENCIAMENTO'!AE116</f>
        <v>0</v>
      </c>
      <c r="AF116" s="400">
        <f>AB116+'APONTAMENTO CREDENCIAMENTO'!AF116</f>
        <v>0</v>
      </c>
      <c r="AG116" s="400">
        <f>AC116+'APONTAMENTO CREDENCIAMENTO'!AG116</f>
        <v>11</v>
      </c>
      <c r="AH116" s="400">
        <f>AD116+'APONTAMENTO CREDENCIAMENTO'!AH116</f>
        <v>0</v>
      </c>
      <c r="AI116" s="400">
        <f>AE116+'APONTAMENTO CREDENCIAMENTO'!AI116</f>
        <v>0</v>
      </c>
      <c r="AJ116" s="400">
        <f>AF116+'APONTAMENTO CREDENCIAMENTO'!AJ116</f>
        <v>0</v>
      </c>
      <c r="AK116" s="400">
        <f>AG116+'APONTAMENTO CREDENCIAMENTO'!AK116</f>
        <v>11</v>
      </c>
      <c r="AL116" s="400">
        <f>AH116+'APONTAMENTO CREDENCIAMENTO'!AL116</f>
        <v>0</v>
      </c>
      <c r="AM116" s="400">
        <f>AI116+'APONTAMENTO CREDENCIAMENTO'!AM116</f>
        <v>0</v>
      </c>
      <c r="AN116" s="400">
        <f>AJ116+'APONTAMENTO CREDENCIAMENTO'!AN116</f>
        <v>0</v>
      </c>
      <c r="AO116" s="400">
        <f>AK116+'APONTAMENTO CREDENCIAMENTO'!AO116</f>
        <v>11</v>
      </c>
      <c r="AP116" s="400">
        <f>AL116+'APONTAMENTO CREDENCIAMENTO'!AP116</f>
        <v>0</v>
      </c>
      <c r="AQ116" s="400">
        <f>AM116+'APONTAMENTO CREDENCIAMENTO'!AQ116</f>
        <v>0</v>
      </c>
      <c r="AR116" s="400">
        <f>AN116+'APONTAMENTO CREDENCIAMENTO'!AR116</f>
        <v>0</v>
      </c>
      <c r="AS116" s="400">
        <f>AO116+'APONTAMENTO CREDENCIAMENTO'!AS116</f>
        <v>11</v>
      </c>
      <c r="AT116" s="400">
        <f>AP116+'APONTAMENTO CREDENCIAMENTO'!AT116</f>
        <v>0</v>
      </c>
      <c r="AU116" s="400">
        <f>AQ116+'APONTAMENTO CREDENCIAMENTO'!AU116</f>
        <v>0</v>
      </c>
      <c r="AV116" s="400">
        <f>AR116+'APONTAMENTO CREDENCIAMENTO'!AV116</f>
        <v>0</v>
      </c>
      <c r="AW116" s="400">
        <f>AS116+'APONTAMENTO CREDENCIAMENTO'!AW116</f>
        <v>11</v>
      </c>
      <c r="AX116" s="400">
        <f>AT116+'APONTAMENTO CREDENCIAMENTO'!AX116</f>
        <v>0</v>
      </c>
      <c r="AY116" s="400">
        <f>AU116+'APONTAMENTO CREDENCIAMENTO'!AY116</f>
        <v>0</v>
      </c>
      <c r="AZ116" s="400">
        <f>AV116+'APONTAMENTO CREDENCIAMENTO'!AZ116</f>
        <v>0</v>
      </c>
      <c r="BA116" s="400">
        <f>AW116+'APONTAMENTO CREDENCIAMENTO'!BA116</f>
        <v>11</v>
      </c>
      <c r="BB116" s="400">
        <f>AX116+'APONTAMENTO CREDENCIAMENTO'!BB116</f>
        <v>0</v>
      </c>
      <c r="BC116" s="400">
        <f>AY116+'APONTAMENTO CREDENCIAMENTO'!BC116</f>
        <v>0</v>
      </c>
      <c r="BD116" s="400">
        <f>AZ116+'APONTAMENTO CREDENCIAMENTO'!BD116</f>
        <v>0</v>
      </c>
      <c r="BE116" s="400">
        <f>BA116+'APONTAMENTO CREDENCIAMENTO'!BE116</f>
        <v>11</v>
      </c>
      <c r="BF116" s="400">
        <f>BB116+'APONTAMENTO CREDENCIAMENTO'!BF116</f>
        <v>0</v>
      </c>
      <c r="BG116" s="400">
        <f>BC116+'APONTAMENTO CREDENCIAMENTO'!BG116</f>
        <v>0</v>
      </c>
      <c r="BH116" s="400">
        <f>BD116+'APONTAMENTO CREDENCIAMENTO'!BH116</f>
        <v>0</v>
      </c>
      <c r="BI116" s="400">
        <f>BE116+'APONTAMENTO CREDENCIAMENTO'!BI116</f>
        <v>11</v>
      </c>
      <c r="BJ116" s="400">
        <f>BF116+'APONTAMENTO CREDENCIAMENTO'!BJ116</f>
        <v>0</v>
      </c>
      <c r="BK116" s="400">
        <f>BG116+'APONTAMENTO CREDENCIAMENTO'!BK116</f>
        <v>0</v>
      </c>
      <c r="BL116" s="400">
        <f>BH116+'APONTAMENTO CREDENCIAMENTO'!BL116</f>
        <v>0</v>
      </c>
      <c r="BM116" s="400">
        <f>BI116+'APONTAMENTO CREDENCIAMENTO'!BM116</f>
        <v>11</v>
      </c>
      <c r="BN116" s="400">
        <f>BJ116+'APONTAMENTO CREDENCIAMENTO'!BN116</f>
        <v>0</v>
      </c>
      <c r="BO116" s="400">
        <f>BK116+'APONTAMENTO CREDENCIAMENTO'!BO116</f>
        <v>0</v>
      </c>
      <c r="BP116" s="400">
        <f>BL116+'APONTAMENTO CREDENCIAMENTO'!BP116</f>
        <v>0</v>
      </c>
      <c r="BQ116" s="400">
        <f>BM116+'APONTAMENTO CREDENCIAMENTO'!BQ116</f>
        <v>11</v>
      </c>
      <c r="BR116" s="400">
        <f>BN116+'APONTAMENTO CREDENCIAMENTO'!BR116</f>
        <v>0</v>
      </c>
      <c r="BS116" s="400">
        <f>BO116+'APONTAMENTO CREDENCIAMENTO'!BS116</f>
        <v>0</v>
      </c>
      <c r="BT116" s="400">
        <f>BP116+'APONTAMENTO CREDENCIAMENTO'!BT116</f>
        <v>0</v>
      </c>
      <c r="BU116" s="400">
        <f>BQ116+'APONTAMENTO CREDENCIAMENTO'!BU116</f>
        <v>11</v>
      </c>
      <c r="BV116" s="400">
        <f>BR116+'APONTAMENTO CREDENCIAMENTO'!BV116</f>
        <v>0</v>
      </c>
      <c r="BW116" s="400">
        <f>BS116+'APONTAMENTO CREDENCIAMENTO'!BW116</f>
        <v>0</v>
      </c>
      <c r="BX116" s="400">
        <f>BT116+'APONTAMENTO CREDENCIAMENTO'!BX116</f>
        <v>0</v>
      </c>
      <c r="BY116" s="400">
        <f>BU116+'APONTAMENTO CREDENCIAMENTO'!BY116</f>
        <v>11</v>
      </c>
      <c r="BZ116" s="400">
        <f>BV116+'APONTAMENTO CREDENCIAMENTO'!BZ116</f>
        <v>0</v>
      </c>
      <c r="CA116" s="400">
        <f>BW116+'APONTAMENTO CREDENCIAMENTO'!CA116</f>
        <v>0</v>
      </c>
      <c r="CB116" s="400">
        <f>BX116+'APONTAMENTO CREDENCIAMENTO'!CB116</f>
        <v>0</v>
      </c>
      <c r="CC116" s="400">
        <f>BY116+'APONTAMENTO CREDENCIAMENTO'!CC116</f>
        <v>11</v>
      </c>
      <c r="CD116" s="400">
        <f>BZ116+'APONTAMENTO CREDENCIAMENTO'!CD116</f>
        <v>0</v>
      </c>
      <c r="CE116" s="400">
        <f>CA116+'APONTAMENTO CREDENCIAMENTO'!CE116</f>
        <v>0</v>
      </c>
      <c r="CF116" s="400">
        <f>CB116+'APONTAMENTO CREDENCIAMENTO'!CF116</f>
        <v>0</v>
      </c>
      <c r="CG116" s="400">
        <f>CC116+'APONTAMENTO CREDENCIAMENTO'!CG116</f>
        <v>11</v>
      </c>
      <c r="CH116" s="400">
        <f>CD116+'APONTAMENTO CREDENCIAMENTO'!CH116</f>
        <v>0</v>
      </c>
      <c r="CI116" s="400">
        <f>CE116+'APONTAMENTO CREDENCIAMENTO'!CI116</f>
        <v>0</v>
      </c>
      <c r="CJ116" s="400">
        <f>CF116+'APONTAMENTO CREDENCIAMENTO'!CJ116</f>
        <v>0</v>
      </c>
      <c r="CK116" s="400">
        <f>CG116+'APONTAMENTO CREDENCIAMENTO'!CK116</f>
        <v>11</v>
      </c>
      <c r="CL116" s="400">
        <f>CH116+'APONTAMENTO CREDENCIAMENTO'!CL116</f>
        <v>0</v>
      </c>
      <c r="CM116" s="400">
        <f>CI116+'APONTAMENTO CREDENCIAMENTO'!CM116</f>
        <v>0</v>
      </c>
      <c r="CN116" s="400">
        <f>CJ116+'APONTAMENTO CREDENCIAMENTO'!CN116</f>
        <v>0</v>
      </c>
      <c r="CO116" s="400">
        <f>CK116+'APONTAMENTO CREDENCIAMENTO'!CO116</f>
        <v>11</v>
      </c>
      <c r="CP116" s="400">
        <f>CL116+'APONTAMENTO CREDENCIAMENTO'!CP116</f>
        <v>0</v>
      </c>
      <c r="CQ116" s="400">
        <f>CM116+'APONTAMENTO CREDENCIAMENTO'!CQ116</f>
        <v>0</v>
      </c>
      <c r="CR116" s="400">
        <f>CN116+'APONTAMENTO CREDENCIAMENTO'!CR116</f>
        <v>0</v>
      </c>
      <c r="CS116" s="400">
        <f>CO116+'APONTAMENTO CREDENCIAMENTO'!CS116</f>
        <v>11</v>
      </c>
      <c r="CT116" s="400">
        <f>CP116+'APONTAMENTO CREDENCIAMENTO'!CT116</f>
        <v>0</v>
      </c>
      <c r="CU116" s="400">
        <f>CQ116+'APONTAMENTO CREDENCIAMENTO'!CU116</f>
        <v>0</v>
      </c>
      <c r="CV116" s="400">
        <f>CR116+'APONTAMENTO CREDENCIAMENTO'!CV116</f>
        <v>0</v>
      </c>
      <c r="CW116" s="400">
        <f>CS116+'APONTAMENTO CREDENCIAMENTO'!CW116</f>
        <v>11</v>
      </c>
      <c r="CX116" s="400">
        <f>CT116+'APONTAMENTO CREDENCIAMENTO'!CX116</f>
        <v>0</v>
      </c>
      <c r="CY116" s="400">
        <f>CU116+'APONTAMENTO CREDENCIAMENTO'!CY116</f>
        <v>0</v>
      </c>
      <c r="CZ116" s="400">
        <f>CV116+'APONTAMENTO CREDENCIAMENTO'!CZ116</f>
        <v>0</v>
      </c>
      <c r="DA116" s="400">
        <f>CW116+'APONTAMENTO CREDENCIAMENTO'!DA116</f>
        <v>11</v>
      </c>
      <c r="DB116" s="400">
        <f>CX116+'APONTAMENTO CREDENCIAMENTO'!DB116</f>
        <v>0</v>
      </c>
      <c r="DC116" s="400">
        <f>CY116+'APONTAMENTO CREDENCIAMENTO'!DC116</f>
        <v>0</v>
      </c>
      <c r="DD116" s="400">
        <f>CZ116+'APONTAMENTO CREDENCIAMENTO'!DD116</f>
        <v>0</v>
      </c>
      <c r="DE116" s="400">
        <f>DA116+'APONTAMENTO CREDENCIAMENTO'!DE116</f>
        <v>11</v>
      </c>
      <c r="DF116" s="400">
        <f>DB116+'APONTAMENTO CREDENCIAMENTO'!DF116</f>
        <v>0</v>
      </c>
      <c r="DG116" s="400">
        <f>DC116+'APONTAMENTO CREDENCIAMENTO'!DG116</f>
        <v>0</v>
      </c>
      <c r="DH116" s="400">
        <f>DD116+'APONTAMENTO CREDENCIAMENTO'!DH116</f>
        <v>0</v>
      </c>
      <c r="DI116" s="400">
        <f>DE116+'APONTAMENTO CREDENCIAMENTO'!DI116</f>
        <v>11</v>
      </c>
      <c r="DJ116" s="400">
        <f>DF116+'APONTAMENTO CREDENCIAMENTO'!DJ116</f>
        <v>0</v>
      </c>
      <c r="DK116" s="400">
        <f>DG116+'APONTAMENTO CREDENCIAMENTO'!DK116</f>
        <v>0</v>
      </c>
      <c r="DL116" s="400">
        <f>DH116+'APONTAMENTO CREDENCIAMENTO'!DL116</f>
        <v>0</v>
      </c>
      <c r="DM116" s="400">
        <f>DI116+'APONTAMENTO CREDENCIAMENTO'!DM116</f>
        <v>11</v>
      </c>
      <c r="DN116" s="400">
        <f>DJ116+'APONTAMENTO CREDENCIAMENTO'!DN116</f>
        <v>0</v>
      </c>
      <c r="DO116" s="400">
        <f>DK116+'APONTAMENTO CREDENCIAMENTO'!DO116</f>
        <v>0</v>
      </c>
      <c r="DP116" s="400">
        <f>DL116+'APONTAMENTO CREDENCIAMENTO'!DP116</f>
        <v>0</v>
      </c>
      <c r="DQ116" s="400">
        <f>DM116+'APONTAMENTO CREDENCIAMENTO'!DQ116</f>
        <v>11</v>
      </c>
      <c r="DR116" s="400">
        <f>DN116+'APONTAMENTO CREDENCIAMENTO'!DR116</f>
        <v>0</v>
      </c>
      <c r="DS116" s="400">
        <f>DO116+'APONTAMENTO CREDENCIAMENTO'!DS116</f>
        <v>0</v>
      </c>
      <c r="DT116" s="400">
        <f>DP116+'APONTAMENTO CREDENCIAMENTO'!DT116</f>
        <v>0</v>
      </c>
      <c r="DU116" s="400">
        <f>DQ116+'APONTAMENTO CREDENCIAMENTO'!DU116</f>
        <v>11</v>
      </c>
      <c r="DV116" s="400">
        <f>DR116+'APONTAMENTO CREDENCIAMENTO'!DV116</f>
        <v>0</v>
      </c>
      <c r="DW116" s="400">
        <f>DS116+'APONTAMENTO CREDENCIAMENTO'!DW116</f>
        <v>0</v>
      </c>
      <c r="DX116" s="400">
        <f>DT116+'APONTAMENTO CREDENCIAMENTO'!DX116</f>
        <v>0</v>
      </c>
      <c r="DY116" s="400">
        <f>DU116+'APONTAMENTO CREDENCIAMENTO'!DY116</f>
        <v>11</v>
      </c>
      <c r="DZ116" s="400">
        <f>DV116+'APONTAMENTO CREDENCIAMENTO'!DZ116</f>
        <v>0</v>
      </c>
      <c r="EA116" s="400">
        <f>DW116+'APONTAMENTO CREDENCIAMENTO'!EA116</f>
        <v>0</v>
      </c>
      <c r="EB116" s="400">
        <f>DX116+'APONTAMENTO CREDENCIAMENTO'!EB116</f>
        <v>0</v>
      </c>
      <c r="EC116" s="400">
        <f>DY116+'APONTAMENTO CREDENCIAMENTO'!EC116</f>
        <v>11</v>
      </c>
      <c r="ED116" s="400">
        <f>DZ116+'APONTAMENTO CREDENCIAMENTO'!ED116</f>
        <v>0</v>
      </c>
      <c r="EE116" s="400">
        <f>EA116+'APONTAMENTO CREDENCIAMENTO'!EE116</f>
        <v>0</v>
      </c>
      <c r="EF116" s="400">
        <f>EB116+'APONTAMENTO CREDENCIAMENTO'!EF116</f>
        <v>0</v>
      </c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v>11</v>
      </c>
      <c r="EQ116" s="171">
        <v>0</v>
      </c>
      <c r="ER116" s="171">
        <v>0</v>
      </c>
      <c r="ES116" s="171">
        <v>0</v>
      </c>
      <c r="ET116" s="171">
        <v>0</v>
      </c>
      <c r="EU116" s="171">
        <v>0</v>
      </c>
      <c r="EV116" s="172">
        <v>11</v>
      </c>
      <c r="EW116" s="367">
        <v>0</v>
      </c>
      <c r="EX116" s="248">
        <v>12115.28</v>
      </c>
      <c r="EY116" s="174">
        <v>0</v>
      </c>
      <c r="EZ116" s="249">
        <v>282.50200000000001</v>
      </c>
      <c r="FA116" s="249">
        <v>0</v>
      </c>
      <c r="FB116" s="174">
        <v>0</v>
      </c>
      <c r="FC116" s="175">
        <v>0</v>
      </c>
      <c r="FD116" s="250">
        <v>0</v>
      </c>
      <c r="FE116" s="176">
        <v>12465.262000000001</v>
      </c>
      <c r="FF116" s="177">
        <v>12115.28</v>
      </c>
      <c r="FG116" s="177">
        <v>0</v>
      </c>
      <c r="FH116" s="177">
        <v>0</v>
      </c>
      <c r="FI116" s="177">
        <v>0</v>
      </c>
      <c r="FJ116" s="177">
        <v>0</v>
      </c>
      <c r="FK116" s="177">
        <v>0</v>
      </c>
      <c r="FL116" s="177">
        <v>0</v>
      </c>
      <c r="FM116" s="177">
        <v>0</v>
      </c>
      <c r="FN116" s="177">
        <v>282.50200000000001</v>
      </c>
      <c r="FO116" s="177">
        <v>0</v>
      </c>
      <c r="FP116" s="177">
        <v>0</v>
      </c>
      <c r="FQ116" s="177">
        <v>0</v>
      </c>
      <c r="FR116" s="177">
        <v>0</v>
      </c>
      <c r="FS116" s="177">
        <v>0</v>
      </c>
      <c r="FT116" s="177">
        <v>0</v>
      </c>
      <c r="FU116" s="177">
        <v>0</v>
      </c>
      <c r="FV116" s="177">
        <v>0</v>
      </c>
      <c r="FW116" s="177">
        <v>0</v>
      </c>
      <c r="FX116" s="177">
        <v>0</v>
      </c>
      <c r="FY116" s="177">
        <v>0</v>
      </c>
      <c r="FZ116" s="177">
        <v>0</v>
      </c>
      <c r="GA116" s="177">
        <v>0</v>
      </c>
      <c r="GB116" s="177">
        <v>0</v>
      </c>
      <c r="GC116" s="177">
        <v>0</v>
      </c>
      <c r="GD116" s="177">
        <v>0</v>
      </c>
      <c r="GE116" s="177">
        <v>0</v>
      </c>
      <c r="GF116" s="177">
        <v>0</v>
      </c>
      <c r="GG116" s="177">
        <v>0</v>
      </c>
      <c r="GH116" s="177">
        <v>0</v>
      </c>
      <c r="GI116" s="177">
        <v>0</v>
      </c>
      <c r="GJ116" s="177">
        <v>0</v>
      </c>
      <c r="GK116" s="178"/>
      <c r="GL116" s="103">
        <v>0</v>
      </c>
      <c r="GM116" s="124"/>
      <c r="GN116" s="104">
        <v>0</v>
      </c>
      <c r="GO116" s="104">
        <v>0</v>
      </c>
      <c r="GP116" s="104">
        <v>0</v>
      </c>
      <c r="GQ116" s="104">
        <v>0</v>
      </c>
      <c r="GR116" s="104">
        <v>0</v>
      </c>
      <c r="GS116" s="104">
        <v>0</v>
      </c>
      <c r="GT116" s="104">
        <v>0</v>
      </c>
      <c r="GU116" s="104">
        <v>0</v>
      </c>
      <c r="GV116" s="104">
        <v>0</v>
      </c>
      <c r="GW116" s="104">
        <v>0</v>
      </c>
      <c r="GX116" s="104">
        <v>0</v>
      </c>
      <c r="GY116" s="104">
        <v>0</v>
      </c>
      <c r="GZ116" s="104">
        <v>0</v>
      </c>
      <c r="HA116" s="104">
        <v>0</v>
      </c>
      <c r="HB116" s="104">
        <v>0</v>
      </c>
      <c r="HC116" s="104">
        <v>0</v>
      </c>
      <c r="HD116" s="104">
        <v>0</v>
      </c>
      <c r="HE116" s="104">
        <v>0</v>
      </c>
      <c r="HF116" s="104">
        <v>0</v>
      </c>
      <c r="HG116" s="104">
        <v>0</v>
      </c>
      <c r="HH116" s="104">
        <v>0</v>
      </c>
      <c r="HI116" s="104">
        <v>0</v>
      </c>
      <c r="HJ116" s="104">
        <v>0</v>
      </c>
      <c r="HK116" s="104">
        <v>0</v>
      </c>
      <c r="HL116" s="104">
        <v>0</v>
      </c>
      <c r="HM116" s="104">
        <v>0</v>
      </c>
      <c r="HN116" s="104">
        <v>0</v>
      </c>
      <c r="HO116" s="104">
        <v>0</v>
      </c>
      <c r="HP116" s="104"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v>0</v>
      </c>
      <c r="HZ116" s="280">
        <v>0</v>
      </c>
      <c r="IA116" s="280">
        <v>0</v>
      </c>
      <c r="IB116" s="64" t="b">
        <v>0</v>
      </c>
      <c r="IC116" s="64"/>
    </row>
    <row r="117" spans="1:237" s="106" customFormat="1" ht="22.5" customHeight="1" x14ac:dyDescent="0.25">
      <c r="A117" s="368" t="s">
        <v>3282</v>
      </c>
      <c r="B117" s="369" t="s">
        <v>3283</v>
      </c>
      <c r="C117" s="370" t="s">
        <v>3191</v>
      </c>
      <c r="D117" s="371" t="s">
        <v>3284</v>
      </c>
      <c r="E117" s="371" t="s">
        <v>3285</v>
      </c>
      <c r="F117" s="372" t="s">
        <v>3181</v>
      </c>
      <c r="G117" s="372" t="s">
        <v>3182</v>
      </c>
      <c r="H117" s="373" t="s">
        <v>1347</v>
      </c>
      <c r="I117" s="374" t="s">
        <v>1347</v>
      </c>
      <c r="J117" s="421" t="s">
        <v>3183</v>
      </c>
      <c r="K117" s="421" t="s">
        <v>3185</v>
      </c>
      <c r="L117" s="329">
        <v>7</v>
      </c>
      <c r="M117" s="329">
        <v>0</v>
      </c>
      <c r="N117" s="657"/>
      <c r="O117" s="658" t="s">
        <v>3348</v>
      </c>
      <c r="P117" s="659">
        <v>0</v>
      </c>
      <c r="Q117" s="400">
        <v>17</v>
      </c>
      <c r="R117" s="401"/>
      <c r="S117" s="400"/>
      <c r="T117" s="401"/>
      <c r="U117" s="400">
        <f>Q117+'APONTAMENTO CREDENCIAMENTO'!U117</f>
        <v>17</v>
      </c>
      <c r="V117" s="400">
        <f>R117+'APONTAMENTO CREDENCIAMENTO'!V117</f>
        <v>0</v>
      </c>
      <c r="W117" s="400">
        <f>S117+'APONTAMENTO CREDENCIAMENTO'!W117</f>
        <v>0</v>
      </c>
      <c r="X117" s="400">
        <f>T117+'APONTAMENTO CREDENCIAMENTO'!X117</f>
        <v>0</v>
      </c>
      <c r="Y117" s="400">
        <f>U117+'APONTAMENTO CREDENCIAMENTO'!Y117</f>
        <v>17</v>
      </c>
      <c r="Z117" s="400">
        <f>V117+'APONTAMENTO CREDENCIAMENTO'!Z117</f>
        <v>0</v>
      </c>
      <c r="AA117" s="400">
        <f>W117+'APONTAMENTO CREDENCIAMENTO'!AA117</f>
        <v>0</v>
      </c>
      <c r="AB117" s="400">
        <f>X117+'APONTAMENTO CREDENCIAMENTO'!AB117</f>
        <v>0</v>
      </c>
      <c r="AC117" s="400">
        <f>Y117+'APONTAMENTO CREDENCIAMENTO'!AC117</f>
        <v>17</v>
      </c>
      <c r="AD117" s="400">
        <f>Z117+'APONTAMENTO CREDENCIAMENTO'!AD117</f>
        <v>0</v>
      </c>
      <c r="AE117" s="400">
        <f>AA117+'APONTAMENTO CREDENCIAMENTO'!AE117</f>
        <v>0</v>
      </c>
      <c r="AF117" s="400">
        <f>AB117+'APONTAMENTO CREDENCIAMENTO'!AF117</f>
        <v>0</v>
      </c>
      <c r="AG117" s="400">
        <f>AC117+'APONTAMENTO CREDENCIAMENTO'!AG117</f>
        <v>17</v>
      </c>
      <c r="AH117" s="400">
        <f>AD117+'APONTAMENTO CREDENCIAMENTO'!AH117</f>
        <v>0</v>
      </c>
      <c r="AI117" s="400">
        <f>AE117+'APONTAMENTO CREDENCIAMENTO'!AI117</f>
        <v>0</v>
      </c>
      <c r="AJ117" s="400">
        <f>AF117+'APONTAMENTO CREDENCIAMENTO'!AJ117</f>
        <v>0</v>
      </c>
      <c r="AK117" s="400">
        <f>AG117+'APONTAMENTO CREDENCIAMENTO'!AK117</f>
        <v>17</v>
      </c>
      <c r="AL117" s="400">
        <f>AH117+'APONTAMENTO CREDENCIAMENTO'!AL117</f>
        <v>0</v>
      </c>
      <c r="AM117" s="400">
        <f>AI117+'APONTAMENTO CREDENCIAMENTO'!AM117</f>
        <v>0</v>
      </c>
      <c r="AN117" s="400">
        <f>AJ117+'APONTAMENTO CREDENCIAMENTO'!AN117</f>
        <v>0</v>
      </c>
      <c r="AO117" s="400">
        <f>AK117+'APONTAMENTO CREDENCIAMENTO'!AO117</f>
        <v>17</v>
      </c>
      <c r="AP117" s="400">
        <f>AL117+'APONTAMENTO CREDENCIAMENTO'!AP117</f>
        <v>0</v>
      </c>
      <c r="AQ117" s="400">
        <f>AM117+'APONTAMENTO CREDENCIAMENTO'!AQ117</f>
        <v>0</v>
      </c>
      <c r="AR117" s="400">
        <f>AN117+'APONTAMENTO CREDENCIAMENTO'!AR117</f>
        <v>0</v>
      </c>
      <c r="AS117" s="400">
        <f>AO117+'APONTAMENTO CREDENCIAMENTO'!AS117</f>
        <v>17</v>
      </c>
      <c r="AT117" s="400">
        <f>AP117+'APONTAMENTO CREDENCIAMENTO'!AT117</f>
        <v>0</v>
      </c>
      <c r="AU117" s="400">
        <f>AQ117+'APONTAMENTO CREDENCIAMENTO'!AU117</f>
        <v>0</v>
      </c>
      <c r="AV117" s="400">
        <f>AR117+'APONTAMENTO CREDENCIAMENTO'!AV117</f>
        <v>0</v>
      </c>
      <c r="AW117" s="400">
        <f>AS117+'APONTAMENTO CREDENCIAMENTO'!AW117</f>
        <v>18</v>
      </c>
      <c r="AX117" s="400">
        <f>AT117+'APONTAMENTO CREDENCIAMENTO'!AX117</f>
        <v>0</v>
      </c>
      <c r="AY117" s="400">
        <f>AU117+'APONTAMENTO CREDENCIAMENTO'!AY117</f>
        <v>0</v>
      </c>
      <c r="AZ117" s="400">
        <f>AV117+'APONTAMENTO CREDENCIAMENTO'!AZ117</f>
        <v>0</v>
      </c>
      <c r="BA117" s="400">
        <f>AW117+'APONTAMENTO CREDENCIAMENTO'!BA117</f>
        <v>18</v>
      </c>
      <c r="BB117" s="400">
        <f>AX117+'APONTAMENTO CREDENCIAMENTO'!BB117</f>
        <v>0</v>
      </c>
      <c r="BC117" s="400">
        <f>AY117+'APONTAMENTO CREDENCIAMENTO'!BC117</f>
        <v>0</v>
      </c>
      <c r="BD117" s="400">
        <f>AZ117+'APONTAMENTO CREDENCIAMENTO'!BD117</f>
        <v>0</v>
      </c>
      <c r="BE117" s="400">
        <f>BA117+'APONTAMENTO CREDENCIAMENTO'!BE117</f>
        <v>18</v>
      </c>
      <c r="BF117" s="400">
        <f>BB117+'APONTAMENTO CREDENCIAMENTO'!BF117</f>
        <v>0</v>
      </c>
      <c r="BG117" s="400">
        <f>BC117+'APONTAMENTO CREDENCIAMENTO'!BG117</f>
        <v>0</v>
      </c>
      <c r="BH117" s="400">
        <f>BD117+'APONTAMENTO CREDENCIAMENTO'!BH117</f>
        <v>0</v>
      </c>
      <c r="BI117" s="400">
        <f>BE117+'APONTAMENTO CREDENCIAMENTO'!BI117</f>
        <v>18</v>
      </c>
      <c r="BJ117" s="400">
        <f>BF117+'APONTAMENTO CREDENCIAMENTO'!BJ117</f>
        <v>0</v>
      </c>
      <c r="BK117" s="400">
        <f>BG117+'APONTAMENTO CREDENCIAMENTO'!BK117</f>
        <v>0</v>
      </c>
      <c r="BL117" s="400">
        <f>BH117+'APONTAMENTO CREDENCIAMENTO'!BL117</f>
        <v>0</v>
      </c>
      <c r="BM117" s="400">
        <f>BI117+'APONTAMENTO CREDENCIAMENTO'!BM117</f>
        <v>18</v>
      </c>
      <c r="BN117" s="400">
        <f>BJ117+'APONTAMENTO CREDENCIAMENTO'!BN117</f>
        <v>0</v>
      </c>
      <c r="BO117" s="400">
        <f>BK117+'APONTAMENTO CREDENCIAMENTO'!BO117</f>
        <v>0</v>
      </c>
      <c r="BP117" s="400">
        <f>BL117+'APONTAMENTO CREDENCIAMENTO'!BP117</f>
        <v>0</v>
      </c>
      <c r="BQ117" s="400">
        <f>BM117+'APONTAMENTO CREDENCIAMENTO'!BQ117</f>
        <v>18</v>
      </c>
      <c r="BR117" s="400">
        <f>BN117+'APONTAMENTO CREDENCIAMENTO'!BR117</f>
        <v>0</v>
      </c>
      <c r="BS117" s="400">
        <f>BO117+'APONTAMENTO CREDENCIAMENTO'!BS117</f>
        <v>0</v>
      </c>
      <c r="BT117" s="400">
        <f>BP117+'APONTAMENTO CREDENCIAMENTO'!BT117</f>
        <v>0</v>
      </c>
      <c r="BU117" s="400">
        <f>BQ117+'APONTAMENTO CREDENCIAMENTO'!BU117</f>
        <v>18</v>
      </c>
      <c r="BV117" s="400">
        <f>BR117+'APONTAMENTO CREDENCIAMENTO'!BV117</f>
        <v>0</v>
      </c>
      <c r="BW117" s="400">
        <f>BS117+'APONTAMENTO CREDENCIAMENTO'!BW117</f>
        <v>0</v>
      </c>
      <c r="BX117" s="400">
        <f>BT117+'APONTAMENTO CREDENCIAMENTO'!BX117</f>
        <v>0</v>
      </c>
      <c r="BY117" s="400">
        <f>BU117+'APONTAMENTO CREDENCIAMENTO'!BY117</f>
        <v>18</v>
      </c>
      <c r="BZ117" s="400">
        <f>BV117+'APONTAMENTO CREDENCIAMENTO'!BZ117</f>
        <v>0</v>
      </c>
      <c r="CA117" s="400">
        <f>BW117+'APONTAMENTO CREDENCIAMENTO'!CA117</f>
        <v>0</v>
      </c>
      <c r="CB117" s="400">
        <f>BX117+'APONTAMENTO CREDENCIAMENTO'!CB117</f>
        <v>0</v>
      </c>
      <c r="CC117" s="400">
        <f>BY117+'APONTAMENTO CREDENCIAMENTO'!CC117</f>
        <v>18</v>
      </c>
      <c r="CD117" s="400">
        <f>BZ117+'APONTAMENTO CREDENCIAMENTO'!CD117</f>
        <v>0</v>
      </c>
      <c r="CE117" s="400">
        <f>CA117+'APONTAMENTO CREDENCIAMENTO'!CE117</f>
        <v>0</v>
      </c>
      <c r="CF117" s="400">
        <f>CB117+'APONTAMENTO CREDENCIAMENTO'!CF117</f>
        <v>0</v>
      </c>
      <c r="CG117" s="400">
        <f>CC117+'APONTAMENTO CREDENCIAMENTO'!CG117</f>
        <v>18</v>
      </c>
      <c r="CH117" s="400">
        <f>CD117+'APONTAMENTO CREDENCIAMENTO'!CH117</f>
        <v>0</v>
      </c>
      <c r="CI117" s="400">
        <f>CE117+'APONTAMENTO CREDENCIAMENTO'!CI117</f>
        <v>0</v>
      </c>
      <c r="CJ117" s="400">
        <f>CF117+'APONTAMENTO CREDENCIAMENTO'!CJ117</f>
        <v>0</v>
      </c>
      <c r="CK117" s="400">
        <f>CG117+'APONTAMENTO CREDENCIAMENTO'!CK117</f>
        <v>18</v>
      </c>
      <c r="CL117" s="400">
        <f>CH117+'APONTAMENTO CREDENCIAMENTO'!CL117</f>
        <v>0</v>
      </c>
      <c r="CM117" s="400">
        <f>CI117+'APONTAMENTO CREDENCIAMENTO'!CM117</f>
        <v>0</v>
      </c>
      <c r="CN117" s="400">
        <f>CJ117+'APONTAMENTO CREDENCIAMENTO'!CN117</f>
        <v>0</v>
      </c>
      <c r="CO117" s="400">
        <f>CK117+'APONTAMENTO CREDENCIAMENTO'!CO117</f>
        <v>18</v>
      </c>
      <c r="CP117" s="400">
        <f>CL117+'APONTAMENTO CREDENCIAMENTO'!CP117</f>
        <v>0</v>
      </c>
      <c r="CQ117" s="400">
        <f>CM117+'APONTAMENTO CREDENCIAMENTO'!CQ117</f>
        <v>0</v>
      </c>
      <c r="CR117" s="400">
        <f>CN117+'APONTAMENTO CREDENCIAMENTO'!CR117</f>
        <v>0</v>
      </c>
      <c r="CS117" s="400">
        <f>CO117+'APONTAMENTO CREDENCIAMENTO'!CS117</f>
        <v>18</v>
      </c>
      <c r="CT117" s="400">
        <f>CP117+'APONTAMENTO CREDENCIAMENTO'!CT117</f>
        <v>0</v>
      </c>
      <c r="CU117" s="400">
        <f>CQ117+'APONTAMENTO CREDENCIAMENTO'!CU117</f>
        <v>0</v>
      </c>
      <c r="CV117" s="400">
        <f>CR117+'APONTAMENTO CREDENCIAMENTO'!CV117</f>
        <v>0</v>
      </c>
      <c r="CW117" s="400">
        <f>CS117+'APONTAMENTO CREDENCIAMENTO'!CW117</f>
        <v>18</v>
      </c>
      <c r="CX117" s="400">
        <f>CT117+'APONTAMENTO CREDENCIAMENTO'!CX117</f>
        <v>0</v>
      </c>
      <c r="CY117" s="400">
        <f>CU117+'APONTAMENTO CREDENCIAMENTO'!CY117</f>
        <v>0</v>
      </c>
      <c r="CZ117" s="400">
        <f>CV117+'APONTAMENTO CREDENCIAMENTO'!CZ117</f>
        <v>0</v>
      </c>
      <c r="DA117" s="400">
        <f>CW117+'APONTAMENTO CREDENCIAMENTO'!DA117</f>
        <v>18</v>
      </c>
      <c r="DB117" s="400">
        <f>CX117+'APONTAMENTO CREDENCIAMENTO'!DB117</f>
        <v>0</v>
      </c>
      <c r="DC117" s="400">
        <f>CY117+'APONTAMENTO CREDENCIAMENTO'!DC117</f>
        <v>0</v>
      </c>
      <c r="DD117" s="400">
        <f>CZ117+'APONTAMENTO CREDENCIAMENTO'!DD117</f>
        <v>0</v>
      </c>
      <c r="DE117" s="400">
        <f>DA117+'APONTAMENTO CREDENCIAMENTO'!DE117</f>
        <v>18</v>
      </c>
      <c r="DF117" s="400">
        <f>DB117+'APONTAMENTO CREDENCIAMENTO'!DF117</f>
        <v>0</v>
      </c>
      <c r="DG117" s="400">
        <f>DC117+'APONTAMENTO CREDENCIAMENTO'!DG117</f>
        <v>0</v>
      </c>
      <c r="DH117" s="400">
        <f>DD117+'APONTAMENTO CREDENCIAMENTO'!DH117</f>
        <v>0</v>
      </c>
      <c r="DI117" s="400">
        <f>DE117+'APONTAMENTO CREDENCIAMENTO'!DI117</f>
        <v>18</v>
      </c>
      <c r="DJ117" s="400">
        <f>DF117+'APONTAMENTO CREDENCIAMENTO'!DJ117</f>
        <v>0</v>
      </c>
      <c r="DK117" s="400">
        <f>DG117+'APONTAMENTO CREDENCIAMENTO'!DK117</f>
        <v>0</v>
      </c>
      <c r="DL117" s="400">
        <f>DH117+'APONTAMENTO CREDENCIAMENTO'!DL117</f>
        <v>0</v>
      </c>
      <c r="DM117" s="400">
        <f>DI117+'APONTAMENTO CREDENCIAMENTO'!DM117</f>
        <v>18</v>
      </c>
      <c r="DN117" s="400">
        <f>DJ117+'APONTAMENTO CREDENCIAMENTO'!DN117</f>
        <v>0</v>
      </c>
      <c r="DO117" s="400">
        <f>DK117+'APONTAMENTO CREDENCIAMENTO'!DO117</f>
        <v>0</v>
      </c>
      <c r="DP117" s="400">
        <f>DL117+'APONTAMENTO CREDENCIAMENTO'!DP117</f>
        <v>0</v>
      </c>
      <c r="DQ117" s="400">
        <f>DM117+'APONTAMENTO CREDENCIAMENTO'!DQ117</f>
        <v>18</v>
      </c>
      <c r="DR117" s="400">
        <f>DN117+'APONTAMENTO CREDENCIAMENTO'!DR117</f>
        <v>0</v>
      </c>
      <c r="DS117" s="400">
        <f>DO117+'APONTAMENTO CREDENCIAMENTO'!DS117</f>
        <v>0</v>
      </c>
      <c r="DT117" s="400">
        <f>DP117+'APONTAMENTO CREDENCIAMENTO'!DT117</f>
        <v>0</v>
      </c>
      <c r="DU117" s="400">
        <f>DQ117+'APONTAMENTO CREDENCIAMENTO'!DU117</f>
        <v>18</v>
      </c>
      <c r="DV117" s="400">
        <f>DR117+'APONTAMENTO CREDENCIAMENTO'!DV117</f>
        <v>0</v>
      </c>
      <c r="DW117" s="400">
        <f>DS117+'APONTAMENTO CREDENCIAMENTO'!DW117</f>
        <v>0</v>
      </c>
      <c r="DX117" s="400">
        <f>DT117+'APONTAMENTO CREDENCIAMENTO'!DX117</f>
        <v>0</v>
      </c>
      <c r="DY117" s="400">
        <f>DU117+'APONTAMENTO CREDENCIAMENTO'!DY117</f>
        <v>18</v>
      </c>
      <c r="DZ117" s="400">
        <f>DV117+'APONTAMENTO CREDENCIAMENTO'!DZ117</f>
        <v>0</v>
      </c>
      <c r="EA117" s="400">
        <f>DW117+'APONTAMENTO CREDENCIAMENTO'!EA117</f>
        <v>0</v>
      </c>
      <c r="EB117" s="400">
        <f>DX117+'APONTAMENTO CREDENCIAMENTO'!EB117</f>
        <v>0</v>
      </c>
      <c r="EC117" s="400">
        <f>DY117+'APONTAMENTO CREDENCIAMENTO'!EC117</f>
        <v>18</v>
      </c>
      <c r="ED117" s="400">
        <f>DZ117+'APONTAMENTO CREDENCIAMENTO'!ED117</f>
        <v>0</v>
      </c>
      <c r="EE117" s="400">
        <f>EA117+'APONTAMENTO CREDENCIAMENTO'!EE117</f>
        <v>0</v>
      </c>
      <c r="EF117" s="400">
        <f>EB117+'APONTAMENTO CREDENCIAMENTO'!EF117</f>
        <v>0</v>
      </c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v>17</v>
      </c>
      <c r="EQ117" s="171">
        <v>1</v>
      </c>
      <c r="ER117" s="171">
        <v>0</v>
      </c>
      <c r="ES117" s="171">
        <v>0</v>
      </c>
      <c r="ET117" s="171">
        <v>0</v>
      </c>
      <c r="EU117" s="171">
        <v>0</v>
      </c>
      <c r="EV117" s="172">
        <v>18</v>
      </c>
      <c r="EW117" s="173"/>
      <c r="EX117" s="248">
        <v>0</v>
      </c>
      <c r="EY117" s="174">
        <v>67.48</v>
      </c>
      <c r="EZ117" s="249">
        <v>0</v>
      </c>
      <c r="FA117" s="249">
        <v>0</v>
      </c>
      <c r="FB117" s="174">
        <v>0</v>
      </c>
      <c r="FC117" s="126">
        <v>0</v>
      </c>
      <c r="FD117" s="250"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v>0</v>
      </c>
      <c r="HZ117" s="280">
        <v>0</v>
      </c>
      <c r="IA117" s="280">
        <v>0</v>
      </c>
      <c r="IB117" s="64"/>
      <c r="IC117" s="64"/>
    </row>
    <row r="118" spans="1:237" s="106" customFormat="1" ht="22.5" customHeight="1" x14ac:dyDescent="0.25">
      <c r="A118" s="368" t="s">
        <v>3282</v>
      </c>
      <c r="B118" s="369" t="s">
        <v>3283</v>
      </c>
      <c r="C118" s="375" t="s">
        <v>3191</v>
      </c>
      <c r="D118" s="371" t="s">
        <v>3284</v>
      </c>
      <c r="E118" s="371" t="s">
        <v>3285</v>
      </c>
      <c r="F118" s="376" t="s">
        <v>3181</v>
      </c>
      <c r="G118" s="376" t="s">
        <v>3182</v>
      </c>
      <c r="H118" s="373" t="s">
        <v>1347</v>
      </c>
      <c r="I118" s="374" t="s">
        <v>1347</v>
      </c>
      <c r="J118" s="421" t="s">
        <v>3183</v>
      </c>
      <c r="K118" s="422" t="s">
        <v>3186</v>
      </c>
      <c r="L118" s="329">
        <v>0</v>
      </c>
      <c r="M118" s="329">
        <v>0</v>
      </c>
      <c r="N118" s="657"/>
      <c r="O118" s="658" t="s">
        <v>3348</v>
      </c>
      <c r="P118" s="659">
        <v>0</v>
      </c>
      <c r="Q118" s="400"/>
      <c r="R118" s="401"/>
      <c r="S118" s="400"/>
      <c r="T118" s="401"/>
      <c r="U118" s="400">
        <f>Q118+'APONTAMENTO CREDENCIAMENTO'!U118</f>
        <v>0</v>
      </c>
      <c r="V118" s="400">
        <f>R118+'APONTAMENTO CREDENCIAMENTO'!V118</f>
        <v>0</v>
      </c>
      <c r="W118" s="400">
        <f>S118+'APONTAMENTO CREDENCIAMENTO'!W118</f>
        <v>0</v>
      </c>
      <c r="X118" s="400">
        <f>T118+'APONTAMENTO CREDENCIAMENTO'!X118</f>
        <v>0</v>
      </c>
      <c r="Y118" s="400">
        <f>U118+'APONTAMENTO CREDENCIAMENTO'!Y118</f>
        <v>0</v>
      </c>
      <c r="Z118" s="400">
        <f>V118+'APONTAMENTO CREDENCIAMENTO'!Z118</f>
        <v>0</v>
      </c>
      <c r="AA118" s="400">
        <f>W118+'APONTAMENTO CREDENCIAMENTO'!AA118</f>
        <v>0</v>
      </c>
      <c r="AB118" s="400">
        <f>X118+'APONTAMENTO CREDENCIAMENTO'!AB118</f>
        <v>0</v>
      </c>
      <c r="AC118" s="400">
        <f>Y118+'APONTAMENTO CREDENCIAMENTO'!AC118</f>
        <v>0</v>
      </c>
      <c r="AD118" s="400">
        <f>Z118+'APONTAMENTO CREDENCIAMENTO'!AD118</f>
        <v>0</v>
      </c>
      <c r="AE118" s="400">
        <f>AA118+'APONTAMENTO CREDENCIAMENTO'!AE118</f>
        <v>0</v>
      </c>
      <c r="AF118" s="400">
        <f>AB118+'APONTAMENTO CREDENCIAMENTO'!AF118</f>
        <v>0</v>
      </c>
      <c r="AG118" s="400">
        <f>AC118+'APONTAMENTO CREDENCIAMENTO'!AG118</f>
        <v>0</v>
      </c>
      <c r="AH118" s="400">
        <f>AD118+'APONTAMENTO CREDENCIAMENTO'!AH118</f>
        <v>0</v>
      </c>
      <c r="AI118" s="400">
        <f>AE118+'APONTAMENTO CREDENCIAMENTO'!AI118</f>
        <v>0</v>
      </c>
      <c r="AJ118" s="400">
        <f>AF118+'APONTAMENTO CREDENCIAMENTO'!AJ118</f>
        <v>0</v>
      </c>
      <c r="AK118" s="400">
        <f>AG118+'APONTAMENTO CREDENCIAMENTO'!AK118</f>
        <v>0</v>
      </c>
      <c r="AL118" s="400">
        <f>AH118+'APONTAMENTO CREDENCIAMENTO'!AL118</f>
        <v>0</v>
      </c>
      <c r="AM118" s="400">
        <f>AI118+'APONTAMENTO CREDENCIAMENTO'!AM118</f>
        <v>0</v>
      </c>
      <c r="AN118" s="400">
        <f>AJ118+'APONTAMENTO CREDENCIAMENTO'!AN118</f>
        <v>0</v>
      </c>
      <c r="AO118" s="400">
        <f>AK118+'APONTAMENTO CREDENCIAMENTO'!AO118</f>
        <v>0</v>
      </c>
      <c r="AP118" s="400">
        <f>AL118+'APONTAMENTO CREDENCIAMENTO'!AP118</f>
        <v>0</v>
      </c>
      <c r="AQ118" s="400">
        <f>AM118+'APONTAMENTO CREDENCIAMENTO'!AQ118</f>
        <v>0</v>
      </c>
      <c r="AR118" s="400">
        <f>AN118+'APONTAMENTO CREDENCIAMENTO'!AR118</f>
        <v>0</v>
      </c>
      <c r="AS118" s="400">
        <f>AO118+'APONTAMENTO CREDENCIAMENTO'!AS118</f>
        <v>0</v>
      </c>
      <c r="AT118" s="400">
        <f>AP118+'APONTAMENTO CREDENCIAMENTO'!AT118</f>
        <v>0</v>
      </c>
      <c r="AU118" s="400">
        <f>AQ118+'APONTAMENTO CREDENCIAMENTO'!AU118</f>
        <v>0</v>
      </c>
      <c r="AV118" s="400">
        <f>AR118+'APONTAMENTO CREDENCIAMENTO'!AV118</f>
        <v>0</v>
      </c>
      <c r="AW118" s="400">
        <f>AS118+'APONTAMENTO CREDENCIAMENTO'!AW118</f>
        <v>0</v>
      </c>
      <c r="AX118" s="400">
        <f>AT118+'APONTAMENTO CREDENCIAMENTO'!AX118</f>
        <v>0</v>
      </c>
      <c r="AY118" s="400">
        <f>AU118+'APONTAMENTO CREDENCIAMENTO'!AY118</f>
        <v>0</v>
      </c>
      <c r="AZ118" s="400">
        <f>AV118+'APONTAMENTO CREDENCIAMENTO'!AZ118</f>
        <v>0</v>
      </c>
      <c r="BA118" s="400">
        <f>AW118+'APONTAMENTO CREDENCIAMENTO'!BA118</f>
        <v>0</v>
      </c>
      <c r="BB118" s="400">
        <f>AX118+'APONTAMENTO CREDENCIAMENTO'!BB118</f>
        <v>0</v>
      </c>
      <c r="BC118" s="400">
        <f>AY118+'APONTAMENTO CREDENCIAMENTO'!BC118</f>
        <v>0</v>
      </c>
      <c r="BD118" s="400">
        <f>AZ118+'APONTAMENTO CREDENCIAMENTO'!BD118</f>
        <v>0</v>
      </c>
      <c r="BE118" s="400">
        <f>BA118+'APONTAMENTO CREDENCIAMENTO'!BE118</f>
        <v>0</v>
      </c>
      <c r="BF118" s="400">
        <f>BB118+'APONTAMENTO CREDENCIAMENTO'!BF118</f>
        <v>0</v>
      </c>
      <c r="BG118" s="400">
        <f>BC118+'APONTAMENTO CREDENCIAMENTO'!BG118</f>
        <v>0</v>
      </c>
      <c r="BH118" s="400">
        <f>BD118+'APONTAMENTO CREDENCIAMENTO'!BH118</f>
        <v>0</v>
      </c>
      <c r="BI118" s="400">
        <f>BE118+'APONTAMENTO CREDENCIAMENTO'!BI118</f>
        <v>0</v>
      </c>
      <c r="BJ118" s="400">
        <f>BF118+'APONTAMENTO CREDENCIAMENTO'!BJ118</f>
        <v>0</v>
      </c>
      <c r="BK118" s="400">
        <f>BG118+'APONTAMENTO CREDENCIAMENTO'!BK118</f>
        <v>0</v>
      </c>
      <c r="BL118" s="400">
        <f>BH118+'APONTAMENTO CREDENCIAMENTO'!BL118</f>
        <v>0</v>
      </c>
      <c r="BM118" s="400">
        <f>BI118+'APONTAMENTO CREDENCIAMENTO'!BM118</f>
        <v>0</v>
      </c>
      <c r="BN118" s="400">
        <f>BJ118+'APONTAMENTO CREDENCIAMENTO'!BN118</f>
        <v>0</v>
      </c>
      <c r="BO118" s="400">
        <f>BK118+'APONTAMENTO CREDENCIAMENTO'!BO118</f>
        <v>0</v>
      </c>
      <c r="BP118" s="400">
        <f>BL118+'APONTAMENTO CREDENCIAMENTO'!BP118</f>
        <v>0</v>
      </c>
      <c r="BQ118" s="400">
        <f>BM118+'APONTAMENTO CREDENCIAMENTO'!BQ118</f>
        <v>0</v>
      </c>
      <c r="BR118" s="400">
        <f>BN118+'APONTAMENTO CREDENCIAMENTO'!BR118</f>
        <v>0</v>
      </c>
      <c r="BS118" s="400">
        <f>BO118+'APONTAMENTO CREDENCIAMENTO'!BS118</f>
        <v>0</v>
      </c>
      <c r="BT118" s="400">
        <f>BP118+'APONTAMENTO CREDENCIAMENTO'!BT118</f>
        <v>0</v>
      </c>
      <c r="BU118" s="400">
        <f>BQ118+'APONTAMENTO CREDENCIAMENTO'!BU118</f>
        <v>0</v>
      </c>
      <c r="BV118" s="400">
        <f>BR118+'APONTAMENTO CREDENCIAMENTO'!BV118</f>
        <v>0</v>
      </c>
      <c r="BW118" s="400">
        <f>BS118+'APONTAMENTO CREDENCIAMENTO'!BW118</f>
        <v>0</v>
      </c>
      <c r="BX118" s="400">
        <f>BT118+'APONTAMENTO CREDENCIAMENTO'!BX118</f>
        <v>0</v>
      </c>
      <c r="BY118" s="400">
        <f>BU118+'APONTAMENTO CREDENCIAMENTO'!BY118</f>
        <v>0</v>
      </c>
      <c r="BZ118" s="400">
        <f>BV118+'APONTAMENTO CREDENCIAMENTO'!BZ118</f>
        <v>0</v>
      </c>
      <c r="CA118" s="400">
        <f>BW118+'APONTAMENTO CREDENCIAMENTO'!CA118</f>
        <v>0</v>
      </c>
      <c r="CB118" s="400">
        <f>BX118+'APONTAMENTO CREDENCIAMENTO'!CB118</f>
        <v>0</v>
      </c>
      <c r="CC118" s="400">
        <f>BY118+'APONTAMENTO CREDENCIAMENTO'!CC118</f>
        <v>0</v>
      </c>
      <c r="CD118" s="400">
        <f>BZ118+'APONTAMENTO CREDENCIAMENTO'!CD118</f>
        <v>0</v>
      </c>
      <c r="CE118" s="400">
        <f>CA118+'APONTAMENTO CREDENCIAMENTO'!CE118</f>
        <v>0</v>
      </c>
      <c r="CF118" s="400">
        <f>CB118+'APONTAMENTO CREDENCIAMENTO'!CF118</f>
        <v>0</v>
      </c>
      <c r="CG118" s="400">
        <f>CC118+'APONTAMENTO CREDENCIAMENTO'!CG118</f>
        <v>0</v>
      </c>
      <c r="CH118" s="400">
        <f>CD118+'APONTAMENTO CREDENCIAMENTO'!CH118</f>
        <v>0</v>
      </c>
      <c r="CI118" s="400">
        <f>CE118+'APONTAMENTO CREDENCIAMENTO'!CI118</f>
        <v>0</v>
      </c>
      <c r="CJ118" s="400">
        <f>CF118+'APONTAMENTO CREDENCIAMENTO'!CJ118</f>
        <v>0</v>
      </c>
      <c r="CK118" s="400">
        <f>CG118+'APONTAMENTO CREDENCIAMENTO'!CK118</f>
        <v>0</v>
      </c>
      <c r="CL118" s="400">
        <f>CH118+'APONTAMENTO CREDENCIAMENTO'!CL118</f>
        <v>0</v>
      </c>
      <c r="CM118" s="400">
        <f>CI118+'APONTAMENTO CREDENCIAMENTO'!CM118</f>
        <v>0</v>
      </c>
      <c r="CN118" s="400">
        <f>CJ118+'APONTAMENTO CREDENCIAMENTO'!CN118</f>
        <v>0</v>
      </c>
      <c r="CO118" s="400">
        <f>CK118+'APONTAMENTO CREDENCIAMENTO'!CO118</f>
        <v>0</v>
      </c>
      <c r="CP118" s="400">
        <f>CL118+'APONTAMENTO CREDENCIAMENTO'!CP118</f>
        <v>0</v>
      </c>
      <c r="CQ118" s="400">
        <f>CM118+'APONTAMENTO CREDENCIAMENTO'!CQ118</f>
        <v>0</v>
      </c>
      <c r="CR118" s="400">
        <f>CN118+'APONTAMENTO CREDENCIAMENTO'!CR118</f>
        <v>0</v>
      </c>
      <c r="CS118" s="400">
        <f>CO118+'APONTAMENTO CREDENCIAMENTO'!CS118</f>
        <v>0</v>
      </c>
      <c r="CT118" s="400">
        <f>CP118+'APONTAMENTO CREDENCIAMENTO'!CT118</f>
        <v>0</v>
      </c>
      <c r="CU118" s="400">
        <f>CQ118+'APONTAMENTO CREDENCIAMENTO'!CU118</f>
        <v>0</v>
      </c>
      <c r="CV118" s="400">
        <f>CR118+'APONTAMENTO CREDENCIAMENTO'!CV118</f>
        <v>0</v>
      </c>
      <c r="CW118" s="400">
        <f>CS118+'APONTAMENTO CREDENCIAMENTO'!CW118</f>
        <v>0</v>
      </c>
      <c r="CX118" s="400">
        <f>CT118+'APONTAMENTO CREDENCIAMENTO'!CX118</f>
        <v>0</v>
      </c>
      <c r="CY118" s="400">
        <f>CU118+'APONTAMENTO CREDENCIAMENTO'!CY118</f>
        <v>0</v>
      </c>
      <c r="CZ118" s="400">
        <f>CV118+'APONTAMENTO CREDENCIAMENTO'!CZ118</f>
        <v>0</v>
      </c>
      <c r="DA118" s="400">
        <f>CW118+'APONTAMENTO CREDENCIAMENTO'!DA118</f>
        <v>0</v>
      </c>
      <c r="DB118" s="400">
        <f>CX118+'APONTAMENTO CREDENCIAMENTO'!DB118</f>
        <v>0</v>
      </c>
      <c r="DC118" s="400">
        <f>CY118+'APONTAMENTO CREDENCIAMENTO'!DC118</f>
        <v>0</v>
      </c>
      <c r="DD118" s="400">
        <f>CZ118+'APONTAMENTO CREDENCIAMENTO'!DD118</f>
        <v>0</v>
      </c>
      <c r="DE118" s="400">
        <f>DA118+'APONTAMENTO CREDENCIAMENTO'!DE118</f>
        <v>0</v>
      </c>
      <c r="DF118" s="400">
        <f>DB118+'APONTAMENTO CREDENCIAMENTO'!DF118</f>
        <v>0</v>
      </c>
      <c r="DG118" s="400">
        <f>DC118+'APONTAMENTO CREDENCIAMENTO'!DG118</f>
        <v>0</v>
      </c>
      <c r="DH118" s="400">
        <f>DD118+'APONTAMENTO CREDENCIAMENTO'!DH118</f>
        <v>0</v>
      </c>
      <c r="DI118" s="400">
        <f>DE118+'APONTAMENTO CREDENCIAMENTO'!DI118</f>
        <v>0</v>
      </c>
      <c r="DJ118" s="400">
        <f>DF118+'APONTAMENTO CREDENCIAMENTO'!DJ118</f>
        <v>0</v>
      </c>
      <c r="DK118" s="400">
        <f>DG118+'APONTAMENTO CREDENCIAMENTO'!DK118</f>
        <v>0</v>
      </c>
      <c r="DL118" s="400">
        <f>DH118+'APONTAMENTO CREDENCIAMENTO'!DL118</f>
        <v>0</v>
      </c>
      <c r="DM118" s="400">
        <f>DI118+'APONTAMENTO CREDENCIAMENTO'!DM118</f>
        <v>0</v>
      </c>
      <c r="DN118" s="400">
        <f>DJ118+'APONTAMENTO CREDENCIAMENTO'!DN118</f>
        <v>0</v>
      </c>
      <c r="DO118" s="400">
        <f>DK118+'APONTAMENTO CREDENCIAMENTO'!DO118</f>
        <v>0</v>
      </c>
      <c r="DP118" s="400">
        <f>DL118+'APONTAMENTO CREDENCIAMENTO'!DP118</f>
        <v>0</v>
      </c>
      <c r="DQ118" s="400">
        <f>DM118+'APONTAMENTO CREDENCIAMENTO'!DQ118</f>
        <v>0</v>
      </c>
      <c r="DR118" s="400">
        <f>DN118+'APONTAMENTO CREDENCIAMENTO'!DR118</f>
        <v>0</v>
      </c>
      <c r="DS118" s="400">
        <f>DO118+'APONTAMENTO CREDENCIAMENTO'!DS118</f>
        <v>0</v>
      </c>
      <c r="DT118" s="400">
        <f>DP118+'APONTAMENTO CREDENCIAMENTO'!DT118</f>
        <v>0</v>
      </c>
      <c r="DU118" s="400">
        <f>DQ118+'APONTAMENTO CREDENCIAMENTO'!DU118</f>
        <v>0</v>
      </c>
      <c r="DV118" s="400">
        <f>DR118+'APONTAMENTO CREDENCIAMENTO'!DV118</f>
        <v>0</v>
      </c>
      <c r="DW118" s="400">
        <f>DS118+'APONTAMENTO CREDENCIAMENTO'!DW118</f>
        <v>0</v>
      </c>
      <c r="DX118" s="400">
        <f>DT118+'APONTAMENTO CREDENCIAMENTO'!DX118</f>
        <v>0</v>
      </c>
      <c r="DY118" s="400">
        <f>DU118+'APONTAMENTO CREDENCIAMENTO'!DY118</f>
        <v>0</v>
      </c>
      <c r="DZ118" s="400">
        <f>DV118+'APONTAMENTO CREDENCIAMENTO'!DZ118</f>
        <v>0</v>
      </c>
      <c r="EA118" s="400">
        <f>DW118+'APONTAMENTO CREDENCIAMENTO'!EA118</f>
        <v>0</v>
      </c>
      <c r="EB118" s="400">
        <f>DX118+'APONTAMENTO CREDENCIAMENTO'!EB118</f>
        <v>0</v>
      </c>
      <c r="EC118" s="400">
        <f>DY118+'APONTAMENTO CREDENCIAMENTO'!EC118</f>
        <v>0</v>
      </c>
      <c r="ED118" s="400">
        <f>DZ118+'APONTAMENTO CREDENCIAMENTO'!ED118</f>
        <v>0</v>
      </c>
      <c r="EE118" s="400">
        <f>EA118+'APONTAMENTO CREDENCIAMENTO'!EE118</f>
        <v>0</v>
      </c>
      <c r="EF118" s="400">
        <f>EB118+'APONTAMENTO CREDENCIAMENTO'!EF118</f>
        <v>0</v>
      </c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v>0</v>
      </c>
      <c r="EQ118" s="171">
        <v>0</v>
      </c>
      <c r="ER118" s="171">
        <v>0</v>
      </c>
      <c r="ES118" s="171">
        <v>0</v>
      </c>
      <c r="ET118" s="171">
        <v>0</v>
      </c>
      <c r="EU118" s="171">
        <v>0</v>
      </c>
      <c r="EV118" s="172">
        <v>0</v>
      </c>
      <c r="EW118" s="125"/>
      <c r="EX118" s="248">
        <v>0</v>
      </c>
      <c r="EY118" s="174">
        <v>0</v>
      </c>
      <c r="EZ118" s="249">
        <v>0</v>
      </c>
      <c r="FA118" s="249">
        <v>0</v>
      </c>
      <c r="FB118" s="174">
        <v>0</v>
      </c>
      <c r="FC118" s="126">
        <v>0</v>
      </c>
      <c r="FD118" s="250"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v>0</v>
      </c>
      <c r="HZ118" s="280">
        <v>0</v>
      </c>
      <c r="IA118" s="280">
        <v>0</v>
      </c>
      <c r="IB118" s="64"/>
      <c r="IC118" s="64"/>
    </row>
    <row r="119" spans="1:237" s="106" customFormat="1" ht="22.5" customHeight="1" x14ac:dyDescent="0.25">
      <c r="A119" s="368" t="s">
        <v>3282</v>
      </c>
      <c r="B119" s="369" t="s">
        <v>3283</v>
      </c>
      <c r="C119" s="375" t="s">
        <v>3191</v>
      </c>
      <c r="D119" s="371" t="s">
        <v>3284</v>
      </c>
      <c r="E119" s="371" t="s">
        <v>3285</v>
      </c>
      <c r="F119" s="376" t="s">
        <v>3181</v>
      </c>
      <c r="G119" s="376" t="s">
        <v>3182</v>
      </c>
      <c r="H119" s="373" t="s">
        <v>1347</v>
      </c>
      <c r="I119" s="374" t="s">
        <v>1347</v>
      </c>
      <c r="J119" s="421" t="s">
        <v>3183</v>
      </c>
      <c r="K119" s="423" t="s">
        <v>3187</v>
      </c>
      <c r="L119" s="329">
        <v>0</v>
      </c>
      <c r="M119" s="329">
        <v>0</v>
      </c>
      <c r="N119" s="657"/>
      <c r="O119" s="658" t="s">
        <v>3348</v>
      </c>
      <c r="P119" s="659">
        <v>0</v>
      </c>
      <c r="Q119" s="400"/>
      <c r="R119" s="401"/>
      <c r="S119" s="400"/>
      <c r="T119" s="401"/>
      <c r="U119" s="400">
        <f>Q119+'APONTAMENTO CREDENCIAMENTO'!U119</f>
        <v>0</v>
      </c>
      <c r="V119" s="400">
        <f>R119+'APONTAMENTO CREDENCIAMENTO'!V119</f>
        <v>0</v>
      </c>
      <c r="W119" s="400">
        <f>S119+'APONTAMENTO CREDENCIAMENTO'!W119</f>
        <v>0</v>
      </c>
      <c r="X119" s="400">
        <f>T119+'APONTAMENTO CREDENCIAMENTO'!X119</f>
        <v>0</v>
      </c>
      <c r="Y119" s="400">
        <f>U119+'APONTAMENTO CREDENCIAMENTO'!Y119</f>
        <v>0</v>
      </c>
      <c r="Z119" s="400">
        <f>V119+'APONTAMENTO CREDENCIAMENTO'!Z119</f>
        <v>0</v>
      </c>
      <c r="AA119" s="400">
        <f>W119+'APONTAMENTO CREDENCIAMENTO'!AA119</f>
        <v>0</v>
      </c>
      <c r="AB119" s="400">
        <f>X119+'APONTAMENTO CREDENCIAMENTO'!AB119</f>
        <v>0</v>
      </c>
      <c r="AC119" s="400">
        <f>Y119+'APONTAMENTO CREDENCIAMENTO'!AC119</f>
        <v>0</v>
      </c>
      <c r="AD119" s="400">
        <f>Z119+'APONTAMENTO CREDENCIAMENTO'!AD119</f>
        <v>0</v>
      </c>
      <c r="AE119" s="400">
        <f>AA119+'APONTAMENTO CREDENCIAMENTO'!AE119</f>
        <v>0</v>
      </c>
      <c r="AF119" s="400">
        <f>AB119+'APONTAMENTO CREDENCIAMENTO'!AF119</f>
        <v>0</v>
      </c>
      <c r="AG119" s="400">
        <f>AC119+'APONTAMENTO CREDENCIAMENTO'!AG119</f>
        <v>0</v>
      </c>
      <c r="AH119" s="400">
        <f>AD119+'APONTAMENTO CREDENCIAMENTO'!AH119</f>
        <v>0</v>
      </c>
      <c r="AI119" s="400">
        <f>AE119+'APONTAMENTO CREDENCIAMENTO'!AI119</f>
        <v>0</v>
      </c>
      <c r="AJ119" s="400">
        <f>AF119+'APONTAMENTO CREDENCIAMENTO'!AJ119</f>
        <v>0</v>
      </c>
      <c r="AK119" s="400">
        <f>AG119+'APONTAMENTO CREDENCIAMENTO'!AK119</f>
        <v>0</v>
      </c>
      <c r="AL119" s="400">
        <f>AH119+'APONTAMENTO CREDENCIAMENTO'!AL119</f>
        <v>0</v>
      </c>
      <c r="AM119" s="400">
        <f>AI119+'APONTAMENTO CREDENCIAMENTO'!AM119</f>
        <v>0</v>
      </c>
      <c r="AN119" s="400">
        <f>AJ119+'APONTAMENTO CREDENCIAMENTO'!AN119</f>
        <v>0</v>
      </c>
      <c r="AO119" s="400">
        <f>AK119+'APONTAMENTO CREDENCIAMENTO'!AO119</f>
        <v>0</v>
      </c>
      <c r="AP119" s="400">
        <f>AL119+'APONTAMENTO CREDENCIAMENTO'!AP119</f>
        <v>0</v>
      </c>
      <c r="AQ119" s="400">
        <f>AM119+'APONTAMENTO CREDENCIAMENTO'!AQ119</f>
        <v>0</v>
      </c>
      <c r="AR119" s="400">
        <f>AN119+'APONTAMENTO CREDENCIAMENTO'!AR119</f>
        <v>0</v>
      </c>
      <c r="AS119" s="400">
        <f>AO119+'APONTAMENTO CREDENCIAMENTO'!AS119</f>
        <v>0</v>
      </c>
      <c r="AT119" s="400">
        <f>AP119+'APONTAMENTO CREDENCIAMENTO'!AT119</f>
        <v>0</v>
      </c>
      <c r="AU119" s="400">
        <f>AQ119+'APONTAMENTO CREDENCIAMENTO'!AU119</f>
        <v>0</v>
      </c>
      <c r="AV119" s="400">
        <f>AR119+'APONTAMENTO CREDENCIAMENTO'!AV119</f>
        <v>0</v>
      </c>
      <c r="AW119" s="400">
        <f>AS119+'APONTAMENTO CREDENCIAMENTO'!AW119</f>
        <v>0</v>
      </c>
      <c r="AX119" s="400">
        <f>AT119+'APONTAMENTO CREDENCIAMENTO'!AX119</f>
        <v>0</v>
      </c>
      <c r="AY119" s="400">
        <f>AU119+'APONTAMENTO CREDENCIAMENTO'!AY119</f>
        <v>0</v>
      </c>
      <c r="AZ119" s="400">
        <f>AV119+'APONTAMENTO CREDENCIAMENTO'!AZ119</f>
        <v>0</v>
      </c>
      <c r="BA119" s="400">
        <f>AW119+'APONTAMENTO CREDENCIAMENTO'!BA119</f>
        <v>0</v>
      </c>
      <c r="BB119" s="400">
        <f>AX119+'APONTAMENTO CREDENCIAMENTO'!BB119</f>
        <v>0</v>
      </c>
      <c r="BC119" s="400">
        <f>AY119+'APONTAMENTO CREDENCIAMENTO'!BC119</f>
        <v>0</v>
      </c>
      <c r="BD119" s="400">
        <f>AZ119+'APONTAMENTO CREDENCIAMENTO'!BD119</f>
        <v>0</v>
      </c>
      <c r="BE119" s="400">
        <f>BA119+'APONTAMENTO CREDENCIAMENTO'!BE119</f>
        <v>0</v>
      </c>
      <c r="BF119" s="400">
        <f>BB119+'APONTAMENTO CREDENCIAMENTO'!BF119</f>
        <v>0</v>
      </c>
      <c r="BG119" s="400">
        <f>BC119+'APONTAMENTO CREDENCIAMENTO'!BG119</f>
        <v>0</v>
      </c>
      <c r="BH119" s="400">
        <f>BD119+'APONTAMENTO CREDENCIAMENTO'!BH119</f>
        <v>0</v>
      </c>
      <c r="BI119" s="400">
        <f>BE119+'APONTAMENTO CREDENCIAMENTO'!BI119</f>
        <v>0</v>
      </c>
      <c r="BJ119" s="400">
        <f>BF119+'APONTAMENTO CREDENCIAMENTO'!BJ119</f>
        <v>0</v>
      </c>
      <c r="BK119" s="400">
        <f>BG119+'APONTAMENTO CREDENCIAMENTO'!BK119</f>
        <v>0</v>
      </c>
      <c r="BL119" s="400">
        <f>BH119+'APONTAMENTO CREDENCIAMENTO'!BL119</f>
        <v>0</v>
      </c>
      <c r="BM119" s="400">
        <f>BI119+'APONTAMENTO CREDENCIAMENTO'!BM119</f>
        <v>0</v>
      </c>
      <c r="BN119" s="400">
        <f>BJ119+'APONTAMENTO CREDENCIAMENTO'!BN119</f>
        <v>0</v>
      </c>
      <c r="BO119" s="400">
        <f>BK119+'APONTAMENTO CREDENCIAMENTO'!BO119</f>
        <v>0</v>
      </c>
      <c r="BP119" s="400">
        <f>BL119+'APONTAMENTO CREDENCIAMENTO'!BP119</f>
        <v>0</v>
      </c>
      <c r="BQ119" s="400">
        <f>BM119+'APONTAMENTO CREDENCIAMENTO'!BQ119</f>
        <v>0</v>
      </c>
      <c r="BR119" s="400">
        <f>BN119+'APONTAMENTO CREDENCIAMENTO'!BR119</f>
        <v>0</v>
      </c>
      <c r="BS119" s="400">
        <f>BO119+'APONTAMENTO CREDENCIAMENTO'!BS119</f>
        <v>0</v>
      </c>
      <c r="BT119" s="400">
        <f>BP119+'APONTAMENTO CREDENCIAMENTO'!BT119</f>
        <v>0</v>
      </c>
      <c r="BU119" s="400">
        <f>BQ119+'APONTAMENTO CREDENCIAMENTO'!BU119</f>
        <v>0</v>
      </c>
      <c r="BV119" s="400">
        <f>BR119+'APONTAMENTO CREDENCIAMENTO'!BV119</f>
        <v>0</v>
      </c>
      <c r="BW119" s="400">
        <f>BS119+'APONTAMENTO CREDENCIAMENTO'!BW119</f>
        <v>0</v>
      </c>
      <c r="BX119" s="400">
        <f>BT119+'APONTAMENTO CREDENCIAMENTO'!BX119</f>
        <v>0</v>
      </c>
      <c r="BY119" s="400">
        <f>BU119+'APONTAMENTO CREDENCIAMENTO'!BY119</f>
        <v>0</v>
      </c>
      <c r="BZ119" s="400">
        <f>BV119+'APONTAMENTO CREDENCIAMENTO'!BZ119</f>
        <v>0</v>
      </c>
      <c r="CA119" s="400">
        <f>BW119+'APONTAMENTO CREDENCIAMENTO'!CA119</f>
        <v>0</v>
      </c>
      <c r="CB119" s="400">
        <f>BX119+'APONTAMENTO CREDENCIAMENTO'!CB119</f>
        <v>0</v>
      </c>
      <c r="CC119" s="400">
        <f>BY119+'APONTAMENTO CREDENCIAMENTO'!CC119</f>
        <v>0</v>
      </c>
      <c r="CD119" s="400">
        <f>BZ119+'APONTAMENTO CREDENCIAMENTO'!CD119</f>
        <v>0</v>
      </c>
      <c r="CE119" s="400">
        <f>CA119+'APONTAMENTO CREDENCIAMENTO'!CE119</f>
        <v>0</v>
      </c>
      <c r="CF119" s="400">
        <f>CB119+'APONTAMENTO CREDENCIAMENTO'!CF119</f>
        <v>0</v>
      </c>
      <c r="CG119" s="400">
        <f>CC119+'APONTAMENTO CREDENCIAMENTO'!CG119</f>
        <v>0</v>
      </c>
      <c r="CH119" s="400">
        <f>CD119+'APONTAMENTO CREDENCIAMENTO'!CH119</f>
        <v>0</v>
      </c>
      <c r="CI119" s="400">
        <f>CE119+'APONTAMENTO CREDENCIAMENTO'!CI119</f>
        <v>0</v>
      </c>
      <c r="CJ119" s="400">
        <f>CF119+'APONTAMENTO CREDENCIAMENTO'!CJ119</f>
        <v>0</v>
      </c>
      <c r="CK119" s="400">
        <f>CG119+'APONTAMENTO CREDENCIAMENTO'!CK119</f>
        <v>0</v>
      </c>
      <c r="CL119" s="400">
        <f>CH119+'APONTAMENTO CREDENCIAMENTO'!CL119</f>
        <v>0</v>
      </c>
      <c r="CM119" s="400">
        <f>CI119+'APONTAMENTO CREDENCIAMENTO'!CM119</f>
        <v>0</v>
      </c>
      <c r="CN119" s="400">
        <f>CJ119+'APONTAMENTO CREDENCIAMENTO'!CN119</f>
        <v>0</v>
      </c>
      <c r="CO119" s="400">
        <f>CK119+'APONTAMENTO CREDENCIAMENTO'!CO119</f>
        <v>0</v>
      </c>
      <c r="CP119" s="400">
        <f>CL119+'APONTAMENTO CREDENCIAMENTO'!CP119</f>
        <v>0</v>
      </c>
      <c r="CQ119" s="400">
        <f>CM119+'APONTAMENTO CREDENCIAMENTO'!CQ119</f>
        <v>0</v>
      </c>
      <c r="CR119" s="400">
        <f>CN119+'APONTAMENTO CREDENCIAMENTO'!CR119</f>
        <v>0</v>
      </c>
      <c r="CS119" s="400">
        <f>CO119+'APONTAMENTO CREDENCIAMENTO'!CS119</f>
        <v>0</v>
      </c>
      <c r="CT119" s="400">
        <f>CP119+'APONTAMENTO CREDENCIAMENTO'!CT119</f>
        <v>0</v>
      </c>
      <c r="CU119" s="400">
        <f>CQ119+'APONTAMENTO CREDENCIAMENTO'!CU119</f>
        <v>0</v>
      </c>
      <c r="CV119" s="400">
        <f>CR119+'APONTAMENTO CREDENCIAMENTO'!CV119</f>
        <v>0</v>
      </c>
      <c r="CW119" s="400">
        <f>CS119+'APONTAMENTO CREDENCIAMENTO'!CW119</f>
        <v>0</v>
      </c>
      <c r="CX119" s="400">
        <f>CT119+'APONTAMENTO CREDENCIAMENTO'!CX119</f>
        <v>0</v>
      </c>
      <c r="CY119" s="400">
        <f>CU119+'APONTAMENTO CREDENCIAMENTO'!CY119</f>
        <v>0</v>
      </c>
      <c r="CZ119" s="400">
        <f>CV119+'APONTAMENTO CREDENCIAMENTO'!CZ119</f>
        <v>0</v>
      </c>
      <c r="DA119" s="400">
        <f>CW119+'APONTAMENTO CREDENCIAMENTO'!DA119</f>
        <v>0</v>
      </c>
      <c r="DB119" s="400">
        <f>CX119+'APONTAMENTO CREDENCIAMENTO'!DB119</f>
        <v>0</v>
      </c>
      <c r="DC119" s="400">
        <f>CY119+'APONTAMENTO CREDENCIAMENTO'!DC119</f>
        <v>0</v>
      </c>
      <c r="DD119" s="400">
        <f>CZ119+'APONTAMENTO CREDENCIAMENTO'!DD119</f>
        <v>0</v>
      </c>
      <c r="DE119" s="400">
        <f>DA119+'APONTAMENTO CREDENCIAMENTO'!DE119</f>
        <v>0</v>
      </c>
      <c r="DF119" s="400">
        <f>DB119+'APONTAMENTO CREDENCIAMENTO'!DF119</f>
        <v>0</v>
      </c>
      <c r="DG119" s="400">
        <f>DC119+'APONTAMENTO CREDENCIAMENTO'!DG119</f>
        <v>0</v>
      </c>
      <c r="DH119" s="400">
        <f>DD119+'APONTAMENTO CREDENCIAMENTO'!DH119</f>
        <v>0</v>
      </c>
      <c r="DI119" s="400">
        <f>DE119+'APONTAMENTO CREDENCIAMENTO'!DI119</f>
        <v>0</v>
      </c>
      <c r="DJ119" s="400">
        <f>DF119+'APONTAMENTO CREDENCIAMENTO'!DJ119</f>
        <v>0</v>
      </c>
      <c r="DK119" s="400">
        <f>DG119+'APONTAMENTO CREDENCIAMENTO'!DK119</f>
        <v>0</v>
      </c>
      <c r="DL119" s="400">
        <f>DH119+'APONTAMENTO CREDENCIAMENTO'!DL119</f>
        <v>0</v>
      </c>
      <c r="DM119" s="400">
        <f>DI119+'APONTAMENTO CREDENCIAMENTO'!DM119</f>
        <v>0</v>
      </c>
      <c r="DN119" s="400">
        <f>DJ119+'APONTAMENTO CREDENCIAMENTO'!DN119</f>
        <v>0</v>
      </c>
      <c r="DO119" s="400">
        <f>DK119+'APONTAMENTO CREDENCIAMENTO'!DO119</f>
        <v>0</v>
      </c>
      <c r="DP119" s="400">
        <f>DL119+'APONTAMENTO CREDENCIAMENTO'!DP119</f>
        <v>0</v>
      </c>
      <c r="DQ119" s="400">
        <f>DM119+'APONTAMENTO CREDENCIAMENTO'!DQ119</f>
        <v>0</v>
      </c>
      <c r="DR119" s="400">
        <f>DN119+'APONTAMENTO CREDENCIAMENTO'!DR119</f>
        <v>0</v>
      </c>
      <c r="DS119" s="400">
        <f>DO119+'APONTAMENTO CREDENCIAMENTO'!DS119</f>
        <v>0</v>
      </c>
      <c r="DT119" s="400">
        <f>DP119+'APONTAMENTO CREDENCIAMENTO'!DT119</f>
        <v>0</v>
      </c>
      <c r="DU119" s="400">
        <f>DQ119+'APONTAMENTO CREDENCIAMENTO'!DU119</f>
        <v>0</v>
      </c>
      <c r="DV119" s="400">
        <f>DR119+'APONTAMENTO CREDENCIAMENTO'!DV119</f>
        <v>0</v>
      </c>
      <c r="DW119" s="400">
        <f>DS119+'APONTAMENTO CREDENCIAMENTO'!DW119</f>
        <v>0</v>
      </c>
      <c r="DX119" s="400">
        <f>DT119+'APONTAMENTO CREDENCIAMENTO'!DX119</f>
        <v>0</v>
      </c>
      <c r="DY119" s="400">
        <f>DU119+'APONTAMENTO CREDENCIAMENTO'!DY119</f>
        <v>0</v>
      </c>
      <c r="DZ119" s="400">
        <f>DV119+'APONTAMENTO CREDENCIAMENTO'!DZ119</f>
        <v>0</v>
      </c>
      <c r="EA119" s="400">
        <f>DW119+'APONTAMENTO CREDENCIAMENTO'!EA119</f>
        <v>0</v>
      </c>
      <c r="EB119" s="400">
        <f>DX119+'APONTAMENTO CREDENCIAMENTO'!EB119</f>
        <v>0</v>
      </c>
      <c r="EC119" s="400">
        <f>DY119+'APONTAMENTO CREDENCIAMENTO'!EC119</f>
        <v>0</v>
      </c>
      <c r="ED119" s="400">
        <f>DZ119+'APONTAMENTO CREDENCIAMENTO'!ED119</f>
        <v>0</v>
      </c>
      <c r="EE119" s="400">
        <f>EA119+'APONTAMENTO CREDENCIAMENTO'!EE119</f>
        <v>0</v>
      </c>
      <c r="EF119" s="400">
        <f>EB119+'APONTAMENTO CREDENCIAMENTO'!EF119</f>
        <v>0</v>
      </c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v>0</v>
      </c>
      <c r="EQ119" s="171">
        <v>0</v>
      </c>
      <c r="ER119" s="171">
        <v>0</v>
      </c>
      <c r="ES119" s="171">
        <v>0</v>
      </c>
      <c r="ET119" s="171">
        <v>0</v>
      </c>
      <c r="EU119" s="171">
        <v>0</v>
      </c>
      <c r="EV119" s="172">
        <v>0</v>
      </c>
      <c r="EW119" s="127"/>
      <c r="EX119" s="248">
        <v>0</v>
      </c>
      <c r="EY119" s="174">
        <v>0</v>
      </c>
      <c r="EZ119" s="249">
        <v>0</v>
      </c>
      <c r="FA119" s="249">
        <v>0</v>
      </c>
      <c r="FB119" s="174">
        <v>0</v>
      </c>
      <c r="FC119" s="126">
        <v>0</v>
      </c>
      <c r="FD119" s="250"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v>0</v>
      </c>
      <c r="HZ119" s="280">
        <v>0</v>
      </c>
      <c r="IA119" s="280">
        <v>0</v>
      </c>
      <c r="IB119" s="65"/>
      <c r="IC119" s="65"/>
    </row>
    <row r="120" spans="1:237" s="106" customFormat="1" ht="22.5" customHeight="1" thickBot="1" x14ac:dyDescent="0.3">
      <c r="A120" s="377" t="s">
        <v>3282</v>
      </c>
      <c r="B120" s="378" t="s">
        <v>3283</v>
      </c>
      <c r="C120" s="379" t="s">
        <v>3191</v>
      </c>
      <c r="D120" s="380" t="s">
        <v>3284</v>
      </c>
      <c r="E120" s="380" t="s">
        <v>3285</v>
      </c>
      <c r="F120" s="381" t="s">
        <v>3181</v>
      </c>
      <c r="G120" s="381" t="s">
        <v>3182</v>
      </c>
      <c r="H120" s="382" t="s">
        <v>1347</v>
      </c>
      <c r="I120" s="383" t="s">
        <v>1347</v>
      </c>
      <c r="J120" s="421" t="s">
        <v>3183</v>
      </c>
      <c r="K120" s="424" t="s">
        <v>60</v>
      </c>
      <c r="L120" s="329">
        <v>0</v>
      </c>
      <c r="M120" s="329">
        <v>0</v>
      </c>
      <c r="N120" s="657"/>
      <c r="O120" s="658" t="s">
        <v>3348</v>
      </c>
      <c r="P120" s="659">
        <v>0</v>
      </c>
      <c r="Q120" s="400"/>
      <c r="R120" s="401"/>
      <c r="S120" s="400"/>
      <c r="T120" s="401"/>
      <c r="U120" s="400">
        <f>Q120+'APONTAMENTO CREDENCIAMENTO'!U120</f>
        <v>0</v>
      </c>
      <c r="V120" s="400">
        <f>R120+'APONTAMENTO CREDENCIAMENTO'!V120</f>
        <v>0</v>
      </c>
      <c r="W120" s="400">
        <f>S120+'APONTAMENTO CREDENCIAMENTO'!W120</f>
        <v>0</v>
      </c>
      <c r="X120" s="400">
        <f>T120+'APONTAMENTO CREDENCIAMENTO'!X120</f>
        <v>0</v>
      </c>
      <c r="Y120" s="400">
        <f>U120+'APONTAMENTO CREDENCIAMENTO'!Y120</f>
        <v>0</v>
      </c>
      <c r="Z120" s="400">
        <f>V120+'APONTAMENTO CREDENCIAMENTO'!Z120</f>
        <v>0</v>
      </c>
      <c r="AA120" s="400">
        <f>W120+'APONTAMENTO CREDENCIAMENTO'!AA120</f>
        <v>0</v>
      </c>
      <c r="AB120" s="400">
        <f>X120+'APONTAMENTO CREDENCIAMENTO'!AB120</f>
        <v>0</v>
      </c>
      <c r="AC120" s="400">
        <f>Y120+'APONTAMENTO CREDENCIAMENTO'!AC120</f>
        <v>0</v>
      </c>
      <c r="AD120" s="400">
        <f>Z120+'APONTAMENTO CREDENCIAMENTO'!AD120</f>
        <v>0</v>
      </c>
      <c r="AE120" s="400">
        <f>AA120+'APONTAMENTO CREDENCIAMENTO'!AE120</f>
        <v>0</v>
      </c>
      <c r="AF120" s="400">
        <f>AB120+'APONTAMENTO CREDENCIAMENTO'!AF120</f>
        <v>0</v>
      </c>
      <c r="AG120" s="400">
        <f>AC120+'APONTAMENTO CREDENCIAMENTO'!AG120</f>
        <v>0</v>
      </c>
      <c r="AH120" s="400">
        <f>AD120+'APONTAMENTO CREDENCIAMENTO'!AH120</f>
        <v>0</v>
      </c>
      <c r="AI120" s="400">
        <f>AE120+'APONTAMENTO CREDENCIAMENTO'!AI120</f>
        <v>0</v>
      </c>
      <c r="AJ120" s="400">
        <f>AF120+'APONTAMENTO CREDENCIAMENTO'!AJ120</f>
        <v>0</v>
      </c>
      <c r="AK120" s="400">
        <f>AG120+'APONTAMENTO CREDENCIAMENTO'!AK120</f>
        <v>0</v>
      </c>
      <c r="AL120" s="400">
        <f>AH120+'APONTAMENTO CREDENCIAMENTO'!AL120</f>
        <v>0</v>
      </c>
      <c r="AM120" s="400">
        <f>AI120+'APONTAMENTO CREDENCIAMENTO'!AM120</f>
        <v>0</v>
      </c>
      <c r="AN120" s="400">
        <f>AJ120+'APONTAMENTO CREDENCIAMENTO'!AN120</f>
        <v>0</v>
      </c>
      <c r="AO120" s="400">
        <f>AK120+'APONTAMENTO CREDENCIAMENTO'!AO120</f>
        <v>0</v>
      </c>
      <c r="AP120" s="400">
        <f>AL120+'APONTAMENTO CREDENCIAMENTO'!AP120</f>
        <v>0</v>
      </c>
      <c r="AQ120" s="400">
        <f>AM120+'APONTAMENTO CREDENCIAMENTO'!AQ120</f>
        <v>0</v>
      </c>
      <c r="AR120" s="400">
        <f>AN120+'APONTAMENTO CREDENCIAMENTO'!AR120</f>
        <v>0</v>
      </c>
      <c r="AS120" s="400">
        <f>AO120+'APONTAMENTO CREDENCIAMENTO'!AS120</f>
        <v>0</v>
      </c>
      <c r="AT120" s="400">
        <f>AP120+'APONTAMENTO CREDENCIAMENTO'!AT120</f>
        <v>0</v>
      </c>
      <c r="AU120" s="400">
        <f>AQ120+'APONTAMENTO CREDENCIAMENTO'!AU120</f>
        <v>0</v>
      </c>
      <c r="AV120" s="400">
        <f>AR120+'APONTAMENTO CREDENCIAMENTO'!AV120</f>
        <v>0</v>
      </c>
      <c r="AW120" s="400">
        <f>AS120+'APONTAMENTO CREDENCIAMENTO'!AW120</f>
        <v>0</v>
      </c>
      <c r="AX120" s="400">
        <f>AT120+'APONTAMENTO CREDENCIAMENTO'!AX120</f>
        <v>0</v>
      </c>
      <c r="AY120" s="400">
        <f>AU120+'APONTAMENTO CREDENCIAMENTO'!AY120</f>
        <v>0</v>
      </c>
      <c r="AZ120" s="400">
        <f>AV120+'APONTAMENTO CREDENCIAMENTO'!AZ120</f>
        <v>0</v>
      </c>
      <c r="BA120" s="400">
        <f>AW120+'APONTAMENTO CREDENCIAMENTO'!BA120</f>
        <v>0</v>
      </c>
      <c r="BB120" s="400">
        <f>AX120+'APONTAMENTO CREDENCIAMENTO'!BB120</f>
        <v>0</v>
      </c>
      <c r="BC120" s="400">
        <f>AY120+'APONTAMENTO CREDENCIAMENTO'!BC120</f>
        <v>0</v>
      </c>
      <c r="BD120" s="400">
        <f>AZ120+'APONTAMENTO CREDENCIAMENTO'!BD120</f>
        <v>0</v>
      </c>
      <c r="BE120" s="400">
        <f>BA120+'APONTAMENTO CREDENCIAMENTO'!BE120</f>
        <v>0</v>
      </c>
      <c r="BF120" s="400">
        <f>BB120+'APONTAMENTO CREDENCIAMENTO'!BF120</f>
        <v>0</v>
      </c>
      <c r="BG120" s="400">
        <f>BC120+'APONTAMENTO CREDENCIAMENTO'!BG120</f>
        <v>0</v>
      </c>
      <c r="BH120" s="400">
        <f>BD120+'APONTAMENTO CREDENCIAMENTO'!BH120</f>
        <v>0</v>
      </c>
      <c r="BI120" s="400">
        <f>BE120+'APONTAMENTO CREDENCIAMENTO'!BI120</f>
        <v>0</v>
      </c>
      <c r="BJ120" s="400">
        <f>BF120+'APONTAMENTO CREDENCIAMENTO'!BJ120</f>
        <v>0</v>
      </c>
      <c r="BK120" s="400">
        <f>BG120+'APONTAMENTO CREDENCIAMENTO'!BK120</f>
        <v>0</v>
      </c>
      <c r="BL120" s="400">
        <f>BH120+'APONTAMENTO CREDENCIAMENTO'!BL120</f>
        <v>0</v>
      </c>
      <c r="BM120" s="400">
        <f>BI120+'APONTAMENTO CREDENCIAMENTO'!BM120</f>
        <v>0</v>
      </c>
      <c r="BN120" s="400">
        <f>BJ120+'APONTAMENTO CREDENCIAMENTO'!BN120</f>
        <v>0</v>
      </c>
      <c r="BO120" s="400">
        <f>BK120+'APONTAMENTO CREDENCIAMENTO'!BO120</f>
        <v>0</v>
      </c>
      <c r="BP120" s="400">
        <f>BL120+'APONTAMENTO CREDENCIAMENTO'!BP120</f>
        <v>0</v>
      </c>
      <c r="BQ120" s="400">
        <f>BM120+'APONTAMENTO CREDENCIAMENTO'!BQ120</f>
        <v>0</v>
      </c>
      <c r="BR120" s="400">
        <f>BN120+'APONTAMENTO CREDENCIAMENTO'!BR120</f>
        <v>0</v>
      </c>
      <c r="BS120" s="400">
        <f>BO120+'APONTAMENTO CREDENCIAMENTO'!BS120</f>
        <v>0</v>
      </c>
      <c r="BT120" s="400">
        <f>BP120+'APONTAMENTO CREDENCIAMENTO'!BT120</f>
        <v>0</v>
      </c>
      <c r="BU120" s="400">
        <f>BQ120+'APONTAMENTO CREDENCIAMENTO'!BU120</f>
        <v>0</v>
      </c>
      <c r="BV120" s="400">
        <f>BR120+'APONTAMENTO CREDENCIAMENTO'!BV120</f>
        <v>0</v>
      </c>
      <c r="BW120" s="400">
        <f>BS120+'APONTAMENTO CREDENCIAMENTO'!BW120</f>
        <v>0</v>
      </c>
      <c r="BX120" s="400">
        <f>BT120+'APONTAMENTO CREDENCIAMENTO'!BX120</f>
        <v>0</v>
      </c>
      <c r="BY120" s="400">
        <f>BU120+'APONTAMENTO CREDENCIAMENTO'!BY120</f>
        <v>0</v>
      </c>
      <c r="BZ120" s="400">
        <f>BV120+'APONTAMENTO CREDENCIAMENTO'!BZ120</f>
        <v>0</v>
      </c>
      <c r="CA120" s="400">
        <f>BW120+'APONTAMENTO CREDENCIAMENTO'!CA120</f>
        <v>0</v>
      </c>
      <c r="CB120" s="400">
        <f>BX120+'APONTAMENTO CREDENCIAMENTO'!CB120</f>
        <v>0</v>
      </c>
      <c r="CC120" s="400">
        <f>BY120+'APONTAMENTO CREDENCIAMENTO'!CC120</f>
        <v>0</v>
      </c>
      <c r="CD120" s="400">
        <f>BZ120+'APONTAMENTO CREDENCIAMENTO'!CD120</f>
        <v>0</v>
      </c>
      <c r="CE120" s="400">
        <f>CA120+'APONTAMENTO CREDENCIAMENTO'!CE120</f>
        <v>0</v>
      </c>
      <c r="CF120" s="400">
        <f>CB120+'APONTAMENTO CREDENCIAMENTO'!CF120</f>
        <v>0</v>
      </c>
      <c r="CG120" s="400">
        <f>CC120+'APONTAMENTO CREDENCIAMENTO'!CG120</f>
        <v>0</v>
      </c>
      <c r="CH120" s="400">
        <f>CD120+'APONTAMENTO CREDENCIAMENTO'!CH120</f>
        <v>0</v>
      </c>
      <c r="CI120" s="400">
        <f>CE120+'APONTAMENTO CREDENCIAMENTO'!CI120</f>
        <v>0</v>
      </c>
      <c r="CJ120" s="400">
        <f>CF120+'APONTAMENTO CREDENCIAMENTO'!CJ120</f>
        <v>0</v>
      </c>
      <c r="CK120" s="400">
        <f>CG120+'APONTAMENTO CREDENCIAMENTO'!CK120</f>
        <v>0</v>
      </c>
      <c r="CL120" s="400">
        <f>CH120+'APONTAMENTO CREDENCIAMENTO'!CL120</f>
        <v>0</v>
      </c>
      <c r="CM120" s="400">
        <f>CI120+'APONTAMENTO CREDENCIAMENTO'!CM120</f>
        <v>0</v>
      </c>
      <c r="CN120" s="400">
        <f>CJ120+'APONTAMENTO CREDENCIAMENTO'!CN120</f>
        <v>0</v>
      </c>
      <c r="CO120" s="400">
        <f>CK120+'APONTAMENTO CREDENCIAMENTO'!CO120</f>
        <v>0</v>
      </c>
      <c r="CP120" s="400">
        <f>CL120+'APONTAMENTO CREDENCIAMENTO'!CP120</f>
        <v>0</v>
      </c>
      <c r="CQ120" s="400">
        <f>CM120+'APONTAMENTO CREDENCIAMENTO'!CQ120</f>
        <v>0</v>
      </c>
      <c r="CR120" s="400">
        <f>CN120+'APONTAMENTO CREDENCIAMENTO'!CR120</f>
        <v>0</v>
      </c>
      <c r="CS120" s="400">
        <f>CO120+'APONTAMENTO CREDENCIAMENTO'!CS120</f>
        <v>0</v>
      </c>
      <c r="CT120" s="400">
        <f>CP120+'APONTAMENTO CREDENCIAMENTO'!CT120</f>
        <v>0</v>
      </c>
      <c r="CU120" s="400">
        <f>CQ120+'APONTAMENTO CREDENCIAMENTO'!CU120</f>
        <v>0</v>
      </c>
      <c r="CV120" s="400">
        <f>CR120+'APONTAMENTO CREDENCIAMENTO'!CV120</f>
        <v>0</v>
      </c>
      <c r="CW120" s="400">
        <f>CS120+'APONTAMENTO CREDENCIAMENTO'!CW120</f>
        <v>0</v>
      </c>
      <c r="CX120" s="400">
        <f>CT120+'APONTAMENTO CREDENCIAMENTO'!CX120</f>
        <v>0</v>
      </c>
      <c r="CY120" s="400">
        <f>CU120+'APONTAMENTO CREDENCIAMENTO'!CY120</f>
        <v>0</v>
      </c>
      <c r="CZ120" s="400">
        <f>CV120+'APONTAMENTO CREDENCIAMENTO'!CZ120</f>
        <v>0</v>
      </c>
      <c r="DA120" s="400">
        <f>CW120+'APONTAMENTO CREDENCIAMENTO'!DA120</f>
        <v>0</v>
      </c>
      <c r="DB120" s="400">
        <f>CX120+'APONTAMENTO CREDENCIAMENTO'!DB120</f>
        <v>0</v>
      </c>
      <c r="DC120" s="400">
        <f>CY120+'APONTAMENTO CREDENCIAMENTO'!DC120</f>
        <v>0</v>
      </c>
      <c r="DD120" s="400">
        <f>CZ120+'APONTAMENTO CREDENCIAMENTO'!DD120</f>
        <v>0</v>
      </c>
      <c r="DE120" s="400">
        <f>DA120+'APONTAMENTO CREDENCIAMENTO'!DE120</f>
        <v>0</v>
      </c>
      <c r="DF120" s="400">
        <f>DB120+'APONTAMENTO CREDENCIAMENTO'!DF120</f>
        <v>0</v>
      </c>
      <c r="DG120" s="400">
        <f>DC120+'APONTAMENTO CREDENCIAMENTO'!DG120</f>
        <v>0</v>
      </c>
      <c r="DH120" s="400">
        <f>DD120+'APONTAMENTO CREDENCIAMENTO'!DH120</f>
        <v>0</v>
      </c>
      <c r="DI120" s="400">
        <f>DE120+'APONTAMENTO CREDENCIAMENTO'!DI120</f>
        <v>0</v>
      </c>
      <c r="DJ120" s="400">
        <f>DF120+'APONTAMENTO CREDENCIAMENTO'!DJ120</f>
        <v>0</v>
      </c>
      <c r="DK120" s="400">
        <f>DG120+'APONTAMENTO CREDENCIAMENTO'!DK120</f>
        <v>0</v>
      </c>
      <c r="DL120" s="400">
        <f>DH120+'APONTAMENTO CREDENCIAMENTO'!DL120</f>
        <v>0</v>
      </c>
      <c r="DM120" s="400">
        <f>DI120+'APONTAMENTO CREDENCIAMENTO'!DM120</f>
        <v>0</v>
      </c>
      <c r="DN120" s="400">
        <f>DJ120+'APONTAMENTO CREDENCIAMENTO'!DN120</f>
        <v>0</v>
      </c>
      <c r="DO120" s="400">
        <f>DK120+'APONTAMENTO CREDENCIAMENTO'!DO120</f>
        <v>0</v>
      </c>
      <c r="DP120" s="400">
        <f>DL120+'APONTAMENTO CREDENCIAMENTO'!DP120</f>
        <v>0</v>
      </c>
      <c r="DQ120" s="400">
        <f>DM120+'APONTAMENTO CREDENCIAMENTO'!DQ120</f>
        <v>0</v>
      </c>
      <c r="DR120" s="400">
        <f>DN120+'APONTAMENTO CREDENCIAMENTO'!DR120</f>
        <v>0</v>
      </c>
      <c r="DS120" s="400">
        <f>DO120+'APONTAMENTO CREDENCIAMENTO'!DS120</f>
        <v>0</v>
      </c>
      <c r="DT120" s="400">
        <f>DP120+'APONTAMENTO CREDENCIAMENTO'!DT120</f>
        <v>0</v>
      </c>
      <c r="DU120" s="400">
        <f>DQ120+'APONTAMENTO CREDENCIAMENTO'!DU120</f>
        <v>0</v>
      </c>
      <c r="DV120" s="400">
        <f>DR120+'APONTAMENTO CREDENCIAMENTO'!DV120</f>
        <v>0</v>
      </c>
      <c r="DW120" s="400">
        <f>DS120+'APONTAMENTO CREDENCIAMENTO'!DW120</f>
        <v>0</v>
      </c>
      <c r="DX120" s="400">
        <f>DT120+'APONTAMENTO CREDENCIAMENTO'!DX120</f>
        <v>0</v>
      </c>
      <c r="DY120" s="400">
        <f>DU120+'APONTAMENTO CREDENCIAMENTO'!DY120</f>
        <v>0</v>
      </c>
      <c r="DZ120" s="400">
        <f>DV120+'APONTAMENTO CREDENCIAMENTO'!DZ120</f>
        <v>0</v>
      </c>
      <c r="EA120" s="400">
        <f>DW120+'APONTAMENTO CREDENCIAMENTO'!EA120</f>
        <v>0</v>
      </c>
      <c r="EB120" s="400">
        <f>DX120+'APONTAMENTO CREDENCIAMENTO'!EB120</f>
        <v>0</v>
      </c>
      <c r="EC120" s="400">
        <f>DY120+'APONTAMENTO CREDENCIAMENTO'!EC120</f>
        <v>0</v>
      </c>
      <c r="ED120" s="400">
        <f>DZ120+'APONTAMENTO CREDENCIAMENTO'!ED120</f>
        <v>0</v>
      </c>
      <c r="EE120" s="400">
        <f>EA120+'APONTAMENTO CREDENCIAMENTO'!EE120</f>
        <v>0</v>
      </c>
      <c r="EF120" s="400">
        <f>EB120+'APONTAMENTO CREDENCIAMENTO'!EF120</f>
        <v>0</v>
      </c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v>0</v>
      </c>
      <c r="EQ120" s="179">
        <v>0</v>
      </c>
      <c r="ER120" s="179">
        <v>0</v>
      </c>
      <c r="ES120" s="179">
        <v>0</v>
      </c>
      <c r="ET120" s="179">
        <v>0</v>
      </c>
      <c r="EU120" s="179">
        <v>0</v>
      </c>
      <c r="EV120" s="172"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v>0</v>
      </c>
      <c r="FC120" s="256">
        <v>0</v>
      </c>
      <c r="FD120" s="250">
        <v>0</v>
      </c>
      <c r="FE120" s="257"/>
      <c r="FF120" s="181">
        <v>0</v>
      </c>
      <c r="FG120" s="181">
        <v>0</v>
      </c>
      <c r="FH120" s="181">
        <v>0</v>
      </c>
      <c r="FI120" s="181">
        <v>0</v>
      </c>
      <c r="FJ120" s="181">
        <v>0</v>
      </c>
      <c r="FK120" s="181">
        <v>0</v>
      </c>
      <c r="FL120" s="181">
        <v>0</v>
      </c>
      <c r="FM120" s="181">
        <v>0</v>
      </c>
      <c r="FN120" s="181">
        <v>0</v>
      </c>
      <c r="FO120" s="181">
        <v>0</v>
      </c>
      <c r="FP120" s="181">
        <v>0</v>
      </c>
      <c r="FQ120" s="181">
        <v>0</v>
      </c>
      <c r="FR120" s="181">
        <v>0</v>
      </c>
      <c r="FS120" s="181">
        <v>0</v>
      </c>
      <c r="FT120" s="181">
        <v>0</v>
      </c>
      <c r="FU120" s="181">
        <v>0</v>
      </c>
      <c r="FV120" s="181">
        <v>0</v>
      </c>
      <c r="FW120" s="181">
        <v>0</v>
      </c>
      <c r="FX120" s="181">
        <v>0</v>
      </c>
      <c r="FY120" s="181">
        <v>0</v>
      </c>
      <c r="FZ120" s="181">
        <v>0</v>
      </c>
      <c r="GA120" s="181">
        <v>0</v>
      </c>
      <c r="GB120" s="181">
        <v>0</v>
      </c>
      <c r="GC120" s="181">
        <v>0</v>
      </c>
      <c r="GD120" s="181">
        <v>0</v>
      </c>
      <c r="GE120" s="181">
        <v>0</v>
      </c>
      <c r="GF120" s="181">
        <v>0</v>
      </c>
      <c r="GG120" s="181">
        <v>0</v>
      </c>
      <c r="GH120" s="181">
        <v>0</v>
      </c>
      <c r="GI120" s="181">
        <v>0</v>
      </c>
      <c r="GJ120" s="181">
        <v>0</v>
      </c>
      <c r="GK120" s="258"/>
      <c r="GL120" s="103"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v>0</v>
      </c>
      <c r="HZ120" s="280">
        <v>0</v>
      </c>
      <c r="IA120" s="280">
        <v>0</v>
      </c>
    </row>
    <row r="121" spans="1:237" s="106" customFormat="1" ht="22.5" customHeight="1" x14ac:dyDescent="0.25">
      <c r="A121" t="s">
        <v>3286</v>
      </c>
      <c r="B121" s="522" t="s">
        <v>3287</v>
      </c>
      <c r="C121" s="523">
        <v>4</v>
      </c>
      <c r="D121" s="524" t="s">
        <v>3288</v>
      </c>
      <c r="E121" s="524" t="s">
        <v>3289</v>
      </c>
      <c r="F121" s="525" t="s">
        <v>3181</v>
      </c>
      <c r="G121" s="525" t="s">
        <v>3182</v>
      </c>
      <c r="H121" s="350" t="s">
        <v>1348</v>
      </c>
      <c r="I121" s="351" t="s">
        <v>1348</v>
      </c>
      <c r="J121" s="409" t="s">
        <v>3183</v>
      </c>
      <c r="K121" s="410" t="s">
        <v>3184</v>
      </c>
      <c r="L121" s="329">
        <v>0</v>
      </c>
      <c r="M121" s="329">
        <v>0</v>
      </c>
      <c r="N121" s="657"/>
      <c r="O121" s="658" t="s">
        <v>3349</v>
      </c>
      <c r="P121" s="659">
        <v>0</v>
      </c>
      <c r="Q121" s="400"/>
      <c r="R121" s="401"/>
      <c r="S121" s="400"/>
      <c r="T121" s="401"/>
      <c r="U121" s="400">
        <f>Q121+'APONTAMENTO CREDENCIAMENTO'!U121</f>
        <v>0</v>
      </c>
      <c r="V121" s="400">
        <f>R121+'APONTAMENTO CREDENCIAMENTO'!V121</f>
        <v>0</v>
      </c>
      <c r="W121" s="400">
        <f>S121+'APONTAMENTO CREDENCIAMENTO'!W121</f>
        <v>0</v>
      </c>
      <c r="X121" s="400">
        <f>T121+'APONTAMENTO CREDENCIAMENTO'!X121</f>
        <v>0</v>
      </c>
      <c r="Y121" s="400">
        <f>U121+'APONTAMENTO CREDENCIAMENTO'!Y121</f>
        <v>0</v>
      </c>
      <c r="Z121" s="400">
        <f>V121+'APONTAMENTO CREDENCIAMENTO'!Z121</f>
        <v>0</v>
      </c>
      <c r="AA121" s="400">
        <f>W121+'APONTAMENTO CREDENCIAMENTO'!AA121</f>
        <v>0</v>
      </c>
      <c r="AB121" s="400">
        <f>X121+'APONTAMENTO CREDENCIAMENTO'!AB121</f>
        <v>0</v>
      </c>
      <c r="AC121" s="400">
        <f>Y121+'APONTAMENTO CREDENCIAMENTO'!AC121</f>
        <v>0</v>
      </c>
      <c r="AD121" s="400">
        <f>Z121+'APONTAMENTO CREDENCIAMENTO'!AD121</f>
        <v>0</v>
      </c>
      <c r="AE121" s="400">
        <f>AA121+'APONTAMENTO CREDENCIAMENTO'!AE121</f>
        <v>0</v>
      </c>
      <c r="AF121" s="400">
        <f>AB121+'APONTAMENTO CREDENCIAMENTO'!AF121</f>
        <v>0</v>
      </c>
      <c r="AG121" s="400">
        <f>AC121+'APONTAMENTO CREDENCIAMENTO'!AG121</f>
        <v>0</v>
      </c>
      <c r="AH121" s="400">
        <f>AD121+'APONTAMENTO CREDENCIAMENTO'!AH121</f>
        <v>0</v>
      </c>
      <c r="AI121" s="400">
        <f>AE121+'APONTAMENTO CREDENCIAMENTO'!AI121</f>
        <v>0</v>
      </c>
      <c r="AJ121" s="400">
        <f>AF121+'APONTAMENTO CREDENCIAMENTO'!AJ121</f>
        <v>0</v>
      </c>
      <c r="AK121" s="400">
        <f>AG121+'APONTAMENTO CREDENCIAMENTO'!AK121</f>
        <v>0</v>
      </c>
      <c r="AL121" s="400">
        <f>AH121+'APONTAMENTO CREDENCIAMENTO'!AL121</f>
        <v>0</v>
      </c>
      <c r="AM121" s="400">
        <f>AI121+'APONTAMENTO CREDENCIAMENTO'!AM121</f>
        <v>0</v>
      </c>
      <c r="AN121" s="400">
        <f>AJ121+'APONTAMENTO CREDENCIAMENTO'!AN121</f>
        <v>0</v>
      </c>
      <c r="AO121" s="400">
        <f>AK121+'APONTAMENTO CREDENCIAMENTO'!AO121</f>
        <v>0</v>
      </c>
      <c r="AP121" s="400">
        <f>AL121+'APONTAMENTO CREDENCIAMENTO'!AP121</f>
        <v>0</v>
      </c>
      <c r="AQ121" s="400">
        <f>AM121+'APONTAMENTO CREDENCIAMENTO'!AQ121</f>
        <v>0</v>
      </c>
      <c r="AR121" s="400">
        <f>AN121+'APONTAMENTO CREDENCIAMENTO'!AR121</f>
        <v>0</v>
      </c>
      <c r="AS121" s="400">
        <f>AO121+'APONTAMENTO CREDENCIAMENTO'!AS121</f>
        <v>0</v>
      </c>
      <c r="AT121" s="400">
        <f>AP121+'APONTAMENTO CREDENCIAMENTO'!AT121</f>
        <v>0</v>
      </c>
      <c r="AU121" s="400">
        <f>AQ121+'APONTAMENTO CREDENCIAMENTO'!AU121</f>
        <v>0</v>
      </c>
      <c r="AV121" s="400">
        <f>AR121+'APONTAMENTO CREDENCIAMENTO'!AV121</f>
        <v>0</v>
      </c>
      <c r="AW121" s="400">
        <f>AS121+'APONTAMENTO CREDENCIAMENTO'!AW121</f>
        <v>0</v>
      </c>
      <c r="AX121" s="400">
        <f>AT121+'APONTAMENTO CREDENCIAMENTO'!AX121</f>
        <v>0</v>
      </c>
      <c r="AY121" s="400">
        <f>AU121+'APONTAMENTO CREDENCIAMENTO'!AY121</f>
        <v>0</v>
      </c>
      <c r="AZ121" s="400">
        <f>AV121+'APONTAMENTO CREDENCIAMENTO'!AZ121</f>
        <v>0</v>
      </c>
      <c r="BA121" s="400">
        <f>AW121+'APONTAMENTO CREDENCIAMENTO'!BA121</f>
        <v>0</v>
      </c>
      <c r="BB121" s="400">
        <f>AX121+'APONTAMENTO CREDENCIAMENTO'!BB121</f>
        <v>0</v>
      </c>
      <c r="BC121" s="400">
        <f>AY121+'APONTAMENTO CREDENCIAMENTO'!BC121</f>
        <v>0</v>
      </c>
      <c r="BD121" s="400">
        <f>AZ121+'APONTAMENTO CREDENCIAMENTO'!BD121</f>
        <v>0</v>
      </c>
      <c r="BE121" s="400">
        <f>BA121+'APONTAMENTO CREDENCIAMENTO'!BE121</f>
        <v>0</v>
      </c>
      <c r="BF121" s="400">
        <f>BB121+'APONTAMENTO CREDENCIAMENTO'!BF121</f>
        <v>0</v>
      </c>
      <c r="BG121" s="400">
        <f>BC121+'APONTAMENTO CREDENCIAMENTO'!BG121</f>
        <v>0</v>
      </c>
      <c r="BH121" s="400">
        <f>BD121+'APONTAMENTO CREDENCIAMENTO'!BH121</f>
        <v>0</v>
      </c>
      <c r="BI121" s="400">
        <f>BE121+'APONTAMENTO CREDENCIAMENTO'!BI121</f>
        <v>0</v>
      </c>
      <c r="BJ121" s="400">
        <f>BF121+'APONTAMENTO CREDENCIAMENTO'!BJ121</f>
        <v>0</v>
      </c>
      <c r="BK121" s="400">
        <f>BG121+'APONTAMENTO CREDENCIAMENTO'!BK121</f>
        <v>0</v>
      </c>
      <c r="BL121" s="400">
        <f>BH121+'APONTAMENTO CREDENCIAMENTO'!BL121</f>
        <v>0</v>
      </c>
      <c r="BM121" s="400">
        <f>BI121+'APONTAMENTO CREDENCIAMENTO'!BM121</f>
        <v>0</v>
      </c>
      <c r="BN121" s="400">
        <f>BJ121+'APONTAMENTO CREDENCIAMENTO'!BN121</f>
        <v>0</v>
      </c>
      <c r="BO121" s="400">
        <f>BK121+'APONTAMENTO CREDENCIAMENTO'!BO121</f>
        <v>0</v>
      </c>
      <c r="BP121" s="400">
        <f>BL121+'APONTAMENTO CREDENCIAMENTO'!BP121</f>
        <v>0</v>
      </c>
      <c r="BQ121" s="400">
        <f>BM121+'APONTAMENTO CREDENCIAMENTO'!BQ121</f>
        <v>0</v>
      </c>
      <c r="BR121" s="400">
        <f>BN121+'APONTAMENTO CREDENCIAMENTO'!BR121</f>
        <v>0</v>
      </c>
      <c r="BS121" s="400">
        <f>BO121+'APONTAMENTO CREDENCIAMENTO'!BS121</f>
        <v>0</v>
      </c>
      <c r="BT121" s="400">
        <f>BP121+'APONTAMENTO CREDENCIAMENTO'!BT121</f>
        <v>0</v>
      </c>
      <c r="BU121" s="400">
        <f>BQ121+'APONTAMENTO CREDENCIAMENTO'!BU121</f>
        <v>0</v>
      </c>
      <c r="BV121" s="400">
        <f>BR121+'APONTAMENTO CREDENCIAMENTO'!BV121</f>
        <v>0</v>
      </c>
      <c r="BW121" s="400">
        <f>BS121+'APONTAMENTO CREDENCIAMENTO'!BW121</f>
        <v>0</v>
      </c>
      <c r="BX121" s="400">
        <f>BT121+'APONTAMENTO CREDENCIAMENTO'!BX121</f>
        <v>0</v>
      </c>
      <c r="BY121" s="400">
        <f>BU121+'APONTAMENTO CREDENCIAMENTO'!BY121</f>
        <v>0</v>
      </c>
      <c r="BZ121" s="400">
        <f>BV121+'APONTAMENTO CREDENCIAMENTO'!BZ121</f>
        <v>0</v>
      </c>
      <c r="CA121" s="400">
        <f>BW121+'APONTAMENTO CREDENCIAMENTO'!CA121</f>
        <v>0</v>
      </c>
      <c r="CB121" s="400">
        <f>BX121+'APONTAMENTO CREDENCIAMENTO'!CB121</f>
        <v>0</v>
      </c>
      <c r="CC121" s="400">
        <f>BY121+'APONTAMENTO CREDENCIAMENTO'!CC121</f>
        <v>0</v>
      </c>
      <c r="CD121" s="400">
        <f>BZ121+'APONTAMENTO CREDENCIAMENTO'!CD121</f>
        <v>0</v>
      </c>
      <c r="CE121" s="400">
        <f>CA121+'APONTAMENTO CREDENCIAMENTO'!CE121</f>
        <v>0</v>
      </c>
      <c r="CF121" s="400">
        <f>CB121+'APONTAMENTO CREDENCIAMENTO'!CF121</f>
        <v>0</v>
      </c>
      <c r="CG121" s="400">
        <f>CC121+'APONTAMENTO CREDENCIAMENTO'!CG121</f>
        <v>0</v>
      </c>
      <c r="CH121" s="400">
        <f>CD121+'APONTAMENTO CREDENCIAMENTO'!CH121</f>
        <v>0</v>
      </c>
      <c r="CI121" s="400">
        <f>CE121+'APONTAMENTO CREDENCIAMENTO'!CI121</f>
        <v>0</v>
      </c>
      <c r="CJ121" s="400">
        <f>CF121+'APONTAMENTO CREDENCIAMENTO'!CJ121</f>
        <v>0</v>
      </c>
      <c r="CK121" s="400">
        <f>CG121+'APONTAMENTO CREDENCIAMENTO'!CK121</f>
        <v>0</v>
      </c>
      <c r="CL121" s="400">
        <f>CH121+'APONTAMENTO CREDENCIAMENTO'!CL121</f>
        <v>0</v>
      </c>
      <c r="CM121" s="400">
        <f>CI121+'APONTAMENTO CREDENCIAMENTO'!CM121</f>
        <v>0</v>
      </c>
      <c r="CN121" s="400">
        <f>CJ121+'APONTAMENTO CREDENCIAMENTO'!CN121</f>
        <v>0</v>
      </c>
      <c r="CO121" s="400">
        <f>CK121+'APONTAMENTO CREDENCIAMENTO'!CO121</f>
        <v>0</v>
      </c>
      <c r="CP121" s="400">
        <f>CL121+'APONTAMENTO CREDENCIAMENTO'!CP121</f>
        <v>0</v>
      </c>
      <c r="CQ121" s="400">
        <f>CM121+'APONTAMENTO CREDENCIAMENTO'!CQ121</f>
        <v>0</v>
      </c>
      <c r="CR121" s="400">
        <f>CN121+'APONTAMENTO CREDENCIAMENTO'!CR121</f>
        <v>0</v>
      </c>
      <c r="CS121" s="400">
        <f>CO121+'APONTAMENTO CREDENCIAMENTO'!CS121</f>
        <v>0</v>
      </c>
      <c r="CT121" s="400">
        <f>CP121+'APONTAMENTO CREDENCIAMENTO'!CT121</f>
        <v>0</v>
      </c>
      <c r="CU121" s="400">
        <f>CQ121+'APONTAMENTO CREDENCIAMENTO'!CU121</f>
        <v>0</v>
      </c>
      <c r="CV121" s="400">
        <f>CR121+'APONTAMENTO CREDENCIAMENTO'!CV121</f>
        <v>0</v>
      </c>
      <c r="CW121" s="400">
        <f>CS121+'APONTAMENTO CREDENCIAMENTO'!CW121</f>
        <v>0</v>
      </c>
      <c r="CX121" s="400">
        <f>CT121+'APONTAMENTO CREDENCIAMENTO'!CX121</f>
        <v>0</v>
      </c>
      <c r="CY121" s="400">
        <f>CU121+'APONTAMENTO CREDENCIAMENTO'!CY121</f>
        <v>0</v>
      </c>
      <c r="CZ121" s="400">
        <f>CV121+'APONTAMENTO CREDENCIAMENTO'!CZ121</f>
        <v>0</v>
      </c>
      <c r="DA121" s="400">
        <f>CW121+'APONTAMENTO CREDENCIAMENTO'!DA121</f>
        <v>0</v>
      </c>
      <c r="DB121" s="400">
        <f>CX121+'APONTAMENTO CREDENCIAMENTO'!DB121</f>
        <v>0</v>
      </c>
      <c r="DC121" s="400">
        <f>CY121+'APONTAMENTO CREDENCIAMENTO'!DC121</f>
        <v>0</v>
      </c>
      <c r="DD121" s="400">
        <f>CZ121+'APONTAMENTO CREDENCIAMENTO'!DD121</f>
        <v>0</v>
      </c>
      <c r="DE121" s="400">
        <f>DA121+'APONTAMENTO CREDENCIAMENTO'!DE121</f>
        <v>0</v>
      </c>
      <c r="DF121" s="400">
        <f>DB121+'APONTAMENTO CREDENCIAMENTO'!DF121</f>
        <v>0</v>
      </c>
      <c r="DG121" s="400">
        <f>DC121+'APONTAMENTO CREDENCIAMENTO'!DG121</f>
        <v>0</v>
      </c>
      <c r="DH121" s="400">
        <f>DD121+'APONTAMENTO CREDENCIAMENTO'!DH121</f>
        <v>0</v>
      </c>
      <c r="DI121" s="400">
        <f>DE121+'APONTAMENTO CREDENCIAMENTO'!DI121</f>
        <v>0</v>
      </c>
      <c r="DJ121" s="400">
        <f>DF121+'APONTAMENTO CREDENCIAMENTO'!DJ121</f>
        <v>0</v>
      </c>
      <c r="DK121" s="400">
        <f>DG121+'APONTAMENTO CREDENCIAMENTO'!DK121</f>
        <v>0</v>
      </c>
      <c r="DL121" s="400">
        <f>DH121+'APONTAMENTO CREDENCIAMENTO'!DL121</f>
        <v>0</v>
      </c>
      <c r="DM121" s="400">
        <f>DI121+'APONTAMENTO CREDENCIAMENTO'!DM121</f>
        <v>0</v>
      </c>
      <c r="DN121" s="400">
        <f>DJ121+'APONTAMENTO CREDENCIAMENTO'!DN121</f>
        <v>0</v>
      </c>
      <c r="DO121" s="400">
        <f>DK121+'APONTAMENTO CREDENCIAMENTO'!DO121</f>
        <v>0</v>
      </c>
      <c r="DP121" s="400">
        <f>DL121+'APONTAMENTO CREDENCIAMENTO'!DP121</f>
        <v>0</v>
      </c>
      <c r="DQ121" s="400">
        <f>DM121+'APONTAMENTO CREDENCIAMENTO'!DQ121</f>
        <v>0</v>
      </c>
      <c r="DR121" s="400">
        <f>DN121+'APONTAMENTO CREDENCIAMENTO'!DR121</f>
        <v>0</v>
      </c>
      <c r="DS121" s="400">
        <f>DO121+'APONTAMENTO CREDENCIAMENTO'!DS121</f>
        <v>0</v>
      </c>
      <c r="DT121" s="400">
        <f>DP121+'APONTAMENTO CREDENCIAMENTO'!DT121</f>
        <v>0</v>
      </c>
      <c r="DU121" s="400">
        <f>DQ121+'APONTAMENTO CREDENCIAMENTO'!DU121</f>
        <v>0</v>
      </c>
      <c r="DV121" s="400">
        <f>DR121+'APONTAMENTO CREDENCIAMENTO'!DV121</f>
        <v>0</v>
      </c>
      <c r="DW121" s="400">
        <f>DS121+'APONTAMENTO CREDENCIAMENTO'!DW121</f>
        <v>0</v>
      </c>
      <c r="DX121" s="400">
        <f>DT121+'APONTAMENTO CREDENCIAMENTO'!DX121</f>
        <v>0</v>
      </c>
      <c r="DY121" s="400">
        <f>DU121+'APONTAMENTO CREDENCIAMENTO'!DY121</f>
        <v>0</v>
      </c>
      <c r="DZ121" s="400">
        <f>DV121+'APONTAMENTO CREDENCIAMENTO'!DZ121</f>
        <v>0</v>
      </c>
      <c r="EA121" s="400">
        <f>DW121+'APONTAMENTO CREDENCIAMENTO'!EA121</f>
        <v>0</v>
      </c>
      <c r="EB121" s="400">
        <f>DX121+'APONTAMENTO CREDENCIAMENTO'!EB121</f>
        <v>0</v>
      </c>
      <c r="EC121" s="400">
        <f>DY121+'APONTAMENTO CREDENCIAMENTO'!EC121</f>
        <v>0</v>
      </c>
      <c r="ED121" s="400">
        <f>DZ121+'APONTAMENTO CREDENCIAMENTO'!ED121</f>
        <v>0</v>
      </c>
      <c r="EE121" s="400">
        <f>EA121+'APONTAMENTO CREDENCIAMENTO'!EE121</f>
        <v>0</v>
      </c>
      <c r="EF121" s="400">
        <f>EB121+'APONTAMENTO CREDENCIAMENTO'!EF121</f>
        <v>0</v>
      </c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v>0</v>
      </c>
      <c r="EQ121" s="171">
        <v>0</v>
      </c>
      <c r="ER121" s="171">
        <v>0</v>
      </c>
      <c r="ES121" s="171">
        <v>0</v>
      </c>
      <c r="ET121" s="171">
        <v>0</v>
      </c>
      <c r="EU121" s="171">
        <v>0</v>
      </c>
      <c r="EV121" s="172">
        <v>0</v>
      </c>
      <c r="EW121" s="367">
        <v>11465.63</v>
      </c>
      <c r="EX121" s="248">
        <v>4622.76</v>
      </c>
      <c r="EY121" s="174">
        <v>0</v>
      </c>
      <c r="EZ121" s="249">
        <v>0</v>
      </c>
      <c r="FA121" s="249">
        <v>-243.97900000000004</v>
      </c>
      <c r="FB121" s="174">
        <v>0</v>
      </c>
      <c r="FC121" s="175">
        <v>0</v>
      </c>
      <c r="FD121" s="250">
        <v>0</v>
      </c>
      <c r="FE121" s="176">
        <v>15844.411</v>
      </c>
      <c r="FF121" s="177">
        <v>4622.76</v>
      </c>
      <c r="FG121" s="177">
        <v>0</v>
      </c>
      <c r="FH121" s="177">
        <v>0</v>
      </c>
      <c r="FI121" s="177">
        <v>0</v>
      </c>
      <c r="FJ121" s="177">
        <v>0</v>
      </c>
      <c r="FK121" s="177">
        <v>0</v>
      </c>
      <c r="FL121" s="177">
        <v>0</v>
      </c>
      <c r="FM121" s="177">
        <v>0</v>
      </c>
      <c r="FN121" s="177">
        <v>0</v>
      </c>
      <c r="FO121" s="177">
        <v>0</v>
      </c>
      <c r="FP121" s="177">
        <v>0</v>
      </c>
      <c r="FQ121" s="177">
        <v>0</v>
      </c>
      <c r="FR121" s="177">
        <v>0</v>
      </c>
      <c r="FS121" s="177">
        <v>0</v>
      </c>
      <c r="FT121" s="177">
        <v>0</v>
      </c>
      <c r="FU121" s="177">
        <v>0</v>
      </c>
      <c r="FV121" s="177">
        <v>0</v>
      </c>
      <c r="FW121" s="177">
        <v>0</v>
      </c>
      <c r="FX121" s="177">
        <v>0</v>
      </c>
      <c r="FY121" s="177">
        <v>0</v>
      </c>
      <c r="FZ121" s="177">
        <v>-128.41000000000003</v>
      </c>
      <c r="GA121" s="177">
        <v>-115.56900000000002</v>
      </c>
      <c r="GB121" s="177">
        <v>0</v>
      </c>
      <c r="GC121" s="177">
        <v>0</v>
      </c>
      <c r="GD121" s="177">
        <v>0</v>
      </c>
      <c r="GE121" s="177">
        <v>0</v>
      </c>
      <c r="GF121" s="177">
        <v>0</v>
      </c>
      <c r="GG121" s="177">
        <v>0</v>
      </c>
      <c r="GH121" s="177">
        <v>0</v>
      </c>
      <c r="GI121" s="177">
        <v>0</v>
      </c>
      <c r="GJ121" s="177">
        <v>0</v>
      </c>
      <c r="GK121" s="178"/>
      <c r="GL121" s="103">
        <v>0</v>
      </c>
      <c r="GM121" s="124"/>
      <c r="GN121" s="104">
        <v>0</v>
      </c>
      <c r="GO121" s="104">
        <v>0</v>
      </c>
      <c r="GP121" s="104">
        <v>0</v>
      </c>
      <c r="GQ121" s="104">
        <v>0</v>
      </c>
      <c r="GR121" s="104">
        <v>0</v>
      </c>
      <c r="GS121" s="104">
        <v>0</v>
      </c>
      <c r="GT121" s="104">
        <v>0</v>
      </c>
      <c r="GU121" s="104">
        <v>0</v>
      </c>
      <c r="GV121" s="104">
        <v>0</v>
      </c>
      <c r="GW121" s="104">
        <v>0</v>
      </c>
      <c r="GX121" s="104">
        <v>0</v>
      </c>
      <c r="GY121" s="104">
        <v>0</v>
      </c>
      <c r="GZ121" s="104">
        <v>0</v>
      </c>
      <c r="HA121" s="104">
        <v>0</v>
      </c>
      <c r="HB121" s="104">
        <v>0</v>
      </c>
      <c r="HC121" s="104">
        <v>0</v>
      </c>
      <c r="HD121" s="104">
        <v>0</v>
      </c>
      <c r="HE121" s="104">
        <v>0</v>
      </c>
      <c r="HF121" s="104">
        <v>0</v>
      </c>
      <c r="HG121" s="104">
        <v>0</v>
      </c>
      <c r="HH121" s="104">
        <v>0</v>
      </c>
      <c r="HI121" s="104">
        <v>0</v>
      </c>
      <c r="HJ121" s="104">
        <v>0</v>
      </c>
      <c r="HK121" s="104">
        <v>0</v>
      </c>
      <c r="HL121" s="104">
        <v>0</v>
      </c>
      <c r="HM121" s="104">
        <v>0</v>
      </c>
      <c r="HN121" s="104">
        <v>0</v>
      </c>
      <c r="HO121" s="104">
        <v>0</v>
      </c>
      <c r="HP121" s="104"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v>0</v>
      </c>
      <c r="HZ121" s="280">
        <v>0</v>
      </c>
      <c r="IA121" s="280">
        <v>0</v>
      </c>
      <c r="IB121" s="64" t="b">
        <v>0</v>
      </c>
      <c r="IC121" s="64"/>
    </row>
    <row r="122" spans="1:237" s="106" customFormat="1" ht="22.5" customHeight="1" x14ac:dyDescent="0.25">
      <c r="A122" s="368" t="s">
        <v>3286</v>
      </c>
      <c r="B122" s="369" t="s">
        <v>3287</v>
      </c>
      <c r="C122" s="370" t="s">
        <v>3192</v>
      </c>
      <c r="D122" s="371" t="s">
        <v>3288</v>
      </c>
      <c r="E122" s="371" t="s">
        <v>3289</v>
      </c>
      <c r="F122" s="372" t="s">
        <v>3181</v>
      </c>
      <c r="G122" s="372" t="s">
        <v>3182</v>
      </c>
      <c r="H122" s="373" t="s">
        <v>1348</v>
      </c>
      <c r="I122" s="374" t="s">
        <v>1348</v>
      </c>
      <c r="J122" s="421" t="s">
        <v>3183</v>
      </c>
      <c r="K122" s="421" t="s">
        <v>3185</v>
      </c>
      <c r="L122" s="329">
        <v>0</v>
      </c>
      <c r="M122" s="329">
        <v>0</v>
      </c>
      <c r="N122" s="657"/>
      <c r="O122" s="658" t="s">
        <v>3349</v>
      </c>
      <c r="P122" s="659">
        <v>0</v>
      </c>
      <c r="Q122" s="400"/>
      <c r="R122" s="401"/>
      <c r="S122" s="400"/>
      <c r="T122" s="401"/>
      <c r="U122" s="400">
        <f>Q122+'APONTAMENTO CREDENCIAMENTO'!U122</f>
        <v>0</v>
      </c>
      <c r="V122" s="400">
        <f>R122+'APONTAMENTO CREDENCIAMENTO'!V122</f>
        <v>0</v>
      </c>
      <c r="W122" s="400">
        <f>S122+'APONTAMENTO CREDENCIAMENTO'!W122</f>
        <v>0</v>
      </c>
      <c r="X122" s="400">
        <f>T122+'APONTAMENTO CREDENCIAMENTO'!X122</f>
        <v>0</v>
      </c>
      <c r="Y122" s="400">
        <f>U122+'APONTAMENTO CREDENCIAMENTO'!Y122</f>
        <v>0</v>
      </c>
      <c r="Z122" s="400">
        <f>V122+'APONTAMENTO CREDENCIAMENTO'!Z122</f>
        <v>0</v>
      </c>
      <c r="AA122" s="400">
        <f>W122+'APONTAMENTO CREDENCIAMENTO'!AA122</f>
        <v>0</v>
      </c>
      <c r="AB122" s="400">
        <f>X122+'APONTAMENTO CREDENCIAMENTO'!AB122</f>
        <v>0</v>
      </c>
      <c r="AC122" s="400">
        <f>Y122+'APONTAMENTO CREDENCIAMENTO'!AC122</f>
        <v>0</v>
      </c>
      <c r="AD122" s="400">
        <f>Z122+'APONTAMENTO CREDENCIAMENTO'!AD122</f>
        <v>0</v>
      </c>
      <c r="AE122" s="400">
        <f>AA122+'APONTAMENTO CREDENCIAMENTO'!AE122</f>
        <v>0</v>
      </c>
      <c r="AF122" s="400">
        <f>AB122+'APONTAMENTO CREDENCIAMENTO'!AF122</f>
        <v>0</v>
      </c>
      <c r="AG122" s="400">
        <f>AC122+'APONTAMENTO CREDENCIAMENTO'!AG122</f>
        <v>0</v>
      </c>
      <c r="AH122" s="400">
        <f>AD122+'APONTAMENTO CREDENCIAMENTO'!AH122</f>
        <v>0</v>
      </c>
      <c r="AI122" s="400">
        <f>AE122+'APONTAMENTO CREDENCIAMENTO'!AI122</f>
        <v>0</v>
      </c>
      <c r="AJ122" s="400">
        <f>AF122+'APONTAMENTO CREDENCIAMENTO'!AJ122</f>
        <v>0</v>
      </c>
      <c r="AK122" s="400">
        <f>AG122+'APONTAMENTO CREDENCIAMENTO'!AK122</f>
        <v>0</v>
      </c>
      <c r="AL122" s="400">
        <f>AH122+'APONTAMENTO CREDENCIAMENTO'!AL122</f>
        <v>0</v>
      </c>
      <c r="AM122" s="400">
        <f>AI122+'APONTAMENTO CREDENCIAMENTO'!AM122</f>
        <v>0</v>
      </c>
      <c r="AN122" s="400">
        <f>AJ122+'APONTAMENTO CREDENCIAMENTO'!AN122</f>
        <v>0</v>
      </c>
      <c r="AO122" s="400">
        <f>AK122+'APONTAMENTO CREDENCIAMENTO'!AO122</f>
        <v>0</v>
      </c>
      <c r="AP122" s="400">
        <f>AL122+'APONTAMENTO CREDENCIAMENTO'!AP122</f>
        <v>0</v>
      </c>
      <c r="AQ122" s="400">
        <f>AM122+'APONTAMENTO CREDENCIAMENTO'!AQ122</f>
        <v>0</v>
      </c>
      <c r="AR122" s="400">
        <f>AN122+'APONTAMENTO CREDENCIAMENTO'!AR122</f>
        <v>0</v>
      </c>
      <c r="AS122" s="400">
        <f>AO122+'APONTAMENTO CREDENCIAMENTO'!AS122</f>
        <v>0</v>
      </c>
      <c r="AT122" s="400">
        <f>AP122+'APONTAMENTO CREDENCIAMENTO'!AT122</f>
        <v>0</v>
      </c>
      <c r="AU122" s="400">
        <f>AQ122+'APONTAMENTO CREDENCIAMENTO'!AU122</f>
        <v>0</v>
      </c>
      <c r="AV122" s="400">
        <f>AR122+'APONTAMENTO CREDENCIAMENTO'!AV122</f>
        <v>0</v>
      </c>
      <c r="AW122" s="400">
        <f>AS122+'APONTAMENTO CREDENCIAMENTO'!AW122</f>
        <v>0</v>
      </c>
      <c r="AX122" s="400">
        <f>AT122+'APONTAMENTO CREDENCIAMENTO'!AX122</f>
        <v>0</v>
      </c>
      <c r="AY122" s="400">
        <f>AU122+'APONTAMENTO CREDENCIAMENTO'!AY122</f>
        <v>0</v>
      </c>
      <c r="AZ122" s="400">
        <f>AV122+'APONTAMENTO CREDENCIAMENTO'!AZ122</f>
        <v>0</v>
      </c>
      <c r="BA122" s="400">
        <f>AW122+'APONTAMENTO CREDENCIAMENTO'!BA122</f>
        <v>0</v>
      </c>
      <c r="BB122" s="400">
        <f>AX122+'APONTAMENTO CREDENCIAMENTO'!BB122</f>
        <v>0</v>
      </c>
      <c r="BC122" s="400">
        <f>AY122+'APONTAMENTO CREDENCIAMENTO'!BC122</f>
        <v>0</v>
      </c>
      <c r="BD122" s="400">
        <f>AZ122+'APONTAMENTO CREDENCIAMENTO'!BD122</f>
        <v>0</v>
      </c>
      <c r="BE122" s="400">
        <f>BA122+'APONTAMENTO CREDENCIAMENTO'!BE122</f>
        <v>0</v>
      </c>
      <c r="BF122" s="400">
        <f>BB122+'APONTAMENTO CREDENCIAMENTO'!BF122</f>
        <v>0</v>
      </c>
      <c r="BG122" s="400">
        <f>BC122+'APONTAMENTO CREDENCIAMENTO'!BG122</f>
        <v>0</v>
      </c>
      <c r="BH122" s="400">
        <f>BD122+'APONTAMENTO CREDENCIAMENTO'!BH122</f>
        <v>0</v>
      </c>
      <c r="BI122" s="400">
        <f>BE122+'APONTAMENTO CREDENCIAMENTO'!BI122</f>
        <v>0</v>
      </c>
      <c r="BJ122" s="400">
        <f>BF122+'APONTAMENTO CREDENCIAMENTO'!BJ122</f>
        <v>0</v>
      </c>
      <c r="BK122" s="400">
        <f>BG122+'APONTAMENTO CREDENCIAMENTO'!BK122</f>
        <v>0</v>
      </c>
      <c r="BL122" s="400">
        <f>BH122+'APONTAMENTO CREDENCIAMENTO'!BL122</f>
        <v>0</v>
      </c>
      <c r="BM122" s="400">
        <f>BI122+'APONTAMENTO CREDENCIAMENTO'!BM122</f>
        <v>0</v>
      </c>
      <c r="BN122" s="400">
        <f>BJ122+'APONTAMENTO CREDENCIAMENTO'!BN122</f>
        <v>0</v>
      </c>
      <c r="BO122" s="400">
        <f>BK122+'APONTAMENTO CREDENCIAMENTO'!BO122</f>
        <v>0</v>
      </c>
      <c r="BP122" s="400">
        <f>BL122+'APONTAMENTO CREDENCIAMENTO'!BP122</f>
        <v>0</v>
      </c>
      <c r="BQ122" s="400">
        <f>BM122+'APONTAMENTO CREDENCIAMENTO'!BQ122</f>
        <v>0</v>
      </c>
      <c r="BR122" s="400">
        <f>BN122+'APONTAMENTO CREDENCIAMENTO'!BR122</f>
        <v>0</v>
      </c>
      <c r="BS122" s="400">
        <f>BO122+'APONTAMENTO CREDENCIAMENTO'!BS122</f>
        <v>0</v>
      </c>
      <c r="BT122" s="400">
        <f>BP122+'APONTAMENTO CREDENCIAMENTO'!BT122</f>
        <v>0</v>
      </c>
      <c r="BU122" s="400">
        <f>BQ122+'APONTAMENTO CREDENCIAMENTO'!BU122</f>
        <v>0</v>
      </c>
      <c r="BV122" s="400">
        <f>BR122+'APONTAMENTO CREDENCIAMENTO'!BV122</f>
        <v>0</v>
      </c>
      <c r="BW122" s="400">
        <f>BS122+'APONTAMENTO CREDENCIAMENTO'!BW122</f>
        <v>0</v>
      </c>
      <c r="BX122" s="400">
        <f>BT122+'APONTAMENTO CREDENCIAMENTO'!BX122</f>
        <v>0</v>
      </c>
      <c r="BY122" s="400">
        <f>BU122+'APONTAMENTO CREDENCIAMENTO'!BY122</f>
        <v>0</v>
      </c>
      <c r="BZ122" s="400">
        <f>BV122+'APONTAMENTO CREDENCIAMENTO'!BZ122</f>
        <v>0</v>
      </c>
      <c r="CA122" s="400">
        <f>BW122+'APONTAMENTO CREDENCIAMENTO'!CA122</f>
        <v>0</v>
      </c>
      <c r="CB122" s="400">
        <f>BX122+'APONTAMENTO CREDENCIAMENTO'!CB122</f>
        <v>0</v>
      </c>
      <c r="CC122" s="400">
        <f>BY122+'APONTAMENTO CREDENCIAMENTO'!CC122</f>
        <v>0</v>
      </c>
      <c r="CD122" s="400">
        <f>BZ122+'APONTAMENTO CREDENCIAMENTO'!CD122</f>
        <v>0</v>
      </c>
      <c r="CE122" s="400">
        <f>CA122+'APONTAMENTO CREDENCIAMENTO'!CE122</f>
        <v>0</v>
      </c>
      <c r="CF122" s="400">
        <f>CB122+'APONTAMENTO CREDENCIAMENTO'!CF122</f>
        <v>0</v>
      </c>
      <c r="CG122" s="400">
        <f>CC122+'APONTAMENTO CREDENCIAMENTO'!CG122</f>
        <v>0</v>
      </c>
      <c r="CH122" s="400">
        <f>CD122+'APONTAMENTO CREDENCIAMENTO'!CH122</f>
        <v>0</v>
      </c>
      <c r="CI122" s="400">
        <f>CE122+'APONTAMENTO CREDENCIAMENTO'!CI122</f>
        <v>0</v>
      </c>
      <c r="CJ122" s="400">
        <f>CF122+'APONTAMENTO CREDENCIAMENTO'!CJ122</f>
        <v>0</v>
      </c>
      <c r="CK122" s="400">
        <f>CG122+'APONTAMENTO CREDENCIAMENTO'!CK122</f>
        <v>0</v>
      </c>
      <c r="CL122" s="400">
        <f>CH122+'APONTAMENTO CREDENCIAMENTO'!CL122</f>
        <v>0</v>
      </c>
      <c r="CM122" s="400">
        <f>CI122+'APONTAMENTO CREDENCIAMENTO'!CM122</f>
        <v>0</v>
      </c>
      <c r="CN122" s="400">
        <f>CJ122+'APONTAMENTO CREDENCIAMENTO'!CN122</f>
        <v>0</v>
      </c>
      <c r="CO122" s="400">
        <f>CK122+'APONTAMENTO CREDENCIAMENTO'!CO122</f>
        <v>0</v>
      </c>
      <c r="CP122" s="400">
        <f>CL122+'APONTAMENTO CREDENCIAMENTO'!CP122</f>
        <v>0</v>
      </c>
      <c r="CQ122" s="400">
        <f>CM122+'APONTAMENTO CREDENCIAMENTO'!CQ122</f>
        <v>0</v>
      </c>
      <c r="CR122" s="400">
        <f>CN122+'APONTAMENTO CREDENCIAMENTO'!CR122</f>
        <v>0</v>
      </c>
      <c r="CS122" s="400">
        <f>CO122+'APONTAMENTO CREDENCIAMENTO'!CS122</f>
        <v>0</v>
      </c>
      <c r="CT122" s="400">
        <f>CP122+'APONTAMENTO CREDENCIAMENTO'!CT122</f>
        <v>0</v>
      </c>
      <c r="CU122" s="400">
        <f>CQ122+'APONTAMENTO CREDENCIAMENTO'!CU122</f>
        <v>0</v>
      </c>
      <c r="CV122" s="400">
        <f>CR122+'APONTAMENTO CREDENCIAMENTO'!CV122</f>
        <v>0</v>
      </c>
      <c r="CW122" s="400">
        <f>CS122+'APONTAMENTO CREDENCIAMENTO'!CW122</f>
        <v>0</v>
      </c>
      <c r="CX122" s="400">
        <f>CT122+'APONTAMENTO CREDENCIAMENTO'!CX122</f>
        <v>0</v>
      </c>
      <c r="CY122" s="400">
        <f>CU122+'APONTAMENTO CREDENCIAMENTO'!CY122</f>
        <v>0</v>
      </c>
      <c r="CZ122" s="400">
        <f>CV122+'APONTAMENTO CREDENCIAMENTO'!CZ122</f>
        <v>0</v>
      </c>
      <c r="DA122" s="400">
        <f>CW122+'APONTAMENTO CREDENCIAMENTO'!DA122</f>
        <v>0</v>
      </c>
      <c r="DB122" s="400">
        <f>CX122+'APONTAMENTO CREDENCIAMENTO'!DB122</f>
        <v>0</v>
      </c>
      <c r="DC122" s="400">
        <f>CY122+'APONTAMENTO CREDENCIAMENTO'!DC122</f>
        <v>0</v>
      </c>
      <c r="DD122" s="400">
        <f>CZ122+'APONTAMENTO CREDENCIAMENTO'!DD122</f>
        <v>0</v>
      </c>
      <c r="DE122" s="400">
        <f>DA122+'APONTAMENTO CREDENCIAMENTO'!DE122</f>
        <v>0</v>
      </c>
      <c r="DF122" s="400">
        <f>DB122+'APONTAMENTO CREDENCIAMENTO'!DF122</f>
        <v>0</v>
      </c>
      <c r="DG122" s="400">
        <f>DC122+'APONTAMENTO CREDENCIAMENTO'!DG122</f>
        <v>0</v>
      </c>
      <c r="DH122" s="400">
        <f>DD122+'APONTAMENTO CREDENCIAMENTO'!DH122</f>
        <v>0</v>
      </c>
      <c r="DI122" s="400">
        <f>DE122+'APONTAMENTO CREDENCIAMENTO'!DI122</f>
        <v>0</v>
      </c>
      <c r="DJ122" s="400">
        <f>DF122+'APONTAMENTO CREDENCIAMENTO'!DJ122</f>
        <v>0</v>
      </c>
      <c r="DK122" s="400">
        <f>DG122+'APONTAMENTO CREDENCIAMENTO'!DK122</f>
        <v>0</v>
      </c>
      <c r="DL122" s="400">
        <f>DH122+'APONTAMENTO CREDENCIAMENTO'!DL122</f>
        <v>0</v>
      </c>
      <c r="DM122" s="400">
        <f>DI122+'APONTAMENTO CREDENCIAMENTO'!DM122</f>
        <v>0</v>
      </c>
      <c r="DN122" s="400">
        <f>DJ122+'APONTAMENTO CREDENCIAMENTO'!DN122</f>
        <v>0</v>
      </c>
      <c r="DO122" s="400">
        <f>DK122+'APONTAMENTO CREDENCIAMENTO'!DO122</f>
        <v>0</v>
      </c>
      <c r="DP122" s="400">
        <f>DL122+'APONTAMENTO CREDENCIAMENTO'!DP122</f>
        <v>0</v>
      </c>
      <c r="DQ122" s="400">
        <f>DM122+'APONTAMENTO CREDENCIAMENTO'!DQ122</f>
        <v>0</v>
      </c>
      <c r="DR122" s="400">
        <f>DN122+'APONTAMENTO CREDENCIAMENTO'!DR122</f>
        <v>0</v>
      </c>
      <c r="DS122" s="400">
        <f>DO122+'APONTAMENTO CREDENCIAMENTO'!DS122</f>
        <v>0</v>
      </c>
      <c r="DT122" s="400">
        <f>DP122+'APONTAMENTO CREDENCIAMENTO'!DT122</f>
        <v>0</v>
      </c>
      <c r="DU122" s="400">
        <f>DQ122+'APONTAMENTO CREDENCIAMENTO'!DU122</f>
        <v>0</v>
      </c>
      <c r="DV122" s="400">
        <f>DR122+'APONTAMENTO CREDENCIAMENTO'!DV122</f>
        <v>0</v>
      </c>
      <c r="DW122" s="400">
        <f>DS122+'APONTAMENTO CREDENCIAMENTO'!DW122</f>
        <v>0</v>
      </c>
      <c r="DX122" s="400">
        <f>DT122+'APONTAMENTO CREDENCIAMENTO'!DX122</f>
        <v>0</v>
      </c>
      <c r="DY122" s="400">
        <f>DU122+'APONTAMENTO CREDENCIAMENTO'!DY122</f>
        <v>0</v>
      </c>
      <c r="DZ122" s="400">
        <f>DV122+'APONTAMENTO CREDENCIAMENTO'!DZ122</f>
        <v>0</v>
      </c>
      <c r="EA122" s="400">
        <f>DW122+'APONTAMENTO CREDENCIAMENTO'!EA122</f>
        <v>0</v>
      </c>
      <c r="EB122" s="400">
        <f>DX122+'APONTAMENTO CREDENCIAMENTO'!EB122</f>
        <v>0</v>
      </c>
      <c r="EC122" s="400">
        <f>DY122+'APONTAMENTO CREDENCIAMENTO'!EC122</f>
        <v>0</v>
      </c>
      <c r="ED122" s="400">
        <f>DZ122+'APONTAMENTO CREDENCIAMENTO'!ED122</f>
        <v>0</v>
      </c>
      <c r="EE122" s="400">
        <f>EA122+'APONTAMENTO CREDENCIAMENTO'!EE122</f>
        <v>0</v>
      </c>
      <c r="EF122" s="400">
        <f>EB122+'APONTAMENTO CREDENCIAMENTO'!EF122</f>
        <v>0</v>
      </c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v>0</v>
      </c>
      <c r="EQ122" s="171">
        <v>0</v>
      </c>
      <c r="ER122" s="171">
        <v>0</v>
      </c>
      <c r="ES122" s="171">
        <v>0</v>
      </c>
      <c r="ET122" s="171">
        <v>0</v>
      </c>
      <c r="EU122" s="171">
        <v>0</v>
      </c>
      <c r="EV122" s="172">
        <v>0</v>
      </c>
      <c r="EW122" s="173"/>
      <c r="EX122" s="248">
        <v>0</v>
      </c>
      <c r="EY122" s="174">
        <v>0</v>
      </c>
      <c r="EZ122" s="249">
        <v>0</v>
      </c>
      <c r="FA122" s="249">
        <v>0</v>
      </c>
      <c r="FB122" s="174">
        <v>0</v>
      </c>
      <c r="FC122" s="126">
        <v>0</v>
      </c>
      <c r="FD122" s="250"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v>0</v>
      </c>
      <c r="HZ122" s="280">
        <v>0</v>
      </c>
      <c r="IA122" s="280">
        <v>0</v>
      </c>
      <c r="IB122" s="64"/>
      <c r="IC122" s="64"/>
    </row>
    <row r="123" spans="1:237" s="106" customFormat="1" ht="22.5" customHeight="1" x14ac:dyDescent="0.25">
      <c r="A123" s="368" t="s">
        <v>3286</v>
      </c>
      <c r="B123" s="369" t="s">
        <v>3287</v>
      </c>
      <c r="C123" s="375" t="s">
        <v>3192</v>
      </c>
      <c r="D123" s="371" t="s">
        <v>3288</v>
      </c>
      <c r="E123" s="371" t="s">
        <v>3289</v>
      </c>
      <c r="F123" s="376" t="s">
        <v>3181</v>
      </c>
      <c r="G123" s="376" t="s">
        <v>3182</v>
      </c>
      <c r="H123" s="373" t="s">
        <v>1348</v>
      </c>
      <c r="I123" s="374" t="s">
        <v>1348</v>
      </c>
      <c r="J123" s="421" t="s">
        <v>3183</v>
      </c>
      <c r="K123" s="422" t="s">
        <v>3186</v>
      </c>
      <c r="L123" s="329">
        <v>0</v>
      </c>
      <c r="M123" s="329">
        <v>0</v>
      </c>
      <c r="N123" s="657"/>
      <c r="O123" s="658" t="s">
        <v>3349</v>
      </c>
      <c r="P123" s="659">
        <v>0</v>
      </c>
      <c r="Q123" s="400">
        <v>12</v>
      </c>
      <c r="R123" s="401"/>
      <c r="S123" s="400"/>
      <c r="T123" s="401"/>
      <c r="U123" s="400">
        <f>Q123+'APONTAMENTO CREDENCIAMENTO'!U123</f>
        <v>12</v>
      </c>
      <c r="V123" s="400">
        <f>R123+'APONTAMENTO CREDENCIAMENTO'!V123</f>
        <v>0</v>
      </c>
      <c r="W123" s="400">
        <f>S123+'APONTAMENTO CREDENCIAMENTO'!W123</f>
        <v>0</v>
      </c>
      <c r="X123" s="400">
        <f>T123+'APONTAMENTO CREDENCIAMENTO'!X123</f>
        <v>0</v>
      </c>
      <c r="Y123" s="400">
        <f>U123+'APONTAMENTO CREDENCIAMENTO'!Y123</f>
        <v>12</v>
      </c>
      <c r="Z123" s="400">
        <f>V123+'APONTAMENTO CREDENCIAMENTO'!Z123</f>
        <v>0</v>
      </c>
      <c r="AA123" s="400">
        <f>W123+'APONTAMENTO CREDENCIAMENTO'!AA123</f>
        <v>0</v>
      </c>
      <c r="AB123" s="400">
        <f>X123+'APONTAMENTO CREDENCIAMENTO'!AB123</f>
        <v>0</v>
      </c>
      <c r="AC123" s="400">
        <f>Y123+'APONTAMENTO CREDENCIAMENTO'!AC123</f>
        <v>12</v>
      </c>
      <c r="AD123" s="400">
        <f>Z123+'APONTAMENTO CREDENCIAMENTO'!AD123</f>
        <v>0</v>
      </c>
      <c r="AE123" s="400">
        <f>AA123+'APONTAMENTO CREDENCIAMENTO'!AE123</f>
        <v>0</v>
      </c>
      <c r="AF123" s="400">
        <f>AB123+'APONTAMENTO CREDENCIAMENTO'!AF123</f>
        <v>0</v>
      </c>
      <c r="AG123" s="400">
        <f>AC123+'APONTAMENTO CREDENCIAMENTO'!AG123</f>
        <v>12</v>
      </c>
      <c r="AH123" s="400">
        <f>AD123+'APONTAMENTO CREDENCIAMENTO'!AH123</f>
        <v>0</v>
      </c>
      <c r="AI123" s="400">
        <f>AE123+'APONTAMENTO CREDENCIAMENTO'!AI123</f>
        <v>0</v>
      </c>
      <c r="AJ123" s="400">
        <f>AF123+'APONTAMENTO CREDENCIAMENTO'!AJ123</f>
        <v>0</v>
      </c>
      <c r="AK123" s="400">
        <f>AG123+'APONTAMENTO CREDENCIAMENTO'!AK123</f>
        <v>12</v>
      </c>
      <c r="AL123" s="400">
        <f>AH123+'APONTAMENTO CREDENCIAMENTO'!AL123</f>
        <v>0</v>
      </c>
      <c r="AM123" s="400">
        <f>AI123+'APONTAMENTO CREDENCIAMENTO'!AM123</f>
        <v>0</v>
      </c>
      <c r="AN123" s="400">
        <f>AJ123+'APONTAMENTO CREDENCIAMENTO'!AN123</f>
        <v>0</v>
      </c>
      <c r="AO123" s="400">
        <f>AK123+'APONTAMENTO CREDENCIAMENTO'!AO123</f>
        <v>12</v>
      </c>
      <c r="AP123" s="400">
        <f>AL123+'APONTAMENTO CREDENCIAMENTO'!AP123</f>
        <v>0</v>
      </c>
      <c r="AQ123" s="400">
        <f>AM123+'APONTAMENTO CREDENCIAMENTO'!AQ123</f>
        <v>0</v>
      </c>
      <c r="AR123" s="400">
        <f>AN123+'APONTAMENTO CREDENCIAMENTO'!AR123</f>
        <v>0</v>
      </c>
      <c r="AS123" s="400">
        <f>AO123+'APONTAMENTO CREDENCIAMENTO'!AS123</f>
        <v>12</v>
      </c>
      <c r="AT123" s="400">
        <f>AP123+'APONTAMENTO CREDENCIAMENTO'!AT123</f>
        <v>0</v>
      </c>
      <c r="AU123" s="400">
        <f>AQ123+'APONTAMENTO CREDENCIAMENTO'!AU123</f>
        <v>0</v>
      </c>
      <c r="AV123" s="400">
        <f>AR123+'APONTAMENTO CREDENCIAMENTO'!AV123</f>
        <v>0</v>
      </c>
      <c r="AW123" s="400">
        <f>AS123+'APONTAMENTO CREDENCIAMENTO'!AW123</f>
        <v>12</v>
      </c>
      <c r="AX123" s="400">
        <f>AT123+'APONTAMENTO CREDENCIAMENTO'!AX123</f>
        <v>0</v>
      </c>
      <c r="AY123" s="400">
        <f>AU123+'APONTAMENTO CREDENCIAMENTO'!AY123</f>
        <v>0</v>
      </c>
      <c r="AZ123" s="400">
        <f>AV123+'APONTAMENTO CREDENCIAMENTO'!AZ123</f>
        <v>0</v>
      </c>
      <c r="BA123" s="400">
        <f>AW123+'APONTAMENTO CREDENCIAMENTO'!BA123</f>
        <v>12</v>
      </c>
      <c r="BB123" s="400">
        <f>AX123+'APONTAMENTO CREDENCIAMENTO'!BB123</f>
        <v>0</v>
      </c>
      <c r="BC123" s="400">
        <f>AY123+'APONTAMENTO CREDENCIAMENTO'!BC123</f>
        <v>0</v>
      </c>
      <c r="BD123" s="400">
        <f>AZ123+'APONTAMENTO CREDENCIAMENTO'!BD123</f>
        <v>0</v>
      </c>
      <c r="BE123" s="400">
        <f>BA123+'APONTAMENTO CREDENCIAMENTO'!BE123</f>
        <v>12</v>
      </c>
      <c r="BF123" s="400">
        <f>BB123+'APONTAMENTO CREDENCIAMENTO'!BF123</f>
        <v>0</v>
      </c>
      <c r="BG123" s="400">
        <f>BC123+'APONTAMENTO CREDENCIAMENTO'!BG123</f>
        <v>0</v>
      </c>
      <c r="BH123" s="400">
        <f>BD123+'APONTAMENTO CREDENCIAMENTO'!BH123</f>
        <v>0</v>
      </c>
      <c r="BI123" s="400">
        <f>BE123+'APONTAMENTO CREDENCIAMENTO'!BI123</f>
        <v>12</v>
      </c>
      <c r="BJ123" s="400">
        <f>BF123+'APONTAMENTO CREDENCIAMENTO'!BJ123</f>
        <v>0</v>
      </c>
      <c r="BK123" s="400">
        <f>BG123+'APONTAMENTO CREDENCIAMENTO'!BK123</f>
        <v>0</v>
      </c>
      <c r="BL123" s="400">
        <f>BH123+'APONTAMENTO CREDENCIAMENTO'!BL123</f>
        <v>0</v>
      </c>
      <c r="BM123" s="400">
        <f>BI123+'APONTAMENTO CREDENCIAMENTO'!BM123</f>
        <v>12</v>
      </c>
      <c r="BN123" s="400">
        <f>BJ123+'APONTAMENTO CREDENCIAMENTO'!BN123</f>
        <v>0</v>
      </c>
      <c r="BO123" s="400">
        <f>BK123+'APONTAMENTO CREDENCIAMENTO'!BO123</f>
        <v>0</v>
      </c>
      <c r="BP123" s="400">
        <f>BL123+'APONTAMENTO CREDENCIAMENTO'!BP123</f>
        <v>0</v>
      </c>
      <c r="BQ123" s="400">
        <f>BM123+'APONTAMENTO CREDENCIAMENTO'!BQ123</f>
        <v>12</v>
      </c>
      <c r="BR123" s="400">
        <f>BN123+'APONTAMENTO CREDENCIAMENTO'!BR123</f>
        <v>0</v>
      </c>
      <c r="BS123" s="400">
        <f>BO123+'APONTAMENTO CREDENCIAMENTO'!BS123</f>
        <v>0</v>
      </c>
      <c r="BT123" s="400">
        <f>BP123+'APONTAMENTO CREDENCIAMENTO'!BT123</f>
        <v>0</v>
      </c>
      <c r="BU123" s="400">
        <f>BQ123+'APONTAMENTO CREDENCIAMENTO'!BU123</f>
        <v>12</v>
      </c>
      <c r="BV123" s="400">
        <f>BR123+'APONTAMENTO CREDENCIAMENTO'!BV123</f>
        <v>0</v>
      </c>
      <c r="BW123" s="400">
        <f>BS123+'APONTAMENTO CREDENCIAMENTO'!BW123</f>
        <v>0</v>
      </c>
      <c r="BX123" s="400">
        <f>BT123+'APONTAMENTO CREDENCIAMENTO'!BX123</f>
        <v>0</v>
      </c>
      <c r="BY123" s="400">
        <f>BU123+'APONTAMENTO CREDENCIAMENTO'!BY123</f>
        <v>12</v>
      </c>
      <c r="BZ123" s="400">
        <f>BV123+'APONTAMENTO CREDENCIAMENTO'!BZ123</f>
        <v>0</v>
      </c>
      <c r="CA123" s="400">
        <f>BW123+'APONTAMENTO CREDENCIAMENTO'!CA123</f>
        <v>0</v>
      </c>
      <c r="CB123" s="400">
        <f>BX123+'APONTAMENTO CREDENCIAMENTO'!CB123</f>
        <v>0</v>
      </c>
      <c r="CC123" s="400">
        <f>BY123+'APONTAMENTO CREDENCIAMENTO'!CC123</f>
        <v>12</v>
      </c>
      <c r="CD123" s="400">
        <f>BZ123+'APONTAMENTO CREDENCIAMENTO'!CD123</f>
        <v>0</v>
      </c>
      <c r="CE123" s="400">
        <f>CA123+'APONTAMENTO CREDENCIAMENTO'!CE123</f>
        <v>0</v>
      </c>
      <c r="CF123" s="400">
        <f>CB123+'APONTAMENTO CREDENCIAMENTO'!CF123</f>
        <v>0</v>
      </c>
      <c r="CG123" s="400">
        <f>CC123+'APONTAMENTO CREDENCIAMENTO'!CG123</f>
        <v>12</v>
      </c>
      <c r="CH123" s="400">
        <f>CD123+'APONTAMENTO CREDENCIAMENTO'!CH123</f>
        <v>0</v>
      </c>
      <c r="CI123" s="400">
        <f>CE123+'APONTAMENTO CREDENCIAMENTO'!CI123</f>
        <v>0</v>
      </c>
      <c r="CJ123" s="400">
        <f>CF123+'APONTAMENTO CREDENCIAMENTO'!CJ123</f>
        <v>0</v>
      </c>
      <c r="CK123" s="400">
        <f>CG123+'APONTAMENTO CREDENCIAMENTO'!CK123</f>
        <v>12</v>
      </c>
      <c r="CL123" s="400">
        <f>CH123+'APONTAMENTO CREDENCIAMENTO'!CL123</f>
        <v>0</v>
      </c>
      <c r="CM123" s="400">
        <f>CI123+'APONTAMENTO CREDENCIAMENTO'!CM123</f>
        <v>0</v>
      </c>
      <c r="CN123" s="400">
        <f>CJ123+'APONTAMENTO CREDENCIAMENTO'!CN123</f>
        <v>0</v>
      </c>
      <c r="CO123" s="400">
        <f>CK123+'APONTAMENTO CREDENCIAMENTO'!CO123</f>
        <v>12</v>
      </c>
      <c r="CP123" s="400">
        <f>CL123+'APONTAMENTO CREDENCIAMENTO'!CP123</f>
        <v>0</v>
      </c>
      <c r="CQ123" s="400">
        <f>CM123+'APONTAMENTO CREDENCIAMENTO'!CQ123</f>
        <v>0</v>
      </c>
      <c r="CR123" s="400">
        <f>CN123+'APONTAMENTO CREDENCIAMENTO'!CR123</f>
        <v>0</v>
      </c>
      <c r="CS123" s="400">
        <f>CO123+'APONTAMENTO CREDENCIAMENTO'!CS123</f>
        <v>11</v>
      </c>
      <c r="CT123" s="400">
        <f>CP123+'APONTAMENTO CREDENCIAMENTO'!CT123</f>
        <v>0</v>
      </c>
      <c r="CU123" s="400">
        <f>CQ123+'APONTAMENTO CREDENCIAMENTO'!CU123</f>
        <v>0</v>
      </c>
      <c r="CV123" s="400">
        <f>CR123+'APONTAMENTO CREDENCIAMENTO'!CV123</f>
        <v>0</v>
      </c>
      <c r="CW123" s="400">
        <f>CS123+'APONTAMENTO CREDENCIAMENTO'!CW123</f>
        <v>10</v>
      </c>
      <c r="CX123" s="400">
        <f>CT123+'APONTAMENTO CREDENCIAMENTO'!CX123</f>
        <v>0</v>
      </c>
      <c r="CY123" s="400">
        <f>CU123+'APONTAMENTO CREDENCIAMENTO'!CY123</f>
        <v>0</v>
      </c>
      <c r="CZ123" s="400">
        <f>CV123+'APONTAMENTO CREDENCIAMENTO'!CZ123</f>
        <v>0</v>
      </c>
      <c r="DA123" s="400">
        <f>CW123+'APONTAMENTO CREDENCIAMENTO'!DA123</f>
        <v>10</v>
      </c>
      <c r="DB123" s="400">
        <f>CX123+'APONTAMENTO CREDENCIAMENTO'!DB123</f>
        <v>0</v>
      </c>
      <c r="DC123" s="400">
        <f>CY123+'APONTAMENTO CREDENCIAMENTO'!DC123</f>
        <v>0</v>
      </c>
      <c r="DD123" s="400">
        <f>CZ123+'APONTAMENTO CREDENCIAMENTO'!DD123</f>
        <v>0</v>
      </c>
      <c r="DE123" s="400">
        <f>DA123+'APONTAMENTO CREDENCIAMENTO'!DE123</f>
        <v>10</v>
      </c>
      <c r="DF123" s="400">
        <f>DB123+'APONTAMENTO CREDENCIAMENTO'!DF123</f>
        <v>0</v>
      </c>
      <c r="DG123" s="400">
        <f>DC123+'APONTAMENTO CREDENCIAMENTO'!DG123</f>
        <v>0</v>
      </c>
      <c r="DH123" s="400">
        <f>DD123+'APONTAMENTO CREDENCIAMENTO'!DH123</f>
        <v>0</v>
      </c>
      <c r="DI123" s="400">
        <f>DE123+'APONTAMENTO CREDENCIAMENTO'!DI123</f>
        <v>10</v>
      </c>
      <c r="DJ123" s="400">
        <f>DF123+'APONTAMENTO CREDENCIAMENTO'!DJ123</f>
        <v>0</v>
      </c>
      <c r="DK123" s="400">
        <f>DG123+'APONTAMENTO CREDENCIAMENTO'!DK123</f>
        <v>0</v>
      </c>
      <c r="DL123" s="400">
        <f>DH123+'APONTAMENTO CREDENCIAMENTO'!DL123</f>
        <v>0</v>
      </c>
      <c r="DM123" s="400">
        <f>DI123+'APONTAMENTO CREDENCIAMENTO'!DM123</f>
        <v>10</v>
      </c>
      <c r="DN123" s="400">
        <f>DJ123+'APONTAMENTO CREDENCIAMENTO'!DN123</f>
        <v>0</v>
      </c>
      <c r="DO123" s="400">
        <f>DK123+'APONTAMENTO CREDENCIAMENTO'!DO123</f>
        <v>0</v>
      </c>
      <c r="DP123" s="400">
        <f>DL123+'APONTAMENTO CREDENCIAMENTO'!DP123</f>
        <v>0</v>
      </c>
      <c r="DQ123" s="400">
        <f>DM123+'APONTAMENTO CREDENCIAMENTO'!DQ123</f>
        <v>10</v>
      </c>
      <c r="DR123" s="400">
        <f>DN123+'APONTAMENTO CREDENCIAMENTO'!DR123</f>
        <v>0</v>
      </c>
      <c r="DS123" s="400">
        <f>DO123+'APONTAMENTO CREDENCIAMENTO'!DS123</f>
        <v>0</v>
      </c>
      <c r="DT123" s="400">
        <f>DP123+'APONTAMENTO CREDENCIAMENTO'!DT123</f>
        <v>0</v>
      </c>
      <c r="DU123" s="400">
        <f>DQ123+'APONTAMENTO CREDENCIAMENTO'!DU123</f>
        <v>10</v>
      </c>
      <c r="DV123" s="400">
        <f>DR123+'APONTAMENTO CREDENCIAMENTO'!DV123</f>
        <v>0</v>
      </c>
      <c r="DW123" s="400">
        <f>DS123+'APONTAMENTO CREDENCIAMENTO'!DW123</f>
        <v>0</v>
      </c>
      <c r="DX123" s="400">
        <f>DT123+'APONTAMENTO CREDENCIAMENTO'!DX123</f>
        <v>0</v>
      </c>
      <c r="DY123" s="400">
        <f>DU123+'APONTAMENTO CREDENCIAMENTO'!DY123</f>
        <v>10</v>
      </c>
      <c r="DZ123" s="400">
        <f>DV123+'APONTAMENTO CREDENCIAMENTO'!DZ123</f>
        <v>0</v>
      </c>
      <c r="EA123" s="400">
        <f>DW123+'APONTAMENTO CREDENCIAMENTO'!EA123</f>
        <v>0</v>
      </c>
      <c r="EB123" s="400">
        <f>DX123+'APONTAMENTO CREDENCIAMENTO'!EB123</f>
        <v>0</v>
      </c>
      <c r="EC123" s="400">
        <f>DY123+'APONTAMENTO CREDENCIAMENTO'!EC123</f>
        <v>10</v>
      </c>
      <c r="ED123" s="400">
        <f>DZ123+'APONTAMENTO CREDENCIAMENTO'!ED123</f>
        <v>0</v>
      </c>
      <c r="EE123" s="400">
        <f>EA123+'APONTAMENTO CREDENCIAMENTO'!EE123</f>
        <v>0</v>
      </c>
      <c r="EF123" s="400">
        <f>EB123+'APONTAMENTO CREDENCIAMENTO'!EF123</f>
        <v>0</v>
      </c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v>12</v>
      </c>
      <c r="EQ123" s="171">
        <v>-2</v>
      </c>
      <c r="ER123" s="171">
        <v>0</v>
      </c>
      <c r="ES123" s="171">
        <v>0</v>
      </c>
      <c r="ET123" s="171">
        <v>0</v>
      </c>
      <c r="EU123" s="171">
        <v>0</v>
      </c>
      <c r="EV123" s="172">
        <v>10</v>
      </c>
      <c r="EW123" s="125"/>
      <c r="EX123" s="248">
        <v>0</v>
      </c>
      <c r="EY123" s="174">
        <v>0</v>
      </c>
      <c r="EZ123" s="249">
        <v>0</v>
      </c>
      <c r="FA123" s="249">
        <v>0</v>
      </c>
      <c r="FB123" s="174">
        <v>0</v>
      </c>
      <c r="FC123" s="126">
        <v>0</v>
      </c>
      <c r="FD123" s="250"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v>0</v>
      </c>
      <c r="HZ123" s="280">
        <v>0</v>
      </c>
      <c r="IA123" s="280">
        <v>0</v>
      </c>
      <c r="IB123" s="64"/>
      <c r="IC123" s="64"/>
    </row>
    <row r="124" spans="1:237" s="106" customFormat="1" ht="22.5" customHeight="1" x14ac:dyDescent="0.25">
      <c r="A124" s="368" t="s">
        <v>3286</v>
      </c>
      <c r="B124" s="369" t="s">
        <v>3287</v>
      </c>
      <c r="C124" s="375" t="s">
        <v>3192</v>
      </c>
      <c r="D124" s="371" t="s">
        <v>3288</v>
      </c>
      <c r="E124" s="371" t="s">
        <v>3289</v>
      </c>
      <c r="F124" s="376" t="s">
        <v>3181</v>
      </c>
      <c r="G124" s="376" t="s">
        <v>3182</v>
      </c>
      <c r="H124" s="373" t="s">
        <v>1348</v>
      </c>
      <c r="I124" s="374" t="s">
        <v>1348</v>
      </c>
      <c r="J124" s="421" t="s">
        <v>3183</v>
      </c>
      <c r="K124" s="423" t="s">
        <v>3187</v>
      </c>
      <c r="L124" s="329">
        <v>0</v>
      </c>
      <c r="M124" s="329">
        <v>0</v>
      </c>
      <c r="N124" s="657"/>
      <c r="O124" s="658" t="s">
        <v>3349</v>
      </c>
      <c r="P124" s="659">
        <v>0</v>
      </c>
      <c r="Q124" s="400"/>
      <c r="R124" s="401"/>
      <c r="S124" s="400"/>
      <c r="T124" s="401"/>
      <c r="U124" s="400">
        <f>Q124+'APONTAMENTO CREDENCIAMENTO'!U124</f>
        <v>0</v>
      </c>
      <c r="V124" s="400">
        <f>R124+'APONTAMENTO CREDENCIAMENTO'!V124</f>
        <v>0</v>
      </c>
      <c r="W124" s="400">
        <f>S124+'APONTAMENTO CREDENCIAMENTO'!W124</f>
        <v>0</v>
      </c>
      <c r="X124" s="400">
        <f>T124+'APONTAMENTO CREDENCIAMENTO'!X124</f>
        <v>0</v>
      </c>
      <c r="Y124" s="400">
        <f>U124+'APONTAMENTO CREDENCIAMENTO'!Y124</f>
        <v>0</v>
      </c>
      <c r="Z124" s="400">
        <f>V124+'APONTAMENTO CREDENCIAMENTO'!Z124</f>
        <v>0</v>
      </c>
      <c r="AA124" s="400">
        <f>W124+'APONTAMENTO CREDENCIAMENTO'!AA124</f>
        <v>0</v>
      </c>
      <c r="AB124" s="400">
        <f>X124+'APONTAMENTO CREDENCIAMENTO'!AB124</f>
        <v>0</v>
      </c>
      <c r="AC124" s="400">
        <f>Y124+'APONTAMENTO CREDENCIAMENTO'!AC124</f>
        <v>0</v>
      </c>
      <c r="AD124" s="400">
        <f>Z124+'APONTAMENTO CREDENCIAMENTO'!AD124</f>
        <v>0</v>
      </c>
      <c r="AE124" s="400">
        <f>AA124+'APONTAMENTO CREDENCIAMENTO'!AE124</f>
        <v>0</v>
      </c>
      <c r="AF124" s="400">
        <f>AB124+'APONTAMENTO CREDENCIAMENTO'!AF124</f>
        <v>0</v>
      </c>
      <c r="AG124" s="400">
        <f>AC124+'APONTAMENTO CREDENCIAMENTO'!AG124</f>
        <v>0</v>
      </c>
      <c r="AH124" s="400">
        <f>AD124+'APONTAMENTO CREDENCIAMENTO'!AH124</f>
        <v>0</v>
      </c>
      <c r="AI124" s="400">
        <f>AE124+'APONTAMENTO CREDENCIAMENTO'!AI124</f>
        <v>0</v>
      </c>
      <c r="AJ124" s="400">
        <f>AF124+'APONTAMENTO CREDENCIAMENTO'!AJ124</f>
        <v>0</v>
      </c>
      <c r="AK124" s="400">
        <f>AG124+'APONTAMENTO CREDENCIAMENTO'!AK124</f>
        <v>0</v>
      </c>
      <c r="AL124" s="400">
        <f>AH124+'APONTAMENTO CREDENCIAMENTO'!AL124</f>
        <v>0</v>
      </c>
      <c r="AM124" s="400">
        <f>AI124+'APONTAMENTO CREDENCIAMENTO'!AM124</f>
        <v>0</v>
      </c>
      <c r="AN124" s="400">
        <f>AJ124+'APONTAMENTO CREDENCIAMENTO'!AN124</f>
        <v>0</v>
      </c>
      <c r="AO124" s="400">
        <f>AK124+'APONTAMENTO CREDENCIAMENTO'!AO124</f>
        <v>0</v>
      </c>
      <c r="AP124" s="400">
        <f>AL124+'APONTAMENTO CREDENCIAMENTO'!AP124</f>
        <v>0</v>
      </c>
      <c r="AQ124" s="400">
        <f>AM124+'APONTAMENTO CREDENCIAMENTO'!AQ124</f>
        <v>0</v>
      </c>
      <c r="AR124" s="400">
        <f>AN124+'APONTAMENTO CREDENCIAMENTO'!AR124</f>
        <v>0</v>
      </c>
      <c r="AS124" s="400">
        <f>AO124+'APONTAMENTO CREDENCIAMENTO'!AS124</f>
        <v>0</v>
      </c>
      <c r="AT124" s="400">
        <f>AP124+'APONTAMENTO CREDENCIAMENTO'!AT124</f>
        <v>0</v>
      </c>
      <c r="AU124" s="400">
        <f>AQ124+'APONTAMENTO CREDENCIAMENTO'!AU124</f>
        <v>0</v>
      </c>
      <c r="AV124" s="400">
        <f>AR124+'APONTAMENTO CREDENCIAMENTO'!AV124</f>
        <v>0</v>
      </c>
      <c r="AW124" s="400">
        <f>AS124+'APONTAMENTO CREDENCIAMENTO'!AW124</f>
        <v>0</v>
      </c>
      <c r="AX124" s="400">
        <f>AT124+'APONTAMENTO CREDENCIAMENTO'!AX124</f>
        <v>0</v>
      </c>
      <c r="AY124" s="400">
        <f>AU124+'APONTAMENTO CREDENCIAMENTO'!AY124</f>
        <v>0</v>
      </c>
      <c r="AZ124" s="400">
        <f>AV124+'APONTAMENTO CREDENCIAMENTO'!AZ124</f>
        <v>0</v>
      </c>
      <c r="BA124" s="400">
        <f>AW124+'APONTAMENTO CREDENCIAMENTO'!BA124</f>
        <v>0</v>
      </c>
      <c r="BB124" s="400">
        <f>AX124+'APONTAMENTO CREDENCIAMENTO'!BB124</f>
        <v>0</v>
      </c>
      <c r="BC124" s="400">
        <f>AY124+'APONTAMENTO CREDENCIAMENTO'!BC124</f>
        <v>0</v>
      </c>
      <c r="BD124" s="400">
        <f>AZ124+'APONTAMENTO CREDENCIAMENTO'!BD124</f>
        <v>0</v>
      </c>
      <c r="BE124" s="400">
        <f>BA124+'APONTAMENTO CREDENCIAMENTO'!BE124</f>
        <v>0</v>
      </c>
      <c r="BF124" s="400">
        <f>BB124+'APONTAMENTO CREDENCIAMENTO'!BF124</f>
        <v>0</v>
      </c>
      <c r="BG124" s="400">
        <f>BC124+'APONTAMENTO CREDENCIAMENTO'!BG124</f>
        <v>0</v>
      </c>
      <c r="BH124" s="400">
        <f>BD124+'APONTAMENTO CREDENCIAMENTO'!BH124</f>
        <v>0</v>
      </c>
      <c r="BI124" s="400">
        <f>BE124+'APONTAMENTO CREDENCIAMENTO'!BI124</f>
        <v>0</v>
      </c>
      <c r="BJ124" s="400">
        <f>BF124+'APONTAMENTO CREDENCIAMENTO'!BJ124</f>
        <v>0</v>
      </c>
      <c r="BK124" s="400">
        <f>BG124+'APONTAMENTO CREDENCIAMENTO'!BK124</f>
        <v>0</v>
      </c>
      <c r="BL124" s="400">
        <f>BH124+'APONTAMENTO CREDENCIAMENTO'!BL124</f>
        <v>0</v>
      </c>
      <c r="BM124" s="400">
        <f>BI124+'APONTAMENTO CREDENCIAMENTO'!BM124</f>
        <v>0</v>
      </c>
      <c r="BN124" s="400">
        <f>BJ124+'APONTAMENTO CREDENCIAMENTO'!BN124</f>
        <v>0</v>
      </c>
      <c r="BO124" s="400">
        <f>BK124+'APONTAMENTO CREDENCIAMENTO'!BO124</f>
        <v>0</v>
      </c>
      <c r="BP124" s="400">
        <f>BL124+'APONTAMENTO CREDENCIAMENTO'!BP124</f>
        <v>0</v>
      </c>
      <c r="BQ124" s="400">
        <f>BM124+'APONTAMENTO CREDENCIAMENTO'!BQ124</f>
        <v>0</v>
      </c>
      <c r="BR124" s="400">
        <f>BN124+'APONTAMENTO CREDENCIAMENTO'!BR124</f>
        <v>0</v>
      </c>
      <c r="BS124" s="400">
        <f>BO124+'APONTAMENTO CREDENCIAMENTO'!BS124</f>
        <v>0</v>
      </c>
      <c r="BT124" s="400">
        <f>BP124+'APONTAMENTO CREDENCIAMENTO'!BT124</f>
        <v>0</v>
      </c>
      <c r="BU124" s="400">
        <f>BQ124+'APONTAMENTO CREDENCIAMENTO'!BU124</f>
        <v>0</v>
      </c>
      <c r="BV124" s="400">
        <f>BR124+'APONTAMENTO CREDENCIAMENTO'!BV124</f>
        <v>0</v>
      </c>
      <c r="BW124" s="400">
        <f>BS124+'APONTAMENTO CREDENCIAMENTO'!BW124</f>
        <v>0</v>
      </c>
      <c r="BX124" s="400">
        <f>BT124+'APONTAMENTO CREDENCIAMENTO'!BX124</f>
        <v>0</v>
      </c>
      <c r="BY124" s="400">
        <f>BU124+'APONTAMENTO CREDENCIAMENTO'!BY124</f>
        <v>0</v>
      </c>
      <c r="BZ124" s="400">
        <f>BV124+'APONTAMENTO CREDENCIAMENTO'!BZ124</f>
        <v>0</v>
      </c>
      <c r="CA124" s="400">
        <f>BW124+'APONTAMENTO CREDENCIAMENTO'!CA124</f>
        <v>0</v>
      </c>
      <c r="CB124" s="400">
        <f>BX124+'APONTAMENTO CREDENCIAMENTO'!CB124</f>
        <v>0</v>
      </c>
      <c r="CC124" s="400">
        <f>BY124+'APONTAMENTO CREDENCIAMENTO'!CC124</f>
        <v>0</v>
      </c>
      <c r="CD124" s="400">
        <f>BZ124+'APONTAMENTO CREDENCIAMENTO'!CD124</f>
        <v>0</v>
      </c>
      <c r="CE124" s="400">
        <f>CA124+'APONTAMENTO CREDENCIAMENTO'!CE124</f>
        <v>0</v>
      </c>
      <c r="CF124" s="400">
        <f>CB124+'APONTAMENTO CREDENCIAMENTO'!CF124</f>
        <v>0</v>
      </c>
      <c r="CG124" s="400">
        <f>CC124+'APONTAMENTO CREDENCIAMENTO'!CG124</f>
        <v>0</v>
      </c>
      <c r="CH124" s="400">
        <f>CD124+'APONTAMENTO CREDENCIAMENTO'!CH124</f>
        <v>0</v>
      </c>
      <c r="CI124" s="400">
        <f>CE124+'APONTAMENTO CREDENCIAMENTO'!CI124</f>
        <v>0</v>
      </c>
      <c r="CJ124" s="400">
        <f>CF124+'APONTAMENTO CREDENCIAMENTO'!CJ124</f>
        <v>0</v>
      </c>
      <c r="CK124" s="400">
        <f>CG124+'APONTAMENTO CREDENCIAMENTO'!CK124</f>
        <v>0</v>
      </c>
      <c r="CL124" s="400">
        <f>CH124+'APONTAMENTO CREDENCIAMENTO'!CL124</f>
        <v>0</v>
      </c>
      <c r="CM124" s="400">
        <f>CI124+'APONTAMENTO CREDENCIAMENTO'!CM124</f>
        <v>0</v>
      </c>
      <c r="CN124" s="400">
        <f>CJ124+'APONTAMENTO CREDENCIAMENTO'!CN124</f>
        <v>0</v>
      </c>
      <c r="CO124" s="400">
        <f>CK124+'APONTAMENTO CREDENCIAMENTO'!CO124</f>
        <v>0</v>
      </c>
      <c r="CP124" s="400">
        <f>CL124+'APONTAMENTO CREDENCIAMENTO'!CP124</f>
        <v>0</v>
      </c>
      <c r="CQ124" s="400">
        <f>CM124+'APONTAMENTO CREDENCIAMENTO'!CQ124</f>
        <v>0</v>
      </c>
      <c r="CR124" s="400">
        <f>CN124+'APONTAMENTO CREDENCIAMENTO'!CR124</f>
        <v>0</v>
      </c>
      <c r="CS124" s="400">
        <f>CO124+'APONTAMENTO CREDENCIAMENTO'!CS124</f>
        <v>0</v>
      </c>
      <c r="CT124" s="400">
        <f>CP124+'APONTAMENTO CREDENCIAMENTO'!CT124</f>
        <v>0</v>
      </c>
      <c r="CU124" s="400">
        <f>CQ124+'APONTAMENTO CREDENCIAMENTO'!CU124</f>
        <v>0</v>
      </c>
      <c r="CV124" s="400">
        <f>CR124+'APONTAMENTO CREDENCIAMENTO'!CV124</f>
        <v>0</v>
      </c>
      <c r="CW124" s="400">
        <f>CS124+'APONTAMENTO CREDENCIAMENTO'!CW124</f>
        <v>0</v>
      </c>
      <c r="CX124" s="400">
        <f>CT124+'APONTAMENTO CREDENCIAMENTO'!CX124</f>
        <v>0</v>
      </c>
      <c r="CY124" s="400">
        <f>CU124+'APONTAMENTO CREDENCIAMENTO'!CY124</f>
        <v>0</v>
      </c>
      <c r="CZ124" s="400">
        <f>CV124+'APONTAMENTO CREDENCIAMENTO'!CZ124</f>
        <v>0</v>
      </c>
      <c r="DA124" s="400">
        <f>CW124+'APONTAMENTO CREDENCIAMENTO'!DA124</f>
        <v>0</v>
      </c>
      <c r="DB124" s="400">
        <f>CX124+'APONTAMENTO CREDENCIAMENTO'!DB124</f>
        <v>0</v>
      </c>
      <c r="DC124" s="400">
        <f>CY124+'APONTAMENTO CREDENCIAMENTO'!DC124</f>
        <v>0</v>
      </c>
      <c r="DD124" s="400">
        <f>CZ124+'APONTAMENTO CREDENCIAMENTO'!DD124</f>
        <v>0</v>
      </c>
      <c r="DE124" s="400">
        <f>DA124+'APONTAMENTO CREDENCIAMENTO'!DE124</f>
        <v>0</v>
      </c>
      <c r="DF124" s="400">
        <f>DB124+'APONTAMENTO CREDENCIAMENTO'!DF124</f>
        <v>0</v>
      </c>
      <c r="DG124" s="400">
        <f>DC124+'APONTAMENTO CREDENCIAMENTO'!DG124</f>
        <v>0</v>
      </c>
      <c r="DH124" s="400">
        <f>DD124+'APONTAMENTO CREDENCIAMENTO'!DH124</f>
        <v>0</v>
      </c>
      <c r="DI124" s="400">
        <f>DE124+'APONTAMENTO CREDENCIAMENTO'!DI124</f>
        <v>0</v>
      </c>
      <c r="DJ124" s="400">
        <f>DF124+'APONTAMENTO CREDENCIAMENTO'!DJ124</f>
        <v>0</v>
      </c>
      <c r="DK124" s="400">
        <f>DG124+'APONTAMENTO CREDENCIAMENTO'!DK124</f>
        <v>0</v>
      </c>
      <c r="DL124" s="400">
        <f>DH124+'APONTAMENTO CREDENCIAMENTO'!DL124</f>
        <v>0</v>
      </c>
      <c r="DM124" s="400">
        <f>DI124+'APONTAMENTO CREDENCIAMENTO'!DM124</f>
        <v>0</v>
      </c>
      <c r="DN124" s="400">
        <f>DJ124+'APONTAMENTO CREDENCIAMENTO'!DN124</f>
        <v>0</v>
      </c>
      <c r="DO124" s="400">
        <f>DK124+'APONTAMENTO CREDENCIAMENTO'!DO124</f>
        <v>0</v>
      </c>
      <c r="DP124" s="400">
        <f>DL124+'APONTAMENTO CREDENCIAMENTO'!DP124</f>
        <v>0</v>
      </c>
      <c r="DQ124" s="400">
        <f>DM124+'APONTAMENTO CREDENCIAMENTO'!DQ124</f>
        <v>0</v>
      </c>
      <c r="DR124" s="400">
        <f>DN124+'APONTAMENTO CREDENCIAMENTO'!DR124</f>
        <v>0</v>
      </c>
      <c r="DS124" s="400">
        <f>DO124+'APONTAMENTO CREDENCIAMENTO'!DS124</f>
        <v>0</v>
      </c>
      <c r="DT124" s="400">
        <f>DP124+'APONTAMENTO CREDENCIAMENTO'!DT124</f>
        <v>0</v>
      </c>
      <c r="DU124" s="400">
        <f>DQ124+'APONTAMENTO CREDENCIAMENTO'!DU124</f>
        <v>0</v>
      </c>
      <c r="DV124" s="400">
        <f>DR124+'APONTAMENTO CREDENCIAMENTO'!DV124</f>
        <v>0</v>
      </c>
      <c r="DW124" s="400">
        <f>DS124+'APONTAMENTO CREDENCIAMENTO'!DW124</f>
        <v>0</v>
      </c>
      <c r="DX124" s="400">
        <f>DT124+'APONTAMENTO CREDENCIAMENTO'!DX124</f>
        <v>0</v>
      </c>
      <c r="DY124" s="400">
        <f>DU124+'APONTAMENTO CREDENCIAMENTO'!DY124</f>
        <v>0</v>
      </c>
      <c r="DZ124" s="400">
        <f>DV124+'APONTAMENTO CREDENCIAMENTO'!DZ124</f>
        <v>0</v>
      </c>
      <c r="EA124" s="400">
        <f>DW124+'APONTAMENTO CREDENCIAMENTO'!EA124</f>
        <v>0</v>
      </c>
      <c r="EB124" s="400">
        <f>DX124+'APONTAMENTO CREDENCIAMENTO'!EB124</f>
        <v>0</v>
      </c>
      <c r="EC124" s="400">
        <f>DY124+'APONTAMENTO CREDENCIAMENTO'!EC124</f>
        <v>0</v>
      </c>
      <c r="ED124" s="400">
        <f>DZ124+'APONTAMENTO CREDENCIAMENTO'!ED124</f>
        <v>0</v>
      </c>
      <c r="EE124" s="400">
        <f>EA124+'APONTAMENTO CREDENCIAMENTO'!EE124</f>
        <v>0</v>
      </c>
      <c r="EF124" s="400">
        <f>EB124+'APONTAMENTO CREDENCIAMENTO'!EF124</f>
        <v>0</v>
      </c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v>0</v>
      </c>
      <c r="EQ124" s="171">
        <v>0</v>
      </c>
      <c r="ER124" s="171">
        <v>0</v>
      </c>
      <c r="ES124" s="171">
        <v>0</v>
      </c>
      <c r="ET124" s="171">
        <v>0</v>
      </c>
      <c r="EU124" s="171">
        <v>0</v>
      </c>
      <c r="EV124" s="172">
        <v>0</v>
      </c>
      <c r="EW124" s="127"/>
      <c r="EX124" s="248">
        <v>0</v>
      </c>
      <c r="EY124" s="174">
        <v>0</v>
      </c>
      <c r="EZ124" s="249">
        <v>0</v>
      </c>
      <c r="FA124" s="249">
        <v>0</v>
      </c>
      <c r="FB124" s="174">
        <v>0</v>
      </c>
      <c r="FC124" s="126">
        <v>0</v>
      </c>
      <c r="FD124" s="250"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v>0</v>
      </c>
      <c r="HZ124" s="280">
        <v>0</v>
      </c>
      <c r="IA124" s="280">
        <v>0</v>
      </c>
      <c r="IB124" s="65"/>
      <c r="IC124" s="65"/>
    </row>
    <row r="125" spans="1:237" s="106" customFormat="1" ht="22.5" customHeight="1" thickBot="1" x14ac:dyDescent="0.3">
      <c r="A125" s="377" t="s">
        <v>3286</v>
      </c>
      <c r="B125" s="378" t="s">
        <v>3287</v>
      </c>
      <c r="C125" s="379" t="s">
        <v>3192</v>
      </c>
      <c r="D125" s="380" t="s">
        <v>3288</v>
      </c>
      <c r="E125" s="380" t="s">
        <v>3289</v>
      </c>
      <c r="F125" s="381" t="s">
        <v>3181</v>
      </c>
      <c r="G125" s="381" t="s">
        <v>3182</v>
      </c>
      <c r="H125" s="382" t="s">
        <v>1348</v>
      </c>
      <c r="I125" s="383" t="s">
        <v>1348</v>
      </c>
      <c r="J125" s="421" t="s">
        <v>3183</v>
      </c>
      <c r="K125" s="424" t="s">
        <v>60</v>
      </c>
      <c r="L125" s="329">
        <v>0</v>
      </c>
      <c r="M125" s="329">
        <v>0</v>
      </c>
      <c r="N125" s="657"/>
      <c r="O125" s="658" t="s">
        <v>3349</v>
      </c>
      <c r="P125" s="659">
        <v>0</v>
      </c>
      <c r="Q125" s="400"/>
      <c r="R125" s="401"/>
      <c r="S125" s="400"/>
      <c r="T125" s="401"/>
      <c r="U125" s="400">
        <f>Q125+'APONTAMENTO CREDENCIAMENTO'!U125</f>
        <v>0</v>
      </c>
      <c r="V125" s="400">
        <f>R125+'APONTAMENTO CREDENCIAMENTO'!V125</f>
        <v>0</v>
      </c>
      <c r="W125" s="400">
        <f>S125+'APONTAMENTO CREDENCIAMENTO'!W125</f>
        <v>0</v>
      </c>
      <c r="X125" s="400">
        <f>T125+'APONTAMENTO CREDENCIAMENTO'!X125</f>
        <v>0</v>
      </c>
      <c r="Y125" s="400">
        <f>U125+'APONTAMENTO CREDENCIAMENTO'!Y125</f>
        <v>0</v>
      </c>
      <c r="Z125" s="400">
        <f>V125+'APONTAMENTO CREDENCIAMENTO'!Z125</f>
        <v>0</v>
      </c>
      <c r="AA125" s="400">
        <f>W125+'APONTAMENTO CREDENCIAMENTO'!AA125</f>
        <v>0</v>
      </c>
      <c r="AB125" s="400">
        <f>X125+'APONTAMENTO CREDENCIAMENTO'!AB125</f>
        <v>0</v>
      </c>
      <c r="AC125" s="400">
        <f>Y125+'APONTAMENTO CREDENCIAMENTO'!AC125</f>
        <v>0</v>
      </c>
      <c r="AD125" s="400">
        <f>Z125+'APONTAMENTO CREDENCIAMENTO'!AD125</f>
        <v>0</v>
      </c>
      <c r="AE125" s="400">
        <f>AA125+'APONTAMENTO CREDENCIAMENTO'!AE125</f>
        <v>0</v>
      </c>
      <c r="AF125" s="400">
        <f>AB125+'APONTAMENTO CREDENCIAMENTO'!AF125</f>
        <v>0</v>
      </c>
      <c r="AG125" s="400">
        <f>AC125+'APONTAMENTO CREDENCIAMENTO'!AG125</f>
        <v>0</v>
      </c>
      <c r="AH125" s="400">
        <f>AD125+'APONTAMENTO CREDENCIAMENTO'!AH125</f>
        <v>0</v>
      </c>
      <c r="AI125" s="400">
        <f>AE125+'APONTAMENTO CREDENCIAMENTO'!AI125</f>
        <v>0</v>
      </c>
      <c r="AJ125" s="400">
        <f>AF125+'APONTAMENTO CREDENCIAMENTO'!AJ125</f>
        <v>0</v>
      </c>
      <c r="AK125" s="400">
        <f>AG125+'APONTAMENTO CREDENCIAMENTO'!AK125</f>
        <v>0</v>
      </c>
      <c r="AL125" s="400">
        <f>AH125+'APONTAMENTO CREDENCIAMENTO'!AL125</f>
        <v>0</v>
      </c>
      <c r="AM125" s="400">
        <f>AI125+'APONTAMENTO CREDENCIAMENTO'!AM125</f>
        <v>0</v>
      </c>
      <c r="AN125" s="400">
        <f>AJ125+'APONTAMENTO CREDENCIAMENTO'!AN125</f>
        <v>0</v>
      </c>
      <c r="AO125" s="400">
        <f>AK125+'APONTAMENTO CREDENCIAMENTO'!AO125</f>
        <v>0</v>
      </c>
      <c r="AP125" s="400">
        <f>AL125+'APONTAMENTO CREDENCIAMENTO'!AP125</f>
        <v>0</v>
      </c>
      <c r="AQ125" s="400">
        <f>AM125+'APONTAMENTO CREDENCIAMENTO'!AQ125</f>
        <v>0</v>
      </c>
      <c r="AR125" s="400">
        <f>AN125+'APONTAMENTO CREDENCIAMENTO'!AR125</f>
        <v>0</v>
      </c>
      <c r="AS125" s="400">
        <f>AO125+'APONTAMENTO CREDENCIAMENTO'!AS125</f>
        <v>0</v>
      </c>
      <c r="AT125" s="400">
        <f>AP125+'APONTAMENTO CREDENCIAMENTO'!AT125</f>
        <v>0</v>
      </c>
      <c r="AU125" s="400">
        <f>AQ125+'APONTAMENTO CREDENCIAMENTO'!AU125</f>
        <v>0</v>
      </c>
      <c r="AV125" s="400">
        <f>AR125+'APONTAMENTO CREDENCIAMENTO'!AV125</f>
        <v>0</v>
      </c>
      <c r="AW125" s="400">
        <f>AS125+'APONTAMENTO CREDENCIAMENTO'!AW125</f>
        <v>0</v>
      </c>
      <c r="AX125" s="400">
        <f>AT125+'APONTAMENTO CREDENCIAMENTO'!AX125</f>
        <v>0</v>
      </c>
      <c r="AY125" s="400">
        <f>AU125+'APONTAMENTO CREDENCIAMENTO'!AY125</f>
        <v>0</v>
      </c>
      <c r="AZ125" s="400">
        <f>AV125+'APONTAMENTO CREDENCIAMENTO'!AZ125</f>
        <v>0</v>
      </c>
      <c r="BA125" s="400">
        <f>AW125+'APONTAMENTO CREDENCIAMENTO'!BA125</f>
        <v>0</v>
      </c>
      <c r="BB125" s="400">
        <f>AX125+'APONTAMENTO CREDENCIAMENTO'!BB125</f>
        <v>0</v>
      </c>
      <c r="BC125" s="400">
        <f>AY125+'APONTAMENTO CREDENCIAMENTO'!BC125</f>
        <v>0</v>
      </c>
      <c r="BD125" s="400">
        <f>AZ125+'APONTAMENTO CREDENCIAMENTO'!BD125</f>
        <v>0</v>
      </c>
      <c r="BE125" s="400">
        <f>BA125+'APONTAMENTO CREDENCIAMENTO'!BE125</f>
        <v>0</v>
      </c>
      <c r="BF125" s="400">
        <f>BB125+'APONTAMENTO CREDENCIAMENTO'!BF125</f>
        <v>0</v>
      </c>
      <c r="BG125" s="400">
        <f>BC125+'APONTAMENTO CREDENCIAMENTO'!BG125</f>
        <v>0</v>
      </c>
      <c r="BH125" s="400">
        <f>BD125+'APONTAMENTO CREDENCIAMENTO'!BH125</f>
        <v>0</v>
      </c>
      <c r="BI125" s="400">
        <f>BE125+'APONTAMENTO CREDENCIAMENTO'!BI125</f>
        <v>0</v>
      </c>
      <c r="BJ125" s="400">
        <f>BF125+'APONTAMENTO CREDENCIAMENTO'!BJ125</f>
        <v>0</v>
      </c>
      <c r="BK125" s="400">
        <f>BG125+'APONTAMENTO CREDENCIAMENTO'!BK125</f>
        <v>0</v>
      </c>
      <c r="BL125" s="400">
        <f>BH125+'APONTAMENTO CREDENCIAMENTO'!BL125</f>
        <v>0</v>
      </c>
      <c r="BM125" s="400">
        <f>BI125+'APONTAMENTO CREDENCIAMENTO'!BM125</f>
        <v>0</v>
      </c>
      <c r="BN125" s="400">
        <f>BJ125+'APONTAMENTO CREDENCIAMENTO'!BN125</f>
        <v>0</v>
      </c>
      <c r="BO125" s="400">
        <f>BK125+'APONTAMENTO CREDENCIAMENTO'!BO125</f>
        <v>0</v>
      </c>
      <c r="BP125" s="400">
        <f>BL125+'APONTAMENTO CREDENCIAMENTO'!BP125</f>
        <v>0</v>
      </c>
      <c r="BQ125" s="400">
        <f>BM125+'APONTAMENTO CREDENCIAMENTO'!BQ125</f>
        <v>0</v>
      </c>
      <c r="BR125" s="400">
        <f>BN125+'APONTAMENTO CREDENCIAMENTO'!BR125</f>
        <v>0</v>
      </c>
      <c r="BS125" s="400">
        <f>BO125+'APONTAMENTO CREDENCIAMENTO'!BS125</f>
        <v>0</v>
      </c>
      <c r="BT125" s="400">
        <f>BP125+'APONTAMENTO CREDENCIAMENTO'!BT125</f>
        <v>0</v>
      </c>
      <c r="BU125" s="400">
        <f>BQ125+'APONTAMENTO CREDENCIAMENTO'!BU125</f>
        <v>0</v>
      </c>
      <c r="BV125" s="400">
        <f>BR125+'APONTAMENTO CREDENCIAMENTO'!BV125</f>
        <v>0</v>
      </c>
      <c r="BW125" s="400">
        <f>BS125+'APONTAMENTO CREDENCIAMENTO'!BW125</f>
        <v>0</v>
      </c>
      <c r="BX125" s="400">
        <f>BT125+'APONTAMENTO CREDENCIAMENTO'!BX125</f>
        <v>0</v>
      </c>
      <c r="BY125" s="400">
        <f>BU125+'APONTAMENTO CREDENCIAMENTO'!BY125</f>
        <v>0</v>
      </c>
      <c r="BZ125" s="400">
        <f>BV125+'APONTAMENTO CREDENCIAMENTO'!BZ125</f>
        <v>0</v>
      </c>
      <c r="CA125" s="400">
        <f>BW125+'APONTAMENTO CREDENCIAMENTO'!CA125</f>
        <v>0</v>
      </c>
      <c r="CB125" s="400">
        <f>BX125+'APONTAMENTO CREDENCIAMENTO'!CB125</f>
        <v>0</v>
      </c>
      <c r="CC125" s="400">
        <f>BY125+'APONTAMENTO CREDENCIAMENTO'!CC125</f>
        <v>0</v>
      </c>
      <c r="CD125" s="400">
        <f>BZ125+'APONTAMENTO CREDENCIAMENTO'!CD125</f>
        <v>0</v>
      </c>
      <c r="CE125" s="400">
        <f>CA125+'APONTAMENTO CREDENCIAMENTO'!CE125</f>
        <v>0</v>
      </c>
      <c r="CF125" s="400">
        <f>CB125+'APONTAMENTO CREDENCIAMENTO'!CF125</f>
        <v>0</v>
      </c>
      <c r="CG125" s="400">
        <f>CC125+'APONTAMENTO CREDENCIAMENTO'!CG125</f>
        <v>0</v>
      </c>
      <c r="CH125" s="400">
        <f>CD125+'APONTAMENTO CREDENCIAMENTO'!CH125</f>
        <v>0</v>
      </c>
      <c r="CI125" s="400">
        <f>CE125+'APONTAMENTO CREDENCIAMENTO'!CI125</f>
        <v>0</v>
      </c>
      <c r="CJ125" s="400">
        <f>CF125+'APONTAMENTO CREDENCIAMENTO'!CJ125</f>
        <v>0</v>
      </c>
      <c r="CK125" s="400">
        <f>CG125+'APONTAMENTO CREDENCIAMENTO'!CK125</f>
        <v>0</v>
      </c>
      <c r="CL125" s="400">
        <f>CH125+'APONTAMENTO CREDENCIAMENTO'!CL125</f>
        <v>0</v>
      </c>
      <c r="CM125" s="400">
        <f>CI125+'APONTAMENTO CREDENCIAMENTO'!CM125</f>
        <v>0</v>
      </c>
      <c r="CN125" s="400">
        <f>CJ125+'APONTAMENTO CREDENCIAMENTO'!CN125</f>
        <v>0</v>
      </c>
      <c r="CO125" s="400">
        <f>CK125+'APONTAMENTO CREDENCIAMENTO'!CO125</f>
        <v>0</v>
      </c>
      <c r="CP125" s="400">
        <f>CL125+'APONTAMENTO CREDENCIAMENTO'!CP125</f>
        <v>0</v>
      </c>
      <c r="CQ125" s="400">
        <f>CM125+'APONTAMENTO CREDENCIAMENTO'!CQ125</f>
        <v>0</v>
      </c>
      <c r="CR125" s="400">
        <f>CN125+'APONTAMENTO CREDENCIAMENTO'!CR125</f>
        <v>0</v>
      </c>
      <c r="CS125" s="400">
        <f>CO125+'APONTAMENTO CREDENCIAMENTO'!CS125</f>
        <v>0</v>
      </c>
      <c r="CT125" s="400">
        <f>CP125+'APONTAMENTO CREDENCIAMENTO'!CT125</f>
        <v>0</v>
      </c>
      <c r="CU125" s="400">
        <f>CQ125+'APONTAMENTO CREDENCIAMENTO'!CU125</f>
        <v>0</v>
      </c>
      <c r="CV125" s="400">
        <f>CR125+'APONTAMENTO CREDENCIAMENTO'!CV125</f>
        <v>0</v>
      </c>
      <c r="CW125" s="400">
        <f>CS125+'APONTAMENTO CREDENCIAMENTO'!CW125</f>
        <v>0</v>
      </c>
      <c r="CX125" s="400">
        <f>CT125+'APONTAMENTO CREDENCIAMENTO'!CX125</f>
        <v>0</v>
      </c>
      <c r="CY125" s="400">
        <f>CU125+'APONTAMENTO CREDENCIAMENTO'!CY125</f>
        <v>0</v>
      </c>
      <c r="CZ125" s="400">
        <f>CV125+'APONTAMENTO CREDENCIAMENTO'!CZ125</f>
        <v>0</v>
      </c>
      <c r="DA125" s="400">
        <f>CW125+'APONTAMENTO CREDENCIAMENTO'!DA125</f>
        <v>0</v>
      </c>
      <c r="DB125" s="400">
        <f>CX125+'APONTAMENTO CREDENCIAMENTO'!DB125</f>
        <v>0</v>
      </c>
      <c r="DC125" s="400">
        <f>CY125+'APONTAMENTO CREDENCIAMENTO'!DC125</f>
        <v>0</v>
      </c>
      <c r="DD125" s="400">
        <f>CZ125+'APONTAMENTO CREDENCIAMENTO'!DD125</f>
        <v>0</v>
      </c>
      <c r="DE125" s="400">
        <f>DA125+'APONTAMENTO CREDENCIAMENTO'!DE125</f>
        <v>0</v>
      </c>
      <c r="DF125" s="400">
        <f>DB125+'APONTAMENTO CREDENCIAMENTO'!DF125</f>
        <v>0</v>
      </c>
      <c r="DG125" s="400">
        <f>DC125+'APONTAMENTO CREDENCIAMENTO'!DG125</f>
        <v>0</v>
      </c>
      <c r="DH125" s="400">
        <f>DD125+'APONTAMENTO CREDENCIAMENTO'!DH125</f>
        <v>0</v>
      </c>
      <c r="DI125" s="400">
        <f>DE125+'APONTAMENTO CREDENCIAMENTO'!DI125</f>
        <v>0</v>
      </c>
      <c r="DJ125" s="400">
        <f>DF125+'APONTAMENTO CREDENCIAMENTO'!DJ125</f>
        <v>0</v>
      </c>
      <c r="DK125" s="400">
        <f>DG125+'APONTAMENTO CREDENCIAMENTO'!DK125</f>
        <v>0</v>
      </c>
      <c r="DL125" s="400">
        <f>DH125+'APONTAMENTO CREDENCIAMENTO'!DL125</f>
        <v>0</v>
      </c>
      <c r="DM125" s="400">
        <f>DI125+'APONTAMENTO CREDENCIAMENTO'!DM125</f>
        <v>0</v>
      </c>
      <c r="DN125" s="400">
        <f>DJ125+'APONTAMENTO CREDENCIAMENTO'!DN125</f>
        <v>0</v>
      </c>
      <c r="DO125" s="400">
        <f>DK125+'APONTAMENTO CREDENCIAMENTO'!DO125</f>
        <v>0</v>
      </c>
      <c r="DP125" s="400">
        <f>DL125+'APONTAMENTO CREDENCIAMENTO'!DP125</f>
        <v>0</v>
      </c>
      <c r="DQ125" s="400">
        <f>DM125+'APONTAMENTO CREDENCIAMENTO'!DQ125</f>
        <v>0</v>
      </c>
      <c r="DR125" s="400">
        <f>DN125+'APONTAMENTO CREDENCIAMENTO'!DR125</f>
        <v>0</v>
      </c>
      <c r="DS125" s="400">
        <f>DO125+'APONTAMENTO CREDENCIAMENTO'!DS125</f>
        <v>0</v>
      </c>
      <c r="DT125" s="400">
        <f>DP125+'APONTAMENTO CREDENCIAMENTO'!DT125</f>
        <v>0</v>
      </c>
      <c r="DU125" s="400">
        <f>DQ125+'APONTAMENTO CREDENCIAMENTO'!DU125</f>
        <v>0</v>
      </c>
      <c r="DV125" s="400">
        <f>DR125+'APONTAMENTO CREDENCIAMENTO'!DV125</f>
        <v>0</v>
      </c>
      <c r="DW125" s="400">
        <f>DS125+'APONTAMENTO CREDENCIAMENTO'!DW125</f>
        <v>0</v>
      </c>
      <c r="DX125" s="400">
        <f>DT125+'APONTAMENTO CREDENCIAMENTO'!DX125</f>
        <v>0</v>
      </c>
      <c r="DY125" s="400">
        <f>DU125+'APONTAMENTO CREDENCIAMENTO'!DY125</f>
        <v>0</v>
      </c>
      <c r="DZ125" s="400">
        <f>DV125+'APONTAMENTO CREDENCIAMENTO'!DZ125</f>
        <v>0</v>
      </c>
      <c r="EA125" s="400">
        <f>DW125+'APONTAMENTO CREDENCIAMENTO'!EA125</f>
        <v>0</v>
      </c>
      <c r="EB125" s="400">
        <f>DX125+'APONTAMENTO CREDENCIAMENTO'!EB125</f>
        <v>0</v>
      </c>
      <c r="EC125" s="400">
        <f>DY125+'APONTAMENTO CREDENCIAMENTO'!EC125</f>
        <v>0</v>
      </c>
      <c r="ED125" s="400">
        <f>DZ125+'APONTAMENTO CREDENCIAMENTO'!ED125</f>
        <v>0</v>
      </c>
      <c r="EE125" s="400">
        <f>EA125+'APONTAMENTO CREDENCIAMENTO'!EE125</f>
        <v>0</v>
      </c>
      <c r="EF125" s="400">
        <f>EB125+'APONTAMENTO CREDENCIAMENTO'!EF125</f>
        <v>0</v>
      </c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v>0</v>
      </c>
      <c r="EQ125" s="179">
        <v>0</v>
      </c>
      <c r="ER125" s="179">
        <v>0</v>
      </c>
      <c r="ES125" s="179">
        <v>0</v>
      </c>
      <c r="ET125" s="179">
        <v>0</v>
      </c>
      <c r="EU125" s="179">
        <v>0</v>
      </c>
      <c r="EV125" s="172"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v>0</v>
      </c>
      <c r="FC125" s="256">
        <v>0</v>
      </c>
      <c r="FD125" s="250">
        <v>0</v>
      </c>
      <c r="FE125" s="257"/>
      <c r="FF125" s="181">
        <v>0</v>
      </c>
      <c r="FG125" s="181">
        <v>0</v>
      </c>
      <c r="FH125" s="181">
        <v>0</v>
      </c>
      <c r="FI125" s="181">
        <v>0</v>
      </c>
      <c r="FJ125" s="181">
        <v>0</v>
      </c>
      <c r="FK125" s="181">
        <v>0</v>
      </c>
      <c r="FL125" s="181">
        <v>0</v>
      </c>
      <c r="FM125" s="181">
        <v>0</v>
      </c>
      <c r="FN125" s="181">
        <v>0</v>
      </c>
      <c r="FO125" s="181">
        <v>0</v>
      </c>
      <c r="FP125" s="181">
        <v>0</v>
      </c>
      <c r="FQ125" s="181">
        <v>0</v>
      </c>
      <c r="FR125" s="181">
        <v>0</v>
      </c>
      <c r="FS125" s="181">
        <v>0</v>
      </c>
      <c r="FT125" s="181">
        <v>0</v>
      </c>
      <c r="FU125" s="181">
        <v>0</v>
      </c>
      <c r="FV125" s="181">
        <v>0</v>
      </c>
      <c r="FW125" s="181">
        <v>0</v>
      </c>
      <c r="FX125" s="181">
        <v>0</v>
      </c>
      <c r="FY125" s="181">
        <v>0</v>
      </c>
      <c r="FZ125" s="181">
        <v>0</v>
      </c>
      <c r="GA125" s="181">
        <v>0</v>
      </c>
      <c r="GB125" s="181">
        <v>0</v>
      </c>
      <c r="GC125" s="181">
        <v>0</v>
      </c>
      <c r="GD125" s="181">
        <v>0</v>
      </c>
      <c r="GE125" s="181">
        <v>0</v>
      </c>
      <c r="GF125" s="181">
        <v>0</v>
      </c>
      <c r="GG125" s="181">
        <v>0</v>
      </c>
      <c r="GH125" s="181">
        <v>0</v>
      </c>
      <c r="GI125" s="181">
        <v>0</v>
      </c>
      <c r="GJ125" s="181">
        <v>0</v>
      </c>
      <c r="GK125" s="258"/>
      <c r="GL125" s="103"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v>0</v>
      </c>
      <c r="HZ125" s="280">
        <v>0</v>
      </c>
      <c r="IA125" s="280">
        <v>0</v>
      </c>
    </row>
    <row r="126" spans="1:237" s="106" customFormat="1" ht="22.5" customHeight="1" x14ac:dyDescent="0.25">
      <c r="A126" t="s">
        <v>3290</v>
      </c>
      <c r="B126" s="522" t="s">
        <v>3291</v>
      </c>
      <c r="C126" s="523">
        <v>1</v>
      </c>
      <c r="D126" s="524" t="s">
        <v>3292</v>
      </c>
      <c r="E126" s="524" t="s">
        <v>3293</v>
      </c>
      <c r="F126" s="525" t="s">
        <v>3181</v>
      </c>
      <c r="G126" s="525" t="s">
        <v>3182</v>
      </c>
      <c r="H126" s="350" t="s">
        <v>1351</v>
      </c>
      <c r="I126" s="351" t="s">
        <v>1351</v>
      </c>
      <c r="J126" s="409" t="s">
        <v>3183</v>
      </c>
      <c r="K126" s="410" t="s">
        <v>3184</v>
      </c>
      <c r="L126" s="329">
        <v>0</v>
      </c>
      <c r="M126" s="329">
        <v>0</v>
      </c>
      <c r="N126" s="657"/>
      <c r="O126" s="658" t="s">
        <v>3350</v>
      </c>
      <c r="P126" s="659">
        <v>0</v>
      </c>
      <c r="Q126" s="400">
        <v>31</v>
      </c>
      <c r="R126" s="401"/>
      <c r="S126" s="400"/>
      <c r="T126" s="401"/>
      <c r="U126" s="400">
        <f>Q126+'APONTAMENTO CREDENCIAMENTO'!U126</f>
        <v>32</v>
      </c>
      <c r="V126" s="400">
        <f>R126+'APONTAMENTO CREDENCIAMENTO'!V126</f>
        <v>0</v>
      </c>
      <c r="W126" s="400">
        <f>S126+'APONTAMENTO CREDENCIAMENTO'!W126</f>
        <v>0</v>
      </c>
      <c r="X126" s="400">
        <f>T126+'APONTAMENTO CREDENCIAMENTO'!X126</f>
        <v>0</v>
      </c>
      <c r="Y126" s="400">
        <f>U126+'APONTAMENTO CREDENCIAMENTO'!Y126</f>
        <v>32</v>
      </c>
      <c r="Z126" s="400">
        <f>V126+'APONTAMENTO CREDENCIAMENTO'!Z126</f>
        <v>0</v>
      </c>
      <c r="AA126" s="400">
        <f>W126+'APONTAMENTO CREDENCIAMENTO'!AA126</f>
        <v>0</v>
      </c>
      <c r="AB126" s="400">
        <f>X126+'APONTAMENTO CREDENCIAMENTO'!AB126</f>
        <v>0</v>
      </c>
      <c r="AC126" s="400">
        <f>Y126+'APONTAMENTO CREDENCIAMENTO'!AC126</f>
        <v>32</v>
      </c>
      <c r="AD126" s="400">
        <f>Z126+'APONTAMENTO CREDENCIAMENTO'!AD126</f>
        <v>0</v>
      </c>
      <c r="AE126" s="400">
        <f>AA126+'APONTAMENTO CREDENCIAMENTO'!AE126</f>
        <v>0</v>
      </c>
      <c r="AF126" s="400">
        <f>AB126+'APONTAMENTO CREDENCIAMENTO'!AF126</f>
        <v>0</v>
      </c>
      <c r="AG126" s="400">
        <f>AC126+'APONTAMENTO CREDENCIAMENTO'!AG126</f>
        <v>32</v>
      </c>
      <c r="AH126" s="400">
        <f>AD126+'APONTAMENTO CREDENCIAMENTO'!AH126</f>
        <v>0</v>
      </c>
      <c r="AI126" s="400">
        <f>AE126+'APONTAMENTO CREDENCIAMENTO'!AI126</f>
        <v>0</v>
      </c>
      <c r="AJ126" s="400">
        <f>AF126+'APONTAMENTO CREDENCIAMENTO'!AJ126</f>
        <v>0</v>
      </c>
      <c r="AK126" s="400">
        <f>AG126+'APONTAMENTO CREDENCIAMENTO'!AK126</f>
        <v>32</v>
      </c>
      <c r="AL126" s="400">
        <f>AH126+'APONTAMENTO CREDENCIAMENTO'!AL126</f>
        <v>0</v>
      </c>
      <c r="AM126" s="400">
        <f>AI126+'APONTAMENTO CREDENCIAMENTO'!AM126</f>
        <v>0</v>
      </c>
      <c r="AN126" s="400">
        <f>AJ126+'APONTAMENTO CREDENCIAMENTO'!AN126</f>
        <v>0</v>
      </c>
      <c r="AO126" s="400">
        <f>AK126+'APONTAMENTO CREDENCIAMENTO'!AO126</f>
        <v>32</v>
      </c>
      <c r="AP126" s="400">
        <f>AL126+'APONTAMENTO CREDENCIAMENTO'!AP126</f>
        <v>0</v>
      </c>
      <c r="AQ126" s="400">
        <f>AM126+'APONTAMENTO CREDENCIAMENTO'!AQ126</f>
        <v>0</v>
      </c>
      <c r="AR126" s="400">
        <f>AN126+'APONTAMENTO CREDENCIAMENTO'!AR126</f>
        <v>0</v>
      </c>
      <c r="AS126" s="400">
        <f>AO126+'APONTAMENTO CREDENCIAMENTO'!AS126</f>
        <v>32</v>
      </c>
      <c r="AT126" s="400">
        <f>AP126+'APONTAMENTO CREDENCIAMENTO'!AT126</f>
        <v>0</v>
      </c>
      <c r="AU126" s="400">
        <f>AQ126+'APONTAMENTO CREDENCIAMENTO'!AU126</f>
        <v>0</v>
      </c>
      <c r="AV126" s="400">
        <f>AR126+'APONTAMENTO CREDENCIAMENTO'!AV126</f>
        <v>0</v>
      </c>
      <c r="AW126" s="400">
        <f>AS126+'APONTAMENTO CREDENCIAMENTO'!AW126</f>
        <v>32</v>
      </c>
      <c r="AX126" s="400">
        <f>AT126+'APONTAMENTO CREDENCIAMENTO'!AX126</f>
        <v>0</v>
      </c>
      <c r="AY126" s="400">
        <f>AU126+'APONTAMENTO CREDENCIAMENTO'!AY126</f>
        <v>0</v>
      </c>
      <c r="AZ126" s="400">
        <f>AV126+'APONTAMENTO CREDENCIAMENTO'!AZ126</f>
        <v>0</v>
      </c>
      <c r="BA126" s="400">
        <f>AW126+'APONTAMENTO CREDENCIAMENTO'!BA126</f>
        <v>32</v>
      </c>
      <c r="BB126" s="400">
        <f>AX126+'APONTAMENTO CREDENCIAMENTO'!BB126</f>
        <v>0</v>
      </c>
      <c r="BC126" s="400">
        <f>AY126+'APONTAMENTO CREDENCIAMENTO'!BC126</f>
        <v>0</v>
      </c>
      <c r="BD126" s="400">
        <f>AZ126+'APONTAMENTO CREDENCIAMENTO'!BD126</f>
        <v>0</v>
      </c>
      <c r="BE126" s="400">
        <f>BA126+'APONTAMENTO CREDENCIAMENTO'!BE126</f>
        <v>32</v>
      </c>
      <c r="BF126" s="400">
        <f>BB126+'APONTAMENTO CREDENCIAMENTO'!BF126</f>
        <v>0</v>
      </c>
      <c r="BG126" s="400">
        <f>BC126+'APONTAMENTO CREDENCIAMENTO'!BG126</f>
        <v>0</v>
      </c>
      <c r="BH126" s="400">
        <f>BD126+'APONTAMENTO CREDENCIAMENTO'!BH126</f>
        <v>0</v>
      </c>
      <c r="BI126" s="400">
        <f>BE126+'APONTAMENTO CREDENCIAMENTO'!BI126</f>
        <v>32</v>
      </c>
      <c r="BJ126" s="400">
        <f>BF126+'APONTAMENTO CREDENCIAMENTO'!BJ126</f>
        <v>0</v>
      </c>
      <c r="BK126" s="400">
        <f>BG126+'APONTAMENTO CREDENCIAMENTO'!BK126</f>
        <v>0</v>
      </c>
      <c r="BL126" s="400">
        <f>BH126+'APONTAMENTO CREDENCIAMENTO'!BL126</f>
        <v>0</v>
      </c>
      <c r="BM126" s="400">
        <f>BI126+'APONTAMENTO CREDENCIAMENTO'!BM126</f>
        <v>32</v>
      </c>
      <c r="BN126" s="400">
        <f>BJ126+'APONTAMENTO CREDENCIAMENTO'!BN126</f>
        <v>0</v>
      </c>
      <c r="BO126" s="400">
        <f>BK126+'APONTAMENTO CREDENCIAMENTO'!BO126</f>
        <v>0</v>
      </c>
      <c r="BP126" s="400">
        <f>BL126+'APONTAMENTO CREDENCIAMENTO'!BP126</f>
        <v>0</v>
      </c>
      <c r="BQ126" s="400">
        <f>BM126+'APONTAMENTO CREDENCIAMENTO'!BQ126</f>
        <v>32</v>
      </c>
      <c r="BR126" s="400">
        <f>BN126+'APONTAMENTO CREDENCIAMENTO'!BR126</f>
        <v>0</v>
      </c>
      <c r="BS126" s="400">
        <f>BO126+'APONTAMENTO CREDENCIAMENTO'!BS126</f>
        <v>0</v>
      </c>
      <c r="BT126" s="400">
        <f>BP126+'APONTAMENTO CREDENCIAMENTO'!BT126</f>
        <v>0</v>
      </c>
      <c r="BU126" s="400">
        <f>BQ126+'APONTAMENTO CREDENCIAMENTO'!BU126</f>
        <v>32</v>
      </c>
      <c r="BV126" s="400">
        <f>BR126+'APONTAMENTO CREDENCIAMENTO'!BV126</f>
        <v>0</v>
      </c>
      <c r="BW126" s="400">
        <f>BS126+'APONTAMENTO CREDENCIAMENTO'!BW126</f>
        <v>0</v>
      </c>
      <c r="BX126" s="400">
        <f>BT126+'APONTAMENTO CREDENCIAMENTO'!BX126</f>
        <v>0</v>
      </c>
      <c r="BY126" s="400">
        <f>BU126+'APONTAMENTO CREDENCIAMENTO'!BY126</f>
        <v>32</v>
      </c>
      <c r="BZ126" s="400">
        <f>BV126+'APONTAMENTO CREDENCIAMENTO'!BZ126</f>
        <v>0</v>
      </c>
      <c r="CA126" s="400">
        <f>BW126+'APONTAMENTO CREDENCIAMENTO'!CA126</f>
        <v>0</v>
      </c>
      <c r="CB126" s="400">
        <f>BX126+'APONTAMENTO CREDENCIAMENTO'!CB126</f>
        <v>0</v>
      </c>
      <c r="CC126" s="400">
        <f>BY126+'APONTAMENTO CREDENCIAMENTO'!CC126</f>
        <v>32</v>
      </c>
      <c r="CD126" s="400">
        <f>BZ126+'APONTAMENTO CREDENCIAMENTO'!CD126</f>
        <v>0</v>
      </c>
      <c r="CE126" s="400">
        <f>CA126+'APONTAMENTO CREDENCIAMENTO'!CE126</f>
        <v>0</v>
      </c>
      <c r="CF126" s="400">
        <f>CB126+'APONTAMENTO CREDENCIAMENTO'!CF126</f>
        <v>0</v>
      </c>
      <c r="CG126" s="400">
        <f>CC126+'APONTAMENTO CREDENCIAMENTO'!CG126</f>
        <v>32</v>
      </c>
      <c r="CH126" s="400">
        <f>CD126+'APONTAMENTO CREDENCIAMENTO'!CH126</f>
        <v>0</v>
      </c>
      <c r="CI126" s="400">
        <f>CE126+'APONTAMENTO CREDENCIAMENTO'!CI126</f>
        <v>0</v>
      </c>
      <c r="CJ126" s="400">
        <f>CF126+'APONTAMENTO CREDENCIAMENTO'!CJ126</f>
        <v>0</v>
      </c>
      <c r="CK126" s="400">
        <f>CG126+'APONTAMENTO CREDENCIAMENTO'!CK126</f>
        <v>32</v>
      </c>
      <c r="CL126" s="400">
        <f>CH126+'APONTAMENTO CREDENCIAMENTO'!CL126</f>
        <v>0</v>
      </c>
      <c r="CM126" s="400">
        <f>CI126+'APONTAMENTO CREDENCIAMENTO'!CM126</f>
        <v>0</v>
      </c>
      <c r="CN126" s="400">
        <f>CJ126+'APONTAMENTO CREDENCIAMENTO'!CN126</f>
        <v>0</v>
      </c>
      <c r="CO126" s="400">
        <f>CK126+'APONTAMENTO CREDENCIAMENTO'!CO126</f>
        <v>32</v>
      </c>
      <c r="CP126" s="400">
        <f>CL126+'APONTAMENTO CREDENCIAMENTO'!CP126</f>
        <v>0</v>
      </c>
      <c r="CQ126" s="400">
        <f>CM126+'APONTAMENTO CREDENCIAMENTO'!CQ126</f>
        <v>0</v>
      </c>
      <c r="CR126" s="400">
        <f>CN126+'APONTAMENTO CREDENCIAMENTO'!CR126</f>
        <v>0</v>
      </c>
      <c r="CS126" s="400">
        <f>CO126+'APONTAMENTO CREDENCIAMENTO'!CS126</f>
        <v>32</v>
      </c>
      <c r="CT126" s="400">
        <f>CP126+'APONTAMENTO CREDENCIAMENTO'!CT126</f>
        <v>0</v>
      </c>
      <c r="CU126" s="400">
        <f>CQ126+'APONTAMENTO CREDENCIAMENTO'!CU126</f>
        <v>0</v>
      </c>
      <c r="CV126" s="400">
        <f>CR126+'APONTAMENTO CREDENCIAMENTO'!CV126</f>
        <v>0</v>
      </c>
      <c r="CW126" s="400">
        <f>CS126+'APONTAMENTO CREDENCIAMENTO'!CW126</f>
        <v>32</v>
      </c>
      <c r="CX126" s="400">
        <f>CT126+'APONTAMENTO CREDENCIAMENTO'!CX126</f>
        <v>0</v>
      </c>
      <c r="CY126" s="400">
        <f>CU126+'APONTAMENTO CREDENCIAMENTO'!CY126</f>
        <v>0</v>
      </c>
      <c r="CZ126" s="400">
        <f>CV126+'APONTAMENTO CREDENCIAMENTO'!CZ126</f>
        <v>0</v>
      </c>
      <c r="DA126" s="400">
        <f>CW126+'APONTAMENTO CREDENCIAMENTO'!DA126</f>
        <v>32</v>
      </c>
      <c r="DB126" s="400">
        <f>CX126+'APONTAMENTO CREDENCIAMENTO'!DB126</f>
        <v>0</v>
      </c>
      <c r="DC126" s="400">
        <f>CY126+'APONTAMENTO CREDENCIAMENTO'!DC126</f>
        <v>0</v>
      </c>
      <c r="DD126" s="400">
        <f>CZ126+'APONTAMENTO CREDENCIAMENTO'!DD126</f>
        <v>0</v>
      </c>
      <c r="DE126" s="400">
        <f>DA126+'APONTAMENTO CREDENCIAMENTO'!DE126</f>
        <v>32</v>
      </c>
      <c r="DF126" s="400">
        <f>DB126+'APONTAMENTO CREDENCIAMENTO'!DF126</f>
        <v>0</v>
      </c>
      <c r="DG126" s="400">
        <f>DC126+'APONTAMENTO CREDENCIAMENTO'!DG126</f>
        <v>0</v>
      </c>
      <c r="DH126" s="400">
        <f>DD126+'APONTAMENTO CREDENCIAMENTO'!DH126</f>
        <v>0</v>
      </c>
      <c r="DI126" s="400">
        <f>DE126+'APONTAMENTO CREDENCIAMENTO'!DI126</f>
        <v>32</v>
      </c>
      <c r="DJ126" s="400">
        <f>DF126+'APONTAMENTO CREDENCIAMENTO'!DJ126</f>
        <v>0</v>
      </c>
      <c r="DK126" s="400">
        <f>DG126+'APONTAMENTO CREDENCIAMENTO'!DK126</f>
        <v>0</v>
      </c>
      <c r="DL126" s="400">
        <f>DH126+'APONTAMENTO CREDENCIAMENTO'!DL126</f>
        <v>0</v>
      </c>
      <c r="DM126" s="400">
        <f>DI126+'APONTAMENTO CREDENCIAMENTO'!DM126</f>
        <v>32</v>
      </c>
      <c r="DN126" s="400">
        <f>DJ126+'APONTAMENTO CREDENCIAMENTO'!DN126</f>
        <v>0</v>
      </c>
      <c r="DO126" s="400">
        <f>DK126+'APONTAMENTO CREDENCIAMENTO'!DO126</f>
        <v>0</v>
      </c>
      <c r="DP126" s="400">
        <f>DL126+'APONTAMENTO CREDENCIAMENTO'!DP126</f>
        <v>0</v>
      </c>
      <c r="DQ126" s="400">
        <f>DM126+'APONTAMENTO CREDENCIAMENTO'!DQ126</f>
        <v>32</v>
      </c>
      <c r="DR126" s="400">
        <f>DN126+'APONTAMENTO CREDENCIAMENTO'!DR126</f>
        <v>0</v>
      </c>
      <c r="DS126" s="400">
        <f>DO126+'APONTAMENTO CREDENCIAMENTO'!DS126</f>
        <v>0</v>
      </c>
      <c r="DT126" s="400">
        <f>DP126+'APONTAMENTO CREDENCIAMENTO'!DT126</f>
        <v>0</v>
      </c>
      <c r="DU126" s="400">
        <f>DQ126+'APONTAMENTO CREDENCIAMENTO'!DU126</f>
        <v>32</v>
      </c>
      <c r="DV126" s="400">
        <f>DR126+'APONTAMENTO CREDENCIAMENTO'!DV126</f>
        <v>0</v>
      </c>
      <c r="DW126" s="400">
        <f>DS126+'APONTAMENTO CREDENCIAMENTO'!DW126</f>
        <v>0</v>
      </c>
      <c r="DX126" s="400">
        <f>DT126+'APONTAMENTO CREDENCIAMENTO'!DX126</f>
        <v>0</v>
      </c>
      <c r="DY126" s="400">
        <f>DU126+'APONTAMENTO CREDENCIAMENTO'!DY126</f>
        <v>32</v>
      </c>
      <c r="DZ126" s="400">
        <f>DV126+'APONTAMENTO CREDENCIAMENTO'!DZ126</f>
        <v>0</v>
      </c>
      <c r="EA126" s="400">
        <f>DW126+'APONTAMENTO CREDENCIAMENTO'!EA126</f>
        <v>0</v>
      </c>
      <c r="EB126" s="400">
        <f>DX126+'APONTAMENTO CREDENCIAMENTO'!EB126</f>
        <v>0</v>
      </c>
      <c r="EC126" s="400">
        <f>DY126+'APONTAMENTO CREDENCIAMENTO'!EC126</f>
        <v>32</v>
      </c>
      <c r="ED126" s="400">
        <f>DZ126+'APONTAMENTO CREDENCIAMENTO'!ED126</f>
        <v>0</v>
      </c>
      <c r="EE126" s="400">
        <f>EA126+'APONTAMENTO CREDENCIAMENTO'!EE126</f>
        <v>0</v>
      </c>
      <c r="EF126" s="400">
        <f>EB126+'APONTAMENTO CREDENCIAMENTO'!EF126</f>
        <v>0</v>
      </c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v>31</v>
      </c>
      <c r="EQ126" s="171">
        <v>1</v>
      </c>
      <c r="ER126" s="171">
        <v>0</v>
      </c>
      <c r="ES126" s="171">
        <v>0</v>
      </c>
      <c r="ET126" s="171">
        <v>0</v>
      </c>
      <c r="EU126" s="171">
        <v>0</v>
      </c>
      <c r="EV126" s="172">
        <v>32</v>
      </c>
      <c r="EW126" s="367">
        <v>0</v>
      </c>
      <c r="EX126" s="248">
        <v>27139.25</v>
      </c>
      <c r="EY126" s="174">
        <v>0</v>
      </c>
      <c r="EZ126" s="249">
        <v>51.364000000000004</v>
      </c>
      <c r="FA126" s="249">
        <v>0</v>
      </c>
      <c r="FB126" s="174">
        <v>0</v>
      </c>
      <c r="FC126" s="175">
        <v>0</v>
      </c>
      <c r="FD126" s="250">
        <v>0</v>
      </c>
      <c r="FE126" s="176">
        <v>27595.494000000002</v>
      </c>
      <c r="FF126" s="177">
        <v>27139.25</v>
      </c>
      <c r="FG126" s="177">
        <v>0</v>
      </c>
      <c r="FH126" s="177">
        <v>0</v>
      </c>
      <c r="FI126" s="177">
        <v>0</v>
      </c>
      <c r="FJ126" s="177">
        <v>0</v>
      </c>
      <c r="FK126" s="177">
        <v>0</v>
      </c>
      <c r="FL126" s="177">
        <v>0</v>
      </c>
      <c r="FM126" s="177">
        <v>0</v>
      </c>
      <c r="FN126" s="177">
        <v>0</v>
      </c>
      <c r="FO126" s="177">
        <v>0</v>
      </c>
      <c r="FP126" s="177">
        <v>0</v>
      </c>
      <c r="FQ126" s="177">
        <v>0</v>
      </c>
      <c r="FR126" s="177">
        <v>0</v>
      </c>
      <c r="FS126" s="177">
        <v>0</v>
      </c>
      <c r="FT126" s="177">
        <v>0</v>
      </c>
      <c r="FU126" s="177">
        <v>0</v>
      </c>
      <c r="FV126" s="177">
        <v>0</v>
      </c>
      <c r="FW126" s="177">
        <v>0</v>
      </c>
      <c r="FX126" s="177">
        <v>0</v>
      </c>
      <c r="FY126" s="177">
        <v>0</v>
      </c>
      <c r="FZ126" s="177">
        <v>0</v>
      </c>
      <c r="GA126" s="177">
        <v>0</v>
      </c>
      <c r="GB126" s="177">
        <v>0</v>
      </c>
      <c r="GC126" s="177">
        <v>0</v>
      </c>
      <c r="GD126" s="177">
        <v>0</v>
      </c>
      <c r="GE126" s="177">
        <v>0</v>
      </c>
      <c r="GF126" s="177">
        <v>51.364000000000004</v>
      </c>
      <c r="GG126" s="177">
        <v>0</v>
      </c>
      <c r="GH126" s="177">
        <v>0</v>
      </c>
      <c r="GI126" s="177">
        <v>0</v>
      </c>
      <c r="GJ126" s="177">
        <v>0</v>
      </c>
      <c r="GK126" s="178"/>
      <c r="GL126" s="103">
        <v>0</v>
      </c>
      <c r="GM126" s="124"/>
      <c r="GN126" s="104">
        <v>0</v>
      </c>
      <c r="GO126" s="104">
        <v>0</v>
      </c>
      <c r="GP126" s="104">
        <v>0</v>
      </c>
      <c r="GQ126" s="104">
        <v>0</v>
      </c>
      <c r="GR126" s="104">
        <v>0</v>
      </c>
      <c r="GS126" s="104">
        <v>0</v>
      </c>
      <c r="GT126" s="104">
        <v>0</v>
      </c>
      <c r="GU126" s="104">
        <v>0</v>
      </c>
      <c r="GV126" s="104">
        <v>0</v>
      </c>
      <c r="GW126" s="104">
        <v>0</v>
      </c>
      <c r="GX126" s="104">
        <v>0</v>
      </c>
      <c r="GY126" s="104">
        <v>0</v>
      </c>
      <c r="GZ126" s="104">
        <v>0</v>
      </c>
      <c r="HA126" s="104">
        <v>0</v>
      </c>
      <c r="HB126" s="104">
        <v>0</v>
      </c>
      <c r="HC126" s="104">
        <v>0</v>
      </c>
      <c r="HD126" s="104">
        <v>0</v>
      </c>
      <c r="HE126" s="104">
        <v>0</v>
      </c>
      <c r="HF126" s="104">
        <v>0</v>
      </c>
      <c r="HG126" s="104">
        <v>0</v>
      </c>
      <c r="HH126" s="104">
        <v>0</v>
      </c>
      <c r="HI126" s="104">
        <v>0</v>
      </c>
      <c r="HJ126" s="104">
        <v>0</v>
      </c>
      <c r="HK126" s="104">
        <v>0</v>
      </c>
      <c r="HL126" s="104">
        <v>0</v>
      </c>
      <c r="HM126" s="104">
        <v>0</v>
      </c>
      <c r="HN126" s="104">
        <v>0</v>
      </c>
      <c r="HO126" s="104">
        <v>0</v>
      </c>
      <c r="HP126" s="104"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v>0</v>
      </c>
      <c r="HZ126" s="280">
        <v>0</v>
      </c>
      <c r="IA126" s="280">
        <v>0</v>
      </c>
      <c r="IB126" s="64" t="b">
        <v>0</v>
      </c>
      <c r="IC126" s="64"/>
    </row>
    <row r="127" spans="1:237" s="106" customFormat="1" ht="22.5" customHeight="1" x14ac:dyDescent="0.25">
      <c r="A127" s="368" t="s">
        <v>3290</v>
      </c>
      <c r="B127" s="369" t="s">
        <v>3291</v>
      </c>
      <c r="C127" s="370" t="s">
        <v>3191</v>
      </c>
      <c r="D127" s="371" t="s">
        <v>3292</v>
      </c>
      <c r="E127" s="371" t="s">
        <v>3293</v>
      </c>
      <c r="F127" s="372" t="s">
        <v>3181</v>
      </c>
      <c r="G127" s="372" t="s">
        <v>3182</v>
      </c>
      <c r="H127" s="373" t="s">
        <v>1351</v>
      </c>
      <c r="I127" s="374" t="s">
        <v>1351</v>
      </c>
      <c r="J127" s="421" t="s">
        <v>3183</v>
      </c>
      <c r="K127" s="421" t="s">
        <v>3185</v>
      </c>
      <c r="L127" s="329">
        <v>42</v>
      </c>
      <c r="M127" s="329">
        <v>0</v>
      </c>
      <c r="N127" s="657"/>
      <c r="O127" s="658" t="s">
        <v>3350</v>
      </c>
      <c r="P127" s="659">
        <v>0</v>
      </c>
      <c r="Q127" s="400">
        <v>27</v>
      </c>
      <c r="R127" s="401"/>
      <c r="S127" s="400">
        <v>9</v>
      </c>
      <c r="T127" s="401"/>
      <c r="U127" s="400">
        <f>Q127+'APONTAMENTO CREDENCIAMENTO'!U127</f>
        <v>26</v>
      </c>
      <c r="V127" s="400">
        <f>R127+'APONTAMENTO CREDENCIAMENTO'!V127</f>
        <v>0</v>
      </c>
      <c r="W127" s="400">
        <f>S127+'APONTAMENTO CREDENCIAMENTO'!W127</f>
        <v>9</v>
      </c>
      <c r="X127" s="400">
        <f>T127+'APONTAMENTO CREDENCIAMENTO'!X127</f>
        <v>0</v>
      </c>
      <c r="Y127" s="400">
        <f>U127+'APONTAMENTO CREDENCIAMENTO'!Y127</f>
        <v>26</v>
      </c>
      <c r="Z127" s="400">
        <f>V127+'APONTAMENTO CREDENCIAMENTO'!Z127</f>
        <v>0</v>
      </c>
      <c r="AA127" s="400">
        <f>W127+'APONTAMENTO CREDENCIAMENTO'!AA127</f>
        <v>9</v>
      </c>
      <c r="AB127" s="400">
        <f>X127+'APONTAMENTO CREDENCIAMENTO'!AB127</f>
        <v>0</v>
      </c>
      <c r="AC127" s="400">
        <f>Y127+'APONTAMENTO CREDENCIAMENTO'!AC127</f>
        <v>26</v>
      </c>
      <c r="AD127" s="400">
        <f>Z127+'APONTAMENTO CREDENCIAMENTO'!AD127</f>
        <v>0</v>
      </c>
      <c r="AE127" s="400">
        <f>AA127+'APONTAMENTO CREDENCIAMENTO'!AE127</f>
        <v>9</v>
      </c>
      <c r="AF127" s="400">
        <f>AB127+'APONTAMENTO CREDENCIAMENTO'!AF127</f>
        <v>0</v>
      </c>
      <c r="AG127" s="400">
        <f>AC127+'APONTAMENTO CREDENCIAMENTO'!AG127</f>
        <v>26</v>
      </c>
      <c r="AH127" s="400">
        <f>AD127+'APONTAMENTO CREDENCIAMENTO'!AH127</f>
        <v>0</v>
      </c>
      <c r="AI127" s="400">
        <f>AE127+'APONTAMENTO CREDENCIAMENTO'!AI127</f>
        <v>9</v>
      </c>
      <c r="AJ127" s="400">
        <f>AF127+'APONTAMENTO CREDENCIAMENTO'!AJ127</f>
        <v>0</v>
      </c>
      <c r="AK127" s="400">
        <f>AG127+'APONTAMENTO CREDENCIAMENTO'!AK127</f>
        <v>26</v>
      </c>
      <c r="AL127" s="400">
        <f>AH127+'APONTAMENTO CREDENCIAMENTO'!AL127</f>
        <v>0</v>
      </c>
      <c r="AM127" s="400">
        <f>AI127+'APONTAMENTO CREDENCIAMENTO'!AM127</f>
        <v>9</v>
      </c>
      <c r="AN127" s="400">
        <f>AJ127+'APONTAMENTO CREDENCIAMENTO'!AN127</f>
        <v>0</v>
      </c>
      <c r="AO127" s="400">
        <f>AK127+'APONTAMENTO CREDENCIAMENTO'!AO127</f>
        <v>26</v>
      </c>
      <c r="AP127" s="400">
        <f>AL127+'APONTAMENTO CREDENCIAMENTO'!AP127</f>
        <v>0</v>
      </c>
      <c r="AQ127" s="400">
        <f>AM127+'APONTAMENTO CREDENCIAMENTO'!AQ127</f>
        <v>9</v>
      </c>
      <c r="AR127" s="400">
        <f>AN127+'APONTAMENTO CREDENCIAMENTO'!AR127</f>
        <v>0</v>
      </c>
      <c r="AS127" s="400">
        <f>AO127+'APONTAMENTO CREDENCIAMENTO'!AS127</f>
        <v>26</v>
      </c>
      <c r="AT127" s="400">
        <f>AP127+'APONTAMENTO CREDENCIAMENTO'!AT127</f>
        <v>0</v>
      </c>
      <c r="AU127" s="400">
        <f>AQ127+'APONTAMENTO CREDENCIAMENTO'!AU127</f>
        <v>9</v>
      </c>
      <c r="AV127" s="400">
        <f>AR127+'APONTAMENTO CREDENCIAMENTO'!AV127</f>
        <v>0</v>
      </c>
      <c r="AW127" s="400">
        <f>AS127+'APONTAMENTO CREDENCIAMENTO'!AW127</f>
        <v>26</v>
      </c>
      <c r="AX127" s="400">
        <f>AT127+'APONTAMENTO CREDENCIAMENTO'!AX127</f>
        <v>0</v>
      </c>
      <c r="AY127" s="400">
        <f>AU127+'APONTAMENTO CREDENCIAMENTO'!AY127</f>
        <v>9</v>
      </c>
      <c r="AZ127" s="400">
        <f>AV127+'APONTAMENTO CREDENCIAMENTO'!AZ127</f>
        <v>0</v>
      </c>
      <c r="BA127" s="400">
        <f>AW127+'APONTAMENTO CREDENCIAMENTO'!BA127</f>
        <v>26</v>
      </c>
      <c r="BB127" s="400">
        <f>AX127+'APONTAMENTO CREDENCIAMENTO'!BB127</f>
        <v>0</v>
      </c>
      <c r="BC127" s="400">
        <f>AY127+'APONTAMENTO CREDENCIAMENTO'!BC127</f>
        <v>9</v>
      </c>
      <c r="BD127" s="400">
        <f>AZ127+'APONTAMENTO CREDENCIAMENTO'!BD127</f>
        <v>0</v>
      </c>
      <c r="BE127" s="400">
        <f>BA127+'APONTAMENTO CREDENCIAMENTO'!BE127</f>
        <v>26</v>
      </c>
      <c r="BF127" s="400">
        <f>BB127+'APONTAMENTO CREDENCIAMENTO'!BF127</f>
        <v>0</v>
      </c>
      <c r="BG127" s="400">
        <f>BC127+'APONTAMENTO CREDENCIAMENTO'!BG127</f>
        <v>9</v>
      </c>
      <c r="BH127" s="400">
        <f>BD127+'APONTAMENTO CREDENCIAMENTO'!BH127</f>
        <v>0</v>
      </c>
      <c r="BI127" s="400">
        <f>BE127+'APONTAMENTO CREDENCIAMENTO'!BI127</f>
        <v>26</v>
      </c>
      <c r="BJ127" s="400">
        <f>BF127+'APONTAMENTO CREDENCIAMENTO'!BJ127</f>
        <v>0</v>
      </c>
      <c r="BK127" s="400">
        <f>BG127+'APONTAMENTO CREDENCIAMENTO'!BK127</f>
        <v>9</v>
      </c>
      <c r="BL127" s="400">
        <f>BH127+'APONTAMENTO CREDENCIAMENTO'!BL127</f>
        <v>0</v>
      </c>
      <c r="BM127" s="400">
        <f>BI127+'APONTAMENTO CREDENCIAMENTO'!BM127</f>
        <v>26</v>
      </c>
      <c r="BN127" s="400">
        <f>BJ127+'APONTAMENTO CREDENCIAMENTO'!BN127</f>
        <v>0</v>
      </c>
      <c r="BO127" s="400">
        <f>BK127+'APONTAMENTO CREDENCIAMENTO'!BO127</f>
        <v>9</v>
      </c>
      <c r="BP127" s="400">
        <f>BL127+'APONTAMENTO CREDENCIAMENTO'!BP127</f>
        <v>0</v>
      </c>
      <c r="BQ127" s="400">
        <f>BM127+'APONTAMENTO CREDENCIAMENTO'!BQ127</f>
        <v>26</v>
      </c>
      <c r="BR127" s="400">
        <f>BN127+'APONTAMENTO CREDENCIAMENTO'!BR127</f>
        <v>0</v>
      </c>
      <c r="BS127" s="400">
        <f>BO127+'APONTAMENTO CREDENCIAMENTO'!BS127</f>
        <v>9</v>
      </c>
      <c r="BT127" s="400">
        <f>BP127+'APONTAMENTO CREDENCIAMENTO'!BT127</f>
        <v>0</v>
      </c>
      <c r="BU127" s="400">
        <f>BQ127+'APONTAMENTO CREDENCIAMENTO'!BU127</f>
        <v>26</v>
      </c>
      <c r="BV127" s="400">
        <f>BR127+'APONTAMENTO CREDENCIAMENTO'!BV127</f>
        <v>0</v>
      </c>
      <c r="BW127" s="400">
        <f>BS127+'APONTAMENTO CREDENCIAMENTO'!BW127</f>
        <v>9</v>
      </c>
      <c r="BX127" s="400">
        <f>BT127+'APONTAMENTO CREDENCIAMENTO'!BX127</f>
        <v>0</v>
      </c>
      <c r="BY127" s="400">
        <f>BU127+'APONTAMENTO CREDENCIAMENTO'!BY127</f>
        <v>26</v>
      </c>
      <c r="BZ127" s="400">
        <f>BV127+'APONTAMENTO CREDENCIAMENTO'!BZ127</f>
        <v>0</v>
      </c>
      <c r="CA127" s="400">
        <f>BW127+'APONTAMENTO CREDENCIAMENTO'!CA127</f>
        <v>9</v>
      </c>
      <c r="CB127" s="400">
        <f>BX127+'APONTAMENTO CREDENCIAMENTO'!CB127</f>
        <v>0</v>
      </c>
      <c r="CC127" s="400">
        <f>BY127+'APONTAMENTO CREDENCIAMENTO'!CC127</f>
        <v>26</v>
      </c>
      <c r="CD127" s="400">
        <f>BZ127+'APONTAMENTO CREDENCIAMENTO'!CD127</f>
        <v>0</v>
      </c>
      <c r="CE127" s="400">
        <f>CA127+'APONTAMENTO CREDENCIAMENTO'!CE127</f>
        <v>9</v>
      </c>
      <c r="CF127" s="400">
        <f>CB127+'APONTAMENTO CREDENCIAMENTO'!CF127</f>
        <v>0</v>
      </c>
      <c r="CG127" s="400">
        <f>CC127+'APONTAMENTO CREDENCIAMENTO'!CG127</f>
        <v>26</v>
      </c>
      <c r="CH127" s="400">
        <f>CD127+'APONTAMENTO CREDENCIAMENTO'!CH127</f>
        <v>0</v>
      </c>
      <c r="CI127" s="400">
        <f>CE127+'APONTAMENTO CREDENCIAMENTO'!CI127</f>
        <v>9</v>
      </c>
      <c r="CJ127" s="400">
        <f>CF127+'APONTAMENTO CREDENCIAMENTO'!CJ127</f>
        <v>0</v>
      </c>
      <c r="CK127" s="400">
        <f>CG127+'APONTAMENTO CREDENCIAMENTO'!CK127</f>
        <v>26</v>
      </c>
      <c r="CL127" s="400">
        <f>CH127+'APONTAMENTO CREDENCIAMENTO'!CL127</f>
        <v>0</v>
      </c>
      <c r="CM127" s="400">
        <f>CI127+'APONTAMENTO CREDENCIAMENTO'!CM127</f>
        <v>9</v>
      </c>
      <c r="CN127" s="400">
        <f>CJ127+'APONTAMENTO CREDENCIAMENTO'!CN127</f>
        <v>0</v>
      </c>
      <c r="CO127" s="400">
        <f>CK127+'APONTAMENTO CREDENCIAMENTO'!CO127</f>
        <v>26</v>
      </c>
      <c r="CP127" s="400">
        <f>CL127+'APONTAMENTO CREDENCIAMENTO'!CP127</f>
        <v>0</v>
      </c>
      <c r="CQ127" s="400">
        <f>CM127+'APONTAMENTO CREDENCIAMENTO'!CQ127</f>
        <v>9</v>
      </c>
      <c r="CR127" s="400">
        <f>CN127+'APONTAMENTO CREDENCIAMENTO'!CR127</f>
        <v>0</v>
      </c>
      <c r="CS127" s="400">
        <f>CO127+'APONTAMENTO CREDENCIAMENTO'!CS127</f>
        <v>26</v>
      </c>
      <c r="CT127" s="400">
        <f>CP127+'APONTAMENTO CREDENCIAMENTO'!CT127</f>
        <v>0</v>
      </c>
      <c r="CU127" s="400">
        <f>CQ127+'APONTAMENTO CREDENCIAMENTO'!CU127</f>
        <v>9</v>
      </c>
      <c r="CV127" s="400">
        <f>CR127+'APONTAMENTO CREDENCIAMENTO'!CV127</f>
        <v>0</v>
      </c>
      <c r="CW127" s="400">
        <f>CS127+'APONTAMENTO CREDENCIAMENTO'!CW127</f>
        <v>26</v>
      </c>
      <c r="CX127" s="400">
        <f>CT127+'APONTAMENTO CREDENCIAMENTO'!CX127</f>
        <v>0</v>
      </c>
      <c r="CY127" s="400">
        <f>CU127+'APONTAMENTO CREDENCIAMENTO'!CY127</f>
        <v>9</v>
      </c>
      <c r="CZ127" s="400">
        <f>CV127+'APONTAMENTO CREDENCIAMENTO'!CZ127</f>
        <v>0</v>
      </c>
      <c r="DA127" s="400">
        <f>CW127+'APONTAMENTO CREDENCIAMENTO'!DA127</f>
        <v>26</v>
      </c>
      <c r="DB127" s="400">
        <f>CX127+'APONTAMENTO CREDENCIAMENTO'!DB127</f>
        <v>0</v>
      </c>
      <c r="DC127" s="400">
        <f>CY127+'APONTAMENTO CREDENCIAMENTO'!DC127</f>
        <v>9</v>
      </c>
      <c r="DD127" s="400">
        <f>CZ127+'APONTAMENTO CREDENCIAMENTO'!DD127</f>
        <v>0</v>
      </c>
      <c r="DE127" s="400">
        <f>DA127+'APONTAMENTO CREDENCIAMENTO'!DE127</f>
        <v>26</v>
      </c>
      <c r="DF127" s="400">
        <f>DB127+'APONTAMENTO CREDENCIAMENTO'!DF127</f>
        <v>0</v>
      </c>
      <c r="DG127" s="400">
        <f>DC127+'APONTAMENTO CREDENCIAMENTO'!DG127</f>
        <v>9</v>
      </c>
      <c r="DH127" s="400">
        <f>DD127+'APONTAMENTO CREDENCIAMENTO'!DH127</f>
        <v>0</v>
      </c>
      <c r="DI127" s="400">
        <f>DE127+'APONTAMENTO CREDENCIAMENTO'!DI127</f>
        <v>26</v>
      </c>
      <c r="DJ127" s="400">
        <f>DF127+'APONTAMENTO CREDENCIAMENTO'!DJ127</f>
        <v>0</v>
      </c>
      <c r="DK127" s="400">
        <f>DG127+'APONTAMENTO CREDENCIAMENTO'!DK127</f>
        <v>9</v>
      </c>
      <c r="DL127" s="400">
        <f>DH127+'APONTAMENTO CREDENCIAMENTO'!DL127</f>
        <v>0</v>
      </c>
      <c r="DM127" s="400">
        <f>DI127+'APONTAMENTO CREDENCIAMENTO'!DM127</f>
        <v>26</v>
      </c>
      <c r="DN127" s="400">
        <f>DJ127+'APONTAMENTO CREDENCIAMENTO'!DN127</f>
        <v>0</v>
      </c>
      <c r="DO127" s="400">
        <f>DK127+'APONTAMENTO CREDENCIAMENTO'!DO127</f>
        <v>9</v>
      </c>
      <c r="DP127" s="400">
        <f>DL127+'APONTAMENTO CREDENCIAMENTO'!DP127</f>
        <v>0</v>
      </c>
      <c r="DQ127" s="400">
        <f>DM127+'APONTAMENTO CREDENCIAMENTO'!DQ127</f>
        <v>26</v>
      </c>
      <c r="DR127" s="400">
        <f>DN127+'APONTAMENTO CREDENCIAMENTO'!DR127</f>
        <v>0</v>
      </c>
      <c r="DS127" s="400">
        <f>DO127+'APONTAMENTO CREDENCIAMENTO'!DS127</f>
        <v>10</v>
      </c>
      <c r="DT127" s="400">
        <f>DP127+'APONTAMENTO CREDENCIAMENTO'!DT127</f>
        <v>0</v>
      </c>
      <c r="DU127" s="400">
        <f>DQ127+'APONTAMENTO CREDENCIAMENTO'!DU127</f>
        <v>26</v>
      </c>
      <c r="DV127" s="400">
        <f>DR127+'APONTAMENTO CREDENCIAMENTO'!DV127</f>
        <v>0</v>
      </c>
      <c r="DW127" s="400">
        <f>DS127+'APONTAMENTO CREDENCIAMENTO'!DW127</f>
        <v>10</v>
      </c>
      <c r="DX127" s="400">
        <f>DT127+'APONTAMENTO CREDENCIAMENTO'!DX127</f>
        <v>0</v>
      </c>
      <c r="DY127" s="400">
        <f>DU127+'APONTAMENTO CREDENCIAMENTO'!DY127</f>
        <v>26</v>
      </c>
      <c r="DZ127" s="400">
        <f>DV127+'APONTAMENTO CREDENCIAMENTO'!DZ127</f>
        <v>0</v>
      </c>
      <c r="EA127" s="400">
        <f>DW127+'APONTAMENTO CREDENCIAMENTO'!EA127</f>
        <v>10</v>
      </c>
      <c r="EB127" s="400">
        <f>DX127+'APONTAMENTO CREDENCIAMENTO'!EB127</f>
        <v>0</v>
      </c>
      <c r="EC127" s="400">
        <f>DY127+'APONTAMENTO CREDENCIAMENTO'!EC127</f>
        <v>26</v>
      </c>
      <c r="ED127" s="400">
        <f>DZ127+'APONTAMENTO CREDENCIAMENTO'!ED127</f>
        <v>0</v>
      </c>
      <c r="EE127" s="400">
        <f>EA127+'APONTAMENTO CREDENCIAMENTO'!EE127</f>
        <v>10</v>
      </c>
      <c r="EF127" s="400">
        <f>EB127+'APONTAMENTO CREDENCIAMENTO'!EF127</f>
        <v>0</v>
      </c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v>27</v>
      </c>
      <c r="EQ127" s="171">
        <v>-1</v>
      </c>
      <c r="ER127" s="171">
        <v>10</v>
      </c>
      <c r="ES127" s="171">
        <v>0</v>
      </c>
      <c r="ET127" s="171">
        <v>0</v>
      </c>
      <c r="EU127" s="171">
        <v>0</v>
      </c>
      <c r="EV127" s="172">
        <v>36</v>
      </c>
      <c r="EW127" s="173"/>
      <c r="EX127" s="248">
        <v>0</v>
      </c>
      <c r="EY127" s="174">
        <v>404.88</v>
      </c>
      <c r="EZ127" s="249">
        <v>0</v>
      </c>
      <c r="FA127" s="249">
        <v>0</v>
      </c>
      <c r="FB127" s="174">
        <v>0</v>
      </c>
      <c r="FC127" s="126">
        <v>0</v>
      </c>
      <c r="FD127" s="250"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v>0</v>
      </c>
      <c r="HZ127" s="280">
        <v>0</v>
      </c>
      <c r="IA127" s="280">
        <v>0</v>
      </c>
      <c r="IB127" s="64"/>
      <c r="IC127" s="64"/>
    </row>
    <row r="128" spans="1:237" s="106" customFormat="1" ht="22.5" customHeight="1" x14ac:dyDescent="0.25">
      <c r="A128" s="368" t="s">
        <v>3290</v>
      </c>
      <c r="B128" s="369" t="s">
        <v>3291</v>
      </c>
      <c r="C128" s="375" t="s">
        <v>3191</v>
      </c>
      <c r="D128" s="371" t="s">
        <v>3292</v>
      </c>
      <c r="E128" s="371" t="s">
        <v>3293</v>
      </c>
      <c r="F128" s="376" t="s">
        <v>3181</v>
      </c>
      <c r="G128" s="376" t="s">
        <v>3182</v>
      </c>
      <c r="H128" s="373" t="s">
        <v>1351</v>
      </c>
      <c r="I128" s="374" t="s">
        <v>1351</v>
      </c>
      <c r="J128" s="421" t="s">
        <v>3183</v>
      </c>
      <c r="K128" s="422" t="s">
        <v>3186</v>
      </c>
      <c r="L128" s="329">
        <v>0</v>
      </c>
      <c r="M128" s="329">
        <v>0</v>
      </c>
      <c r="N128" s="657"/>
      <c r="O128" s="658" t="s">
        <v>3350</v>
      </c>
      <c r="P128" s="659">
        <v>0</v>
      </c>
      <c r="Q128" s="400"/>
      <c r="R128" s="401"/>
      <c r="S128" s="400"/>
      <c r="T128" s="401"/>
      <c r="U128" s="400">
        <f>Q128+'APONTAMENTO CREDENCIAMENTO'!U128</f>
        <v>0</v>
      </c>
      <c r="V128" s="400">
        <f>R128+'APONTAMENTO CREDENCIAMENTO'!V128</f>
        <v>0</v>
      </c>
      <c r="W128" s="400">
        <f>S128+'APONTAMENTO CREDENCIAMENTO'!W128</f>
        <v>0</v>
      </c>
      <c r="X128" s="400">
        <f>T128+'APONTAMENTO CREDENCIAMENTO'!X128</f>
        <v>0</v>
      </c>
      <c r="Y128" s="400">
        <f>U128+'APONTAMENTO CREDENCIAMENTO'!Y128</f>
        <v>0</v>
      </c>
      <c r="Z128" s="400">
        <f>V128+'APONTAMENTO CREDENCIAMENTO'!Z128</f>
        <v>0</v>
      </c>
      <c r="AA128" s="400">
        <f>W128+'APONTAMENTO CREDENCIAMENTO'!AA128</f>
        <v>0</v>
      </c>
      <c r="AB128" s="400">
        <f>X128+'APONTAMENTO CREDENCIAMENTO'!AB128</f>
        <v>0</v>
      </c>
      <c r="AC128" s="400">
        <f>Y128+'APONTAMENTO CREDENCIAMENTO'!AC128</f>
        <v>0</v>
      </c>
      <c r="AD128" s="400">
        <f>Z128+'APONTAMENTO CREDENCIAMENTO'!AD128</f>
        <v>0</v>
      </c>
      <c r="AE128" s="400">
        <f>AA128+'APONTAMENTO CREDENCIAMENTO'!AE128</f>
        <v>0</v>
      </c>
      <c r="AF128" s="400">
        <f>AB128+'APONTAMENTO CREDENCIAMENTO'!AF128</f>
        <v>0</v>
      </c>
      <c r="AG128" s="400">
        <f>AC128+'APONTAMENTO CREDENCIAMENTO'!AG128</f>
        <v>0</v>
      </c>
      <c r="AH128" s="400">
        <f>AD128+'APONTAMENTO CREDENCIAMENTO'!AH128</f>
        <v>0</v>
      </c>
      <c r="AI128" s="400">
        <f>AE128+'APONTAMENTO CREDENCIAMENTO'!AI128</f>
        <v>0</v>
      </c>
      <c r="AJ128" s="400">
        <f>AF128+'APONTAMENTO CREDENCIAMENTO'!AJ128</f>
        <v>0</v>
      </c>
      <c r="AK128" s="400">
        <f>AG128+'APONTAMENTO CREDENCIAMENTO'!AK128</f>
        <v>0</v>
      </c>
      <c r="AL128" s="400">
        <f>AH128+'APONTAMENTO CREDENCIAMENTO'!AL128</f>
        <v>0</v>
      </c>
      <c r="AM128" s="400">
        <f>AI128+'APONTAMENTO CREDENCIAMENTO'!AM128</f>
        <v>0</v>
      </c>
      <c r="AN128" s="400">
        <f>AJ128+'APONTAMENTO CREDENCIAMENTO'!AN128</f>
        <v>0</v>
      </c>
      <c r="AO128" s="400">
        <f>AK128+'APONTAMENTO CREDENCIAMENTO'!AO128</f>
        <v>0</v>
      </c>
      <c r="AP128" s="400">
        <f>AL128+'APONTAMENTO CREDENCIAMENTO'!AP128</f>
        <v>0</v>
      </c>
      <c r="AQ128" s="400">
        <f>AM128+'APONTAMENTO CREDENCIAMENTO'!AQ128</f>
        <v>0</v>
      </c>
      <c r="AR128" s="400">
        <f>AN128+'APONTAMENTO CREDENCIAMENTO'!AR128</f>
        <v>0</v>
      </c>
      <c r="AS128" s="400">
        <f>AO128+'APONTAMENTO CREDENCIAMENTO'!AS128</f>
        <v>0</v>
      </c>
      <c r="AT128" s="400">
        <f>AP128+'APONTAMENTO CREDENCIAMENTO'!AT128</f>
        <v>0</v>
      </c>
      <c r="AU128" s="400">
        <f>AQ128+'APONTAMENTO CREDENCIAMENTO'!AU128</f>
        <v>0</v>
      </c>
      <c r="AV128" s="400">
        <f>AR128+'APONTAMENTO CREDENCIAMENTO'!AV128</f>
        <v>0</v>
      </c>
      <c r="AW128" s="400">
        <f>AS128+'APONTAMENTO CREDENCIAMENTO'!AW128</f>
        <v>0</v>
      </c>
      <c r="AX128" s="400">
        <f>AT128+'APONTAMENTO CREDENCIAMENTO'!AX128</f>
        <v>0</v>
      </c>
      <c r="AY128" s="400">
        <f>AU128+'APONTAMENTO CREDENCIAMENTO'!AY128</f>
        <v>0</v>
      </c>
      <c r="AZ128" s="400">
        <f>AV128+'APONTAMENTO CREDENCIAMENTO'!AZ128</f>
        <v>0</v>
      </c>
      <c r="BA128" s="400">
        <f>AW128+'APONTAMENTO CREDENCIAMENTO'!BA128</f>
        <v>0</v>
      </c>
      <c r="BB128" s="400">
        <f>AX128+'APONTAMENTO CREDENCIAMENTO'!BB128</f>
        <v>0</v>
      </c>
      <c r="BC128" s="400">
        <f>AY128+'APONTAMENTO CREDENCIAMENTO'!BC128</f>
        <v>0</v>
      </c>
      <c r="BD128" s="400">
        <f>AZ128+'APONTAMENTO CREDENCIAMENTO'!BD128</f>
        <v>0</v>
      </c>
      <c r="BE128" s="400">
        <f>BA128+'APONTAMENTO CREDENCIAMENTO'!BE128</f>
        <v>0</v>
      </c>
      <c r="BF128" s="400">
        <f>BB128+'APONTAMENTO CREDENCIAMENTO'!BF128</f>
        <v>0</v>
      </c>
      <c r="BG128" s="400">
        <f>BC128+'APONTAMENTO CREDENCIAMENTO'!BG128</f>
        <v>0</v>
      </c>
      <c r="BH128" s="400">
        <f>BD128+'APONTAMENTO CREDENCIAMENTO'!BH128</f>
        <v>0</v>
      </c>
      <c r="BI128" s="400">
        <f>BE128+'APONTAMENTO CREDENCIAMENTO'!BI128</f>
        <v>0</v>
      </c>
      <c r="BJ128" s="400">
        <f>BF128+'APONTAMENTO CREDENCIAMENTO'!BJ128</f>
        <v>0</v>
      </c>
      <c r="BK128" s="400">
        <f>BG128+'APONTAMENTO CREDENCIAMENTO'!BK128</f>
        <v>0</v>
      </c>
      <c r="BL128" s="400">
        <f>BH128+'APONTAMENTO CREDENCIAMENTO'!BL128</f>
        <v>0</v>
      </c>
      <c r="BM128" s="400">
        <f>BI128+'APONTAMENTO CREDENCIAMENTO'!BM128</f>
        <v>0</v>
      </c>
      <c r="BN128" s="400">
        <f>BJ128+'APONTAMENTO CREDENCIAMENTO'!BN128</f>
        <v>0</v>
      </c>
      <c r="BO128" s="400">
        <f>BK128+'APONTAMENTO CREDENCIAMENTO'!BO128</f>
        <v>0</v>
      </c>
      <c r="BP128" s="400">
        <f>BL128+'APONTAMENTO CREDENCIAMENTO'!BP128</f>
        <v>0</v>
      </c>
      <c r="BQ128" s="400">
        <f>BM128+'APONTAMENTO CREDENCIAMENTO'!BQ128</f>
        <v>0</v>
      </c>
      <c r="BR128" s="400">
        <f>BN128+'APONTAMENTO CREDENCIAMENTO'!BR128</f>
        <v>0</v>
      </c>
      <c r="BS128" s="400">
        <f>BO128+'APONTAMENTO CREDENCIAMENTO'!BS128</f>
        <v>0</v>
      </c>
      <c r="BT128" s="400">
        <f>BP128+'APONTAMENTO CREDENCIAMENTO'!BT128</f>
        <v>0</v>
      </c>
      <c r="BU128" s="400">
        <f>BQ128+'APONTAMENTO CREDENCIAMENTO'!BU128</f>
        <v>0</v>
      </c>
      <c r="BV128" s="400">
        <f>BR128+'APONTAMENTO CREDENCIAMENTO'!BV128</f>
        <v>0</v>
      </c>
      <c r="BW128" s="400">
        <f>BS128+'APONTAMENTO CREDENCIAMENTO'!BW128</f>
        <v>0</v>
      </c>
      <c r="BX128" s="400">
        <f>BT128+'APONTAMENTO CREDENCIAMENTO'!BX128</f>
        <v>0</v>
      </c>
      <c r="BY128" s="400">
        <f>BU128+'APONTAMENTO CREDENCIAMENTO'!BY128</f>
        <v>0</v>
      </c>
      <c r="BZ128" s="400">
        <f>BV128+'APONTAMENTO CREDENCIAMENTO'!BZ128</f>
        <v>0</v>
      </c>
      <c r="CA128" s="400">
        <f>BW128+'APONTAMENTO CREDENCIAMENTO'!CA128</f>
        <v>0</v>
      </c>
      <c r="CB128" s="400">
        <f>BX128+'APONTAMENTO CREDENCIAMENTO'!CB128</f>
        <v>0</v>
      </c>
      <c r="CC128" s="400">
        <f>BY128+'APONTAMENTO CREDENCIAMENTO'!CC128</f>
        <v>0</v>
      </c>
      <c r="CD128" s="400">
        <f>BZ128+'APONTAMENTO CREDENCIAMENTO'!CD128</f>
        <v>0</v>
      </c>
      <c r="CE128" s="400">
        <f>CA128+'APONTAMENTO CREDENCIAMENTO'!CE128</f>
        <v>0</v>
      </c>
      <c r="CF128" s="400">
        <f>CB128+'APONTAMENTO CREDENCIAMENTO'!CF128</f>
        <v>0</v>
      </c>
      <c r="CG128" s="400">
        <f>CC128+'APONTAMENTO CREDENCIAMENTO'!CG128</f>
        <v>0</v>
      </c>
      <c r="CH128" s="400">
        <f>CD128+'APONTAMENTO CREDENCIAMENTO'!CH128</f>
        <v>0</v>
      </c>
      <c r="CI128" s="400">
        <f>CE128+'APONTAMENTO CREDENCIAMENTO'!CI128</f>
        <v>0</v>
      </c>
      <c r="CJ128" s="400">
        <f>CF128+'APONTAMENTO CREDENCIAMENTO'!CJ128</f>
        <v>0</v>
      </c>
      <c r="CK128" s="400">
        <f>CG128+'APONTAMENTO CREDENCIAMENTO'!CK128</f>
        <v>0</v>
      </c>
      <c r="CL128" s="400">
        <f>CH128+'APONTAMENTO CREDENCIAMENTO'!CL128</f>
        <v>0</v>
      </c>
      <c r="CM128" s="400">
        <f>CI128+'APONTAMENTO CREDENCIAMENTO'!CM128</f>
        <v>0</v>
      </c>
      <c r="CN128" s="400">
        <f>CJ128+'APONTAMENTO CREDENCIAMENTO'!CN128</f>
        <v>0</v>
      </c>
      <c r="CO128" s="400">
        <f>CK128+'APONTAMENTO CREDENCIAMENTO'!CO128</f>
        <v>0</v>
      </c>
      <c r="CP128" s="400">
        <f>CL128+'APONTAMENTO CREDENCIAMENTO'!CP128</f>
        <v>0</v>
      </c>
      <c r="CQ128" s="400">
        <f>CM128+'APONTAMENTO CREDENCIAMENTO'!CQ128</f>
        <v>0</v>
      </c>
      <c r="CR128" s="400">
        <f>CN128+'APONTAMENTO CREDENCIAMENTO'!CR128</f>
        <v>0</v>
      </c>
      <c r="CS128" s="400">
        <f>CO128+'APONTAMENTO CREDENCIAMENTO'!CS128</f>
        <v>0</v>
      </c>
      <c r="CT128" s="400">
        <f>CP128+'APONTAMENTO CREDENCIAMENTO'!CT128</f>
        <v>0</v>
      </c>
      <c r="CU128" s="400">
        <f>CQ128+'APONTAMENTO CREDENCIAMENTO'!CU128</f>
        <v>0</v>
      </c>
      <c r="CV128" s="400">
        <f>CR128+'APONTAMENTO CREDENCIAMENTO'!CV128</f>
        <v>0</v>
      </c>
      <c r="CW128" s="400">
        <f>CS128+'APONTAMENTO CREDENCIAMENTO'!CW128</f>
        <v>0</v>
      </c>
      <c r="CX128" s="400">
        <f>CT128+'APONTAMENTO CREDENCIAMENTO'!CX128</f>
        <v>0</v>
      </c>
      <c r="CY128" s="400">
        <f>CU128+'APONTAMENTO CREDENCIAMENTO'!CY128</f>
        <v>0</v>
      </c>
      <c r="CZ128" s="400">
        <f>CV128+'APONTAMENTO CREDENCIAMENTO'!CZ128</f>
        <v>0</v>
      </c>
      <c r="DA128" s="400">
        <f>CW128+'APONTAMENTO CREDENCIAMENTO'!DA128</f>
        <v>0</v>
      </c>
      <c r="DB128" s="400">
        <f>CX128+'APONTAMENTO CREDENCIAMENTO'!DB128</f>
        <v>0</v>
      </c>
      <c r="DC128" s="400">
        <f>CY128+'APONTAMENTO CREDENCIAMENTO'!DC128</f>
        <v>0</v>
      </c>
      <c r="DD128" s="400">
        <f>CZ128+'APONTAMENTO CREDENCIAMENTO'!DD128</f>
        <v>0</v>
      </c>
      <c r="DE128" s="400">
        <f>DA128+'APONTAMENTO CREDENCIAMENTO'!DE128</f>
        <v>0</v>
      </c>
      <c r="DF128" s="400">
        <f>DB128+'APONTAMENTO CREDENCIAMENTO'!DF128</f>
        <v>0</v>
      </c>
      <c r="DG128" s="400">
        <f>DC128+'APONTAMENTO CREDENCIAMENTO'!DG128</f>
        <v>0</v>
      </c>
      <c r="DH128" s="400">
        <f>DD128+'APONTAMENTO CREDENCIAMENTO'!DH128</f>
        <v>0</v>
      </c>
      <c r="DI128" s="400">
        <f>DE128+'APONTAMENTO CREDENCIAMENTO'!DI128</f>
        <v>0</v>
      </c>
      <c r="DJ128" s="400">
        <f>DF128+'APONTAMENTO CREDENCIAMENTO'!DJ128</f>
        <v>0</v>
      </c>
      <c r="DK128" s="400">
        <f>DG128+'APONTAMENTO CREDENCIAMENTO'!DK128</f>
        <v>0</v>
      </c>
      <c r="DL128" s="400">
        <f>DH128+'APONTAMENTO CREDENCIAMENTO'!DL128</f>
        <v>0</v>
      </c>
      <c r="DM128" s="400">
        <f>DI128+'APONTAMENTO CREDENCIAMENTO'!DM128</f>
        <v>0</v>
      </c>
      <c r="DN128" s="400">
        <f>DJ128+'APONTAMENTO CREDENCIAMENTO'!DN128</f>
        <v>0</v>
      </c>
      <c r="DO128" s="400">
        <f>DK128+'APONTAMENTO CREDENCIAMENTO'!DO128</f>
        <v>0</v>
      </c>
      <c r="DP128" s="400">
        <f>DL128+'APONTAMENTO CREDENCIAMENTO'!DP128</f>
        <v>0</v>
      </c>
      <c r="DQ128" s="400">
        <f>DM128+'APONTAMENTO CREDENCIAMENTO'!DQ128</f>
        <v>0</v>
      </c>
      <c r="DR128" s="400">
        <f>DN128+'APONTAMENTO CREDENCIAMENTO'!DR128</f>
        <v>0</v>
      </c>
      <c r="DS128" s="400">
        <f>DO128+'APONTAMENTO CREDENCIAMENTO'!DS128</f>
        <v>0</v>
      </c>
      <c r="DT128" s="400">
        <f>DP128+'APONTAMENTO CREDENCIAMENTO'!DT128</f>
        <v>0</v>
      </c>
      <c r="DU128" s="400">
        <f>DQ128+'APONTAMENTO CREDENCIAMENTO'!DU128</f>
        <v>0</v>
      </c>
      <c r="DV128" s="400">
        <f>DR128+'APONTAMENTO CREDENCIAMENTO'!DV128</f>
        <v>0</v>
      </c>
      <c r="DW128" s="400">
        <f>DS128+'APONTAMENTO CREDENCIAMENTO'!DW128</f>
        <v>0</v>
      </c>
      <c r="DX128" s="400">
        <f>DT128+'APONTAMENTO CREDENCIAMENTO'!DX128</f>
        <v>0</v>
      </c>
      <c r="DY128" s="400">
        <f>DU128+'APONTAMENTO CREDENCIAMENTO'!DY128</f>
        <v>0</v>
      </c>
      <c r="DZ128" s="400">
        <f>DV128+'APONTAMENTO CREDENCIAMENTO'!DZ128</f>
        <v>0</v>
      </c>
      <c r="EA128" s="400">
        <f>DW128+'APONTAMENTO CREDENCIAMENTO'!EA128</f>
        <v>0</v>
      </c>
      <c r="EB128" s="400">
        <f>DX128+'APONTAMENTO CREDENCIAMENTO'!EB128</f>
        <v>0</v>
      </c>
      <c r="EC128" s="400">
        <f>DY128+'APONTAMENTO CREDENCIAMENTO'!EC128</f>
        <v>0</v>
      </c>
      <c r="ED128" s="400">
        <f>DZ128+'APONTAMENTO CREDENCIAMENTO'!ED128</f>
        <v>0</v>
      </c>
      <c r="EE128" s="400">
        <f>EA128+'APONTAMENTO CREDENCIAMENTO'!EE128</f>
        <v>0</v>
      </c>
      <c r="EF128" s="400">
        <f>EB128+'APONTAMENTO CREDENCIAMENTO'!EF128</f>
        <v>0</v>
      </c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v>0</v>
      </c>
      <c r="EQ128" s="171">
        <v>0</v>
      </c>
      <c r="ER128" s="171">
        <v>0</v>
      </c>
      <c r="ES128" s="171">
        <v>0</v>
      </c>
      <c r="ET128" s="171">
        <v>0</v>
      </c>
      <c r="EU128" s="171">
        <v>0</v>
      </c>
      <c r="EV128" s="172">
        <v>0</v>
      </c>
      <c r="EW128" s="125"/>
      <c r="EX128" s="248">
        <v>0</v>
      </c>
      <c r="EY128" s="174">
        <v>0</v>
      </c>
      <c r="EZ128" s="249">
        <v>0</v>
      </c>
      <c r="FA128" s="249">
        <v>0</v>
      </c>
      <c r="FB128" s="174">
        <v>0</v>
      </c>
      <c r="FC128" s="126">
        <v>0</v>
      </c>
      <c r="FD128" s="250"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v>0</v>
      </c>
      <c r="HZ128" s="280">
        <v>0</v>
      </c>
      <c r="IA128" s="280">
        <v>0</v>
      </c>
      <c r="IB128" s="64"/>
      <c r="IC128" s="64"/>
    </row>
    <row r="129" spans="1:237" s="106" customFormat="1" ht="22.5" customHeight="1" x14ac:dyDescent="0.25">
      <c r="A129" s="368" t="s">
        <v>3290</v>
      </c>
      <c r="B129" s="369" t="s">
        <v>3291</v>
      </c>
      <c r="C129" s="375" t="s">
        <v>3191</v>
      </c>
      <c r="D129" s="371" t="s">
        <v>3292</v>
      </c>
      <c r="E129" s="371" t="s">
        <v>3293</v>
      </c>
      <c r="F129" s="376" t="s">
        <v>3181</v>
      </c>
      <c r="G129" s="376" t="s">
        <v>3182</v>
      </c>
      <c r="H129" s="373" t="s">
        <v>1351</v>
      </c>
      <c r="I129" s="374" t="s">
        <v>1351</v>
      </c>
      <c r="J129" s="421" t="s">
        <v>3183</v>
      </c>
      <c r="K129" s="423" t="s">
        <v>3187</v>
      </c>
      <c r="L129" s="329">
        <v>0</v>
      </c>
      <c r="M129" s="329">
        <v>0</v>
      </c>
      <c r="N129" s="657"/>
      <c r="O129" s="658" t="s">
        <v>3350</v>
      </c>
      <c r="P129" s="659">
        <v>0</v>
      </c>
      <c r="Q129" s="400"/>
      <c r="R129" s="401"/>
      <c r="S129" s="400"/>
      <c r="T129" s="401"/>
      <c r="U129" s="400">
        <f>Q129+'APONTAMENTO CREDENCIAMENTO'!U129</f>
        <v>0</v>
      </c>
      <c r="V129" s="400">
        <f>R129+'APONTAMENTO CREDENCIAMENTO'!V129</f>
        <v>0</v>
      </c>
      <c r="W129" s="400">
        <f>S129+'APONTAMENTO CREDENCIAMENTO'!W129</f>
        <v>0</v>
      </c>
      <c r="X129" s="400">
        <f>T129+'APONTAMENTO CREDENCIAMENTO'!X129</f>
        <v>0</v>
      </c>
      <c r="Y129" s="400">
        <f>U129+'APONTAMENTO CREDENCIAMENTO'!Y129</f>
        <v>0</v>
      </c>
      <c r="Z129" s="400">
        <f>V129+'APONTAMENTO CREDENCIAMENTO'!Z129</f>
        <v>0</v>
      </c>
      <c r="AA129" s="400">
        <f>W129+'APONTAMENTO CREDENCIAMENTO'!AA129</f>
        <v>0</v>
      </c>
      <c r="AB129" s="400">
        <f>X129+'APONTAMENTO CREDENCIAMENTO'!AB129</f>
        <v>0</v>
      </c>
      <c r="AC129" s="400">
        <f>Y129+'APONTAMENTO CREDENCIAMENTO'!AC129</f>
        <v>0</v>
      </c>
      <c r="AD129" s="400">
        <f>Z129+'APONTAMENTO CREDENCIAMENTO'!AD129</f>
        <v>0</v>
      </c>
      <c r="AE129" s="400">
        <f>AA129+'APONTAMENTO CREDENCIAMENTO'!AE129</f>
        <v>0</v>
      </c>
      <c r="AF129" s="400">
        <f>AB129+'APONTAMENTO CREDENCIAMENTO'!AF129</f>
        <v>0</v>
      </c>
      <c r="AG129" s="400">
        <f>AC129+'APONTAMENTO CREDENCIAMENTO'!AG129</f>
        <v>0</v>
      </c>
      <c r="AH129" s="400">
        <f>AD129+'APONTAMENTO CREDENCIAMENTO'!AH129</f>
        <v>0</v>
      </c>
      <c r="AI129" s="400">
        <f>AE129+'APONTAMENTO CREDENCIAMENTO'!AI129</f>
        <v>0</v>
      </c>
      <c r="AJ129" s="400">
        <f>AF129+'APONTAMENTO CREDENCIAMENTO'!AJ129</f>
        <v>0</v>
      </c>
      <c r="AK129" s="400">
        <f>AG129+'APONTAMENTO CREDENCIAMENTO'!AK129</f>
        <v>0</v>
      </c>
      <c r="AL129" s="400">
        <f>AH129+'APONTAMENTO CREDENCIAMENTO'!AL129</f>
        <v>0</v>
      </c>
      <c r="AM129" s="400">
        <f>AI129+'APONTAMENTO CREDENCIAMENTO'!AM129</f>
        <v>0</v>
      </c>
      <c r="AN129" s="400">
        <f>AJ129+'APONTAMENTO CREDENCIAMENTO'!AN129</f>
        <v>0</v>
      </c>
      <c r="AO129" s="400">
        <f>AK129+'APONTAMENTO CREDENCIAMENTO'!AO129</f>
        <v>0</v>
      </c>
      <c r="AP129" s="400">
        <f>AL129+'APONTAMENTO CREDENCIAMENTO'!AP129</f>
        <v>0</v>
      </c>
      <c r="AQ129" s="400">
        <f>AM129+'APONTAMENTO CREDENCIAMENTO'!AQ129</f>
        <v>0</v>
      </c>
      <c r="AR129" s="400">
        <f>AN129+'APONTAMENTO CREDENCIAMENTO'!AR129</f>
        <v>0</v>
      </c>
      <c r="AS129" s="400">
        <f>AO129+'APONTAMENTO CREDENCIAMENTO'!AS129</f>
        <v>0</v>
      </c>
      <c r="AT129" s="400">
        <f>AP129+'APONTAMENTO CREDENCIAMENTO'!AT129</f>
        <v>0</v>
      </c>
      <c r="AU129" s="400">
        <f>AQ129+'APONTAMENTO CREDENCIAMENTO'!AU129</f>
        <v>0</v>
      </c>
      <c r="AV129" s="400">
        <f>AR129+'APONTAMENTO CREDENCIAMENTO'!AV129</f>
        <v>0</v>
      </c>
      <c r="AW129" s="400">
        <f>AS129+'APONTAMENTO CREDENCIAMENTO'!AW129</f>
        <v>0</v>
      </c>
      <c r="AX129" s="400">
        <f>AT129+'APONTAMENTO CREDENCIAMENTO'!AX129</f>
        <v>0</v>
      </c>
      <c r="AY129" s="400">
        <f>AU129+'APONTAMENTO CREDENCIAMENTO'!AY129</f>
        <v>0</v>
      </c>
      <c r="AZ129" s="400">
        <f>AV129+'APONTAMENTO CREDENCIAMENTO'!AZ129</f>
        <v>0</v>
      </c>
      <c r="BA129" s="400">
        <f>AW129+'APONTAMENTO CREDENCIAMENTO'!BA129</f>
        <v>0</v>
      </c>
      <c r="BB129" s="400">
        <f>AX129+'APONTAMENTO CREDENCIAMENTO'!BB129</f>
        <v>0</v>
      </c>
      <c r="BC129" s="400">
        <f>AY129+'APONTAMENTO CREDENCIAMENTO'!BC129</f>
        <v>0</v>
      </c>
      <c r="BD129" s="400">
        <f>AZ129+'APONTAMENTO CREDENCIAMENTO'!BD129</f>
        <v>0</v>
      </c>
      <c r="BE129" s="400">
        <f>BA129+'APONTAMENTO CREDENCIAMENTO'!BE129</f>
        <v>0</v>
      </c>
      <c r="BF129" s="400">
        <f>BB129+'APONTAMENTO CREDENCIAMENTO'!BF129</f>
        <v>0</v>
      </c>
      <c r="BG129" s="400">
        <f>BC129+'APONTAMENTO CREDENCIAMENTO'!BG129</f>
        <v>0</v>
      </c>
      <c r="BH129" s="400">
        <f>BD129+'APONTAMENTO CREDENCIAMENTO'!BH129</f>
        <v>0</v>
      </c>
      <c r="BI129" s="400">
        <f>BE129+'APONTAMENTO CREDENCIAMENTO'!BI129</f>
        <v>0</v>
      </c>
      <c r="BJ129" s="400">
        <f>BF129+'APONTAMENTO CREDENCIAMENTO'!BJ129</f>
        <v>0</v>
      </c>
      <c r="BK129" s="400">
        <f>BG129+'APONTAMENTO CREDENCIAMENTO'!BK129</f>
        <v>0</v>
      </c>
      <c r="BL129" s="400">
        <f>BH129+'APONTAMENTO CREDENCIAMENTO'!BL129</f>
        <v>0</v>
      </c>
      <c r="BM129" s="400">
        <f>BI129+'APONTAMENTO CREDENCIAMENTO'!BM129</f>
        <v>0</v>
      </c>
      <c r="BN129" s="400">
        <f>BJ129+'APONTAMENTO CREDENCIAMENTO'!BN129</f>
        <v>0</v>
      </c>
      <c r="BO129" s="400">
        <f>BK129+'APONTAMENTO CREDENCIAMENTO'!BO129</f>
        <v>0</v>
      </c>
      <c r="BP129" s="400">
        <f>BL129+'APONTAMENTO CREDENCIAMENTO'!BP129</f>
        <v>0</v>
      </c>
      <c r="BQ129" s="400">
        <f>BM129+'APONTAMENTO CREDENCIAMENTO'!BQ129</f>
        <v>0</v>
      </c>
      <c r="BR129" s="400">
        <f>BN129+'APONTAMENTO CREDENCIAMENTO'!BR129</f>
        <v>0</v>
      </c>
      <c r="BS129" s="400">
        <f>BO129+'APONTAMENTO CREDENCIAMENTO'!BS129</f>
        <v>0</v>
      </c>
      <c r="BT129" s="400">
        <f>BP129+'APONTAMENTO CREDENCIAMENTO'!BT129</f>
        <v>0</v>
      </c>
      <c r="BU129" s="400">
        <f>BQ129+'APONTAMENTO CREDENCIAMENTO'!BU129</f>
        <v>0</v>
      </c>
      <c r="BV129" s="400">
        <f>BR129+'APONTAMENTO CREDENCIAMENTO'!BV129</f>
        <v>0</v>
      </c>
      <c r="BW129" s="400">
        <f>BS129+'APONTAMENTO CREDENCIAMENTO'!BW129</f>
        <v>0</v>
      </c>
      <c r="BX129" s="400">
        <f>BT129+'APONTAMENTO CREDENCIAMENTO'!BX129</f>
        <v>0</v>
      </c>
      <c r="BY129" s="400">
        <f>BU129+'APONTAMENTO CREDENCIAMENTO'!BY129</f>
        <v>0</v>
      </c>
      <c r="BZ129" s="400">
        <f>BV129+'APONTAMENTO CREDENCIAMENTO'!BZ129</f>
        <v>0</v>
      </c>
      <c r="CA129" s="400">
        <f>BW129+'APONTAMENTO CREDENCIAMENTO'!CA129</f>
        <v>0</v>
      </c>
      <c r="CB129" s="400">
        <f>BX129+'APONTAMENTO CREDENCIAMENTO'!CB129</f>
        <v>0</v>
      </c>
      <c r="CC129" s="400">
        <f>BY129+'APONTAMENTO CREDENCIAMENTO'!CC129</f>
        <v>0</v>
      </c>
      <c r="CD129" s="400">
        <f>BZ129+'APONTAMENTO CREDENCIAMENTO'!CD129</f>
        <v>0</v>
      </c>
      <c r="CE129" s="400">
        <f>CA129+'APONTAMENTO CREDENCIAMENTO'!CE129</f>
        <v>0</v>
      </c>
      <c r="CF129" s="400">
        <f>CB129+'APONTAMENTO CREDENCIAMENTO'!CF129</f>
        <v>0</v>
      </c>
      <c r="CG129" s="400">
        <f>CC129+'APONTAMENTO CREDENCIAMENTO'!CG129</f>
        <v>0</v>
      </c>
      <c r="CH129" s="400">
        <f>CD129+'APONTAMENTO CREDENCIAMENTO'!CH129</f>
        <v>0</v>
      </c>
      <c r="CI129" s="400">
        <f>CE129+'APONTAMENTO CREDENCIAMENTO'!CI129</f>
        <v>0</v>
      </c>
      <c r="CJ129" s="400">
        <f>CF129+'APONTAMENTO CREDENCIAMENTO'!CJ129</f>
        <v>0</v>
      </c>
      <c r="CK129" s="400">
        <f>CG129+'APONTAMENTO CREDENCIAMENTO'!CK129</f>
        <v>0</v>
      </c>
      <c r="CL129" s="400">
        <f>CH129+'APONTAMENTO CREDENCIAMENTO'!CL129</f>
        <v>0</v>
      </c>
      <c r="CM129" s="400">
        <f>CI129+'APONTAMENTO CREDENCIAMENTO'!CM129</f>
        <v>0</v>
      </c>
      <c r="CN129" s="400">
        <f>CJ129+'APONTAMENTO CREDENCIAMENTO'!CN129</f>
        <v>0</v>
      </c>
      <c r="CO129" s="400">
        <f>CK129+'APONTAMENTO CREDENCIAMENTO'!CO129</f>
        <v>0</v>
      </c>
      <c r="CP129" s="400">
        <f>CL129+'APONTAMENTO CREDENCIAMENTO'!CP129</f>
        <v>0</v>
      </c>
      <c r="CQ129" s="400">
        <f>CM129+'APONTAMENTO CREDENCIAMENTO'!CQ129</f>
        <v>0</v>
      </c>
      <c r="CR129" s="400">
        <f>CN129+'APONTAMENTO CREDENCIAMENTO'!CR129</f>
        <v>0</v>
      </c>
      <c r="CS129" s="400">
        <f>CO129+'APONTAMENTO CREDENCIAMENTO'!CS129</f>
        <v>0</v>
      </c>
      <c r="CT129" s="400">
        <f>CP129+'APONTAMENTO CREDENCIAMENTO'!CT129</f>
        <v>0</v>
      </c>
      <c r="CU129" s="400">
        <f>CQ129+'APONTAMENTO CREDENCIAMENTO'!CU129</f>
        <v>0</v>
      </c>
      <c r="CV129" s="400">
        <f>CR129+'APONTAMENTO CREDENCIAMENTO'!CV129</f>
        <v>0</v>
      </c>
      <c r="CW129" s="400">
        <f>CS129+'APONTAMENTO CREDENCIAMENTO'!CW129</f>
        <v>0</v>
      </c>
      <c r="CX129" s="400">
        <f>CT129+'APONTAMENTO CREDENCIAMENTO'!CX129</f>
        <v>0</v>
      </c>
      <c r="CY129" s="400">
        <f>CU129+'APONTAMENTO CREDENCIAMENTO'!CY129</f>
        <v>0</v>
      </c>
      <c r="CZ129" s="400">
        <f>CV129+'APONTAMENTO CREDENCIAMENTO'!CZ129</f>
        <v>0</v>
      </c>
      <c r="DA129" s="400">
        <f>CW129+'APONTAMENTO CREDENCIAMENTO'!DA129</f>
        <v>0</v>
      </c>
      <c r="DB129" s="400">
        <f>CX129+'APONTAMENTO CREDENCIAMENTO'!DB129</f>
        <v>0</v>
      </c>
      <c r="DC129" s="400">
        <f>CY129+'APONTAMENTO CREDENCIAMENTO'!DC129</f>
        <v>0</v>
      </c>
      <c r="DD129" s="400">
        <f>CZ129+'APONTAMENTO CREDENCIAMENTO'!DD129</f>
        <v>0</v>
      </c>
      <c r="DE129" s="400">
        <f>DA129+'APONTAMENTO CREDENCIAMENTO'!DE129</f>
        <v>0</v>
      </c>
      <c r="DF129" s="400">
        <f>DB129+'APONTAMENTO CREDENCIAMENTO'!DF129</f>
        <v>0</v>
      </c>
      <c r="DG129" s="400">
        <f>DC129+'APONTAMENTO CREDENCIAMENTO'!DG129</f>
        <v>0</v>
      </c>
      <c r="DH129" s="400">
        <f>DD129+'APONTAMENTO CREDENCIAMENTO'!DH129</f>
        <v>0</v>
      </c>
      <c r="DI129" s="400">
        <f>DE129+'APONTAMENTO CREDENCIAMENTO'!DI129</f>
        <v>0</v>
      </c>
      <c r="DJ129" s="400">
        <f>DF129+'APONTAMENTO CREDENCIAMENTO'!DJ129</f>
        <v>0</v>
      </c>
      <c r="DK129" s="400">
        <f>DG129+'APONTAMENTO CREDENCIAMENTO'!DK129</f>
        <v>0</v>
      </c>
      <c r="DL129" s="400">
        <f>DH129+'APONTAMENTO CREDENCIAMENTO'!DL129</f>
        <v>0</v>
      </c>
      <c r="DM129" s="400">
        <f>DI129+'APONTAMENTO CREDENCIAMENTO'!DM129</f>
        <v>0</v>
      </c>
      <c r="DN129" s="400">
        <f>DJ129+'APONTAMENTO CREDENCIAMENTO'!DN129</f>
        <v>0</v>
      </c>
      <c r="DO129" s="400">
        <f>DK129+'APONTAMENTO CREDENCIAMENTO'!DO129</f>
        <v>0</v>
      </c>
      <c r="DP129" s="400">
        <f>DL129+'APONTAMENTO CREDENCIAMENTO'!DP129</f>
        <v>0</v>
      </c>
      <c r="DQ129" s="400">
        <f>DM129+'APONTAMENTO CREDENCIAMENTO'!DQ129</f>
        <v>0</v>
      </c>
      <c r="DR129" s="400">
        <f>DN129+'APONTAMENTO CREDENCIAMENTO'!DR129</f>
        <v>0</v>
      </c>
      <c r="DS129" s="400">
        <f>DO129+'APONTAMENTO CREDENCIAMENTO'!DS129</f>
        <v>0</v>
      </c>
      <c r="DT129" s="400">
        <f>DP129+'APONTAMENTO CREDENCIAMENTO'!DT129</f>
        <v>0</v>
      </c>
      <c r="DU129" s="400">
        <f>DQ129+'APONTAMENTO CREDENCIAMENTO'!DU129</f>
        <v>0</v>
      </c>
      <c r="DV129" s="400">
        <f>DR129+'APONTAMENTO CREDENCIAMENTO'!DV129</f>
        <v>0</v>
      </c>
      <c r="DW129" s="400">
        <f>DS129+'APONTAMENTO CREDENCIAMENTO'!DW129</f>
        <v>0</v>
      </c>
      <c r="DX129" s="400">
        <f>DT129+'APONTAMENTO CREDENCIAMENTO'!DX129</f>
        <v>0</v>
      </c>
      <c r="DY129" s="400">
        <f>DU129+'APONTAMENTO CREDENCIAMENTO'!DY129</f>
        <v>0</v>
      </c>
      <c r="DZ129" s="400">
        <f>DV129+'APONTAMENTO CREDENCIAMENTO'!DZ129</f>
        <v>0</v>
      </c>
      <c r="EA129" s="400">
        <f>DW129+'APONTAMENTO CREDENCIAMENTO'!EA129</f>
        <v>0</v>
      </c>
      <c r="EB129" s="400">
        <f>DX129+'APONTAMENTO CREDENCIAMENTO'!EB129</f>
        <v>0</v>
      </c>
      <c r="EC129" s="400">
        <f>DY129+'APONTAMENTO CREDENCIAMENTO'!EC129</f>
        <v>0</v>
      </c>
      <c r="ED129" s="400">
        <f>DZ129+'APONTAMENTO CREDENCIAMENTO'!ED129</f>
        <v>0</v>
      </c>
      <c r="EE129" s="400">
        <f>EA129+'APONTAMENTO CREDENCIAMENTO'!EE129</f>
        <v>0</v>
      </c>
      <c r="EF129" s="400">
        <f>EB129+'APONTAMENTO CREDENCIAMENTO'!EF129</f>
        <v>0</v>
      </c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v>0</v>
      </c>
      <c r="EQ129" s="171">
        <v>0</v>
      </c>
      <c r="ER129" s="171">
        <v>0</v>
      </c>
      <c r="ES129" s="171">
        <v>0</v>
      </c>
      <c r="ET129" s="171">
        <v>0</v>
      </c>
      <c r="EU129" s="171">
        <v>0</v>
      </c>
      <c r="EV129" s="172">
        <v>0</v>
      </c>
      <c r="EW129" s="127"/>
      <c r="EX129" s="248">
        <v>0</v>
      </c>
      <c r="EY129" s="174">
        <v>0</v>
      </c>
      <c r="EZ129" s="249">
        <v>0</v>
      </c>
      <c r="FA129" s="249">
        <v>0</v>
      </c>
      <c r="FB129" s="174">
        <v>0</v>
      </c>
      <c r="FC129" s="126">
        <v>0</v>
      </c>
      <c r="FD129" s="250"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v>0</v>
      </c>
      <c r="HZ129" s="280">
        <v>0</v>
      </c>
      <c r="IA129" s="280">
        <v>0</v>
      </c>
      <c r="IB129" s="65"/>
      <c r="IC129" s="65"/>
    </row>
    <row r="130" spans="1:237" s="106" customFormat="1" ht="22.5" customHeight="1" thickBot="1" x14ac:dyDescent="0.3">
      <c r="A130" s="377" t="s">
        <v>3290</v>
      </c>
      <c r="B130" s="378" t="s">
        <v>3291</v>
      </c>
      <c r="C130" s="379" t="s">
        <v>3191</v>
      </c>
      <c r="D130" s="380" t="s">
        <v>3292</v>
      </c>
      <c r="E130" s="380" t="s">
        <v>3293</v>
      </c>
      <c r="F130" s="381" t="s">
        <v>3181</v>
      </c>
      <c r="G130" s="381" t="s">
        <v>3182</v>
      </c>
      <c r="H130" s="382" t="s">
        <v>1351</v>
      </c>
      <c r="I130" s="383" t="s">
        <v>1351</v>
      </c>
      <c r="J130" s="421" t="s">
        <v>3183</v>
      </c>
      <c r="K130" s="424" t="s">
        <v>60</v>
      </c>
      <c r="L130" s="329">
        <v>0</v>
      </c>
      <c r="M130" s="329">
        <v>0</v>
      </c>
      <c r="N130" s="657"/>
      <c r="O130" s="658" t="s">
        <v>3350</v>
      </c>
      <c r="P130" s="659">
        <v>0</v>
      </c>
      <c r="Q130" s="400"/>
      <c r="R130" s="401"/>
      <c r="S130" s="400"/>
      <c r="T130" s="401"/>
      <c r="U130" s="400">
        <f>Q130+'APONTAMENTO CREDENCIAMENTO'!U130</f>
        <v>0</v>
      </c>
      <c r="V130" s="400">
        <f>R130+'APONTAMENTO CREDENCIAMENTO'!V130</f>
        <v>0</v>
      </c>
      <c r="W130" s="400">
        <f>S130+'APONTAMENTO CREDENCIAMENTO'!W130</f>
        <v>0</v>
      </c>
      <c r="X130" s="400">
        <f>T130+'APONTAMENTO CREDENCIAMENTO'!X130</f>
        <v>0</v>
      </c>
      <c r="Y130" s="400">
        <f>U130+'APONTAMENTO CREDENCIAMENTO'!Y130</f>
        <v>0</v>
      </c>
      <c r="Z130" s="400">
        <f>V130+'APONTAMENTO CREDENCIAMENTO'!Z130</f>
        <v>0</v>
      </c>
      <c r="AA130" s="400">
        <f>W130+'APONTAMENTO CREDENCIAMENTO'!AA130</f>
        <v>0</v>
      </c>
      <c r="AB130" s="400">
        <f>X130+'APONTAMENTO CREDENCIAMENTO'!AB130</f>
        <v>0</v>
      </c>
      <c r="AC130" s="400">
        <f>Y130+'APONTAMENTO CREDENCIAMENTO'!AC130</f>
        <v>0</v>
      </c>
      <c r="AD130" s="400">
        <f>Z130+'APONTAMENTO CREDENCIAMENTO'!AD130</f>
        <v>0</v>
      </c>
      <c r="AE130" s="400">
        <f>AA130+'APONTAMENTO CREDENCIAMENTO'!AE130</f>
        <v>0</v>
      </c>
      <c r="AF130" s="400">
        <f>AB130+'APONTAMENTO CREDENCIAMENTO'!AF130</f>
        <v>0</v>
      </c>
      <c r="AG130" s="400">
        <f>AC130+'APONTAMENTO CREDENCIAMENTO'!AG130</f>
        <v>0</v>
      </c>
      <c r="AH130" s="400">
        <f>AD130+'APONTAMENTO CREDENCIAMENTO'!AH130</f>
        <v>0</v>
      </c>
      <c r="AI130" s="400">
        <f>AE130+'APONTAMENTO CREDENCIAMENTO'!AI130</f>
        <v>0</v>
      </c>
      <c r="AJ130" s="400">
        <f>AF130+'APONTAMENTO CREDENCIAMENTO'!AJ130</f>
        <v>0</v>
      </c>
      <c r="AK130" s="400">
        <f>AG130+'APONTAMENTO CREDENCIAMENTO'!AK130</f>
        <v>0</v>
      </c>
      <c r="AL130" s="400">
        <f>AH130+'APONTAMENTO CREDENCIAMENTO'!AL130</f>
        <v>0</v>
      </c>
      <c r="AM130" s="400">
        <f>AI130+'APONTAMENTO CREDENCIAMENTO'!AM130</f>
        <v>0</v>
      </c>
      <c r="AN130" s="400">
        <f>AJ130+'APONTAMENTO CREDENCIAMENTO'!AN130</f>
        <v>0</v>
      </c>
      <c r="AO130" s="400">
        <f>AK130+'APONTAMENTO CREDENCIAMENTO'!AO130</f>
        <v>0</v>
      </c>
      <c r="AP130" s="400">
        <f>AL130+'APONTAMENTO CREDENCIAMENTO'!AP130</f>
        <v>0</v>
      </c>
      <c r="AQ130" s="400">
        <f>AM130+'APONTAMENTO CREDENCIAMENTO'!AQ130</f>
        <v>0</v>
      </c>
      <c r="AR130" s="400">
        <f>AN130+'APONTAMENTO CREDENCIAMENTO'!AR130</f>
        <v>0</v>
      </c>
      <c r="AS130" s="400">
        <f>AO130+'APONTAMENTO CREDENCIAMENTO'!AS130</f>
        <v>0</v>
      </c>
      <c r="AT130" s="400">
        <f>AP130+'APONTAMENTO CREDENCIAMENTO'!AT130</f>
        <v>0</v>
      </c>
      <c r="AU130" s="400">
        <f>AQ130+'APONTAMENTO CREDENCIAMENTO'!AU130</f>
        <v>0</v>
      </c>
      <c r="AV130" s="400">
        <f>AR130+'APONTAMENTO CREDENCIAMENTO'!AV130</f>
        <v>0</v>
      </c>
      <c r="AW130" s="400">
        <f>AS130+'APONTAMENTO CREDENCIAMENTO'!AW130</f>
        <v>0</v>
      </c>
      <c r="AX130" s="400">
        <f>AT130+'APONTAMENTO CREDENCIAMENTO'!AX130</f>
        <v>0</v>
      </c>
      <c r="AY130" s="400">
        <f>AU130+'APONTAMENTO CREDENCIAMENTO'!AY130</f>
        <v>0</v>
      </c>
      <c r="AZ130" s="400">
        <f>AV130+'APONTAMENTO CREDENCIAMENTO'!AZ130</f>
        <v>0</v>
      </c>
      <c r="BA130" s="400">
        <f>AW130+'APONTAMENTO CREDENCIAMENTO'!BA130</f>
        <v>0</v>
      </c>
      <c r="BB130" s="400">
        <f>AX130+'APONTAMENTO CREDENCIAMENTO'!BB130</f>
        <v>0</v>
      </c>
      <c r="BC130" s="400">
        <f>AY130+'APONTAMENTO CREDENCIAMENTO'!BC130</f>
        <v>0</v>
      </c>
      <c r="BD130" s="400">
        <f>AZ130+'APONTAMENTO CREDENCIAMENTO'!BD130</f>
        <v>0</v>
      </c>
      <c r="BE130" s="400">
        <f>BA130+'APONTAMENTO CREDENCIAMENTO'!BE130</f>
        <v>0</v>
      </c>
      <c r="BF130" s="400">
        <f>BB130+'APONTAMENTO CREDENCIAMENTO'!BF130</f>
        <v>0</v>
      </c>
      <c r="BG130" s="400">
        <f>BC130+'APONTAMENTO CREDENCIAMENTO'!BG130</f>
        <v>0</v>
      </c>
      <c r="BH130" s="400">
        <f>BD130+'APONTAMENTO CREDENCIAMENTO'!BH130</f>
        <v>0</v>
      </c>
      <c r="BI130" s="400">
        <f>BE130+'APONTAMENTO CREDENCIAMENTO'!BI130</f>
        <v>0</v>
      </c>
      <c r="BJ130" s="400">
        <f>BF130+'APONTAMENTO CREDENCIAMENTO'!BJ130</f>
        <v>0</v>
      </c>
      <c r="BK130" s="400">
        <f>BG130+'APONTAMENTO CREDENCIAMENTO'!BK130</f>
        <v>0</v>
      </c>
      <c r="BL130" s="400">
        <f>BH130+'APONTAMENTO CREDENCIAMENTO'!BL130</f>
        <v>0</v>
      </c>
      <c r="BM130" s="400">
        <f>BI130+'APONTAMENTO CREDENCIAMENTO'!BM130</f>
        <v>0</v>
      </c>
      <c r="BN130" s="400">
        <f>BJ130+'APONTAMENTO CREDENCIAMENTO'!BN130</f>
        <v>0</v>
      </c>
      <c r="BO130" s="400">
        <f>BK130+'APONTAMENTO CREDENCIAMENTO'!BO130</f>
        <v>0</v>
      </c>
      <c r="BP130" s="400">
        <f>BL130+'APONTAMENTO CREDENCIAMENTO'!BP130</f>
        <v>0</v>
      </c>
      <c r="BQ130" s="400">
        <f>BM130+'APONTAMENTO CREDENCIAMENTO'!BQ130</f>
        <v>0</v>
      </c>
      <c r="BR130" s="400">
        <f>BN130+'APONTAMENTO CREDENCIAMENTO'!BR130</f>
        <v>0</v>
      </c>
      <c r="BS130" s="400">
        <f>BO130+'APONTAMENTO CREDENCIAMENTO'!BS130</f>
        <v>0</v>
      </c>
      <c r="BT130" s="400">
        <f>BP130+'APONTAMENTO CREDENCIAMENTO'!BT130</f>
        <v>0</v>
      </c>
      <c r="BU130" s="400">
        <f>BQ130+'APONTAMENTO CREDENCIAMENTO'!BU130</f>
        <v>0</v>
      </c>
      <c r="BV130" s="400">
        <f>BR130+'APONTAMENTO CREDENCIAMENTO'!BV130</f>
        <v>0</v>
      </c>
      <c r="BW130" s="400">
        <f>BS130+'APONTAMENTO CREDENCIAMENTO'!BW130</f>
        <v>0</v>
      </c>
      <c r="BX130" s="400">
        <f>BT130+'APONTAMENTO CREDENCIAMENTO'!BX130</f>
        <v>0</v>
      </c>
      <c r="BY130" s="400">
        <f>BU130+'APONTAMENTO CREDENCIAMENTO'!BY130</f>
        <v>0</v>
      </c>
      <c r="BZ130" s="400">
        <f>BV130+'APONTAMENTO CREDENCIAMENTO'!BZ130</f>
        <v>0</v>
      </c>
      <c r="CA130" s="400">
        <f>BW130+'APONTAMENTO CREDENCIAMENTO'!CA130</f>
        <v>0</v>
      </c>
      <c r="CB130" s="400">
        <f>BX130+'APONTAMENTO CREDENCIAMENTO'!CB130</f>
        <v>0</v>
      </c>
      <c r="CC130" s="400">
        <f>BY130+'APONTAMENTO CREDENCIAMENTO'!CC130</f>
        <v>0</v>
      </c>
      <c r="CD130" s="400">
        <f>BZ130+'APONTAMENTO CREDENCIAMENTO'!CD130</f>
        <v>0</v>
      </c>
      <c r="CE130" s="400">
        <f>CA130+'APONTAMENTO CREDENCIAMENTO'!CE130</f>
        <v>0</v>
      </c>
      <c r="CF130" s="400">
        <f>CB130+'APONTAMENTO CREDENCIAMENTO'!CF130</f>
        <v>0</v>
      </c>
      <c r="CG130" s="400">
        <f>CC130+'APONTAMENTO CREDENCIAMENTO'!CG130</f>
        <v>0</v>
      </c>
      <c r="CH130" s="400">
        <f>CD130+'APONTAMENTO CREDENCIAMENTO'!CH130</f>
        <v>0</v>
      </c>
      <c r="CI130" s="400">
        <f>CE130+'APONTAMENTO CREDENCIAMENTO'!CI130</f>
        <v>0</v>
      </c>
      <c r="CJ130" s="400">
        <f>CF130+'APONTAMENTO CREDENCIAMENTO'!CJ130</f>
        <v>0</v>
      </c>
      <c r="CK130" s="400">
        <f>CG130+'APONTAMENTO CREDENCIAMENTO'!CK130</f>
        <v>0</v>
      </c>
      <c r="CL130" s="400">
        <f>CH130+'APONTAMENTO CREDENCIAMENTO'!CL130</f>
        <v>0</v>
      </c>
      <c r="CM130" s="400">
        <f>CI130+'APONTAMENTO CREDENCIAMENTO'!CM130</f>
        <v>0</v>
      </c>
      <c r="CN130" s="400">
        <f>CJ130+'APONTAMENTO CREDENCIAMENTO'!CN130</f>
        <v>0</v>
      </c>
      <c r="CO130" s="400">
        <f>CK130+'APONTAMENTO CREDENCIAMENTO'!CO130</f>
        <v>0</v>
      </c>
      <c r="CP130" s="400">
        <f>CL130+'APONTAMENTO CREDENCIAMENTO'!CP130</f>
        <v>0</v>
      </c>
      <c r="CQ130" s="400">
        <f>CM130+'APONTAMENTO CREDENCIAMENTO'!CQ130</f>
        <v>0</v>
      </c>
      <c r="CR130" s="400">
        <f>CN130+'APONTAMENTO CREDENCIAMENTO'!CR130</f>
        <v>0</v>
      </c>
      <c r="CS130" s="400">
        <f>CO130+'APONTAMENTO CREDENCIAMENTO'!CS130</f>
        <v>0</v>
      </c>
      <c r="CT130" s="400">
        <f>CP130+'APONTAMENTO CREDENCIAMENTO'!CT130</f>
        <v>0</v>
      </c>
      <c r="CU130" s="400">
        <f>CQ130+'APONTAMENTO CREDENCIAMENTO'!CU130</f>
        <v>0</v>
      </c>
      <c r="CV130" s="400">
        <f>CR130+'APONTAMENTO CREDENCIAMENTO'!CV130</f>
        <v>0</v>
      </c>
      <c r="CW130" s="400">
        <f>CS130+'APONTAMENTO CREDENCIAMENTO'!CW130</f>
        <v>0</v>
      </c>
      <c r="CX130" s="400">
        <f>CT130+'APONTAMENTO CREDENCIAMENTO'!CX130</f>
        <v>0</v>
      </c>
      <c r="CY130" s="400">
        <f>CU130+'APONTAMENTO CREDENCIAMENTO'!CY130</f>
        <v>0</v>
      </c>
      <c r="CZ130" s="400">
        <f>CV130+'APONTAMENTO CREDENCIAMENTO'!CZ130</f>
        <v>0</v>
      </c>
      <c r="DA130" s="400">
        <f>CW130+'APONTAMENTO CREDENCIAMENTO'!DA130</f>
        <v>0</v>
      </c>
      <c r="DB130" s="400">
        <f>CX130+'APONTAMENTO CREDENCIAMENTO'!DB130</f>
        <v>0</v>
      </c>
      <c r="DC130" s="400">
        <f>CY130+'APONTAMENTO CREDENCIAMENTO'!DC130</f>
        <v>0</v>
      </c>
      <c r="DD130" s="400">
        <f>CZ130+'APONTAMENTO CREDENCIAMENTO'!DD130</f>
        <v>0</v>
      </c>
      <c r="DE130" s="400">
        <f>DA130+'APONTAMENTO CREDENCIAMENTO'!DE130</f>
        <v>0</v>
      </c>
      <c r="DF130" s="400">
        <f>DB130+'APONTAMENTO CREDENCIAMENTO'!DF130</f>
        <v>0</v>
      </c>
      <c r="DG130" s="400">
        <f>DC130+'APONTAMENTO CREDENCIAMENTO'!DG130</f>
        <v>0</v>
      </c>
      <c r="DH130" s="400">
        <f>DD130+'APONTAMENTO CREDENCIAMENTO'!DH130</f>
        <v>0</v>
      </c>
      <c r="DI130" s="400">
        <f>DE130+'APONTAMENTO CREDENCIAMENTO'!DI130</f>
        <v>0</v>
      </c>
      <c r="DJ130" s="400">
        <f>DF130+'APONTAMENTO CREDENCIAMENTO'!DJ130</f>
        <v>0</v>
      </c>
      <c r="DK130" s="400">
        <f>DG130+'APONTAMENTO CREDENCIAMENTO'!DK130</f>
        <v>0</v>
      </c>
      <c r="DL130" s="400">
        <f>DH130+'APONTAMENTO CREDENCIAMENTO'!DL130</f>
        <v>0</v>
      </c>
      <c r="DM130" s="400">
        <f>DI130+'APONTAMENTO CREDENCIAMENTO'!DM130</f>
        <v>0</v>
      </c>
      <c r="DN130" s="400">
        <f>DJ130+'APONTAMENTO CREDENCIAMENTO'!DN130</f>
        <v>0</v>
      </c>
      <c r="DO130" s="400">
        <f>DK130+'APONTAMENTO CREDENCIAMENTO'!DO130</f>
        <v>0</v>
      </c>
      <c r="DP130" s="400">
        <f>DL130+'APONTAMENTO CREDENCIAMENTO'!DP130</f>
        <v>0</v>
      </c>
      <c r="DQ130" s="400">
        <f>DM130+'APONTAMENTO CREDENCIAMENTO'!DQ130</f>
        <v>0</v>
      </c>
      <c r="DR130" s="400">
        <f>DN130+'APONTAMENTO CREDENCIAMENTO'!DR130</f>
        <v>0</v>
      </c>
      <c r="DS130" s="400">
        <f>DO130+'APONTAMENTO CREDENCIAMENTO'!DS130</f>
        <v>0</v>
      </c>
      <c r="DT130" s="400">
        <f>DP130+'APONTAMENTO CREDENCIAMENTO'!DT130</f>
        <v>0</v>
      </c>
      <c r="DU130" s="400">
        <f>DQ130+'APONTAMENTO CREDENCIAMENTO'!DU130</f>
        <v>0</v>
      </c>
      <c r="DV130" s="400">
        <f>DR130+'APONTAMENTO CREDENCIAMENTO'!DV130</f>
        <v>0</v>
      </c>
      <c r="DW130" s="400">
        <f>DS130+'APONTAMENTO CREDENCIAMENTO'!DW130</f>
        <v>0</v>
      </c>
      <c r="DX130" s="400">
        <f>DT130+'APONTAMENTO CREDENCIAMENTO'!DX130</f>
        <v>0</v>
      </c>
      <c r="DY130" s="400">
        <f>DU130+'APONTAMENTO CREDENCIAMENTO'!DY130</f>
        <v>0</v>
      </c>
      <c r="DZ130" s="400">
        <f>DV130+'APONTAMENTO CREDENCIAMENTO'!DZ130</f>
        <v>0</v>
      </c>
      <c r="EA130" s="400">
        <f>DW130+'APONTAMENTO CREDENCIAMENTO'!EA130</f>
        <v>0</v>
      </c>
      <c r="EB130" s="400">
        <f>DX130+'APONTAMENTO CREDENCIAMENTO'!EB130</f>
        <v>0</v>
      </c>
      <c r="EC130" s="400">
        <f>DY130+'APONTAMENTO CREDENCIAMENTO'!EC130</f>
        <v>0</v>
      </c>
      <c r="ED130" s="400">
        <f>DZ130+'APONTAMENTO CREDENCIAMENTO'!ED130</f>
        <v>0</v>
      </c>
      <c r="EE130" s="400">
        <f>EA130+'APONTAMENTO CREDENCIAMENTO'!EE130</f>
        <v>0</v>
      </c>
      <c r="EF130" s="400">
        <f>EB130+'APONTAMENTO CREDENCIAMENTO'!EF130</f>
        <v>0</v>
      </c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v>0</v>
      </c>
      <c r="EQ130" s="179">
        <v>0</v>
      </c>
      <c r="ER130" s="179">
        <v>0</v>
      </c>
      <c r="ES130" s="179">
        <v>0</v>
      </c>
      <c r="ET130" s="179">
        <v>0</v>
      </c>
      <c r="EU130" s="179">
        <v>0</v>
      </c>
      <c r="EV130" s="172"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v>0</v>
      </c>
      <c r="FC130" s="256">
        <v>0</v>
      </c>
      <c r="FD130" s="250">
        <v>0</v>
      </c>
      <c r="FE130" s="257"/>
      <c r="FF130" s="181">
        <v>0</v>
      </c>
      <c r="FG130" s="181">
        <v>0</v>
      </c>
      <c r="FH130" s="181">
        <v>0</v>
      </c>
      <c r="FI130" s="181">
        <v>0</v>
      </c>
      <c r="FJ130" s="181">
        <v>0</v>
      </c>
      <c r="FK130" s="181">
        <v>0</v>
      </c>
      <c r="FL130" s="181">
        <v>0</v>
      </c>
      <c r="FM130" s="181">
        <v>0</v>
      </c>
      <c r="FN130" s="181">
        <v>0</v>
      </c>
      <c r="FO130" s="181">
        <v>0</v>
      </c>
      <c r="FP130" s="181">
        <v>0</v>
      </c>
      <c r="FQ130" s="181">
        <v>0</v>
      </c>
      <c r="FR130" s="181">
        <v>0</v>
      </c>
      <c r="FS130" s="181">
        <v>0</v>
      </c>
      <c r="FT130" s="181">
        <v>0</v>
      </c>
      <c r="FU130" s="181">
        <v>0</v>
      </c>
      <c r="FV130" s="181">
        <v>0</v>
      </c>
      <c r="FW130" s="181">
        <v>0</v>
      </c>
      <c r="FX130" s="181">
        <v>0</v>
      </c>
      <c r="FY130" s="181">
        <v>0</v>
      </c>
      <c r="FZ130" s="181">
        <v>0</v>
      </c>
      <c r="GA130" s="181">
        <v>0</v>
      </c>
      <c r="GB130" s="181">
        <v>0</v>
      </c>
      <c r="GC130" s="181">
        <v>0</v>
      </c>
      <c r="GD130" s="181">
        <v>0</v>
      </c>
      <c r="GE130" s="181">
        <v>0</v>
      </c>
      <c r="GF130" s="181">
        <v>0</v>
      </c>
      <c r="GG130" s="181">
        <v>0</v>
      </c>
      <c r="GH130" s="181">
        <v>0</v>
      </c>
      <c r="GI130" s="181">
        <v>0</v>
      </c>
      <c r="GJ130" s="181">
        <v>0</v>
      </c>
      <c r="GK130" s="258"/>
      <c r="GL130" s="103"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v>0</v>
      </c>
      <c r="HZ130" s="280">
        <v>0</v>
      </c>
      <c r="IA130" s="280">
        <v>0</v>
      </c>
    </row>
    <row r="131" spans="1:237" s="106" customFormat="1" ht="22.5" customHeight="1" x14ac:dyDescent="0.25">
      <c r="A131" t="s">
        <v>3294</v>
      </c>
      <c r="B131" s="522" t="s">
        <v>3295</v>
      </c>
      <c r="C131" s="523">
        <v>3</v>
      </c>
      <c r="D131" s="524" t="s">
        <v>3296</v>
      </c>
      <c r="E131" s="524" t="s">
        <v>3297</v>
      </c>
      <c r="F131" s="525" t="s">
        <v>3181</v>
      </c>
      <c r="G131" s="525" t="s">
        <v>3182</v>
      </c>
      <c r="H131" s="350" t="s">
        <v>1356</v>
      </c>
      <c r="I131" s="351" t="s">
        <v>1356</v>
      </c>
      <c r="J131" s="409" t="s">
        <v>3188</v>
      </c>
      <c r="K131" s="410" t="s">
        <v>3184</v>
      </c>
      <c r="L131" s="329">
        <v>0</v>
      </c>
      <c r="M131" s="329">
        <v>0</v>
      </c>
      <c r="N131" s="657"/>
      <c r="O131" s="658" t="s">
        <v>3351</v>
      </c>
      <c r="P131" s="659">
        <v>0</v>
      </c>
      <c r="Q131" s="400"/>
      <c r="R131" s="401"/>
      <c r="S131" s="400"/>
      <c r="T131" s="401"/>
      <c r="U131" s="400">
        <f>Q131+'APONTAMENTO CREDENCIAMENTO'!U131</f>
        <v>0</v>
      </c>
      <c r="V131" s="400">
        <f>R131+'APONTAMENTO CREDENCIAMENTO'!V131</f>
        <v>0</v>
      </c>
      <c r="W131" s="400">
        <f>S131+'APONTAMENTO CREDENCIAMENTO'!W131</f>
        <v>0</v>
      </c>
      <c r="X131" s="400">
        <f>T131+'APONTAMENTO CREDENCIAMENTO'!X131</f>
        <v>0</v>
      </c>
      <c r="Y131" s="400">
        <f>U131+'APONTAMENTO CREDENCIAMENTO'!Y131</f>
        <v>0</v>
      </c>
      <c r="Z131" s="400">
        <f>V131+'APONTAMENTO CREDENCIAMENTO'!Z131</f>
        <v>0</v>
      </c>
      <c r="AA131" s="400">
        <f>W131+'APONTAMENTO CREDENCIAMENTO'!AA131</f>
        <v>0</v>
      </c>
      <c r="AB131" s="400">
        <f>X131+'APONTAMENTO CREDENCIAMENTO'!AB131</f>
        <v>0</v>
      </c>
      <c r="AC131" s="400">
        <f>Y131+'APONTAMENTO CREDENCIAMENTO'!AC131</f>
        <v>0</v>
      </c>
      <c r="AD131" s="400">
        <f>Z131+'APONTAMENTO CREDENCIAMENTO'!AD131</f>
        <v>0</v>
      </c>
      <c r="AE131" s="400">
        <f>AA131+'APONTAMENTO CREDENCIAMENTO'!AE131</f>
        <v>0</v>
      </c>
      <c r="AF131" s="400">
        <f>AB131+'APONTAMENTO CREDENCIAMENTO'!AF131</f>
        <v>0</v>
      </c>
      <c r="AG131" s="400">
        <f>AC131+'APONTAMENTO CREDENCIAMENTO'!AG131</f>
        <v>0</v>
      </c>
      <c r="AH131" s="400">
        <f>AD131+'APONTAMENTO CREDENCIAMENTO'!AH131</f>
        <v>0</v>
      </c>
      <c r="AI131" s="400">
        <f>AE131+'APONTAMENTO CREDENCIAMENTO'!AI131</f>
        <v>0</v>
      </c>
      <c r="AJ131" s="400">
        <f>AF131+'APONTAMENTO CREDENCIAMENTO'!AJ131</f>
        <v>0</v>
      </c>
      <c r="AK131" s="400">
        <f>AG131+'APONTAMENTO CREDENCIAMENTO'!AK131</f>
        <v>0</v>
      </c>
      <c r="AL131" s="400">
        <f>AH131+'APONTAMENTO CREDENCIAMENTO'!AL131</f>
        <v>0</v>
      </c>
      <c r="AM131" s="400">
        <f>AI131+'APONTAMENTO CREDENCIAMENTO'!AM131</f>
        <v>0</v>
      </c>
      <c r="AN131" s="400">
        <f>AJ131+'APONTAMENTO CREDENCIAMENTO'!AN131</f>
        <v>0</v>
      </c>
      <c r="AO131" s="400">
        <f>AK131+'APONTAMENTO CREDENCIAMENTO'!AO131</f>
        <v>0</v>
      </c>
      <c r="AP131" s="400">
        <f>AL131+'APONTAMENTO CREDENCIAMENTO'!AP131</f>
        <v>0</v>
      </c>
      <c r="AQ131" s="400">
        <f>AM131+'APONTAMENTO CREDENCIAMENTO'!AQ131</f>
        <v>0</v>
      </c>
      <c r="AR131" s="400">
        <f>AN131+'APONTAMENTO CREDENCIAMENTO'!AR131</f>
        <v>0</v>
      </c>
      <c r="AS131" s="400">
        <f>AO131+'APONTAMENTO CREDENCIAMENTO'!AS131</f>
        <v>0</v>
      </c>
      <c r="AT131" s="400">
        <f>AP131+'APONTAMENTO CREDENCIAMENTO'!AT131</f>
        <v>0</v>
      </c>
      <c r="AU131" s="400">
        <f>AQ131+'APONTAMENTO CREDENCIAMENTO'!AU131</f>
        <v>0</v>
      </c>
      <c r="AV131" s="400">
        <f>AR131+'APONTAMENTO CREDENCIAMENTO'!AV131</f>
        <v>0</v>
      </c>
      <c r="AW131" s="400">
        <f>AS131+'APONTAMENTO CREDENCIAMENTO'!AW131</f>
        <v>0</v>
      </c>
      <c r="AX131" s="400">
        <f>AT131+'APONTAMENTO CREDENCIAMENTO'!AX131</f>
        <v>0</v>
      </c>
      <c r="AY131" s="400">
        <f>AU131+'APONTAMENTO CREDENCIAMENTO'!AY131</f>
        <v>0</v>
      </c>
      <c r="AZ131" s="400">
        <f>AV131+'APONTAMENTO CREDENCIAMENTO'!AZ131</f>
        <v>0</v>
      </c>
      <c r="BA131" s="400">
        <f>AW131+'APONTAMENTO CREDENCIAMENTO'!BA131</f>
        <v>0</v>
      </c>
      <c r="BB131" s="400">
        <f>AX131+'APONTAMENTO CREDENCIAMENTO'!BB131</f>
        <v>0</v>
      </c>
      <c r="BC131" s="400">
        <f>AY131+'APONTAMENTO CREDENCIAMENTO'!BC131</f>
        <v>0</v>
      </c>
      <c r="BD131" s="400">
        <f>AZ131+'APONTAMENTO CREDENCIAMENTO'!BD131</f>
        <v>0</v>
      </c>
      <c r="BE131" s="400">
        <f>BA131+'APONTAMENTO CREDENCIAMENTO'!BE131</f>
        <v>0</v>
      </c>
      <c r="BF131" s="400">
        <f>BB131+'APONTAMENTO CREDENCIAMENTO'!BF131</f>
        <v>0</v>
      </c>
      <c r="BG131" s="400">
        <f>BC131+'APONTAMENTO CREDENCIAMENTO'!BG131</f>
        <v>0</v>
      </c>
      <c r="BH131" s="400">
        <f>BD131+'APONTAMENTO CREDENCIAMENTO'!BH131</f>
        <v>0</v>
      </c>
      <c r="BI131" s="400">
        <f>BE131+'APONTAMENTO CREDENCIAMENTO'!BI131</f>
        <v>0</v>
      </c>
      <c r="BJ131" s="400">
        <f>BF131+'APONTAMENTO CREDENCIAMENTO'!BJ131</f>
        <v>0</v>
      </c>
      <c r="BK131" s="400">
        <f>BG131+'APONTAMENTO CREDENCIAMENTO'!BK131</f>
        <v>0</v>
      </c>
      <c r="BL131" s="400">
        <f>BH131+'APONTAMENTO CREDENCIAMENTO'!BL131</f>
        <v>0</v>
      </c>
      <c r="BM131" s="400">
        <f>BI131+'APONTAMENTO CREDENCIAMENTO'!BM131</f>
        <v>0</v>
      </c>
      <c r="BN131" s="400">
        <f>BJ131+'APONTAMENTO CREDENCIAMENTO'!BN131</f>
        <v>0</v>
      </c>
      <c r="BO131" s="400">
        <f>BK131+'APONTAMENTO CREDENCIAMENTO'!BO131</f>
        <v>0</v>
      </c>
      <c r="BP131" s="400">
        <f>BL131+'APONTAMENTO CREDENCIAMENTO'!BP131</f>
        <v>0</v>
      </c>
      <c r="BQ131" s="400">
        <f>BM131+'APONTAMENTO CREDENCIAMENTO'!BQ131</f>
        <v>0</v>
      </c>
      <c r="BR131" s="400">
        <f>BN131+'APONTAMENTO CREDENCIAMENTO'!BR131</f>
        <v>0</v>
      </c>
      <c r="BS131" s="400">
        <f>BO131+'APONTAMENTO CREDENCIAMENTO'!BS131</f>
        <v>0</v>
      </c>
      <c r="BT131" s="400">
        <f>BP131+'APONTAMENTO CREDENCIAMENTO'!BT131</f>
        <v>0</v>
      </c>
      <c r="BU131" s="400">
        <f>BQ131+'APONTAMENTO CREDENCIAMENTO'!BU131</f>
        <v>0</v>
      </c>
      <c r="BV131" s="400">
        <f>BR131+'APONTAMENTO CREDENCIAMENTO'!BV131</f>
        <v>0</v>
      </c>
      <c r="BW131" s="400">
        <f>BS131+'APONTAMENTO CREDENCIAMENTO'!BW131</f>
        <v>0</v>
      </c>
      <c r="BX131" s="400">
        <f>BT131+'APONTAMENTO CREDENCIAMENTO'!BX131</f>
        <v>0</v>
      </c>
      <c r="BY131" s="400">
        <f>BU131+'APONTAMENTO CREDENCIAMENTO'!BY131</f>
        <v>0</v>
      </c>
      <c r="BZ131" s="400">
        <f>BV131+'APONTAMENTO CREDENCIAMENTO'!BZ131</f>
        <v>0</v>
      </c>
      <c r="CA131" s="400">
        <f>BW131+'APONTAMENTO CREDENCIAMENTO'!CA131</f>
        <v>0</v>
      </c>
      <c r="CB131" s="400">
        <f>BX131+'APONTAMENTO CREDENCIAMENTO'!CB131</f>
        <v>0</v>
      </c>
      <c r="CC131" s="400">
        <f>BY131+'APONTAMENTO CREDENCIAMENTO'!CC131</f>
        <v>0</v>
      </c>
      <c r="CD131" s="400">
        <f>BZ131+'APONTAMENTO CREDENCIAMENTO'!CD131</f>
        <v>0</v>
      </c>
      <c r="CE131" s="400">
        <f>CA131+'APONTAMENTO CREDENCIAMENTO'!CE131</f>
        <v>0</v>
      </c>
      <c r="CF131" s="400">
        <f>CB131+'APONTAMENTO CREDENCIAMENTO'!CF131</f>
        <v>0</v>
      </c>
      <c r="CG131" s="400">
        <f>CC131+'APONTAMENTO CREDENCIAMENTO'!CG131</f>
        <v>0</v>
      </c>
      <c r="CH131" s="400">
        <f>CD131+'APONTAMENTO CREDENCIAMENTO'!CH131</f>
        <v>0</v>
      </c>
      <c r="CI131" s="400">
        <f>CE131+'APONTAMENTO CREDENCIAMENTO'!CI131</f>
        <v>0</v>
      </c>
      <c r="CJ131" s="400">
        <f>CF131+'APONTAMENTO CREDENCIAMENTO'!CJ131</f>
        <v>0</v>
      </c>
      <c r="CK131" s="400">
        <f>CG131+'APONTAMENTO CREDENCIAMENTO'!CK131</f>
        <v>0</v>
      </c>
      <c r="CL131" s="400">
        <f>CH131+'APONTAMENTO CREDENCIAMENTO'!CL131</f>
        <v>0</v>
      </c>
      <c r="CM131" s="400">
        <f>CI131+'APONTAMENTO CREDENCIAMENTO'!CM131</f>
        <v>0</v>
      </c>
      <c r="CN131" s="400">
        <f>CJ131+'APONTAMENTO CREDENCIAMENTO'!CN131</f>
        <v>0</v>
      </c>
      <c r="CO131" s="400">
        <f>CK131+'APONTAMENTO CREDENCIAMENTO'!CO131</f>
        <v>0</v>
      </c>
      <c r="CP131" s="400">
        <f>CL131+'APONTAMENTO CREDENCIAMENTO'!CP131</f>
        <v>0</v>
      </c>
      <c r="CQ131" s="400">
        <f>CM131+'APONTAMENTO CREDENCIAMENTO'!CQ131</f>
        <v>0</v>
      </c>
      <c r="CR131" s="400">
        <f>CN131+'APONTAMENTO CREDENCIAMENTO'!CR131</f>
        <v>0</v>
      </c>
      <c r="CS131" s="400">
        <f>CO131+'APONTAMENTO CREDENCIAMENTO'!CS131</f>
        <v>0</v>
      </c>
      <c r="CT131" s="400">
        <f>CP131+'APONTAMENTO CREDENCIAMENTO'!CT131</f>
        <v>0</v>
      </c>
      <c r="CU131" s="400">
        <f>CQ131+'APONTAMENTO CREDENCIAMENTO'!CU131</f>
        <v>0</v>
      </c>
      <c r="CV131" s="400">
        <f>CR131+'APONTAMENTO CREDENCIAMENTO'!CV131</f>
        <v>0</v>
      </c>
      <c r="CW131" s="400">
        <f>CS131+'APONTAMENTO CREDENCIAMENTO'!CW131</f>
        <v>0</v>
      </c>
      <c r="CX131" s="400">
        <f>CT131+'APONTAMENTO CREDENCIAMENTO'!CX131</f>
        <v>0</v>
      </c>
      <c r="CY131" s="400">
        <f>CU131+'APONTAMENTO CREDENCIAMENTO'!CY131</f>
        <v>0</v>
      </c>
      <c r="CZ131" s="400">
        <f>CV131+'APONTAMENTO CREDENCIAMENTO'!CZ131</f>
        <v>0</v>
      </c>
      <c r="DA131" s="400">
        <f>CW131+'APONTAMENTO CREDENCIAMENTO'!DA131</f>
        <v>0</v>
      </c>
      <c r="DB131" s="400">
        <f>CX131+'APONTAMENTO CREDENCIAMENTO'!DB131</f>
        <v>0</v>
      </c>
      <c r="DC131" s="400">
        <f>CY131+'APONTAMENTO CREDENCIAMENTO'!DC131</f>
        <v>0</v>
      </c>
      <c r="DD131" s="400">
        <f>CZ131+'APONTAMENTO CREDENCIAMENTO'!DD131</f>
        <v>0</v>
      </c>
      <c r="DE131" s="400">
        <f>DA131+'APONTAMENTO CREDENCIAMENTO'!DE131</f>
        <v>0</v>
      </c>
      <c r="DF131" s="400">
        <f>DB131+'APONTAMENTO CREDENCIAMENTO'!DF131</f>
        <v>0</v>
      </c>
      <c r="DG131" s="400">
        <f>DC131+'APONTAMENTO CREDENCIAMENTO'!DG131</f>
        <v>0</v>
      </c>
      <c r="DH131" s="400">
        <f>DD131+'APONTAMENTO CREDENCIAMENTO'!DH131</f>
        <v>0</v>
      </c>
      <c r="DI131" s="400">
        <f>DE131+'APONTAMENTO CREDENCIAMENTO'!DI131</f>
        <v>0</v>
      </c>
      <c r="DJ131" s="400">
        <f>DF131+'APONTAMENTO CREDENCIAMENTO'!DJ131</f>
        <v>0</v>
      </c>
      <c r="DK131" s="400">
        <f>DG131+'APONTAMENTO CREDENCIAMENTO'!DK131</f>
        <v>0</v>
      </c>
      <c r="DL131" s="400">
        <f>DH131+'APONTAMENTO CREDENCIAMENTO'!DL131</f>
        <v>0</v>
      </c>
      <c r="DM131" s="400">
        <f>DI131+'APONTAMENTO CREDENCIAMENTO'!DM131</f>
        <v>0</v>
      </c>
      <c r="DN131" s="400">
        <f>DJ131+'APONTAMENTO CREDENCIAMENTO'!DN131</f>
        <v>0</v>
      </c>
      <c r="DO131" s="400">
        <f>DK131+'APONTAMENTO CREDENCIAMENTO'!DO131</f>
        <v>0</v>
      </c>
      <c r="DP131" s="400">
        <f>DL131+'APONTAMENTO CREDENCIAMENTO'!DP131</f>
        <v>0</v>
      </c>
      <c r="DQ131" s="400">
        <f>DM131+'APONTAMENTO CREDENCIAMENTO'!DQ131</f>
        <v>0</v>
      </c>
      <c r="DR131" s="400">
        <f>DN131+'APONTAMENTO CREDENCIAMENTO'!DR131</f>
        <v>0</v>
      </c>
      <c r="DS131" s="400">
        <f>DO131+'APONTAMENTO CREDENCIAMENTO'!DS131</f>
        <v>0</v>
      </c>
      <c r="DT131" s="400">
        <f>DP131+'APONTAMENTO CREDENCIAMENTO'!DT131</f>
        <v>0</v>
      </c>
      <c r="DU131" s="400">
        <f>DQ131+'APONTAMENTO CREDENCIAMENTO'!DU131</f>
        <v>0</v>
      </c>
      <c r="DV131" s="400">
        <f>DR131+'APONTAMENTO CREDENCIAMENTO'!DV131</f>
        <v>0</v>
      </c>
      <c r="DW131" s="400">
        <f>DS131+'APONTAMENTO CREDENCIAMENTO'!DW131</f>
        <v>0</v>
      </c>
      <c r="DX131" s="400">
        <f>DT131+'APONTAMENTO CREDENCIAMENTO'!DX131</f>
        <v>0</v>
      </c>
      <c r="DY131" s="400">
        <f>DU131+'APONTAMENTO CREDENCIAMENTO'!DY131</f>
        <v>0</v>
      </c>
      <c r="DZ131" s="400">
        <f>DV131+'APONTAMENTO CREDENCIAMENTO'!DZ131</f>
        <v>0</v>
      </c>
      <c r="EA131" s="400">
        <f>DW131+'APONTAMENTO CREDENCIAMENTO'!EA131</f>
        <v>0</v>
      </c>
      <c r="EB131" s="400">
        <f>DX131+'APONTAMENTO CREDENCIAMENTO'!EB131</f>
        <v>0</v>
      </c>
      <c r="EC131" s="400">
        <f>DY131+'APONTAMENTO CREDENCIAMENTO'!EC131</f>
        <v>0</v>
      </c>
      <c r="ED131" s="400">
        <f>DZ131+'APONTAMENTO CREDENCIAMENTO'!ED131</f>
        <v>0</v>
      </c>
      <c r="EE131" s="400">
        <f>EA131+'APONTAMENTO CREDENCIAMENTO'!EE131</f>
        <v>0</v>
      </c>
      <c r="EF131" s="400">
        <f>EB131+'APONTAMENTO CREDENCIAMENTO'!EF131</f>
        <v>0</v>
      </c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v>0</v>
      </c>
      <c r="EQ131" s="171">
        <v>0</v>
      </c>
      <c r="ER131" s="171">
        <v>0</v>
      </c>
      <c r="ES131" s="171">
        <v>0</v>
      </c>
      <c r="ET131" s="171">
        <v>0</v>
      </c>
      <c r="EU131" s="171">
        <v>0</v>
      </c>
      <c r="EV131" s="172">
        <v>0</v>
      </c>
      <c r="EW131" s="367">
        <v>0</v>
      </c>
      <c r="EX131" s="248">
        <v>16188.48</v>
      </c>
      <c r="EY131" s="174">
        <v>0</v>
      </c>
      <c r="EZ131" s="249">
        <v>82.818666666666658</v>
      </c>
      <c r="FA131" s="249">
        <v>0</v>
      </c>
      <c r="FB131" s="174">
        <v>0</v>
      </c>
      <c r="FC131" s="175">
        <v>0</v>
      </c>
      <c r="FD131" s="250">
        <v>0</v>
      </c>
      <c r="FE131" s="176">
        <v>16271.298666666666</v>
      </c>
      <c r="FF131" s="177">
        <v>16188.48</v>
      </c>
      <c r="FG131" s="177">
        <v>0</v>
      </c>
      <c r="FH131" s="177">
        <v>0</v>
      </c>
      <c r="FI131" s="177">
        <v>0</v>
      </c>
      <c r="FJ131" s="177">
        <v>0</v>
      </c>
      <c r="FK131" s="177">
        <v>0</v>
      </c>
      <c r="FL131" s="177">
        <v>0</v>
      </c>
      <c r="FM131" s="177">
        <v>0</v>
      </c>
      <c r="FN131" s="177">
        <v>0</v>
      </c>
      <c r="FO131" s="177">
        <v>0</v>
      </c>
      <c r="FP131" s="177">
        <v>0</v>
      </c>
      <c r="FQ131" s="177">
        <v>0</v>
      </c>
      <c r="FR131" s="177">
        <v>0</v>
      </c>
      <c r="FS131" s="177">
        <v>0</v>
      </c>
      <c r="FT131" s="177">
        <v>0</v>
      </c>
      <c r="FU131" s="177">
        <v>0</v>
      </c>
      <c r="FV131" s="177">
        <v>0</v>
      </c>
      <c r="FW131" s="177">
        <v>0</v>
      </c>
      <c r="FX131" s="177">
        <v>0</v>
      </c>
      <c r="FY131" s="177">
        <v>0</v>
      </c>
      <c r="FZ131" s="177">
        <v>0</v>
      </c>
      <c r="GA131" s="177">
        <v>0</v>
      </c>
      <c r="GB131" s="177">
        <v>0</v>
      </c>
      <c r="GC131" s="177">
        <v>0</v>
      </c>
      <c r="GD131" s="177">
        <v>0</v>
      </c>
      <c r="GE131" s="177">
        <v>0</v>
      </c>
      <c r="GF131" s="177">
        <v>82.818666666666658</v>
      </c>
      <c r="GG131" s="177">
        <v>0</v>
      </c>
      <c r="GH131" s="177">
        <v>0</v>
      </c>
      <c r="GI131" s="177">
        <v>0</v>
      </c>
      <c r="GJ131" s="177">
        <v>0</v>
      </c>
      <c r="GK131" s="178"/>
      <c r="GL131" s="103">
        <v>0</v>
      </c>
      <c r="GM131" s="124"/>
      <c r="GN131" s="104">
        <v>0</v>
      </c>
      <c r="GO131" s="104">
        <v>0</v>
      </c>
      <c r="GP131" s="104">
        <v>0</v>
      </c>
      <c r="GQ131" s="104">
        <v>0</v>
      </c>
      <c r="GR131" s="104">
        <v>0</v>
      </c>
      <c r="GS131" s="104">
        <v>0</v>
      </c>
      <c r="GT131" s="104">
        <v>0</v>
      </c>
      <c r="GU131" s="104">
        <v>0</v>
      </c>
      <c r="GV131" s="104">
        <v>0</v>
      </c>
      <c r="GW131" s="104">
        <v>0</v>
      </c>
      <c r="GX131" s="104">
        <v>0</v>
      </c>
      <c r="GY131" s="104">
        <v>0</v>
      </c>
      <c r="GZ131" s="104">
        <v>0</v>
      </c>
      <c r="HA131" s="104">
        <v>0</v>
      </c>
      <c r="HB131" s="104">
        <v>0</v>
      </c>
      <c r="HC131" s="104">
        <v>0</v>
      </c>
      <c r="HD131" s="104">
        <v>0</v>
      </c>
      <c r="HE131" s="104">
        <v>0</v>
      </c>
      <c r="HF131" s="104">
        <v>0</v>
      </c>
      <c r="HG131" s="104">
        <v>0</v>
      </c>
      <c r="HH131" s="104">
        <v>0</v>
      </c>
      <c r="HI131" s="104">
        <v>0</v>
      </c>
      <c r="HJ131" s="104">
        <v>0</v>
      </c>
      <c r="HK131" s="104">
        <v>0</v>
      </c>
      <c r="HL131" s="104">
        <v>0</v>
      </c>
      <c r="HM131" s="104">
        <v>0</v>
      </c>
      <c r="HN131" s="104">
        <v>0</v>
      </c>
      <c r="HO131" s="104">
        <v>0</v>
      </c>
      <c r="HP131" s="104"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v>0</v>
      </c>
      <c r="HZ131" s="280">
        <v>0</v>
      </c>
      <c r="IA131" s="280">
        <v>0</v>
      </c>
      <c r="IB131" s="64" t="b">
        <v>0</v>
      </c>
      <c r="IC131" s="64"/>
    </row>
    <row r="132" spans="1:237" s="106" customFormat="1" ht="22.5" customHeight="1" x14ac:dyDescent="0.25">
      <c r="A132" s="368" t="s">
        <v>3294</v>
      </c>
      <c r="B132" s="369" t="s">
        <v>3295</v>
      </c>
      <c r="C132" s="370" t="s">
        <v>3193</v>
      </c>
      <c r="D132" s="371" t="s">
        <v>3296</v>
      </c>
      <c r="E132" s="371" t="s">
        <v>3297</v>
      </c>
      <c r="F132" s="372" t="s">
        <v>3181</v>
      </c>
      <c r="G132" s="372" t="s">
        <v>3182</v>
      </c>
      <c r="H132" s="373" t="s">
        <v>1356</v>
      </c>
      <c r="I132" s="374" t="s">
        <v>1356</v>
      </c>
      <c r="J132" s="421" t="s">
        <v>3188</v>
      </c>
      <c r="K132" s="421" t="s">
        <v>3185</v>
      </c>
      <c r="L132" s="329">
        <v>0</v>
      </c>
      <c r="M132" s="329">
        <v>0</v>
      </c>
      <c r="N132" s="657"/>
      <c r="O132" s="658" t="s">
        <v>3351</v>
      </c>
      <c r="P132" s="659">
        <v>0</v>
      </c>
      <c r="Q132" s="400"/>
      <c r="R132" s="401"/>
      <c r="S132" s="400"/>
      <c r="T132" s="401"/>
      <c r="U132" s="400">
        <f>Q132+'APONTAMENTO CREDENCIAMENTO'!U132</f>
        <v>0</v>
      </c>
      <c r="V132" s="400">
        <f>R132+'APONTAMENTO CREDENCIAMENTO'!V132</f>
        <v>0</v>
      </c>
      <c r="W132" s="400">
        <f>S132+'APONTAMENTO CREDENCIAMENTO'!W132</f>
        <v>0</v>
      </c>
      <c r="X132" s="400">
        <f>T132+'APONTAMENTO CREDENCIAMENTO'!X132</f>
        <v>0</v>
      </c>
      <c r="Y132" s="400">
        <f>U132+'APONTAMENTO CREDENCIAMENTO'!Y132</f>
        <v>0</v>
      </c>
      <c r="Z132" s="400">
        <f>V132+'APONTAMENTO CREDENCIAMENTO'!Z132</f>
        <v>0</v>
      </c>
      <c r="AA132" s="400">
        <f>W132+'APONTAMENTO CREDENCIAMENTO'!AA132</f>
        <v>0</v>
      </c>
      <c r="AB132" s="400">
        <f>X132+'APONTAMENTO CREDENCIAMENTO'!AB132</f>
        <v>0</v>
      </c>
      <c r="AC132" s="400">
        <f>Y132+'APONTAMENTO CREDENCIAMENTO'!AC132</f>
        <v>0</v>
      </c>
      <c r="AD132" s="400">
        <f>Z132+'APONTAMENTO CREDENCIAMENTO'!AD132</f>
        <v>0</v>
      </c>
      <c r="AE132" s="400">
        <f>AA132+'APONTAMENTO CREDENCIAMENTO'!AE132</f>
        <v>0</v>
      </c>
      <c r="AF132" s="400">
        <f>AB132+'APONTAMENTO CREDENCIAMENTO'!AF132</f>
        <v>0</v>
      </c>
      <c r="AG132" s="400">
        <f>AC132+'APONTAMENTO CREDENCIAMENTO'!AG132</f>
        <v>0</v>
      </c>
      <c r="AH132" s="400">
        <f>AD132+'APONTAMENTO CREDENCIAMENTO'!AH132</f>
        <v>0</v>
      </c>
      <c r="AI132" s="400">
        <f>AE132+'APONTAMENTO CREDENCIAMENTO'!AI132</f>
        <v>0</v>
      </c>
      <c r="AJ132" s="400">
        <f>AF132+'APONTAMENTO CREDENCIAMENTO'!AJ132</f>
        <v>0</v>
      </c>
      <c r="AK132" s="400">
        <f>AG132+'APONTAMENTO CREDENCIAMENTO'!AK132</f>
        <v>0</v>
      </c>
      <c r="AL132" s="400">
        <f>AH132+'APONTAMENTO CREDENCIAMENTO'!AL132</f>
        <v>0</v>
      </c>
      <c r="AM132" s="400">
        <f>AI132+'APONTAMENTO CREDENCIAMENTO'!AM132</f>
        <v>0</v>
      </c>
      <c r="AN132" s="400">
        <f>AJ132+'APONTAMENTO CREDENCIAMENTO'!AN132</f>
        <v>0</v>
      </c>
      <c r="AO132" s="400">
        <f>AK132+'APONTAMENTO CREDENCIAMENTO'!AO132</f>
        <v>0</v>
      </c>
      <c r="AP132" s="400">
        <f>AL132+'APONTAMENTO CREDENCIAMENTO'!AP132</f>
        <v>0</v>
      </c>
      <c r="AQ132" s="400">
        <f>AM132+'APONTAMENTO CREDENCIAMENTO'!AQ132</f>
        <v>0</v>
      </c>
      <c r="AR132" s="400">
        <f>AN132+'APONTAMENTO CREDENCIAMENTO'!AR132</f>
        <v>0</v>
      </c>
      <c r="AS132" s="400">
        <f>AO132+'APONTAMENTO CREDENCIAMENTO'!AS132</f>
        <v>0</v>
      </c>
      <c r="AT132" s="400">
        <f>AP132+'APONTAMENTO CREDENCIAMENTO'!AT132</f>
        <v>0</v>
      </c>
      <c r="AU132" s="400">
        <f>AQ132+'APONTAMENTO CREDENCIAMENTO'!AU132</f>
        <v>0</v>
      </c>
      <c r="AV132" s="400">
        <f>AR132+'APONTAMENTO CREDENCIAMENTO'!AV132</f>
        <v>0</v>
      </c>
      <c r="AW132" s="400">
        <f>AS132+'APONTAMENTO CREDENCIAMENTO'!AW132</f>
        <v>0</v>
      </c>
      <c r="AX132" s="400">
        <f>AT132+'APONTAMENTO CREDENCIAMENTO'!AX132</f>
        <v>0</v>
      </c>
      <c r="AY132" s="400">
        <f>AU132+'APONTAMENTO CREDENCIAMENTO'!AY132</f>
        <v>0</v>
      </c>
      <c r="AZ132" s="400">
        <f>AV132+'APONTAMENTO CREDENCIAMENTO'!AZ132</f>
        <v>0</v>
      </c>
      <c r="BA132" s="400">
        <f>AW132+'APONTAMENTO CREDENCIAMENTO'!BA132</f>
        <v>0</v>
      </c>
      <c r="BB132" s="400">
        <f>AX132+'APONTAMENTO CREDENCIAMENTO'!BB132</f>
        <v>0</v>
      </c>
      <c r="BC132" s="400">
        <f>AY132+'APONTAMENTO CREDENCIAMENTO'!BC132</f>
        <v>0</v>
      </c>
      <c r="BD132" s="400">
        <f>AZ132+'APONTAMENTO CREDENCIAMENTO'!BD132</f>
        <v>0</v>
      </c>
      <c r="BE132" s="400">
        <f>BA132+'APONTAMENTO CREDENCIAMENTO'!BE132</f>
        <v>0</v>
      </c>
      <c r="BF132" s="400">
        <f>BB132+'APONTAMENTO CREDENCIAMENTO'!BF132</f>
        <v>0</v>
      </c>
      <c r="BG132" s="400">
        <f>BC132+'APONTAMENTO CREDENCIAMENTO'!BG132</f>
        <v>0</v>
      </c>
      <c r="BH132" s="400">
        <f>BD132+'APONTAMENTO CREDENCIAMENTO'!BH132</f>
        <v>0</v>
      </c>
      <c r="BI132" s="400">
        <f>BE132+'APONTAMENTO CREDENCIAMENTO'!BI132</f>
        <v>0</v>
      </c>
      <c r="BJ132" s="400">
        <f>BF132+'APONTAMENTO CREDENCIAMENTO'!BJ132</f>
        <v>0</v>
      </c>
      <c r="BK132" s="400">
        <f>BG132+'APONTAMENTO CREDENCIAMENTO'!BK132</f>
        <v>0</v>
      </c>
      <c r="BL132" s="400">
        <f>BH132+'APONTAMENTO CREDENCIAMENTO'!BL132</f>
        <v>0</v>
      </c>
      <c r="BM132" s="400">
        <f>BI132+'APONTAMENTO CREDENCIAMENTO'!BM132</f>
        <v>0</v>
      </c>
      <c r="BN132" s="400">
        <f>BJ132+'APONTAMENTO CREDENCIAMENTO'!BN132</f>
        <v>0</v>
      </c>
      <c r="BO132" s="400">
        <f>BK132+'APONTAMENTO CREDENCIAMENTO'!BO132</f>
        <v>0</v>
      </c>
      <c r="BP132" s="400">
        <f>BL132+'APONTAMENTO CREDENCIAMENTO'!BP132</f>
        <v>0</v>
      </c>
      <c r="BQ132" s="400">
        <f>BM132+'APONTAMENTO CREDENCIAMENTO'!BQ132</f>
        <v>0</v>
      </c>
      <c r="BR132" s="400">
        <f>BN132+'APONTAMENTO CREDENCIAMENTO'!BR132</f>
        <v>0</v>
      </c>
      <c r="BS132" s="400">
        <f>BO132+'APONTAMENTO CREDENCIAMENTO'!BS132</f>
        <v>0</v>
      </c>
      <c r="BT132" s="400">
        <f>BP132+'APONTAMENTO CREDENCIAMENTO'!BT132</f>
        <v>0</v>
      </c>
      <c r="BU132" s="400">
        <f>BQ132+'APONTAMENTO CREDENCIAMENTO'!BU132</f>
        <v>0</v>
      </c>
      <c r="BV132" s="400">
        <f>BR132+'APONTAMENTO CREDENCIAMENTO'!BV132</f>
        <v>0</v>
      </c>
      <c r="BW132" s="400">
        <f>BS132+'APONTAMENTO CREDENCIAMENTO'!BW132</f>
        <v>0</v>
      </c>
      <c r="BX132" s="400">
        <f>BT132+'APONTAMENTO CREDENCIAMENTO'!BX132</f>
        <v>0</v>
      </c>
      <c r="BY132" s="400">
        <f>BU132+'APONTAMENTO CREDENCIAMENTO'!BY132</f>
        <v>0</v>
      </c>
      <c r="BZ132" s="400">
        <f>BV132+'APONTAMENTO CREDENCIAMENTO'!BZ132</f>
        <v>0</v>
      </c>
      <c r="CA132" s="400">
        <f>BW132+'APONTAMENTO CREDENCIAMENTO'!CA132</f>
        <v>0</v>
      </c>
      <c r="CB132" s="400">
        <f>BX132+'APONTAMENTO CREDENCIAMENTO'!CB132</f>
        <v>0</v>
      </c>
      <c r="CC132" s="400">
        <f>BY132+'APONTAMENTO CREDENCIAMENTO'!CC132</f>
        <v>0</v>
      </c>
      <c r="CD132" s="400">
        <f>BZ132+'APONTAMENTO CREDENCIAMENTO'!CD132</f>
        <v>0</v>
      </c>
      <c r="CE132" s="400">
        <f>CA132+'APONTAMENTO CREDENCIAMENTO'!CE132</f>
        <v>0</v>
      </c>
      <c r="CF132" s="400">
        <f>CB132+'APONTAMENTO CREDENCIAMENTO'!CF132</f>
        <v>0</v>
      </c>
      <c r="CG132" s="400">
        <f>CC132+'APONTAMENTO CREDENCIAMENTO'!CG132</f>
        <v>0</v>
      </c>
      <c r="CH132" s="400">
        <f>CD132+'APONTAMENTO CREDENCIAMENTO'!CH132</f>
        <v>0</v>
      </c>
      <c r="CI132" s="400">
        <f>CE132+'APONTAMENTO CREDENCIAMENTO'!CI132</f>
        <v>0</v>
      </c>
      <c r="CJ132" s="400">
        <f>CF132+'APONTAMENTO CREDENCIAMENTO'!CJ132</f>
        <v>0</v>
      </c>
      <c r="CK132" s="400">
        <f>CG132+'APONTAMENTO CREDENCIAMENTO'!CK132</f>
        <v>0</v>
      </c>
      <c r="CL132" s="400">
        <f>CH132+'APONTAMENTO CREDENCIAMENTO'!CL132</f>
        <v>0</v>
      </c>
      <c r="CM132" s="400">
        <f>CI132+'APONTAMENTO CREDENCIAMENTO'!CM132</f>
        <v>0</v>
      </c>
      <c r="CN132" s="400">
        <f>CJ132+'APONTAMENTO CREDENCIAMENTO'!CN132</f>
        <v>0</v>
      </c>
      <c r="CO132" s="400">
        <f>CK132+'APONTAMENTO CREDENCIAMENTO'!CO132</f>
        <v>0</v>
      </c>
      <c r="CP132" s="400">
        <f>CL132+'APONTAMENTO CREDENCIAMENTO'!CP132</f>
        <v>0</v>
      </c>
      <c r="CQ132" s="400">
        <f>CM132+'APONTAMENTO CREDENCIAMENTO'!CQ132</f>
        <v>0</v>
      </c>
      <c r="CR132" s="400">
        <f>CN132+'APONTAMENTO CREDENCIAMENTO'!CR132</f>
        <v>0</v>
      </c>
      <c r="CS132" s="400">
        <f>CO132+'APONTAMENTO CREDENCIAMENTO'!CS132</f>
        <v>0</v>
      </c>
      <c r="CT132" s="400">
        <f>CP132+'APONTAMENTO CREDENCIAMENTO'!CT132</f>
        <v>0</v>
      </c>
      <c r="CU132" s="400">
        <f>CQ132+'APONTAMENTO CREDENCIAMENTO'!CU132</f>
        <v>0</v>
      </c>
      <c r="CV132" s="400">
        <f>CR132+'APONTAMENTO CREDENCIAMENTO'!CV132</f>
        <v>0</v>
      </c>
      <c r="CW132" s="400">
        <f>CS132+'APONTAMENTO CREDENCIAMENTO'!CW132</f>
        <v>0</v>
      </c>
      <c r="CX132" s="400">
        <f>CT132+'APONTAMENTO CREDENCIAMENTO'!CX132</f>
        <v>0</v>
      </c>
      <c r="CY132" s="400">
        <f>CU132+'APONTAMENTO CREDENCIAMENTO'!CY132</f>
        <v>0</v>
      </c>
      <c r="CZ132" s="400">
        <f>CV132+'APONTAMENTO CREDENCIAMENTO'!CZ132</f>
        <v>0</v>
      </c>
      <c r="DA132" s="400">
        <f>CW132+'APONTAMENTO CREDENCIAMENTO'!DA132</f>
        <v>0</v>
      </c>
      <c r="DB132" s="400">
        <f>CX132+'APONTAMENTO CREDENCIAMENTO'!DB132</f>
        <v>0</v>
      </c>
      <c r="DC132" s="400">
        <f>CY132+'APONTAMENTO CREDENCIAMENTO'!DC132</f>
        <v>0</v>
      </c>
      <c r="DD132" s="400">
        <f>CZ132+'APONTAMENTO CREDENCIAMENTO'!DD132</f>
        <v>0</v>
      </c>
      <c r="DE132" s="400">
        <f>DA132+'APONTAMENTO CREDENCIAMENTO'!DE132</f>
        <v>0</v>
      </c>
      <c r="DF132" s="400">
        <f>DB132+'APONTAMENTO CREDENCIAMENTO'!DF132</f>
        <v>0</v>
      </c>
      <c r="DG132" s="400">
        <f>DC132+'APONTAMENTO CREDENCIAMENTO'!DG132</f>
        <v>0</v>
      </c>
      <c r="DH132" s="400">
        <f>DD132+'APONTAMENTO CREDENCIAMENTO'!DH132</f>
        <v>0</v>
      </c>
      <c r="DI132" s="400">
        <f>DE132+'APONTAMENTO CREDENCIAMENTO'!DI132</f>
        <v>0</v>
      </c>
      <c r="DJ132" s="400">
        <f>DF132+'APONTAMENTO CREDENCIAMENTO'!DJ132</f>
        <v>0</v>
      </c>
      <c r="DK132" s="400">
        <f>DG132+'APONTAMENTO CREDENCIAMENTO'!DK132</f>
        <v>0</v>
      </c>
      <c r="DL132" s="400">
        <f>DH132+'APONTAMENTO CREDENCIAMENTO'!DL132</f>
        <v>0</v>
      </c>
      <c r="DM132" s="400">
        <f>DI132+'APONTAMENTO CREDENCIAMENTO'!DM132</f>
        <v>0</v>
      </c>
      <c r="DN132" s="400">
        <f>DJ132+'APONTAMENTO CREDENCIAMENTO'!DN132</f>
        <v>0</v>
      </c>
      <c r="DO132" s="400">
        <f>DK132+'APONTAMENTO CREDENCIAMENTO'!DO132</f>
        <v>0</v>
      </c>
      <c r="DP132" s="400">
        <f>DL132+'APONTAMENTO CREDENCIAMENTO'!DP132</f>
        <v>0</v>
      </c>
      <c r="DQ132" s="400">
        <f>DM132+'APONTAMENTO CREDENCIAMENTO'!DQ132</f>
        <v>0</v>
      </c>
      <c r="DR132" s="400">
        <f>DN132+'APONTAMENTO CREDENCIAMENTO'!DR132</f>
        <v>0</v>
      </c>
      <c r="DS132" s="400">
        <f>DO132+'APONTAMENTO CREDENCIAMENTO'!DS132</f>
        <v>0</v>
      </c>
      <c r="DT132" s="400">
        <f>DP132+'APONTAMENTO CREDENCIAMENTO'!DT132</f>
        <v>0</v>
      </c>
      <c r="DU132" s="400">
        <f>DQ132+'APONTAMENTO CREDENCIAMENTO'!DU132</f>
        <v>0</v>
      </c>
      <c r="DV132" s="400">
        <f>DR132+'APONTAMENTO CREDENCIAMENTO'!DV132</f>
        <v>0</v>
      </c>
      <c r="DW132" s="400">
        <f>DS132+'APONTAMENTO CREDENCIAMENTO'!DW132</f>
        <v>0</v>
      </c>
      <c r="DX132" s="400">
        <f>DT132+'APONTAMENTO CREDENCIAMENTO'!DX132</f>
        <v>0</v>
      </c>
      <c r="DY132" s="400">
        <f>DU132+'APONTAMENTO CREDENCIAMENTO'!DY132</f>
        <v>0</v>
      </c>
      <c r="DZ132" s="400">
        <f>DV132+'APONTAMENTO CREDENCIAMENTO'!DZ132</f>
        <v>0</v>
      </c>
      <c r="EA132" s="400">
        <f>DW132+'APONTAMENTO CREDENCIAMENTO'!EA132</f>
        <v>0</v>
      </c>
      <c r="EB132" s="400">
        <f>DX132+'APONTAMENTO CREDENCIAMENTO'!EB132</f>
        <v>0</v>
      </c>
      <c r="EC132" s="400">
        <f>DY132+'APONTAMENTO CREDENCIAMENTO'!EC132</f>
        <v>0</v>
      </c>
      <c r="ED132" s="400">
        <f>DZ132+'APONTAMENTO CREDENCIAMENTO'!ED132</f>
        <v>0</v>
      </c>
      <c r="EE132" s="400">
        <f>EA132+'APONTAMENTO CREDENCIAMENTO'!EE132</f>
        <v>0</v>
      </c>
      <c r="EF132" s="400">
        <f>EB132+'APONTAMENTO CREDENCIAMENTO'!EF132</f>
        <v>0</v>
      </c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v>0</v>
      </c>
      <c r="EQ132" s="171">
        <v>0</v>
      </c>
      <c r="ER132" s="171">
        <v>0</v>
      </c>
      <c r="ES132" s="171">
        <v>0</v>
      </c>
      <c r="ET132" s="171">
        <v>0</v>
      </c>
      <c r="EU132" s="171">
        <v>0</v>
      </c>
      <c r="EV132" s="172">
        <v>0</v>
      </c>
      <c r="EW132" s="173"/>
      <c r="EX132" s="248">
        <v>0</v>
      </c>
      <c r="EY132" s="174">
        <v>0</v>
      </c>
      <c r="EZ132" s="249">
        <v>0</v>
      </c>
      <c r="FA132" s="249">
        <v>0</v>
      </c>
      <c r="FB132" s="174">
        <v>0</v>
      </c>
      <c r="FC132" s="126">
        <v>0</v>
      </c>
      <c r="FD132" s="250"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v>0</v>
      </c>
      <c r="HZ132" s="280">
        <v>0</v>
      </c>
      <c r="IA132" s="280">
        <v>0</v>
      </c>
      <c r="IB132" s="64"/>
      <c r="IC132" s="64"/>
    </row>
    <row r="133" spans="1:237" s="106" customFormat="1" ht="22.5" customHeight="1" x14ac:dyDescent="0.25">
      <c r="A133" s="368" t="s">
        <v>3294</v>
      </c>
      <c r="B133" s="369" t="s">
        <v>3295</v>
      </c>
      <c r="C133" s="375" t="s">
        <v>3193</v>
      </c>
      <c r="D133" s="371" t="s">
        <v>3296</v>
      </c>
      <c r="E133" s="371" t="s">
        <v>3297</v>
      </c>
      <c r="F133" s="376" t="s">
        <v>3181</v>
      </c>
      <c r="G133" s="376" t="s">
        <v>3182</v>
      </c>
      <c r="H133" s="373" t="s">
        <v>1356</v>
      </c>
      <c r="I133" s="374" t="s">
        <v>1356</v>
      </c>
      <c r="J133" s="421" t="s">
        <v>3188</v>
      </c>
      <c r="K133" s="422" t="s">
        <v>3186</v>
      </c>
      <c r="L133" s="329">
        <v>0</v>
      </c>
      <c r="M133" s="329">
        <v>0</v>
      </c>
      <c r="N133" s="657"/>
      <c r="O133" s="658" t="s">
        <v>3351</v>
      </c>
      <c r="P133" s="659">
        <v>0</v>
      </c>
      <c r="Q133" s="400"/>
      <c r="R133" s="401"/>
      <c r="S133" s="400"/>
      <c r="T133" s="401"/>
      <c r="U133" s="400">
        <f>Q133+'APONTAMENTO CREDENCIAMENTO'!U133</f>
        <v>0</v>
      </c>
      <c r="V133" s="400">
        <f>R133+'APONTAMENTO CREDENCIAMENTO'!V133</f>
        <v>0</v>
      </c>
      <c r="W133" s="400">
        <f>S133+'APONTAMENTO CREDENCIAMENTO'!W133</f>
        <v>0</v>
      </c>
      <c r="X133" s="400">
        <f>T133+'APONTAMENTO CREDENCIAMENTO'!X133</f>
        <v>0</v>
      </c>
      <c r="Y133" s="400">
        <f>U133+'APONTAMENTO CREDENCIAMENTO'!Y133</f>
        <v>0</v>
      </c>
      <c r="Z133" s="400">
        <f>V133+'APONTAMENTO CREDENCIAMENTO'!Z133</f>
        <v>0</v>
      </c>
      <c r="AA133" s="400">
        <f>W133+'APONTAMENTO CREDENCIAMENTO'!AA133</f>
        <v>0</v>
      </c>
      <c r="AB133" s="400">
        <f>X133+'APONTAMENTO CREDENCIAMENTO'!AB133</f>
        <v>0</v>
      </c>
      <c r="AC133" s="400">
        <f>Y133+'APONTAMENTO CREDENCIAMENTO'!AC133</f>
        <v>0</v>
      </c>
      <c r="AD133" s="400">
        <f>Z133+'APONTAMENTO CREDENCIAMENTO'!AD133</f>
        <v>0</v>
      </c>
      <c r="AE133" s="400">
        <f>AA133+'APONTAMENTO CREDENCIAMENTO'!AE133</f>
        <v>0</v>
      </c>
      <c r="AF133" s="400">
        <f>AB133+'APONTAMENTO CREDENCIAMENTO'!AF133</f>
        <v>0</v>
      </c>
      <c r="AG133" s="400">
        <f>AC133+'APONTAMENTO CREDENCIAMENTO'!AG133</f>
        <v>0</v>
      </c>
      <c r="AH133" s="400">
        <f>AD133+'APONTAMENTO CREDENCIAMENTO'!AH133</f>
        <v>0</v>
      </c>
      <c r="AI133" s="400">
        <f>AE133+'APONTAMENTO CREDENCIAMENTO'!AI133</f>
        <v>0</v>
      </c>
      <c r="AJ133" s="400">
        <f>AF133+'APONTAMENTO CREDENCIAMENTO'!AJ133</f>
        <v>0</v>
      </c>
      <c r="AK133" s="400">
        <f>AG133+'APONTAMENTO CREDENCIAMENTO'!AK133</f>
        <v>0</v>
      </c>
      <c r="AL133" s="400">
        <f>AH133+'APONTAMENTO CREDENCIAMENTO'!AL133</f>
        <v>0</v>
      </c>
      <c r="AM133" s="400">
        <f>AI133+'APONTAMENTO CREDENCIAMENTO'!AM133</f>
        <v>0</v>
      </c>
      <c r="AN133" s="400">
        <f>AJ133+'APONTAMENTO CREDENCIAMENTO'!AN133</f>
        <v>0</v>
      </c>
      <c r="AO133" s="400">
        <f>AK133+'APONTAMENTO CREDENCIAMENTO'!AO133</f>
        <v>0</v>
      </c>
      <c r="AP133" s="400">
        <f>AL133+'APONTAMENTO CREDENCIAMENTO'!AP133</f>
        <v>0</v>
      </c>
      <c r="AQ133" s="400">
        <f>AM133+'APONTAMENTO CREDENCIAMENTO'!AQ133</f>
        <v>0</v>
      </c>
      <c r="AR133" s="400">
        <f>AN133+'APONTAMENTO CREDENCIAMENTO'!AR133</f>
        <v>0</v>
      </c>
      <c r="AS133" s="400">
        <f>AO133+'APONTAMENTO CREDENCIAMENTO'!AS133</f>
        <v>0</v>
      </c>
      <c r="AT133" s="400">
        <f>AP133+'APONTAMENTO CREDENCIAMENTO'!AT133</f>
        <v>0</v>
      </c>
      <c r="AU133" s="400">
        <f>AQ133+'APONTAMENTO CREDENCIAMENTO'!AU133</f>
        <v>0</v>
      </c>
      <c r="AV133" s="400">
        <f>AR133+'APONTAMENTO CREDENCIAMENTO'!AV133</f>
        <v>0</v>
      </c>
      <c r="AW133" s="400">
        <f>AS133+'APONTAMENTO CREDENCIAMENTO'!AW133</f>
        <v>0</v>
      </c>
      <c r="AX133" s="400">
        <f>AT133+'APONTAMENTO CREDENCIAMENTO'!AX133</f>
        <v>0</v>
      </c>
      <c r="AY133" s="400">
        <f>AU133+'APONTAMENTO CREDENCIAMENTO'!AY133</f>
        <v>0</v>
      </c>
      <c r="AZ133" s="400">
        <f>AV133+'APONTAMENTO CREDENCIAMENTO'!AZ133</f>
        <v>0</v>
      </c>
      <c r="BA133" s="400">
        <f>AW133+'APONTAMENTO CREDENCIAMENTO'!BA133</f>
        <v>0</v>
      </c>
      <c r="BB133" s="400">
        <f>AX133+'APONTAMENTO CREDENCIAMENTO'!BB133</f>
        <v>0</v>
      </c>
      <c r="BC133" s="400">
        <f>AY133+'APONTAMENTO CREDENCIAMENTO'!BC133</f>
        <v>0</v>
      </c>
      <c r="BD133" s="400">
        <f>AZ133+'APONTAMENTO CREDENCIAMENTO'!BD133</f>
        <v>0</v>
      </c>
      <c r="BE133" s="400">
        <f>BA133+'APONTAMENTO CREDENCIAMENTO'!BE133</f>
        <v>0</v>
      </c>
      <c r="BF133" s="400">
        <f>BB133+'APONTAMENTO CREDENCIAMENTO'!BF133</f>
        <v>0</v>
      </c>
      <c r="BG133" s="400">
        <f>BC133+'APONTAMENTO CREDENCIAMENTO'!BG133</f>
        <v>0</v>
      </c>
      <c r="BH133" s="400">
        <f>BD133+'APONTAMENTO CREDENCIAMENTO'!BH133</f>
        <v>0</v>
      </c>
      <c r="BI133" s="400">
        <f>BE133+'APONTAMENTO CREDENCIAMENTO'!BI133</f>
        <v>0</v>
      </c>
      <c r="BJ133" s="400">
        <f>BF133+'APONTAMENTO CREDENCIAMENTO'!BJ133</f>
        <v>0</v>
      </c>
      <c r="BK133" s="400">
        <f>BG133+'APONTAMENTO CREDENCIAMENTO'!BK133</f>
        <v>0</v>
      </c>
      <c r="BL133" s="400">
        <f>BH133+'APONTAMENTO CREDENCIAMENTO'!BL133</f>
        <v>0</v>
      </c>
      <c r="BM133" s="400">
        <f>BI133+'APONTAMENTO CREDENCIAMENTO'!BM133</f>
        <v>0</v>
      </c>
      <c r="BN133" s="400">
        <f>BJ133+'APONTAMENTO CREDENCIAMENTO'!BN133</f>
        <v>0</v>
      </c>
      <c r="BO133" s="400">
        <f>BK133+'APONTAMENTO CREDENCIAMENTO'!BO133</f>
        <v>0</v>
      </c>
      <c r="BP133" s="400">
        <f>BL133+'APONTAMENTO CREDENCIAMENTO'!BP133</f>
        <v>0</v>
      </c>
      <c r="BQ133" s="400">
        <f>BM133+'APONTAMENTO CREDENCIAMENTO'!BQ133</f>
        <v>0</v>
      </c>
      <c r="BR133" s="400">
        <f>BN133+'APONTAMENTO CREDENCIAMENTO'!BR133</f>
        <v>0</v>
      </c>
      <c r="BS133" s="400">
        <f>BO133+'APONTAMENTO CREDENCIAMENTO'!BS133</f>
        <v>0</v>
      </c>
      <c r="BT133" s="400">
        <f>BP133+'APONTAMENTO CREDENCIAMENTO'!BT133</f>
        <v>0</v>
      </c>
      <c r="BU133" s="400">
        <f>BQ133+'APONTAMENTO CREDENCIAMENTO'!BU133</f>
        <v>0</v>
      </c>
      <c r="BV133" s="400">
        <f>BR133+'APONTAMENTO CREDENCIAMENTO'!BV133</f>
        <v>0</v>
      </c>
      <c r="BW133" s="400">
        <f>BS133+'APONTAMENTO CREDENCIAMENTO'!BW133</f>
        <v>0</v>
      </c>
      <c r="BX133" s="400">
        <f>BT133+'APONTAMENTO CREDENCIAMENTO'!BX133</f>
        <v>0</v>
      </c>
      <c r="BY133" s="400">
        <f>BU133+'APONTAMENTO CREDENCIAMENTO'!BY133</f>
        <v>0</v>
      </c>
      <c r="BZ133" s="400">
        <f>BV133+'APONTAMENTO CREDENCIAMENTO'!BZ133</f>
        <v>0</v>
      </c>
      <c r="CA133" s="400">
        <f>BW133+'APONTAMENTO CREDENCIAMENTO'!CA133</f>
        <v>0</v>
      </c>
      <c r="CB133" s="400">
        <f>BX133+'APONTAMENTO CREDENCIAMENTO'!CB133</f>
        <v>0</v>
      </c>
      <c r="CC133" s="400">
        <f>BY133+'APONTAMENTO CREDENCIAMENTO'!CC133</f>
        <v>0</v>
      </c>
      <c r="CD133" s="400">
        <f>BZ133+'APONTAMENTO CREDENCIAMENTO'!CD133</f>
        <v>0</v>
      </c>
      <c r="CE133" s="400">
        <f>CA133+'APONTAMENTO CREDENCIAMENTO'!CE133</f>
        <v>0</v>
      </c>
      <c r="CF133" s="400">
        <f>CB133+'APONTAMENTO CREDENCIAMENTO'!CF133</f>
        <v>0</v>
      </c>
      <c r="CG133" s="400">
        <f>CC133+'APONTAMENTO CREDENCIAMENTO'!CG133</f>
        <v>0</v>
      </c>
      <c r="CH133" s="400">
        <f>CD133+'APONTAMENTO CREDENCIAMENTO'!CH133</f>
        <v>0</v>
      </c>
      <c r="CI133" s="400">
        <f>CE133+'APONTAMENTO CREDENCIAMENTO'!CI133</f>
        <v>0</v>
      </c>
      <c r="CJ133" s="400">
        <f>CF133+'APONTAMENTO CREDENCIAMENTO'!CJ133</f>
        <v>0</v>
      </c>
      <c r="CK133" s="400">
        <f>CG133+'APONTAMENTO CREDENCIAMENTO'!CK133</f>
        <v>0</v>
      </c>
      <c r="CL133" s="400">
        <f>CH133+'APONTAMENTO CREDENCIAMENTO'!CL133</f>
        <v>0</v>
      </c>
      <c r="CM133" s="400">
        <f>CI133+'APONTAMENTO CREDENCIAMENTO'!CM133</f>
        <v>0</v>
      </c>
      <c r="CN133" s="400">
        <f>CJ133+'APONTAMENTO CREDENCIAMENTO'!CN133</f>
        <v>0</v>
      </c>
      <c r="CO133" s="400">
        <f>CK133+'APONTAMENTO CREDENCIAMENTO'!CO133</f>
        <v>0</v>
      </c>
      <c r="CP133" s="400">
        <f>CL133+'APONTAMENTO CREDENCIAMENTO'!CP133</f>
        <v>0</v>
      </c>
      <c r="CQ133" s="400">
        <f>CM133+'APONTAMENTO CREDENCIAMENTO'!CQ133</f>
        <v>0</v>
      </c>
      <c r="CR133" s="400">
        <f>CN133+'APONTAMENTO CREDENCIAMENTO'!CR133</f>
        <v>0</v>
      </c>
      <c r="CS133" s="400">
        <f>CO133+'APONTAMENTO CREDENCIAMENTO'!CS133</f>
        <v>0</v>
      </c>
      <c r="CT133" s="400">
        <f>CP133+'APONTAMENTO CREDENCIAMENTO'!CT133</f>
        <v>0</v>
      </c>
      <c r="CU133" s="400">
        <f>CQ133+'APONTAMENTO CREDENCIAMENTO'!CU133</f>
        <v>0</v>
      </c>
      <c r="CV133" s="400">
        <f>CR133+'APONTAMENTO CREDENCIAMENTO'!CV133</f>
        <v>0</v>
      </c>
      <c r="CW133" s="400">
        <f>CS133+'APONTAMENTO CREDENCIAMENTO'!CW133</f>
        <v>0</v>
      </c>
      <c r="CX133" s="400">
        <f>CT133+'APONTAMENTO CREDENCIAMENTO'!CX133</f>
        <v>0</v>
      </c>
      <c r="CY133" s="400">
        <f>CU133+'APONTAMENTO CREDENCIAMENTO'!CY133</f>
        <v>0</v>
      </c>
      <c r="CZ133" s="400">
        <f>CV133+'APONTAMENTO CREDENCIAMENTO'!CZ133</f>
        <v>0</v>
      </c>
      <c r="DA133" s="400">
        <f>CW133+'APONTAMENTO CREDENCIAMENTO'!DA133</f>
        <v>0</v>
      </c>
      <c r="DB133" s="400">
        <f>CX133+'APONTAMENTO CREDENCIAMENTO'!DB133</f>
        <v>0</v>
      </c>
      <c r="DC133" s="400">
        <f>CY133+'APONTAMENTO CREDENCIAMENTO'!DC133</f>
        <v>0</v>
      </c>
      <c r="DD133" s="400">
        <f>CZ133+'APONTAMENTO CREDENCIAMENTO'!DD133</f>
        <v>0</v>
      </c>
      <c r="DE133" s="400">
        <f>DA133+'APONTAMENTO CREDENCIAMENTO'!DE133</f>
        <v>0</v>
      </c>
      <c r="DF133" s="400">
        <f>DB133+'APONTAMENTO CREDENCIAMENTO'!DF133</f>
        <v>0</v>
      </c>
      <c r="DG133" s="400">
        <f>DC133+'APONTAMENTO CREDENCIAMENTO'!DG133</f>
        <v>0</v>
      </c>
      <c r="DH133" s="400">
        <f>DD133+'APONTAMENTO CREDENCIAMENTO'!DH133</f>
        <v>0</v>
      </c>
      <c r="DI133" s="400">
        <f>DE133+'APONTAMENTO CREDENCIAMENTO'!DI133</f>
        <v>0</v>
      </c>
      <c r="DJ133" s="400">
        <f>DF133+'APONTAMENTO CREDENCIAMENTO'!DJ133</f>
        <v>0</v>
      </c>
      <c r="DK133" s="400">
        <f>DG133+'APONTAMENTO CREDENCIAMENTO'!DK133</f>
        <v>0</v>
      </c>
      <c r="DL133" s="400">
        <f>DH133+'APONTAMENTO CREDENCIAMENTO'!DL133</f>
        <v>0</v>
      </c>
      <c r="DM133" s="400">
        <f>DI133+'APONTAMENTO CREDENCIAMENTO'!DM133</f>
        <v>0</v>
      </c>
      <c r="DN133" s="400">
        <f>DJ133+'APONTAMENTO CREDENCIAMENTO'!DN133</f>
        <v>0</v>
      </c>
      <c r="DO133" s="400">
        <f>DK133+'APONTAMENTO CREDENCIAMENTO'!DO133</f>
        <v>0</v>
      </c>
      <c r="DP133" s="400">
        <f>DL133+'APONTAMENTO CREDENCIAMENTO'!DP133</f>
        <v>0</v>
      </c>
      <c r="DQ133" s="400">
        <f>DM133+'APONTAMENTO CREDENCIAMENTO'!DQ133</f>
        <v>0</v>
      </c>
      <c r="DR133" s="400">
        <f>DN133+'APONTAMENTO CREDENCIAMENTO'!DR133</f>
        <v>0</v>
      </c>
      <c r="DS133" s="400">
        <f>DO133+'APONTAMENTO CREDENCIAMENTO'!DS133</f>
        <v>0</v>
      </c>
      <c r="DT133" s="400">
        <f>DP133+'APONTAMENTO CREDENCIAMENTO'!DT133</f>
        <v>0</v>
      </c>
      <c r="DU133" s="400">
        <f>DQ133+'APONTAMENTO CREDENCIAMENTO'!DU133</f>
        <v>0</v>
      </c>
      <c r="DV133" s="400">
        <f>DR133+'APONTAMENTO CREDENCIAMENTO'!DV133</f>
        <v>0</v>
      </c>
      <c r="DW133" s="400">
        <f>DS133+'APONTAMENTO CREDENCIAMENTO'!DW133</f>
        <v>0</v>
      </c>
      <c r="DX133" s="400">
        <f>DT133+'APONTAMENTO CREDENCIAMENTO'!DX133</f>
        <v>0</v>
      </c>
      <c r="DY133" s="400">
        <f>DU133+'APONTAMENTO CREDENCIAMENTO'!DY133</f>
        <v>0</v>
      </c>
      <c r="DZ133" s="400">
        <f>DV133+'APONTAMENTO CREDENCIAMENTO'!DZ133</f>
        <v>0</v>
      </c>
      <c r="EA133" s="400">
        <f>DW133+'APONTAMENTO CREDENCIAMENTO'!EA133</f>
        <v>0</v>
      </c>
      <c r="EB133" s="400">
        <f>DX133+'APONTAMENTO CREDENCIAMENTO'!EB133</f>
        <v>0</v>
      </c>
      <c r="EC133" s="400">
        <f>DY133+'APONTAMENTO CREDENCIAMENTO'!EC133</f>
        <v>0</v>
      </c>
      <c r="ED133" s="400">
        <f>DZ133+'APONTAMENTO CREDENCIAMENTO'!ED133</f>
        <v>0</v>
      </c>
      <c r="EE133" s="400">
        <f>EA133+'APONTAMENTO CREDENCIAMENTO'!EE133</f>
        <v>0</v>
      </c>
      <c r="EF133" s="400">
        <f>EB133+'APONTAMENTO CREDENCIAMENTO'!EF133</f>
        <v>0</v>
      </c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v>0</v>
      </c>
      <c r="EQ133" s="171">
        <v>0</v>
      </c>
      <c r="ER133" s="171">
        <v>0</v>
      </c>
      <c r="ES133" s="171">
        <v>0</v>
      </c>
      <c r="ET133" s="171">
        <v>0</v>
      </c>
      <c r="EU133" s="171">
        <v>0</v>
      </c>
      <c r="EV133" s="172">
        <v>0</v>
      </c>
      <c r="EW133" s="125"/>
      <c r="EX133" s="248">
        <v>0</v>
      </c>
      <c r="EY133" s="174">
        <v>0</v>
      </c>
      <c r="EZ133" s="249">
        <v>0</v>
      </c>
      <c r="FA133" s="249">
        <v>0</v>
      </c>
      <c r="FB133" s="174">
        <v>0</v>
      </c>
      <c r="FC133" s="126">
        <v>0</v>
      </c>
      <c r="FD133" s="250"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v>0</v>
      </c>
      <c r="HZ133" s="280">
        <v>0</v>
      </c>
      <c r="IA133" s="280">
        <v>0</v>
      </c>
      <c r="IB133" s="64"/>
      <c r="IC133" s="64"/>
    </row>
    <row r="134" spans="1:237" s="106" customFormat="1" ht="22.5" customHeight="1" x14ac:dyDescent="0.25">
      <c r="A134" s="368" t="s">
        <v>3294</v>
      </c>
      <c r="B134" s="369" t="s">
        <v>3295</v>
      </c>
      <c r="C134" s="375" t="s">
        <v>3193</v>
      </c>
      <c r="D134" s="371" t="s">
        <v>3296</v>
      </c>
      <c r="E134" s="371" t="s">
        <v>3297</v>
      </c>
      <c r="F134" s="376" t="s">
        <v>3181</v>
      </c>
      <c r="G134" s="376" t="s">
        <v>3182</v>
      </c>
      <c r="H134" s="373" t="s">
        <v>1356</v>
      </c>
      <c r="I134" s="374" t="s">
        <v>1356</v>
      </c>
      <c r="J134" s="421" t="s">
        <v>3188</v>
      </c>
      <c r="K134" s="423" t="s">
        <v>3187</v>
      </c>
      <c r="L134" s="329">
        <v>0</v>
      </c>
      <c r="M134" s="329">
        <v>0</v>
      </c>
      <c r="N134" s="657"/>
      <c r="O134" s="658" t="s">
        <v>3351</v>
      </c>
      <c r="P134" s="659">
        <v>0</v>
      </c>
      <c r="Q134" s="400">
        <v>24</v>
      </c>
      <c r="R134" s="401"/>
      <c r="S134" s="400"/>
      <c r="T134" s="401"/>
      <c r="U134" s="400">
        <f>Q134+'APONTAMENTO CREDENCIAMENTO'!U134</f>
        <v>24</v>
      </c>
      <c r="V134" s="400">
        <f>R134+'APONTAMENTO CREDENCIAMENTO'!V134</f>
        <v>0</v>
      </c>
      <c r="W134" s="400">
        <f>S134+'APONTAMENTO CREDENCIAMENTO'!W134</f>
        <v>0</v>
      </c>
      <c r="X134" s="400">
        <f>T134+'APONTAMENTO CREDENCIAMENTO'!X134</f>
        <v>0</v>
      </c>
      <c r="Y134" s="400">
        <f>U134+'APONTAMENTO CREDENCIAMENTO'!Y134</f>
        <v>24</v>
      </c>
      <c r="Z134" s="400">
        <f>V134+'APONTAMENTO CREDENCIAMENTO'!Z134</f>
        <v>0</v>
      </c>
      <c r="AA134" s="400">
        <f>W134+'APONTAMENTO CREDENCIAMENTO'!AA134</f>
        <v>0</v>
      </c>
      <c r="AB134" s="400">
        <f>X134+'APONTAMENTO CREDENCIAMENTO'!AB134</f>
        <v>0</v>
      </c>
      <c r="AC134" s="400">
        <f>Y134+'APONTAMENTO CREDENCIAMENTO'!AC134</f>
        <v>24</v>
      </c>
      <c r="AD134" s="400">
        <f>Z134+'APONTAMENTO CREDENCIAMENTO'!AD134</f>
        <v>0</v>
      </c>
      <c r="AE134" s="400">
        <f>AA134+'APONTAMENTO CREDENCIAMENTO'!AE134</f>
        <v>0</v>
      </c>
      <c r="AF134" s="400">
        <f>AB134+'APONTAMENTO CREDENCIAMENTO'!AF134</f>
        <v>0</v>
      </c>
      <c r="AG134" s="400">
        <f>AC134+'APONTAMENTO CREDENCIAMENTO'!AG134</f>
        <v>24</v>
      </c>
      <c r="AH134" s="400">
        <f>AD134+'APONTAMENTO CREDENCIAMENTO'!AH134</f>
        <v>0</v>
      </c>
      <c r="AI134" s="400">
        <f>AE134+'APONTAMENTO CREDENCIAMENTO'!AI134</f>
        <v>0</v>
      </c>
      <c r="AJ134" s="400">
        <f>AF134+'APONTAMENTO CREDENCIAMENTO'!AJ134</f>
        <v>0</v>
      </c>
      <c r="AK134" s="400">
        <f>AG134+'APONTAMENTO CREDENCIAMENTO'!AK134</f>
        <v>24</v>
      </c>
      <c r="AL134" s="400">
        <f>AH134+'APONTAMENTO CREDENCIAMENTO'!AL134</f>
        <v>0</v>
      </c>
      <c r="AM134" s="400">
        <f>AI134+'APONTAMENTO CREDENCIAMENTO'!AM134</f>
        <v>0</v>
      </c>
      <c r="AN134" s="400">
        <f>AJ134+'APONTAMENTO CREDENCIAMENTO'!AN134</f>
        <v>0</v>
      </c>
      <c r="AO134" s="400">
        <f>AK134+'APONTAMENTO CREDENCIAMENTO'!AO134</f>
        <v>24</v>
      </c>
      <c r="AP134" s="400">
        <f>AL134+'APONTAMENTO CREDENCIAMENTO'!AP134</f>
        <v>0</v>
      </c>
      <c r="AQ134" s="400">
        <f>AM134+'APONTAMENTO CREDENCIAMENTO'!AQ134</f>
        <v>0</v>
      </c>
      <c r="AR134" s="400">
        <f>AN134+'APONTAMENTO CREDENCIAMENTO'!AR134</f>
        <v>0</v>
      </c>
      <c r="AS134" s="400">
        <f>AO134+'APONTAMENTO CREDENCIAMENTO'!AS134</f>
        <v>24</v>
      </c>
      <c r="AT134" s="400">
        <f>AP134+'APONTAMENTO CREDENCIAMENTO'!AT134</f>
        <v>0</v>
      </c>
      <c r="AU134" s="400">
        <f>AQ134+'APONTAMENTO CREDENCIAMENTO'!AU134</f>
        <v>0</v>
      </c>
      <c r="AV134" s="400">
        <f>AR134+'APONTAMENTO CREDENCIAMENTO'!AV134</f>
        <v>0</v>
      </c>
      <c r="AW134" s="400">
        <f>AS134+'APONTAMENTO CREDENCIAMENTO'!AW134</f>
        <v>24</v>
      </c>
      <c r="AX134" s="400">
        <f>AT134+'APONTAMENTO CREDENCIAMENTO'!AX134</f>
        <v>0</v>
      </c>
      <c r="AY134" s="400">
        <f>AU134+'APONTAMENTO CREDENCIAMENTO'!AY134</f>
        <v>0</v>
      </c>
      <c r="AZ134" s="400">
        <f>AV134+'APONTAMENTO CREDENCIAMENTO'!AZ134</f>
        <v>0</v>
      </c>
      <c r="BA134" s="400">
        <f>AW134+'APONTAMENTO CREDENCIAMENTO'!BA134</f>
        <v>24</v>
      </c>
      <c r="BB134" s="400">
        <f>AX134+'APONTAMENTO CREDENCIAMENTO'!BB134</f>
        <v>0</v>
      </c>
      <c r="BC134" s="400">
        <f>AY134+'APONTAMENTO CREDENCIAMENTO'!BC134</f>
        <v>0</v>
      </c>
      <c r="BD134" s="400">
        <f>AZ134+'APONTAMENTO CREDENCIAMENTO'!BD134</f>
        <v>0</v>
      </c>
      <c r="BE134" s="400">
        <f>BA134+'APONTAMENTO CREDENCIAMENTO'!BE134</f>
        <v>24</v>
      </c>
      <c r="BF134" s="400">
        <f>BB134+'APONTAMENTO CREDENCIAMENTO'!BF134</f>
        <v>0</v>
      </c>
      <c r="BG134" s="400">
        <f>BC134+'APONTAMENTO CREDENCIAMENTO'!BG134</f>
        <v>0</v>
      </c>
      <c r="BH134" s="400">
        <f>BD134+'APONTAMENTO CREDENCIAMENTO'!BH134</f>
        <v>0</v>
      </c>
      <c r="BI134" s="400">
        <f>BE134+'APONTAMENTO CREDENCIAMENTO'!BI134</f>
        <v>24</v>
      </c>
      <c r="BJ134" s="400">
        <f>BF134+'APONTAMENTO CREDENCIAMENTO'!BJ134</f>
        <v>0</v>
      </c>
      <c r="BK134" s="400">
        <f>BG134+'APONTAMENTO CREDENCIAMENTO'!BK134</f>
        <v>0</v>
      </c>
      <c r="BL134" s="400">
        <f>BH134+'APONTAMENTO CREDENCIAMENTO'!BL134</f>
        <v>0</v>
      </c>
      <c r="BM134" s="400">
        <f>BI134+'APONTAMENTO CREDENCIAMENTO'!BM134</f>
        <v>24</v>
      </c>
      <c r="BN134" s="400">
        <f>BJ134+'APONTAMENTO CREDENCIAMENTO'!BN134</f>
        <v>0</v>
      </c>
      <c r="BO134" s="400">
        <f>BK134+'APONTAMENTO CREDENCIAMENTO'!BO134</f>
        <v>0</v>
      </c>
      <c r="BP134" s="400">
        <f>BL134+'APONTAMENTO CREDENCIAMENTO'!BP134</f>
        <v>0</v>
      </c>
      <c r="BQ134" s="400">
        <f>BM134+'APONTAMENTO CREDENCIAMENTO'!BQ134</f>
        <v>24</v>
      </c>
      <c r="BR134" s="400">
        <f>BN134+'APONTAMENTO CREDENCIAMENTO'!BR134</f>
        <v>0</v>
      </c>
      <c r="BS134" s="400">
        <f>BO134+'APONTAMENTO CREDENCIAMENTO'!BS134</f>
        <v>0</v>
      </c>
      <c r="BT134" s="400">
        <f>BP134+'APONTAMENTO CREDENCIAMENTO'!BT134</f>
        <v>0</v>
      </c>
      <c r="BU134" s="400">
        <f>BQ134+'APONTAMENTO CREDENCIAMENTO'!BU134</f>
        <v>24</v>
      </c>
      <c r="BV134" s="400">
        <f>BR134+'APONTAMENTO CREDENCIAMENTO'!BV134</f>
        <v>0</v>
      </c>
      <c r="BW134" s="400">
        <f>BS134+'APONTAMENTO CREDENCIAMENTO'!BW134</f>
        <v>0</v>
      </c>
      <c r="BX134" s="400">
        <f>BT134+'APONTAMENTO CREDENCIAMENTO'!BX134</f>
        <v>0</v>
      </c>
      <c r="BY134" s="400">
        <f>BU134+'APONTAMENTO CREDENCIAMENTO'!BY134</f>
        <v>24</v>
      </c>
      <c r="BZ134" s="400">
        <f>BV134+'APONTAMENTO CREDENCIAMENTO'!BZ134</f>
        <v>0</v>
      </c>
      <c r="CA134" s="400">
        <f>BW134+'APONTAMENTO CREDENCIAMENTO'!CA134</f>
        <v>0</v>
      </c>
      <c r="CB134" s="400">
        <f>BX134+'APONTAMENTO CREDENCIAMENTO'!CB134</f>
        <v>0</v>
      </c>
      <c r="CC134" s="400">
        <f>BY134+'APONTAMENTO CREDENCIAMENTO'!CC134</f>
        <v>24</v>
      </c>
      <c r="CD134" s="400">
        <f>BZ134+'APONTAMENTO CREDENCIAMENTO'!CD134</f>
        <v>0</v>
      </c>
      <c r="CE134" s="400">
        <f>CA134+'APONTAMENTO CREDENCIAMENTO'!CE134</f>
        <v>0</v>
      </c>
      <c r="CF134" s="400">
        <f>CB134+'APONTAMENTO CREDENCIAMENTO'!CF134</f>
        <v>0</v>
      </c>
      <c r="CG134" s="400">
        <f>CC134+'APONTAMENTO CREDENCIAMENTO'!CG134</f>
        <v>24</v>
      </c>
      <c r="CH134" s="400">
        <f>CD134+'APONTAMENTO CREDENCIAMENTO'!CH134</f>
        <v>0</v>
      </c>
      <c r="CI134" s="400">
        <f>CE134+'APONTAMENTO CREDENCIAMENTO'!CI134</f>
        <v>0</v>
      </c>
      <c r="CJ134" s="400">
        <f>CF134+'APONTAMENTO CREDENCIAMENTO'!CJ134</f>
        <v>0</v>
      </c>
      <c r="CK134" s="400">
        <f>CG134+'APONTAMENTO CREDENCIAMENTO'!CK134</f>
        <v>24</v>
      </c>
      <c r="CL134" s="400">
        <f>CH134+'APONTAMENTO CREDENCIAMENTO'!CL134</f>
        <v>0</v>
      </c>
      <c r="CM134" s="400">
        <f>CI134+'APONTAMENTO CREDENCIAMENTO'!CM134</f>
        <v>0</v>
      </c>
      <c r="CN134" s="400">
        <f>CJ134+'APONTAMENTO CREDENCIAMENTO'!CN134</f>
        <v>0</v>
      </c>
      <c r="CO134" s="400">
        <f>CK134+'APONTAMENTO CREDENCIAMENTO'!CO134</f>
        <v>24</v>
      </c>
      <c r="CP134" s="400">
        <f>CL134+'APONTAMENTO CREDENCIAMENTO'!CP134</f>
        <v>0</v>
      </c>
      <c r="CQ134" s="400">
        <f>CM134+'APONTAMENTO CREDENCIAMENTO'!CQ134</f>
        <v>0</v>
      </c>
      <c r="CR134" s="400">
        <f>CN134+'APONTAMENTO CREDENCIAMENTO'!CR134</f>
        <v>0</v>
      </c>
      <c r="CS134" s="400">
        <f>CO134+'APONTAMENTO CREDENCIAMENTO'!CS134</f>
        <v>24</v>
      </c>
      <c r="CT134" s="400">
        <f>CP134+'APONTAMENTO CREDENCIAMENTO'!CT134</f>
        <v>0</v>
      </c>
      <c r="CU134" s="400">
        <f>CQ134+'APONTAMENTO CREDENCIAMENTO'!CU134</f>
        <v>0</v>
      </c>
      <c r="CV134" s="400">
        <f>CR134+'APONTAMENTO CREDENCIAMENTO'!CV134</f>
        <v>0</v>
      </c>
      <c r="CW134" s="400">
        <f>CS134+'APONTAMENTO CREDENCIAMENTO'!CW134</f>
        <v>24</v>
      </c>
      <c r="CX134" s="400">
        <f>CT134+'APONTAMENTO CREDENCIAMENTO'!CX134</f>
        <v>0</v>
      </c>
      <c r="CY134" s="400">
        <f>CU134+'APONTAMENTO CREDENCIAMENTO'!CY134</f>
        <v>0</v>
      </c>
      <c r="CZ134" s="400">
        <f>CV134+'APONTAMENTO CREDENCIAMENTO'!CZ134</f>
        <v>0</v>
      </c>
      <c r="DA134" s="400">
        <f>CW134+'APONTAMENTO CREDENCIAMENTO'!DA134</f>
        <v>24</v>
      </c>
      <c r="DB134" s="400">
        <f>CX134+'APONTAMENTO CREDENCIAMENTO'!DB134</f>
        <v>0</v>
      </c>
      <c r="DC134" s="400">
        <f>CY134+'APONTAMENTO CREDENCIAMENTO'!DC134</f>
        <v>0</v>
      </c>
      <c r="DD134" s="400">
        <f>CZ134+'APONTAMENTO CREDENCIAMENTO'!DD134</f>
        <v>0</v>
      </c>
      <c r="DE134" s="400">
        <f>DA134+'APONTAMENTO CREDENCIAMENTO'!DE134</f>
        <v>24</v>
      </c>
      <c r="DF134" s="400">
        <f>DB134+'APONTAMENTO CREDENCIAMENTO'!DF134</f>
        <v>0</v>
      </c>
      <c r="DG134" s="400">
        <f>DC134+'APONTAMENTO CREDENCIAMENTO'!DG134</f>
        <v>0</v>
      </c>
      <c r="DH134" s="400">
        <f>DD134+'APONTAMENTO CREDENCIAMENTO'!DH134</f>
        <v>0</v>
      </c>
      <c r="DI134" s="400">
        <f>DE134+'APONTAMENTO CREDENCIAMENTO'!DI134</f>
        <v>24</v>
      </c>
      <c r="DJ134" s="400">
        <f>DF134+'APONTAMENTO CREDENCIAMENTO'!DJ134</f>
        <v>0</v>
      </c>
      <c r="DK134" s="400">
        <f>DG134+'APONTAMENTO CREDENCIAMENTO'!DK134</f>
        <v>0</v>
      </c>
      <c r="DL134" s="400">
        <f>DH134+'APONTAMENTO CREDENCIAMENTO'!DL134</f>
        <v>0</v>
      </c>
      <c r="DM134" s="400">
        <f>DI134+'APONTAMENTO CREDENCIAMENTO'!DM134</f>
        <v>24</v>
      </c>
      <c r="DN134" s="400">
        <f>DJ134+'APONTAMENTO CREDENCIAMENTO'!DN134</f>
        <v>0</v>
      </c>
      <c r="DO134" s="400">
        <f>DK134+'APONTAMENTO CREDENCIAMENTO'!DO134</f>
        <v>0</v>
      </c>
      <c r="DP134" s="400">
        <f>DL134+'APONTAMENTO CREDENCIAMENTO'!DP134</f>
        <v>0</v>
      </c>
      <c r="DQ134" s="400">
        <f>DM134+'APONTAMENTO CREDENCIAMENTO'!DQ134</f>
        <v>25</v>
      </c>
      <c r="DR134" s="400">
        <f>DN134+'APONTAMENTO CREDENCIAMENTO'!DR134</f>
        <v>0</v>
      </c>
      <c r="DS134" s="400">
        <f>DO134+'APONTAMENTO CREDENCIAMENTO'!DS134</f>
        <v>0</v>
      </c>
      <c r="DT134" s="400">
        <f>DP134+'APONTAMENTO CREDENCIAMENTO'!DT134</f>
        <v>0</v>
      </c>
      <c r="DU134" s="400">
        <f>DQ134+'APONTAMENTO CREDENCIAMENTO'!DU134</f>
        <v>25</v>
      </c>
      <c r="DV134" s="400">
        <f>DR134+'APONTAMENTO CREDENCIAMENTO'!DV134</f>
        <v>0</v>
      </c>
      <c r="DW134" s="400">
        <f>DS134+'APONTAMENTO CREDENCIAMENTO'!DW134</f>
        <v>0</v>
      </c>
      <c r="DX134" s="400">
        <f>DT134+'APONTAMENTO CREDENCIAMENTO'!DX134</f>
        <v>0</v>
      </c>
      <c r="DY134" s="400">
        <f>DU134+'APONTAMENTO CREDENCIAMENTO'!DY134</f>
        <v>25</v>
      </c>
      <c r="DZ134" s="400">
        <f>DV134+'APONTAMENTO CREDENCIAMENTO'!DZ134</f>
        <v>0</v>
      </c>
      <c r="EA134" s="400">
        <f>DW134+'APONTAMENTO CREDENCIAMENTO'!EA134</f>
        <v>0</v>
      </c>
      <c r="EB134" s="400">
        <f>DX134+'APONTAMENTO CREDENCIAMENTO'!EB134</f>
        <v>0</v>
      </c>
      <c r="EC134" s="400">
        <f>DY134+'APONTAMENTO CREDENCIAMENTO'!EC134</f>
        <v>25</v>
      </c>
      <c r="ED134" s="400">
        <f>DZ134+'APONTAMENTO CREDENCIAMENTO'!ED134</f>
        <v>0</v>
      </c>
      <c r="EE134" s="400">
        <f>EA134+'APONTAMENTO CREDENCIAMENTO'!EE134</f>
        <v>0</v>
      </c>
      <c r="EF134" s="400">
        <f>EB134+'APONTAMENTO CREDENCIAMENTO'!EF134</f>
        <v>0</v>
      </c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v>24</v>
      </c>
      <c r="EQ134" s="171">
        <v>1</v>
      </c>
      <c r="ER134" s="171">
        <v>0</v>
      </c>
      <c r="ES134" s="171">
        <v>0</v>
      </c>
      <c r="ET134" s="171">
        <v>0</v>
      </c>
      <c r="EU134" s="171">
        <v>0</v>
      </c>
      <c r="EV134" s="172">
        <v>25</v>
      </c>
      <c r="EW134" s="127"/>
      <c r="EX134" s="248">
        <v>0</v>
      </c>
      <c r="EY134" s="174">
        <v>0</v>
      </c>
      <c r="EZ134" s="249">
        <v>0</v>
      </c>
      <c r="FA134" s="249">
        <v>0</v>
      </c>
      <c r="FB134" s="174">
        <v>0</v>
      </c>
      <c r="FC134" s="126">
        <v>0</v>
      </c>
      <c r="FD134" s="250"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v>0</v>
      </c>
      <c r="HZ134" s="280">
        <v>0</v>
      </c>
      <c r="IA134" s="280">
        <v>0</v>
      </c>
      <c r="IB134" s="65"/>
      <c r="IC134" s="65"/>
    </row>
    <row r="135" spans="1:237" s="106" customFormat="1" ht="22.5" customHeight="1" thickBot="1" x14ac:dyDescent="0.3">
      <c r="A135" s="377" t="s">
        <v>3294</v>
      </c>
      <c r="B135" s="378" t="s">
        <v>3295</v>
      </c>
      <c r="C135" s="379" t="s">
        <v>3193</v>
      </c>
      <c r="D135" s="380" t="s">
        <v>3296</v>
      </c>
      <c r="E135" s="380" t="s">
        <v>3297</v>
      </c>
      <c r="F135" s="381" t="s">
        <v>3181</v>
      </c>
      <c r="G135" s="381" t="s">
        <v>3182</v>
      </c>
      <c r="H135" s="382" t="s">
        <v>1356</v>
      </c>
      <c r="I135" s="383" t="s">
        <v>1356</v>
      </c>
      <c r="J135" s="421" t="s">
        <v>3188</v>
      </c>
      <c r="K135" s="424" t="s">
        <v>60</v>
      </c>
      <c r="L135" s="329">
        <v>0</v>
      </c>
      <c r="M135" s="329">
        <v>0</v>
      </c>
      <c r="N135" s="657"/>
      <c r="O135" s="658" t="s">
        <v>3351</v>
      </c>
      <c r="P135" s="659">
        <v>0</v>
      </c>
      <c r="Q135" s="400"/>
      <c r="R135" s="401"/>
      <c r="S135" s="400"/>
      <c r="T135" s="401"/>
      <c r="U135" s="400">
        <f>Q135+'APONTAMENTO CREDENCIAMENTO'!U135</f>
        <v>0</v>
      </c>
      <c r="V135" s="400">
        <f>R135+'APONTAMENTO CREDENCIAMENTO'!V135</f>
        <v>0</v>
      </c>
      <c r="W135" s="400">
        <f>S135+'APONTAMENTO CREDENCIAMENTO'!W135</f>
        <v>0</v>
      </c>
      <c r="X135" s="400">
        <f>T135+'APONTAMENTO CREDENCIAMENTO'!X135</f>
        <v>0</v>
      </c>
      <c r="Y135" s="400">
        <f>U135+'APONTAMENTO CREDENCIAMENTO'!Y135</f>
        <v>0</v>
      </c>
      <c r="Z135" s="400">
        <f>V135+'APONTAMENTO CREDENCIAMENTO'!Z135</f>
        <v>0</v>
      </c>
      <c r="AA135" s="400">
        <f>W135+'APONTAMENTO CREDENCIAMENTO'!AA135</f>
        <v>0</v>
      </c>
      <c r="AB135" s="400">
        <f>X135+'APONTAMENTO CREDENCIAMENTO'!AB135</f>
        <v>0</v>
      </c>
      <c r="AC135" s="400">
        <f>Y135+'APONTAMENTO CREDENCIAMENTO'!AC135</f>
        <v>0</v>
      </c>
      <c r="AD135" s="400">
        <f>Z135+'APONTAMENTO CREDENCIAMENTO'!AD135</f>
        <v>0</v>
      </c>
      <c r="AE135" s="400">
        <f>AA135+'APONTAMENTO CREDENCIAMENTO'!AE135</f>
        <v>0</v>
      </c>
      <c r="AF135" s="400">
        <f>AB135+'APONTAMENTO CREDENCIAMENTO'!AF135</f>
        <v>0</v>
      </c>
      <c r="AG135" s="400">
        <f>AC135+'APONTAMENTO CREDENCIAMENTO'!AG135</f>
        <v>0</v>
      </c>
      <c r="AH135" s="400">
        <f>AD135+'APONTAMENTO CREDENCIAMENTO'!AH135</f>
        <v>0</v>
      </c>
      <c r="AI135" s="400">
        <f>AE135+'APONTAMENTO CREDENCIAMENTO'!AI135</f>
        <v>0</v>
      </c>
      <c r="AJ135" s="400">
        <f>AF135+'APONTAMENTO CREDENCIAMENTO'!AJ135</f>
        <v>0</v>
      </c>
      <c r="AK135" s="400">
        <f>AG135+'APONTAMENTO CREDENCIAMENTO'!AK135</f>
        <v>0</v>
      </c>
      <c r="AL135" s="400">
        <f>AH135+'APONTAMENTO CREDENCIAMENTO'!AL135</f>
        <v>0</v>
      </c>
      <c r="AM135" s="400">
        <f>AI135+'APONTAMENTO CREDENCIAMENTO'!AM135</f>
        <v>0</v>
      </c>
      <c r="AN135" s="400">
        <f>AJ135+'APONTAMENTO CREDENCIAMENTO'!AN135</f>
        <v>0</v>
      </c>
      <c r="AO135" s="400">
        <f>AK135+'APONTAMENTO CREDENCIAMENTO'!AO135</f>
        <v>0</v>
      </c>
      <c r="AP135" s="400">
        <f>AL135+'APONTAMENTO CREDENCIAMENTO'!AP135</f>
        <v>0</v>
      </c>
      <c r="AQ135" s="400">
        <f>AM135+'APONTAMENTO CREDENCIAMENTO'!AQ135</f>
        <v>0</v>
      </c>
      <c r="AR135" s="400">
        <f>AN135+'APONTAMENTO CREDENCIAMENTO'!AR135</f>
        <v>0</v>
      </c>
      <c r="AS135" s="400">
        <f>AO135+'APONTAMENTO CREDENCIAMENTO'!AS135</f>
        <v>0</v>
      </c>
      <c r="AT135" s="400">
        <f>AP135+'APONTAMENTO CREDENCIAMENTO'!AT135</f>
        <v>0</v>
      </c>
      <c r="AU135" s="400">
        <f>AQ135+'APONTAMENTO CREDENCIAMENTO'!AU135</f>
        <v>0</v>
      </c>
      <c r="AV135" s="400">
        <f>AR135+'APONTAMENTO CREDENCIAMENTO'!AV135</f>
        <v>0</v>
      </c>
      <c r="AW135" s="400">
        <f>AS135+'APONTAMENTO CREDENCIAMENTO'!AW135</f>
        <v>0</v>
      </c>
      <c r="AX135" s="400">
        <f>AT135+'APONTAMENTO CREDENCIAMENTO'!AX135</f>
        <v>0</v>
      </c>
      <c r="AY135" s="400">
        <f>AU135+'APONTAMENTO CREDENCIAMENTO'!AY135</f>
        <v>0</v>
      </c>
      <c r="AZ135" s="400">
        <f>AV135+'APONTAMENTO CREDENCIAMENTO'!AZ135</f>
        <v>0</v>
      </c>
      <c r="BA135" s="400">
        <f>AW135+'APONTAMENTO CREDENCIAMENTO'!BA135</f>
        <v>0</v>
      </c>
      <c r="BB135" s="400">
        <f>AX135+'APONTAMENTO CREDENCIAMENTO'!BB135</f>
        <v>0</v>
      </c>
      <c r="BC135" s="400">
        <f>AY135+'APONTAMENTO CREDENCIAMENTO'!BC135</f>
        <v>0</v>
      </c>
      <c r="BD135" s="400">
        <f>AZ135+'APONTAMENTO CREDENCIAMENTO'!BD135</f>
        <v>0</v>
      </c>
      <c r="BE135" s="400">
        <f>BA135+'APONTAMENTO CREDENCIAMENTO'!BE135</f>
        <v>0</v>
      </c>
      <c r="BF135" s="400">
        <f>BB135+'APONTAMENTO CREDENCIAMENTO'!BF135</f>
        <v>0</v>
      </c>
      <c r="BG135" s="400">
        <f>BC135+'APONTAMENTO CREDENCIAMENTO'!BG135</f>
        <v>0</v>
      </c>
      <c r="BH135" s="400">
        <f>BD135+'APONTAMENTO CREDENCIAMENTO'!BH135</f>
        <v>0</v>
      </c>
      <c r="BI135" s="400">
        <f>BE135+'APONTAMENTO CREDENCIAMENTO'!BI135</f>
        <v>0</v>
      </c>
      <c r="BJ135" s="400">
        <f>BF135+'APONTAMENTO CREDENCIAMENTO'!BJ135</f>
        <v>0</v>
      </c>
      <c r="BK135" s="400">
        <f>BG135+'APONTAMENTO CREDENCIAMENTO'!BK135</f>
        <v>0</v>
      </c>
      <c r="BL135" s="400">
        <f>BH135+'APONTAMENTO CREDENCIAMENTO'!BL135</f>
        <v>0</v>
      </c>
      <c r="BM135" s="400">
        <f>BI135+'APONTAMENTO CREDENCIAMENTO'!BM135</f>
        <v>0</v>
      </c>
      <c r="BN135" s="400">
        <f>BJ135+'APONTAMENTO CREDENCIAMENTO'!BN135</f>
        <v>0</v>
      </c>
      <c r="BO135" s="400">
        <f>BK135+'APONTAMENTO CREDENCIAMENTO'!BO135</f>
        <v>0</v>
      </c>
      <c r="BP135" s="400">
        <f>BL135+'APONTAMENTO CREDENCIAMENTO'!BP135</f>
        <v>0</v>
      </c>
      <c r="BQ135" s="400">
        <f>BM135+'APONTAMENTO CREDENCIAMENTO'!BQ135</f>
        <v>0</v>
      </c>
      <c r="BR135" s="400">
        <f>BN135+'APONTAMENTO CREDENCIAMENTO'!BR135</f>
        <v>0</v>
      </c>
      <c r="BS135" s="400">
        <f>BO135+'APONTAMENTO CREDENCIAMENTO'!BS135</f>
        <v>0</v>
      </c>
      <c r="BT135" s="400">
        <f>BP135+'APONTAMENTO CREDENCIAMENTO'!BT135</f>
        <v>0</v>
      </c>
      <c r="BU135" s="400">
        <f>BQ135+'APONTAMENTO CREDENCIAMENTO'!BU135</f>
        <v>0</v>
      </c>
      <c r="BV135" s="400">
        <f>BR135+'APONTAMENTO CREDENCIAMENTO'!BV135</f>
        <v>0</v>
      </c>
      <c r="BW135" s="400">
        <f>BS135+'APONTAMENTO CREDENCIAMENTO'!BW135</f>
        <v>0</v>
      </c>
      <c r="BX135" s="400">
        <f>BT135+'APONTAMENTO CREDENCIAMENTO'!BX135</f>
        <v>0</v>
      </c>
      <c r="BY135" s="400">
        <f>BU135+'APONTAMENTO CREDENCIAMENTO'!BY135</f>
        <v>0</v>
      </c>
      <c r="BZ135" s="400">
        <f>BV135+'APONTAMENTO CREDENCIAMENTO'!BZ135</f>
        <v>0</v>
      </c>
      <c r="CA135" s="400">
        <f>BW135+'APONTAMENTO CREDENCIAMENTO'!CA135</f>
        <v>0</v>
      </c>
      <c r="CB135" s="400">
        <f>BX135+'APONTAMENTO CREDENCIAMENTO'!CB135</f>
        <v>0</v>
      </c>
      <c r="CC135" s="400">
        <f>BY135+'APONTAMENTO CREDENCIAMENTO'!CC135</f>
        <v>0</v>
      </c>
      <c r="CD135" s="400">
        <f>BZ135+'APONTAMENTO CREDENCIAMENTO'!CD135</f>
        <v>0</v>
      </c>
      <c r="CE135" s="400">
        <f>CA135+'APONTAMENTO CREDENCIAMENTO'!CE135</f>
        <v>0</v>
      </c>
      <c r="CF135" s="400">
        <f>CB135+'APONTAMENTO CREDENCIAMENTO'!CF135</f>
        <v>0</v>
      </c>
      <c r="CG135" s="400">
        <f>CC135+'APONTAMENTO CREDENCIAMENTO'!CG135</f>
        <v>0</v>
      </c>
      <c r="CH135" s="400">
        <f>CD135+'APONTAMENTO CREDENCIAMENTO'!CH135</f>
        <v>0</v>
      </c>
      <c r="CI135" s="400">
        <f>CE135+'APONTAMENTO CREDENCIAMENTO'!CI135</f>
        <v>0</v>
      </c>
      <c r="CJ135" s="400">
        <f>CF135+'APONTAMENTO CREDENCIAMENTO'!CJ135</f>
        <v>0</v>
      </c>
      <c r="CK135" s="400">
        <f>CG135+'APONTAMENTO CREDENCIAMENTO'!CK135</f>
        <v>0</v>
      </c>
      <c r="CL135" s="400">
        <f>CH135+'APONTAMENTO CREDENCIAMENTO'!CL135</f>
        <v>0</v>
      </c>
      <c r="CM135" s="400">
        <f>CI135+'APONTAMENTO CREDENCIAMENTO'!CM135</f>
        <v>0</v>
      </c>
      <c r="CN135" s="400">
        <f>CJ135+'APONTAMENTO CREDENCIAMENTO'!CN135</f>
        <v>0</v>
      </c>
      <c r="CO135" s="400">
        <f>CK135+'APONTAMENTO CREDENCIAMENTO'!CO135</f>
        <v>0</v>
      </c>
      <c r="CP135" s="400">
        <f>CL135+'APONTAMENTO CREDENCIAMENTO'!CP135</f>
        <v>0</v>
      </c>
      <c r="CQ135" s="400">
        <f>CM135+'APONTAMENTO CREDENCIAMENTO'!CQ135</f>
        <v>0</v>
      </c>
      <c r="CR135" s="400">
        <f>CN135+'APONTAMENTO CREDENCIAMENTO'!CR135</f>
        <v>0</v>
      </c>
      <c r="CS135" s="400">
        <f>CO135+'APONTAMENTO CREDENCIAMENTO'!CS135</f>
        <v>0</v>
      </c>
      <c r="CT135" s="400">
        <f>CP135+'APONTAMENTO CREDENCIAMENTO'!CT135</f>
        <v>0</v>
      </c>
      <c r="CU135" s="400">
        <f>CQ135+'APONTAMENTO CREDENCIAMENTO'!CU135</f>
        <v>0</v>
      </c>
      <c r="CV135" s="400">
        <f>CR135+'APONTAMENTO CREDENCIAMENTO'!CV135</f>
        <v>0</v>
      </c>
      <c r="CW135" s="400">
        <f>CS135+'APONTAMENTO CREDENCIAMENTO'!CW135</f>
        <v>0</v>
      </c>
      <c r="CX135" s="400">
        <f>CT135+'APONTAMENTO CREDENCIAMENTO'!CX135</f>
        <v>0</v>
      </c>
      <c r="CY135" s="400">
        <f>CU135+'APONTAMENTO CREDENCIAMENTO'!CY135</f>
        <v>0</v>
      </c>
      <c r="CZ135" s="400">
        <f>CV135+'APONTAMENTO CREDENCIAMENTO'!CZ135</f>
        <v>0</v>
      </c>
      <c r="DA135" s="400">
        <f>CW135+'APONTAMENTO CREDENCIAMENTO'!DA135</f>
        <v>0</v>
      </c>
      <c r="DB135" s="400">
        <f>CX135+'APONTAMENTO CREDENCIAMENTO'!DB135</f>
        <v>0</v>
      </c>
      <c r="DC135" s="400">
        <f>CY135+'APONTAMENTO CREDENCIAMENTO'!DC135</f>
        <v>0</v>
      </c>
      <c r="DD135" s="400">
        <f>CZ135+'APONTAMENTO CREDENCIAMENTO'!DD135</f>
        <v>0</v>
      </c>
      <c r="DE135" s="400">
        <f>DA135+'APONTAMENTO CREDENCIAMENTO'!DE135</f>
        <v>0</v>
      </c>
      <c r="DF135" s="400">
        <f>DB135+'APONTAMENTO CREDENCIAMENTO'!DF135</f>
        <v>0</v>
      </c>
      <c r="DG135" s="400">
        <f>DC135+'APONTAMENTO CREDENCIAMENTO'!DG135</f>
        <v>0</v>
      </c>
      <c r="DH135" s="400">
        <f>DD135+'APONTAMENTO CREDENCIAMENTO'!DH135</f>
        <v>0</v>
      </c>
      <c r="DI135" s="400">
        <f>DE135+'APONTAMENTO CREDENCIAMENTO'!DI135</f>
        <v>0</v>
      </c>
      <c r="DJ135" s="400">
        <f>DF135+'APONTAMENTO CREDENCIAMENTO'!DJ135</f>
        <v>0</v>
      </c>
      <c r="DK135" s="400">
        <f>DG135+'APONTAMENTO CREDENCIAMENTO'!DK135</f>
        <v>0</v>
      </c>
      <c r="DL135" s="400">
        <f>DH135+'APONTAMENTO CREDENCIAMENTO'!DL135</f>
        <v>0</v>
      </c>
      <c r="DM135" s="400">
        <f>DI135+'APONTAMENTO CREDENCIAMENTO'!DM135</f>
        <v>0</v>
      </c>
      <c r="DN135" s="400">
        <f>DJ135+'APONTAMENTO CREDENCIAMENTO'!DN135</f>
        <v>0</v>
      </c>
      <c r="DO135" s="400">
        <f>DK135+'APONTAMENTO CREDENCIAMENTO'!DO135</f>
        <v>0</v>
      </c>
      <c r="DP135" s="400">
        <f>DL135+'APONTAMENTO CREDENCIAMENTO'!DP135</f>
        <v>0</v>
      </c>
      <c r="DQ135" s="400">
        <f>DM135+'APONTAMENTO CREDENCIAMENTO'!DQ135</f>
        <v>0</v>
      </c>
      <c r="DR135" s="400">
        <f>DN135+'APONTAMENTO CREDENCIAMENTO'!DR135</f>
        <v>0</v>
      </c>
      <c r="DS135" s="400">
        <f>DO135+'APONTAMENTO CREDENCIAMENTO'!DS135</f>
        <v>0</v>
      </c>
      <c r="DT135" s="400">
        <f>DP135+'APONTAMENTO CREDENCIAMENTO'!DT135</f>
        <v>0</v>
      </c>
      <c r="DU135" s="400">
        <f>DQ135+'APONTAMENTO CREDENCIAMENTO'!DU135</f>
        <v>0</v>
      </c>
      <c r="DV135" s="400">
        <f>DR135+'APONTAMENTO CREDENCIAMENTO'!DV135</f>
        <v>0</v>
      </c>
      <c r="DW135" s="400">
        <f>DS135+'APONTAMENTO CREDENCIAMENTO'!DW135</f>
        <v>0</v>
      </c>
      <c r="DX135" s="400">
        <f>DT135+'APONTAMENTO CREDENCIAMENTO'!DX135</f>
        <v>0</v>
      </c>
      <c r="DY135" s="400">
        <f>DU135+'APONTAMENTO CREDENCIAMENTO'!DY135</f>
        <v>0</v>
      </c>
      <c r="DZ135" s="400">
        <f>DV135+'APONTAMENTO CREDENCIAMENTO'!DZ135</f>
        <v>0</v>
      </c>
      <c r="EA135" s="400">
        <f>DW135+'APONTAMENTO CREDENCIAMENTO'!EA135</f>
        <v>0</v>
      </c>
      <c r="EB135" s="400">
        <f>DX135+'APONTAMENTO CREDENCIAMENTO'!EB135</f>
        <v>0</v>
      </c>
      <c r="EC135" s="400">
        <f>DY135+'APONTAMENTO CREDENCIAMENTO'!EC135</f>
        <v>0</v>
      </c>
      <c r="ED135" s="400">
        <f>DZ135+'APONTAMENTO CREDENCIAMENTO'!ED135</f>
        <v>0</v>
      </c>
      <c r="EE135" s="400">
        <f>EA135+'APONTAMENTO CREDENCIAMENTO'!EE135</f>
        <v>0</v>
      </c>
      <c r="EF135" s="400">
        <f>EB135+'APONTAMENTO CREDENCIAMENTO'!EF135</f>
        <v>0</v>
      </c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v>0</v>
      </c>
      <c r="EQ135" s="179">
        <v>0</v>
      </c>
      <c r="ER135" s="179">
        <v>0</v>
      </c>
      <c r="ES135" s="179">
        <v>0</v>
      </c>
      <c r="ET135" s="179">
        <v>0</v>
      </c>
      <c r="EU135" s="179">
        <v>0</v>
      </c>
      <c r="EV135" s="172"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v>0</v>
      </c>
      <c r="FC135" s="256">
        <v>0</v>
      </c>
      <c r="FD135" s="250">
        <v>0</v>
      </c>
      <c r="FE135" s="257"/>
      <c r="FF135" s="181">
        <v>0</v>
      </c>
      <c r="FG135" s="181">
        <v>0</v>
      </c>
      <c r="FH135" s="181">
        <v>0</v>
      </c>
      <c r="FI135" s="181">
        <v>0</v>
      </c>
      <c r="FJ135" s="181">
        <v>0</v>
      </c>
      <c r="FK135" s="181">
        <v>0</v>
      </c>
      <c r="FL135" s="181">
        <v>0</v>
      </c>
      <c r="FM135" s="181">
        <v>0</v>
      </c>
      <c r="FN135" s="181">
        <v>0</v>
      </c>
      <c r="FO135" s="181">
        <v>0</v>
      </c>
      <c r="FP135" s="181">
        <v>0</v>
      </c>
      <c r="FQ135" s="181">
        <v>0</v>
      </c>
      <c r="FR135" s="181">
        <v>0</v>
      </c>
      <c r="FS135" s="181">
        <v>0</v>
      </c>
      <c r="FT135" s="181">
        <v>0</v>
      </c>
      <c r="FU135" s="181">
        <v>0</v>
      </c>
      <c r="FV135" s="181">
        <v>0</v>
      </c>
      <c r="FW135" s="181">
        <v>0</v>
      </c>
      <c r="FX135" s="181">
        <v>0</v>
      </c>
      <c r="FY135" s="181">
        <v>0</v>
      </c>
      <c r="FZ135" s="181">
        <v>0</v>
      </c>
      <c r="GA135" s="181">
        <v>0</v>
      </c>
      <c r="GB135" s="181">
        <v>0</v>
      </c>
      <c r="GC135" s="181">
        <v>0</v>
      </c>
      <c r="GD135" s="181">
        <v>0</v>
      </c>
      <c r="GE135" s="181">
        <v>0</v>
      </c>
      <c r="GF135" s="181">
        <v>0</v>
      </c>
      <c r="GG135" s="181">
        <v>0</v>
      </c>
      <c r="GH135" s="181">
        <v>0</v>
      </c>
      <c r="GI135" s="181">
        <v>0</v>
      </c>
      <c r="GJ135" s="181">
        <v>0</v>
      </c>
      <c r="GK135" s="258"/>
      <c r="GL135" s="103"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v>0</v>
      </c>
      <c r="HZ135" s="280">
        <v>0</v>
      </c>
      <c r="IA135" s="280">
        <v>0</v>
      </c>
    </row>
    <row r="136" spans="1:237" s="106" customFormat="1" ht="22.5" customHeight="1" x14ac:dyDescent="0.25">
      <c r="A136" t="s">
        <v>3298</v>
      </c>
      <c r="B136" s="522" t="s">
        <v>3299</v>
      </c>
      <c r="C136" s="523">
        <v>1</v>
      </c>
      <c r="D136" s="524" t="s">
        <v>3300</v>
      </c>
      <c r="E136" s="524" t="s">
        <v>3301</v>
      </c>
      <c r="F136" s="525" t="s">
        <v>3181</v>
      </c>
      <c r="G136" s="525" t="s">
        <v>3182</v>
      </c>
      <c r="H136" s="350" t="s">
        <v>1357</v>
      </c>
      <c r="I136" s="351" t="s">
        <v>1357</v>
      </c>
      <c r="J136" s="409" t="s">
        <v>3183</v>
      </c>
      <c r="K136" s="410" t="s">
        <v>3184</v>
      </c>
      <c r="L136" s="329">
        <v>0</v>
      </c>
      <c r="M136" s="329">
        <v>0</v>
      </c>
      <c r="N136" s="657"/>
      <c r="O136" s="658" t="s">
        <v>3352</v>
      </c>
      <c r="P136" s="659">
        <v>0</v>
      </c>
      <c r="Q136" s="400">
        <v>32</v>
      </c>
      <c r="R136" s="401"/>
      <c r="S136" s="400"/>
      <c r="T136" s="401"/>
      <c r="U136" s="400">
        <f>Q136+'APONTAMENTO CREDENCIAMENTO'!U136</f>
        <v>31</v>
      </c>
      <c r="V136" s="400">
        <f>R136+'APONTAMENTO CREDENCIAMENTO'!V136</f>
        <v>0</v>
      </c>
      <c r="W136" s="400">
        <f>S136+'APONTAMENTO CREDENCIAMENTO'!W136</f>
        <v>0</v>
      </c>
      <c r="X136" s="400">
        <f>T136+'APONTAMENTO CREDENCIAMENTO'!X136</f>
        <v>0</v>
      </c>
      <c r="Y136" s="400">
        <f>U136+'APONTAMENTO CREDENCIAMENTO'!Y136</f>
        <v>31</v>
      </c>
      <c r="Z136" s="400">
        <f>V136+'APONTAMENTO CREDENCIAMENTO'!Z136</f>
        <v>0</v>
      </c>
      <c r="AA136" s="400">
        <f>W136+'APONTAMENTO CREDENCIAMENTO'!AA136</f>
        <v>0</v>
      </c>
      <c r="AB136" s="400">
        <f>X136+'APONTAMENTO CREDENCIAMENTO'!AB136</f>
        <v>0</v>
      </c>
      <c r="AC136" s="400">
        <f>Y136+'APONTAMENTO CREDENCIAMENTO'!AC136</f>
        <v>31</v>
      </c>
      <c r="AD136" s="400">
        <f>Z136+'APONTAMENTO CREDENCIAMENTO'!AD136</f>
        <v>0</v>
      </c>
      <c r="AE136" s="400">
        <f>AA136+'APONTAMENTO CREDENCIAMENTO'!AE136</f>
        <v>0</v>
      </c>
      <c r="AF136" s="400">
        <f>AB136+'APONTAMENTO CREDENCIAMENTO'!AF136</f>
        <v>0</v>
      </c>
      <c r="AG136" s="400">
        <f>AC136+'APONTAMENTO CREDENCIAMENTO'!AG136</f>
        <v>31</v>
      </c>
      <c r="AH136" s="400">
        <f>AD136+'APONTAMENTO CREDENCIAMENTO'!AH136</f>
        <v>0</v>
      </c>
      <c r="AI136" s="400">
        <f>AE136+'APONTAMENTO CREDENCIAMENTO'!AI136</f>
        <v>0</v>
      </c>
      <c r="AJ136" s="400">
        <f>AF136+'APONTAMENTO CREDENCIAMENTO'!AJ136</f>
        <v>0</v>
      </c>
      <c r="AK136" s="400">
        <f>AG136+'APONTAMENTO CREDENCIAMENTO'!AK136</f>
        <v>31</v>
      </c>
      <c r="AL136" s="400">
        <f>AH136+'APONTAMENTO CREDENCIAMENTO'!AL136</f>
        <v>0</v>
      </c>
      <c r="AM136" s="400">
        <f>AI136+'APONTAMENTO CREDENCIAMENTO'!AM136</f>
        <v>0</v>
      </c>
      <c r="AN136" s="400">
        <f>AJ136+'APONTAMENTO CREDENCIAMENTO'!AN136</f>
        <v>0</v>
      </c>
      <c r="AO136" s="400">
        <f>AK136+'APONTAMENTO CREDENCIAMENTO'!AO136</f>
        <v>31</v>
      </c>
      <c r="AP136" s="400">
        <f>AL136+'APONTAMENTO CREDENCIAMENTO'!AP136</f>
        <v>0</v>
      </c>
      <c r="AQ136" s="400">
        <f>AM136+'APONTAMENTO CREDENCIAMENTO'!AQ136</f>
        <v>0</v>
      </c>
      <c r="AR136" s="400">
        <f>AN136+'APONTAMENTO CREDENCIAMENTO'!AR136</f>
        <v>0</v>
      </c>
      <c r="AS136" s="400">
        <f>AO136+'APONTAMENTO CREDENCIAMENTO'!AS136</f>
        <v>32</v>
      </c>
      <c r="AT136" s="400">
        <f>AP136+'APONTAMENTO CREDENCIAMENTO'!AT136</f>
        <v>0</v>
      </c>
      <c r="AU136" s="400">
        <f>AQ136+'APONTAMENTO CREDENCIAMENTO'!AU136</f>
        <v>0</v>
      </c>
      <c r="AV136" s="400">
        <f>AR136+'APONTAMENTO CREDENCIAMENTO'!AV136</f>
        <v>0</v>
      </c>
      <c r="AW136" s="400">
        <f>AS136+'APONTAMENTO CREDENCIAMENTO'!AW136</f>
        <v>32</v>
      </c>
      <c r="AX136" s="400">
        <f>AT136+'APONTAMENTO CREDENCIAMENTO'!AX136</f>
        <v>0</v>
      </c>
      <c r="AY136" s="400">
        <f>AU136+'APONTAMENTO CREDENCIAMENTO'!AY136</f>
        <v>0</v>
      </c>
      <c r="AZ136" s="400">
        <f>AV136+'APONTAMENTO CREDENCIAMENTO'!AZ136</f>
        <v>0</v>
      </c>
      <c r="BA136" s="400">
        <f>AW136+'APONTAMENTO CREDENCIAMENTO'!BA136</f>
        <v>32</v>
      </c>
      <c r="BB136" s="400">
        <f>AX136+'APONTAMENTO CREDENCIAMENTO'!BB136</f>
        <v>0</v>
      </c>
      <c r="BC136" s="400">
        <f>AY136+'APONTAMENTO CREDENCIAMENTO'!BC136</f>
        <v>0</v>
      </c>
      <c r="BD136" s="400">
        <f>AZ136+'APONTAMENTO CREDENCIAMENTO'!BD136</f>
        <v>0</v>
      </c>
      <c r="BE136" s="400">
        <f>BA136+'APONTAMENTO CREDENCIAMENTO'!BE136</f>
        <v>32</v>
      </c>
      <c r="BF136" s="400">
        <f>BB136+'APONTAMENTO CREDENCIAMENTO'!BF136</f>
        <v>0</v>
      </c>
      <c r="BG136" s="400">
        <f>BC136+'APONTAMENTO CREDENCIAMENTO'!BG136</f>
        <v>0</v>
      </c>
      <c r="BH136" s="400">
        <f>BD136+'APONTAMENTO CREDENCIAMENTO'!BH136</f>
        <v>0</v>
      </c>
      <c r="BI136" s="400">
        <f>BE136+'APONTAMENTO CREDENCIAMENTO'!BI136</f>
        <v>32</v>
      </c>
      <c r="BJ136" s="400">
        <f>BF136+'APONTAMENTO CREDENCIAMENTO'!BJ136</f>
        <v>0</v>
      </c>
      <c r="BK136" s="400">
        <f>BG136+'APONTAMENTO CREDENCIAMENTO'!BK136</f>
        <v>0</v>
      </c>
      <c r="BL136" s="400">
        <f>BH136+'APONTAMENTO CREDENCIAMENTO'!BL136</f>
        <v>0</v>
      </c>
      <c r="BM136" s="400">
        <f>BI136+'APONTAMENTO CREDENCIAMENTO'!BM136</f>
        <v>32</v>
      </c>
      <c r="BN136" s="400">
        <f>BJ136+'APONTAMENTO CREDENCIAMENTO'!BN136</f>
        <v>0</v>
      </c>
      <c r="BO136" s="400">
        <f>BK136+'APONTAMENTO CREDENCIAMENTO'!BO136</f>
        <v>0</v>
      </c>
      <c r="BP136" s="400">
        <f>BL136+'APONTAMENTO CREDENCIAMENTO'!BP136</f>
        <v>0</v>
      </c>
      <c r="BQ136" s="400">
        <f>BM136+'APONTAMENTO CREDENCIAMENTO'!BQ136</f>
        <v>32</v>
      </c>
      <c r="BR136" s="400">
        <f>BN136+'APONTAMENTO CREDENCIAMENTO'!BR136</f>
        <v>0</v>
      </c>
      <c r="BS136" s="400">
        <f>BO136+'APONTAMENTO CREDENCIAMENTO'!BS136</f>
        <v>0</v>
      </c>
      <c r="BT136" s="400">
        <f>BP136+'APONTAMENTO CREDENCIAMENTO'!BT136</f>
        <v>0</v>
      </c>
      <c r="BU136" s="400">
        <f>BQ136+'APONTAMENTO CREDENCIAMENTO'!BU136</f>
        <v>32</v>
      </c>
      <c r="BV136" s="400">
        <f>BR136+'APONTAMENTO CREDENCIAMENTO'!BV136</f>
        <v>0</v>
      </c>
      <c r="BW136" s="400">
        <f>BS136+'APONTAMENTO CREDENCIAMENTO'!BW136</f>
        <v>0</v>
      </c>
      <c r="BX136" s="400">
        <f>BT136+'APONTAMENTO CREDENCIAMENTO'!BX136</f>
        <v>0</v>
      </c>
      <c r="BY136" s="400">
        <f>BU136+'APONTAMENTO CREDENCIAMENTO'!BY136</f>
        <v>32</v>
      </c>
      <c r="BZ136" s="400">
        <f>BV136+'APONTAMENTO CREDENCIAMENTO'!BZ136</f>
        <v>0</v>
      </c>
      <c r="CA136" s="400">
        <f>BW136+'APONTAMENTO CREDENCIAMENTO'!CA136</f>
        <v>0</v>
      </c>
      <c r="CB136" s="400">
        <f>BX136+'APONTAMENTO CREDENCIAMENTO'!CB136</f>
        <v>0</v>
      </c>
      <c r="CC136" s="400">
        <f>BY136+'APONTAMENTO CREDENCIAMENTO'!CC136</f>
        <v>32</v>
      </c>
      <c r="CD136" s="400">
        <f>BZ136+'APONTAMENTO CREDENCIAMENTO'!CD136</f>
        <v>0</v>
      </c>
      <c r="CE136" s="400">
        <f>CA136+'APONTAMENTO CREDENCIAMENTO'!CE136</f>
        <v>0</v>
      </c>
      <c r="CF136" s="400">
        <f>CB136+'APONTAMENTO CREDENCIAMENTO'!CF136</f>
        <v>0</v>
      </c>
      <c r="CG136" s="400">
        <f>CC136+'APONTAMENTO CREDENCIAMENTO'!CG136</f>
        <v>32</v>
      </c>
      <c r="CH136" s="400">
        <f>CD136+'APONTAMENTO CREDENCIAMENTO'!CH136</f>
        <v>0</v>
      </c>
      <c r="CI136" s="400">
        <f>CE136+'APONTAMENTO CREDENCIAMENTO'!CI136</f>
        <v>0</v>
      </c>
      <c r="CJ136" s="400">
        <f>CF136+'APONTAMENTO CREDENCIAMENTO'!CJ136</f>
        <v>0</v>
      </c>
      <c r="CK136" s="400">
        <f>CG136+'APONTAMENTO CREDENCIAMENTO'!CK136</f>
        <v>32</v>
      </c>
      <c r="CL136" s="400">
        <f>CH136+'APONTAMENTO CREDENCIAMENTO'!CL136</f>
        <v>0</v>
      </c>
      <c r="CM136" s="400">
        <f>CI136+'APONTAMENTO CREDENCIAMENTO'!CM136</f>
        <v>0</v>
      </c>
      <c r="CN136" s="400">
        <f>CJ136+'APONTAMENTO CREDENCIAMENTO'!CN136</f>
        <v>0</v>
      </c>
      <c r="CO136" s="400">
        <f>CK136+'APONTAMENTO CREDENCIAMENTO'!CO136</f>
        <v>32</v>
      </c>
      <c r="CP136" s="400">
        <f>CL136+'APONTAMENTO CREDENCIAMENTO'!CP136</f>
        <v>0</v>
      </c>
      <c r="CQ136" s="400">
        <f>CM136+'APONTAMENTO CREDENCIAMENTO'!CQ136</f>
        <v>0</v>
      </c>
      <c r="CR136" s="400">
        <f>CN136+'APONTAMENTO CREDENCIAMENTO'!CR136</f>
        <v>0</v>
      </c>
      <c r="CS136" s="400">
        <f>CO136+'APONTAMENTO CREDENCIAMENTO'!CS136</f>
        <v>32</v>
      </c>
      <c r="CT136" s="400">
        <f>CP136+'APONTAMENTO CREDENCIAMENTO'!CT136</f>
        <v>0</v>
      </c>
      <c r="CU136" s="400">
        <f>CQ136+'APONTAMENTO CREDENCIAMENTO'!CU136</f>
        <v>0</v>
      </c>
      <c r="CV136" s="400">
        <f>CR136+'APONTAMENTO CREDENCIAMENTO'!CV136</f>
        <v>0</v>
      </c>
      <c r="CW136" s="400">
        <f>CS136+'APONTAMENTO CREDENCIAMENTO'!CW136</f>
        <v>32</v>
      </c>
      <c r="CX136" s="400">
        <f>CT136+'APONTAMENTO CREDENCIAMENTO'!CX136</f>
        <v>0</v>
      </c>
      <c r="CY136" s="400">
        <f>CU136+'APONTAMENTO CREDENCIAMENTO'!CY136</f>
        <v>0</v>
      </c>
      <c r="CZ136" s="400">
        <f>CV136+'APONTAMENTO CREDENCIAMENTO'!CZ136</f>
        <v>0</v>
      </c>
      <c r="DA136" s="400">
        <f>CW136+'APONTAMENTO CREDENCIAMENTO'!DA136</f>
        <v>32</v>
      </c>
      <c r="DB136" s="400">
        <f>CX136+'APONTAMENTO CREDENCIAMENTO'!DB136</f>
        <v>0</v>
      </c>
      <c r="DC136" s="400">
        <f>CY136+'APONTAMENTO CREDENCIAMENTO'!DC136</f>
        <v>0</v>
      </c>
      <c r="DD136" s="400">
        <f>CZ136+'APONTAMENTO CREDENCIAMENTO'!DD136</f>
        <v>0</v>
      </c>
      <c r="DE136" s="400">
        <f>DA136+'APONTAMENTO CREDENCIAMENTO'!DE136</f>
        <v>32</v>
      </c>
      <c r="DF136" s="400">
        <f>DB136+'APONTAMENTO CREDENCIAMENTO'!DF136</f>
        <v>0</v>
      </c>
      <c r="DG136" s="400">
        <f>DC136+'APONTAMENTO CREDENCIAMENTO'!DG136</f>
        <v>0</v>
      </c>
      <c r="DH136" s="400">
        <f>DD136+'APONTAMENTO CREDENCIAMENTO'!DH136</f>
        <v>0</v>
      </c>
      <c r="DI136" s="400">
        <f>DE136+'APONTAMENTO CREDENCIAMENTO'!DI136</f>
        <v>32</v>
      </c>
      <c r="DJ136" s="400">
        <f>DF136+'APONTAMENTO CREDENCIAMENTO'!DJ136</f>
        <v>0</v>
      </c>
      <c r="DK136" s="400">
        <f>DG136+'APONTAMENTO CREDENCIAMENTO'!DK136</f>
        <v>0</v>
      </c>
      <c r="DL136" s="400">
        <f>DH136+'APONTAMENTO CREDENCIAMENTO'!DL136</f>
        <v>0</v>
      </c>
      <c r="DM136" s="400">
        <f>DI136+'APONTAMENTO CREDENCIAMENTO'!DM136</f>
        <v>32</v>
      </c>
      <c r="DN136" s="400">
        <f>DJ136+'APONTAMENTO CREDENCIAMENTO'!DN136</f>
        <v>0</v>
      </c>
      <c r="DO136" s="400">
        <f>DK136+'APONTAMENTO CREDENCIAMENTO'!DO136</f>
        <v>0</v>
      </c>
      <c r="DP136" s="400">
        <f>DL136+'APONTAMENTO CREDENCIAMENTO'!DP136</f>
        <v>0</v>
      </c>
      <c r="DQ136" s="400">
        <f>DM136+'APONTAMENTO CREDENCIAMENTO'!DQ136</f>
        <v>32</v>
      </c>
      <c r="DR136" s="400">
        <f>DN136+'APONTAMENTO CREDENCIAMENTO'!DR136</f>
        <v>0</v>
      </c>
      <c r="DS136" s="400">
        <f>DO136+'APONTAMENTO CREDENCIAMENTO'!DS136</f>
        <v>0</v>
      </c>
      <c r="DT136" s="400">
        <f>DP136+'APONTAMENTO CREDENCIAMENTO'!DT136</f>
        <v>0</v>
      </c>
      <c r="DU136" s="400">
        <f>DQ136+'APONTAMENTO CREDENCIAMENTO'!DU136</f>
        <v>32</v>
      </c>
      <c r="DV136" s="400">
        <f>DR136+'APONTAMENTO CREDENCIAMENTO'!DV136</f>
        <v>0</v>
      </c>
      <c r="DW136" s="400">
        <f>DS136+'APONTAMENTO CREDENCIAMENTO'!DW136</f>
        <v>0</v>
      </c>
      <c r="DX136" s="400">
        <f>DT136+'APONTAMENTO CREDENCIAMENTO'!DX136</f>
        <v>0</v>
      </c>
      <c r="DY136" s="400">
        <f>DU136+'APONTAMENTO CREDENCIAMENTO'!DY136</f>
        <v>32</v>
      </c>
      <c r="DZ136" s="400">
        <f>DV136+'APONTAMENTO CREDENCIAMENTO'!DZ136</f>
        <v>0</v>
      </c>
      <c r="EA136" s="400">
        <f>DW136+'APONTAMENTO CREDENCIAMENTO'!EA136</f>
        <v>0</v>
      </c>
      <c r="EB136" s="400">
        <f>DX136+'APONTAMENTO CREDENCIAMENTO'!EB136</f>
        <v>0</v>
      </c>
      <c r="EC136" s="400">
        <f>DY136+'APONTAMENTO CREDENCIAMENTO'!EC136</f>
        <v>32</v>
      </c>
      <c r="ED136" s="400">
        <f>DZ136+'APONTAMENTO CREDENCIAMENTO'!ED136</f>
        <v>0</v>
      </c>
      <c r="EE136" s="400">
        <f>EA136+'APONTAMENTO CREDENCIAMENTO'!EE136</f>
        <v>0</v>
      </c>
      <c r="EF136" s="400">
        <f>EB136+'APONTAMENTO CREDENCIAMENTO'!EF136</f>
        <v>0</v>
      </c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v>32</v>
      </c>
      <c r="EQ136" s="171">
        <v>0</v>
      </c>
      <c r="ER136" s="171">
        <v>0</v>
      </c>
      <c r="ES136" s="171">
        <v>0</v>
      </c>
      <c r="ET136" s="171">
        <v>0</v>
      </c>
      <c r="EU136" s="171">
        <v>0</v>
      </c>
      <c r="EV136" s="172">
        <v>32</v>
      </c>
      <c r="EW136" s="367">
        <v>0</v>
      </c>
      <c r="EX136" s="248">
        <v>13656.2</v>
      </c>
      <c r="EY136" s="174">
        <v>0</v>
      </c>
      <c r="EZ136" s="249">
        <v>295.34300000000002</v>
      </c>
      <c r="FA136" s="249">
        <v>-372.38900000000001</v>
      </c>
      <c r="FB136" s="174">
        <v>0</v>
      </c>
      <c r="FC136" s="175">
        <v>0</v>
      </c>
      <c r="FD136" s="250">
        <v>0</v>
      </c>
      <c r="FE136" s="176">
        <v>13579.154000000002</v>
      </c>
      <c r="FF136" s="177">
        <v>13656.2</v>
      </c>
      <c r="FG136" s="177">
        <v>-372.38900000000001</v>
      </c>
      <c r="FH136" s="177">
        <v>0</v>
      </c>
      <c r="FI136" s="177">
        <v>0</v>
      </c>
      <c r="FJ136" s="177">
        <v>0</v>
      </c>
      <c r="FK136" s="177">
        <v>0</v>
      </c>
      <c r="FL136" s="177">
        <v>0</v>
      </c>
      <c r="FM136" s="177">
        <v>295.34300000000002</v>
      </c>
      <c r="FN136" s="177">
        <v>0</v>
      </c>
      <c r="FO136" s="177">
        <v>0</v>
      </c>
      <c r="FP136" s="177">
        <v>0</v>
      </c>
      <c r="FQ136" s="177">
        <v>0</v>
      </c>
      <c r="FR136" s="177">
        <v>0</v>
      </c>
      <c r="FS136" s="177">
        <v>0</v>
      </c>
      <c r="FT136" s="177">
        <v>0</v>
      </c>
      <c r="FU136" s="177">
        <v>0</v>
      </c>
      <c r="FV136" s="177">
        <v>0</v>
      </c>
      <c r="FW136" s="177">
        <v>0</v>
      </c>
      <c r="FX136" s="177">
        <v>0</v>
      </c>
      <c r="FY136" s="177">
        <v>0</v>
      </c>
      <c r="FZ136" s="177">
        <v>0</v>
      </c>
      <c r="GA136" s="177">
        <v>0</v>
      </c>
      <c r="GB136" s="177">
        <v>0</v>
      </c>
      <c r="GC136" s="177">
        <v>0</v>
      </c>
      <c r="GD136" s="177">
        <v>0</v>
      </c>
      <c r="GE136" s="177">
        <v>0</v>
      </c>
      <c r="GF136" s="177">
        <v>0</v>
      </c>
      <c r="GG136" s="177">
        <v>0</v>
      </c>
      <c r="GH136" s="177">
        <v>0</v>
      </c>
      <c r="GI136" s="177">
        <v>0</v>
      </c>
      <c r="GJ136" s="177">
        <v>0</v>
      </c>
      <c r="GK136" s="178"/>
      <c r="GL136" s="103">
        <v>0</v>
      </c>
      <c r="GM136" s="124"/>
      <c r="GN136" s="104">
        <v>0</v>
      </c>
      <c r="GO136" s="104">
        <v>0</v>
      </c>
      <c r="GP136" s="104">
        <v>0</v>
      </c>
      <c r="GQ136" s="104">
        <v>0</v>
      </c>
      <c r="GR136" s="104">
        <v>0</v>
      </c>
      <c r="GS136" s="104">
        <v>0</v>
      </c>
      <c r="GT136" s="104">
        <v>0</v>
      </c>
      <c r="GU136" s="104">
        <v>0</v>
      </c>
      <c r="GV136" s="104">
        <v>0</v>
      </c>
      <c r="GW136" s="104">
        <v>0</v>
      </c>
      <c r="GX136" s="104">
        <v>0</v>
      </c>
      <c r="GY136" s="104">
        <v>0</v>
      </c>
      <c r="GZ136" s="104">
        <v>0</v>
      </c>
      <c r="HA136" s="104">
        <v>0</v>
      </c>
      <c r="HB136" s="104">
        <v>0</v>
      </c>
      <c r="HC136" s="104">
        <v>0</v>
      </c>
      <c r="HD136" s="104">
        <v>0</v>
      </c>
      <c r="HE136" s="104">
        <v>0</v>
      </c>
      <c r="HF136" s="104">
        <v>0</v>
      </c>
      <c r="HG136" s="104">
        <v>0</v>
      </c>
      <c r="HH136" s="104">
        <v>0</v>
      </c>
      <c r="HI136" s="104">
        <v>0</v>
      </c>
      <c r="HJ136" s="104">
        <v>0</v>
      </c>
      <c r="HK136" s="104">
        <v>0</v>
      </c>
      <c r="HL136" s="104">
        <v>0</v>
      </c>
      <c r="HM136" s="104">
        <v>0</v>
      </c>
      <c r="HN136" s="104">
        <v>0</v>
      </c>
      <c r="HO136" s="104">
        <v>0</v>
      </c>
      <c r="HP136" s="104"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v>0</v>
      </c>
      <c r="HZ136" s="280">
        <v>0</v>
      </c>
      <c r="IA136" s="280">
        <v>0</v>
      </c>
      <c r="IB136" s="64" t="b">
        <v>0</v>
      </c>
      <c r="IC136" s="64"/>
    </row>
    <row r="137" spans="1:237" s="106" customFormat="1" ht="22.5" customHeight="1" x14ac:dyDescent="0.25">
      <c r="A137" s="368" t="s">
        <v>3298</v>
      </c>
      <c r="B137" s="369" t="s">
        <v>3299</v>
      </c>
      <c r="C137" s="370" t="s">
        <v>3191</v>
      </c>
      <c r="D137" s="371" t="s">
        <v>3300</v>
      </c>
      <c r="E137" s="371" t="s">
        <v>3301</v>
      </c>
      <c r="F137" s="372" t="s">
        <v>3181</v>
      </c>
      <c r="G137" s="372" t="s">
        <v>3182</v>
      </c>
      <c r="H137" s="373" t="s">
        <v>1357</v>
      </c>
      <c r="I137" s="374" t="s">
        <v>1357</v>
      </c>
      <c r="J137" s="421" t="s">
        <v>3183</v>
      </c>
      <c r="K137" s="421" t="s">
        <v>3185</v>
      </c>
      <c r="L137" s="329">
        <v>0</v>
      </c>
      <c r="M137" s="329">
        <v>0</v>
      </c>
      <c r="N137" s="657"/>
      <c r="O137" s="658" t="s">
        <v>3352</v>
      </c>
      <c r="P137" s="659">
        <v>0</v>
      </c>
      <c r="Q137" s="400"/>
      <c r="R137" s="401"/>
      <c r="S137" s="400"/>
      <c r="T137" s="401"/>
      <c r="U137" s="400">
        <f>Q137+'APONTAMENTO CREDENCIAMENTO'!U137</f>
        <v>0</v>
      </c>
      <c r="V137" s="400">
        <f>R137+'APONTAMENTO CREDENCIAMENTO'!V137</f>
        <v>0</v>
      </c>
      <c r="W137" s="400">
        <f>S137+'APONTAMENTO CREDENCIAMENTO'!W137</f>
        <v>0</v>
      </c>
      <c r="X137" s="400">
        <f>T137+'APONTAMENTO CREDENCIAMENTO'!X137</f>
        <v>0</v>
      </c>
      <c r="Y137" s="400">
        <f>U137+'APONTAMENTO CREDENCIAMENTO'!Y137</f>
        <v>0</v>
      </c>
      <c r="Z137" s="400">
        <f>V137+'APONTAMENTO CREDENCIAMENTO'!Z137</f>
        <v>0</v>
      </c>
      <c r="AA137" s="400">
        <f>W137+'APONTAMENTO CREDENCIAMENTO'!AA137</f>
        <v>0</v>
      </c>
      <c r="AB137" s="400">
        <f>X137+'APONTAMENTO CREDENCIAMENTO'!AB137</f>
        <v>0</v>
      </c>
      <c r="AC137" s="400">
        <f>Y137+'APONTAMENTO CREDENCIAMENTO'!AC137</f>
        <v>0</v>
      </c>
      <c r="AD137" s="400">
        <f>Z137+'APONTAMENTO CREDENCIAMENTO'!AD137</f>
        <v>0</v>
      </c>
      <c r="AE137" s="400">
        <f>AA137+'APONTAMENTO CREDENCIAMENTO'!AE137</f>
        <v>0</v>
      </c>
      <c r="AF137" s="400">
        <f>AB137+'APONTAMENTO CREDENCIAMENTO'!AF137</f>
        <v>0</v>
      </c>
      <c r="AG137" s="400">
        <f>AC137+'APONTAMENTO CREDENCIAMENTO'!AG137</f>
        <v>0</v>
      </c>
      <c r="AH137" s="400">
        <f>AD137+'APONTAMENTO CREDENCIAMENTO'!AH137</f>
        <v>0</v>
      </c>
      <c r="AI137" s="400">
        <f>AE137+'APONTAMENTO CREDENCIAMENTO'!AI137</f>
        <v>0</v>
      </c>
      <c r="AJ137" s="400">
        <f>AF137+'APONTAMENTO CREDENCIAMENTO'!AJ137</f>
        <v>0</v>
      </c>
      <c r="AK137" s="400">
        <f>AG137+'APONTAMENTO CREDENCIAMENTO'!AK137</f>
        <v>0</v>
      </c>
      <c r="AL137" s="400">
        <f>AH137+'APONTAMENTO CREDENCIAMENTO'!AL137</f>
        <v>0</v>
      </c>
      <c r="AM137" s="400">
        <f>AI137+'APONTAMENTO CREDENCIAMENTO'!AM137</f>
        <v>0</v>
      </c>
      <c r="AN137" s="400">
        <f>AJ137+'APONTAMENTO CREDENCIAMENTO'!AN137</f>
        <v>0</v>
      </c>
      <c r="AO137" s="400">
        <f>AK137+'APONTAMENTO CREDENCIAMENTO'!AO137</f>
        <v>0</v>
      </c>
      <c r="AP137" s="400">
        <f>AL137+'APONTAMENTO CREDENCIAMENTO'!AP137</f>
        <v>0</v>
      </c>
      <c r="AQ137" s="400">
        <f>AM137+'APONTAMENTO CREDENCIAMENTO'!AQ137</f>
        <v>0</v>
      </c>
      <c r="AR137" s="400">
        <f>AN137+'APONTAMENTO CREDENCIAMENTO'!AR137</f>
        <v>0</v>
      </c>
      <c r="AS137" s="400">
        <f>AO137+'APONTAMENTO CREDENCIAMENTO'!AS137</f>
        <v>0</v>
      </c>
      <c r="AT137" s="400">
        <f>AP137+'APONTAMENTO CREDENCIAMENTO'!AT137</f>
        <v>0</v>
      </c>
      <c r="AU137" s="400">
        <f>AQ137+'APONTAMENTO CREDENCIAMENTO'!AU137</f>
        <v>0</v>
      </c>
      <c r="AV137" s="400">
        <f>AR137+'APONTAMENTO CREDENCIAMENTO'!AV137</f>
        <v>0</v>
      </c>
      <c r="AW137" s="400">
        <f>AS137+'APONTAMENTO CREDENCIAMENTO'!AW137</f>
        <v>0</v>
      </c>
      <c r="AX137" s="400">
        <f>AT137+'APONTAMENTO CREDENCIAMENTO'!AX137</f>
        <v>0</v>
      </c>
      <c r="AY137" s="400">
        <f>AU137+'APONTAMENTO CREDENCIAMENTO'!AY137</f>
        <v>0</v>
      </c>
      <c r="AZ137" s="400">
        <f>AV137+'APONTAMENTO CREDENCIAMENTO'!AZ137</f>
        <v>0</v>
      </c>
      <c r="BA137" s="400">
        <f>AW137+'APONTAMENTO CREDENCIAMENTO'!BA137</f>
        <v>0</v>
      </c>
      <c r="BB137" s="400">
        <f>AX137+'APONTAMENTO CREDENCIAMENTO'!BB137</f>
        <v>0</v>
      </c>
      <c r="BC137" s="400">
        <f>AY137+'APONTAMENTO CREDENCIAMENTO'!BC137</f>
        <v>0</v>
      </c>
      <c r="BD137" s="400">
        <f>AZ137+'APONTAMENTO CREDENCIAMENTO'!BD137</f>
        <v>0</v>
      </c>
      <c r="BE137" s="400">
        <f>BA137+'APONTAMENTO CREDENCIAMENTO'!BE137</f>
        <v>0</v>
      </c>
      <c r="BF137" s="400">
        <f>BB137+'APONTAMENTO CREDENCIAMENTO'!BF137</f>
        <v>0</v>
      </c>
      <c r="BG137" s="400">
        <f>BC137+'APONTAMENTO CREDENCIAMENTO'!BG137</f>
        <v>0</v>
      </c>
      <c r="BH137" s="400">
        <f>BD137+'APONTAMENTO CREDENCIAMENTO'!BH137</f>
        <v>0</v>
      </c>
      <c r="BI137" s="400">
        <f>BE137+'APONTAMENTO CREDENCIAMENTO'!BI137</f>
        <v>0</v>
      </c>
      <c r="BJ137" s="400">
        <f>BF137+'APONTAMENTO CREDENCIAMENTO'!BJ137</f>
        <v>0</v>
      </c>
      <c r="BK137" s="400">
        <f>BG137+'APONTAMENTO CREDENCIAMENTO'!BK137</f>
        <v>0</v>
      </c>
      <c r="BL137" s="400">
        <f>BH137+'APONTAMENTO CREDENCIAMENTO'!BL137</f>
        <v>0</v>
      </c>
      <c r="BM137" s="400">
        <f>BI137+'APONTAMENTO CREDENCIAMENTO'!BM137</f>
        <v>0</v>
      </c>
      <c r="BN137" s="400">
        <f>BJ137+'APONTAMENTO CREDENCIAMENTO'!BN137</f>
        <v>0</v>
      </c>
      <c r="BO137" s="400">
        <f>BK137+'APONTAMENTO CREDENCIAMENTO'!BO137</f>
        <v>0</v>
      </c>
      <c r="BP137" s="400">
        <f>BL137+'APONTAMENTO CREDENCIAMENTO'!BP137</f>
        <v>0</v>
      </c>
      <c r="BQ137" s="400">
        <f>BM137+'APONTAMENTO CREDENCIAMENTO'!BQ137</f>
        <v>0</v>
      </c>
      <c r="BR137" s="400">
        <f>BN137+'APONTAMENTO CREDENCIAMENTO'!BR137</f>
        <v>0</v>
      </c>
      <c r="BS137" s="400">
        <f>BO137+'APONTAMENTO CREDENCIAMENTO'!BS137</f>
        <v>0</v>
      </c>
      <c r="BT137" s="400">
        <f>BP137+'APONTAMENTO CREDENCIAMENTO'!BT137</f>
        <v>0</v>
      </c>
      <c r="BU137" s="400">
        <f>BQ137+'APONTAMENTO CREDENCIAMENTO'!BU137</f>
        <v>0</v>
      </c>
      <c r="BV137" s="400">
        <f>BR137+'APONTAMENTO CREDENCIAMENTO'!BV137</f>
        <v>0</v>
      </c>
      <c r="BW137" s="400">
        <f>BS137+'APONTAMENTO CREDENCIAMENTO'!BW137</f>
        <v>0</v>
      </c>
      <c r="BX137" s="400">
        <f>BT137+'APONTAMENTO CREDENCIAMENTO'!BX137</f>
        <v>0</v>
      </c>
      <c r="BY137" s="400">
        <f>BU137+'APONTAMENTO CREDENCIAMENTO'!BY137</f>
        <v>0</v>
      </c>
      <c r="BZ137" s="400">
        <f>BV137+'APONTAMENTO CREDENCIAMENTO'!BZ137</f>
        <v>0</v>
      </c>
      <c r="CA137" s="400">
        <f>BW137+'APONTAMENTO CREDENCIAMENTO'!CA137</f>
        <v>0</v>
      </c>
      <c r="CB137" s="400">
        <f>BX137+'APONTAMENTO CREDENCIAMENTO'!CB137</f>
        <v>0</v>
      </c>
      <c r="CC137" s="400">
        <f>BY137+'APONTAMENTO CREDENCIAMENTO'!CC137</f>
        <v>0</v>
      </c>
      <c r="CD137" s="400">
        <f>BZ137+'APONTAMENTO CREDENCIAMENTO'!CD137</f>
        <v>0</v>
      </c>
      <c r="CE137" s="400">
        <f>CA137+'APONTAMENTO CREDENCIAMENTO'!CE137</f>
        <v>0</v>
      </c>
      <c r="CF137" s="400">
        <f>CB137+'APONTAMENTO CREDENCIAMENTO'!CF137</f>
        <v>0</v>
      </c>
      <c r="CG137" s="400">
        <f>CC137+'APONTAMENTO CREDENCIAMENTO'!CG137</f>
        <v>0</v>
      </c>
      <c r="CH137" s="400">
        <f>CD137+'APONTAMENTO CREDENCIAMENTO'!CH137</f>
        <v>0</v>
      </c>
      <c r="CI137" s="400">
        <f>CE137+'APONTAMENTO CREDENCIAMENTO'!CI137</f>
        <v>0</v>
      </c>
      <c r="CJ137" s="400">
        <f>CF137+'APONTAMENTO CREDENCIAMENTO'!CJ137</f>
        <v>0</v>
      </c>
      <c r="CK137" s="400">
        <f>CG137+'APONTAMENTO CREDENCIAMENTO'!CK137</f>
        <v>0</v>
      </c>
      <c r="CL137" s="400">
        <f>CH137+'APONTAMENTO CREDENCIAMENTO'!CL137</f>
        <v>0</v>
      </c>
      <c r="CM137" s="400">
        <f>CI137+'APONTAMENTO CREDENCIAMENTO'!CM137</f>
        <v>0</v>
      </c>
      <c r="CN137" s="400">
        <f>CJ137+'APONTAMENTO CREDENCIAMENTO'!CN137</f>
        <v>0</v>
      </c>
      <c r="CO137" s="400">
        <f>CK137+'APONTAMENTO CREDENCIAMENTO'!CO137</f>
        <v>0</v>
      </c>
      <c r="CP137" s="400">
        <f>CL137+'APONTAMENTO CREDENCIAMENTO'!CP137</f>
        <v>0</v>
      </c>
      <c r="CQ137" s="400">
        <f>CM137+'APONTAMENTO CREDENCIAMENTO'!CQ137</f>
        <v>0</v>
      </c>
      <c r="CR137" s="400">
        <f>CN137+'APONTAMENTO CREDENCIAMENTO'!CR137</f>
        <v>0</v>
      </c>
      <c r="CS137" s="400">
        <f>CO137+'APONTAMENTO CREDENCIAMENTO'!CS137</f>
        <v>0</v>
      </c>
      <c r="CT137" s="400">
        <f>CP137+'APONTAMENTO CREDENCIAMENTO'!CT137</f>
        <v>0</v>
      </c>
      <c r="CU137" s="400">
        <f>CQ137+'APONTAMENTO CREDENCIAMENTO'!CU137</f>
        <v>0</v>
      </c>
      <c r="CV137" s="400">
        <f>CR137+'APONTAMENTO CREDENCIAMENTO'!CV137</f>
        <v>0</v>
      </c>
      <c r="CW137" s="400">
        <f>CS137+'APONTAMENTO CREDENCIAMENTO'!CW137</f>
        <v>0</v>
      </c>
      <c r="CX137" s="400">
        <f>CT137+'APONTAMENTO CREDENCIAMENTO'!CX137</f>
        <v>0</v>
      </c>
      <c r="CY137" s="400">
        <f>CU137+'APONTAMENTO CREDENCIAMENTO'!CY137</f>
        <v>0</v>
      </c>
      <c r="CZ137" s="400">
        <f>CV137+'APONTAMENTO CREDENCIAMENTO'!CZ137</f>
        <v>0</v>
      </c>
      <c r="DA137" s="400">
        <f>CW137+'APONTAMENTO CREDENCIAMENTO'!DA137</f>
        <v>0</v>
      </c>
      <c r="DB137" s="400">
        <f>CX137+'APONTAMENTO CREDENCIAMENTO'!DB137</f>
        <v>0</v>
      </c>
      <c r="DC137" s="400">
        <f>CY137+'APONTAMENTO CREDENCIAMENTO'!DC137</f>
        <v>0</v>
      </c>
      <c r="DD137" s="400">
        <f>CZ137+'APONTAMENTO CREDENCIAMENTO'!DD137</f>
        <v>0</v>
      </c>
      <c r="DE137" s="400">
        <f>DA137+'APONTAMENTO CREDENCIAMENTO'!DE137</f>
        <v>0</v>
      </c>
      <c r="DF137" s="400">
        <f>DB137+'APONTAMENTO CREDENCIAMENTO'!DF137</f>
        <v>0</v>
      </c>
      <c r="DG137" s="400">
        <f>DC137+'APONTAMENTO CREDENCIAMENTO'!DG137</f>
        <v>0</v>
      </c>
      <c r="DH137" s="400">
        <f>DD137+'APONTAMENTO CREDENCIAMENTO'!DH137</f>
        <v>0</v>
      </c>
      <c r="DI137" s="400">
        <f>DE137+'APONTAMENTO CREDENCIAMENTO'!DI137</f>
        <v>0</v>
      </c>
      <c r="DJ137" s="400">
        <f>DF137+'APONTAMENTO CREDENCIAMENTO'!DJ137</f>
        <v>0</v>
      </c>
      <c r="DK137" s="400">
        <f>DG137+'APONTAMENTO CREDENCIAMENTO'!DK137</f>
        <v>0</v>
      </c>
      <c r="DL137" s="400">
        <f>DH137+'APONTAMENTO CREDENCIAMENTO'!DL137</f>
        <v>0</v>
      </c>
      <c r="DM137" s="400">
        <f>DI137+'APONTAMENTO CREDENCIAMENTO'!DM137</f>
        <v>0</v>
      </c>
      <c r="DN137" s="400">
        <f>DJ137+'APONTAMENTO CREDENCIAMENTO'!DN137</f>
        <v>0</v>
      </c>
      <c r="DO137" s="400">
        <f>DK137+'APONTAMENTO CREDENCIAMENTO'!DO137</f>
        <v>0</v>
      </c>
      <c r="DP137" s="400">
        <f>DL137+'APONTAMENTO CREDENCIAMENTO'!DP137</f>
        <v>0</v>
      </c>
      <c r="DQ137" s="400">
        <f>DM137+'APONTAMENTO CREDENCIAMENTO'!DQ137</f>
        <v>0</v>
      </c>
      <c r="DR137" s="400">
        <f>DN137+'APONTAMENTO CREDENCIAMENTO'!DR137</f>
        <v>0</v>
      </c>
      <c r="DS137" s="400">
        <f>DO137+'APONTAMENTO CREDENCIAMENTO'!DS137</f>
        <v>0</v>
      </c>
      <c r="DT137" s="400">
        <f>DP137+'APONTAMENTO CREDENCIAMENTO'!DT137</f>
        <v>0</v>
      </c>
      <c r="DU137" s="400">
        <f>DQ137+'APONTAMENTO CREDENCIAMENTO'!DU137</f>
        <v>0</v>
      </c>
      <c r="DV137" s="400">
        <f>DR137+'APONTAMENTO CREDENCIAMENTO'!DV137</f>
        <v>0</v>
      </c>
      <c r="DW137" s="400">
        <f>DS137+'APONTAMENTO CREDENCIAMENTO'!DW137</f>
        <v>0</v>
      </c>
      <c r="DX137" s="400">
        <f>DT137+'APONTAMENTO CREDENCIAMENTO'!DX137</f>
        <v>0</v>
      </c>
      <c r="DY137" s="400">
        <f>DU137+'APONTAMENTO CREDENCIAMENTO'!DY137</f>
        <v>0</v>
      </c>
      <c r="DZ137" s="400">
        <f>DV137+'APONTAMENTO CREDENCIAMENTO'!DZ137</f>
        <v>0</v>
      </c>
      <c r="EA137" s="400">
        <f>DW137+'APONTAMENTO CREDENCIAMENTO'!EA137</f>
        <v>0</v>
      </c>
      <c r="EB137" s="400">
        <f>DX137+'APONTAMENTO CREDENCIAMENTO'!EB137</f>
        <v>0</v>
      </c>
      <c r="EC137" s="400">
        <f>DY137+'APONTAMENTO CREDENCIAMENTO'!EC137</f>
        <v>0</v>
      </c>
      <c r="ED137" s="400">
        <f>DZ137+'APONTAMENTO CREDENCIAMENTO'!ED137</f>
        <v>0</v>
      </c>
      <c r="EE137" s="400">
        <f>EA137+'APONTAMENTO CREDENCIAMENTO'!EE137</f>
        <v>0</v>
      </c>
      <c r="EF137" s="400">
        <f>EB137+'APONTAMENTO CREDENCIAMENTO'!EF137</f>
        <v>0</v>
      </c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v>0</v>
      </c>
      <c r="EQ137" s="171">
        <v>0</v>
      </c>
      <c r="ER137" s="171">
        <v>0</v>
      </c>
      <c r="ES137" s="171">
        <v>0</v>
      </c>
      <c r="ET137" s="171">
        <v>0</v>
      </c>
      <c r="EU137" s="171">
        <v>0</v>
      </c>
      <c r="EV137" s="172">
        <v>0</v>
      </c>
      <c r="EW137" s="173"/>
      <c r="EX137" s="248">
        <v>0</v>
      </c>
      <c r="EY137" s="174">
        <v>0</v>
      </c>
      <c r="EZ137" s="249">
        <v>0</v>
      </c>
      <c r="FA137" s="249">
        <v>0</v>
      </c>
      <c r="FB137" s="174">
        <v>0</v>
      </c>
      <c r="FC137" s="126">
        <v>0</v>
      </c>
      <c r="FD137" s="250"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v>0</v>
      </c>
      <c r="HZ137" s="280">
        <v>0</v>
      </c>
      <c r="IA137" s="280">
        <v>0</v>
      </c>
      <c r="IB137" s="64"/>
      <c r="IC137" s="64"/>
    </row>
    <row r="138" spans="1:237" s="106" customFormat="1" ht="22.5" customHeight="1" x14ac:dyDescent="0.25">
      <c r="A138" s="368" t="s">
        <v>3298</v>
      </c>
      <c r="B138" s="369" t="s">
        <v>3299</v>
      </c>
      <c r="C138" s="375" t="s">
        <v>3191</v>
      </c>
      <c r="D138" s="371" t="s">
        <v>3300</v>
      </c>
      <c r="E138" s="371" t="s">
        <v>3301</v>
      </c>
      <c r="F138" s="376" t="s">
        <v>3181</v>
      </c>
      <c r="G138" s="376" t="s">
        <v>3182</v>
      </c>
      <c r="H138" s="373" t="s">
        <v>1357</v>
      </c>
      <c r="I138" s="374" t="s">
        <v>1357</v>
      </c>
      <c r="J138" s="421" t="s">
        <v>3183</v>
      </c>
      <c r="K138" s="422" t="s">
        <v>3186</v>
      </c>
      <c r="L138" s="329">
        <v>0</v>
      </c>
      <c r="M138" s="329">
        <v>0</v>
      </c>
      <c r="N138" s="657"/>
      <c r="O138" s="658" t="s">
        <v>3352</v>
      </c>
      <c r="P138" s="659">
        <v>0</v>
      </c>
      <c r="Q138" s="400"/>
      <c r="R138" s="401"/>
      <c r="S138" s="400"/>
      <c r="T138" s="401"/>
      <c r="U138" s="400">
        <f>Q138+'APONTAMENTO CREDENCIAMENTO'!U138</f>
        <v>0</v>
      </c>
      <c r="V138" s="400">
        <f>R138+'APONTAMENTO CREDENCIAMENTO'!V138</f>
        <v>0</v>
      </c>
      <c r="W138" s="400">
        <f>S138+'APONTAMENTO CREDENCIAMENTO'!W138</f>
        <v>0</v>
      </c>
      <c r="X138" s="400">
        <f>T138+'APONTAMENTO CREDENCIAMENTO'!X138</f>
        <v>0</v>
      </c>
      <c r="Y138" s="400">
        <f>U138+'APONTAMENTO CREDENCIAMENTO'!Y138</f>
        <v>0</v>
      </c>
      <c r="Z138" s="400">
        <f>V138+'APONTAMENTO CREDENCIAMENTO'!Z138</f>
        <v>0</v>
      </c>
      <c r="AA138" s="400">
        <f>W138+'APONTAMENTO CREDENCIAMENTO'!AA138</f>
        <v>0</v>
      </c>
      <c r="AB138" s="400">
        <f>X138+'APONTAMENTO CREDENCIAMENTO'!AB138</f>
        <v>0</v>
      </c>
      <c r="AC138" s="400">
        <f>Y138+'APONTAMENTO CREDENCIAMENTO'!AC138</f>
        <v>0</v>
      </c>
      <c r="AD138" s="400">
        <f>Z138+'APONTAMENTO CREDENCIAMENTO'!AD138</f>
        <v>0</v>
      </c>
      <c r="AE138" s="400">
        <f>AA138+'APONTAMENTO CREDENCIAMENTO'!AE138</f>
        <v>0</v>
      </c>
      <c r="AF138" s="400">
        <f>AB138+'APONTAMENTO CREDENCIAMENTO'!AF138</f>
        <v>0</v>
      </c>
      <c r="AG138" s="400">
        <f>AC138+'APONTAMENTO CREDENCIAMENTO'!AG138</f>
        <v>0</v>
      </c>
      <c r="AH138" s="400">
        <f>AD138+'APONTAMENTO CREDENCIAMENTO'!AH138</f>
        <v>0</v>
      </c>
      <c r="AI138" s="400">
        <f>AE138+'APONTAMENTO CREDENCIAMENTO'!AI138</f>
        <v>0</v>
      </c>
      <c r="AJ138" s="400">
        <f>AF138+'APONTAMENTO CREDENCIAMENTO'!AJ138</f>
        <v>0</v>
      </c>
      <c r="AK138" s="400">
        <f>AG138+'APONTAMENTO CREDENCIAMENTO'!AK138</f>
        <v>0</v>
      </c>
      <c r="AL138" s="400">
        <f>AH138+'APONTAMENTO CREDENCIAMENTO'!AL138</f>
        <v>0</v>
      </c>
      <c r="AM138" s="400">
        <f>AI138+'APONTAMENTO CREDENCIAMENTO'!AM138</f>
        <v>0</v>
      </c>
      <c r="AN138" s="400">
        <f>AJ138+'APONTAMENTO CREDENCIAMENTO'!AN138</f>
        <v>0</v>
      </c>
      <c r="AO138" s="400">
        <f>AK138+'APONTAMENTO CREDENCIAMENTO'!AO138</f>
        <v>0</v>
      </c>
      <c r="AP138" s="400">
        <f>AL138+'APONTAMENTO CREDENCIAMENTO'!AP138</f>
        <v>0</v>
      </c>
      <c r="AQ138" s="400">
        <f>AM138+'APONTAMENTO CREDENCIAMENTO'!AQ138</f>
        <v>0</v>
      </c>
      <c r="AR138" s="400">
        <f>AN138+'APONTAMENTO CREDENCIAMENTO'!AR138</f>
        <v>0</v>
      </c>
      <c r="AS138" s="400">
        <f>AO138+'APONTAMENTO CREDENCIAMENTO'!AS138</f>
        <v>0</v>
      </c>
      <c r="AT138" s="400">
        <f>AP138+'APONTAMENTO CREDENCIAMENTO'!AT138</f>
        <v>0</v>
      </c>
      <c r="AU138" s="400">
        <f>AQ138+'APONTAMENTO CREDENCIAMENTO'!AU138</f>
        <v>0</v>
      </c>
      <c r="AV138" s="400">
        <f>AR138+'APONTAMENTO CREDENCIAMENTO'!AV138</f>
        <v>0</v>
      </c>
      <c r="AW138" s="400">
        <f>AS138+'APONTAMENTO CREDENCIAMENTO'!AW138</f>
        <v>0</v>
      </c>
      <c r="AX138" s="400">
        <f>AT138+'APONTAMENTO CREDENCIAMENTO'!AX138</f>
        <v>0</v>
      </c>
      <c r="AY138" s="400">
        <f>AU138+'APONTAMENTO CREDENCIAMENTO'!AY138</f>
        <v>0</v>
      </c>
      <c r="AZ138" s="400">
        <f>AV138+'APONTAMENTO CREDENCIAMENTO'!AZ138</f>
        <v>0</v>
      </c>
      <c r="BA138" s="400">
        <f>AW138+'APONTAMENTO CREDENCIAMENTO'!BA138</f>
        <v>0</v>
      </c>
      <c r="BB138" s="400">
        <f>AX138+'APONTAMENTO CREDENCIAMENTO'!BB138</f>
        <v>0</v>
      </c>
      <c r="BC138" s="400">
        <f>AY138+'APONTAMENTO CREDENCIAMENTO'!BC138</f>
        <v>0</v>
      </c>
      <c r="BD138" s="400">
        <f>AZ138+'APONTAMENTO CREDENCIAMENTO'!BD138</f>
        <v>0</v>
      </c>
      <c r="BE138" s="400">
        <f>BA138+'APONTAMENTO CREDENCIAMENTO'!BE138</f>
        <v>0</v>
      </c>
      <c r="BF138" s="400">
        <f>BB138+'APONTAMENTO CREDENCIAMENTO'!BF138</f>
        <v>0</v>
      </c>
      <c r="BG138" s="400">
        <f>BC138+'APONTAMENTO CREDENCIAMENTO'!BG138</f>
        <v>0</v>
      </c>
      <c r="BH138" s="400">
        <f>BD138+'APONTAMENTO CREDENCIAMENTO'!BH138</f>
        <v>0</v>
      </c>
      <c r="BI138" s="400">
        <f>BE138+'APONTAMENTO CREDENCIAMENTO'!BI138</f>
        <v>0</v>
      </c>
      <c r="BJ138" s="400">
        <f>BF138+'APONTAMENTO CREDENCIAMENTO'!BJ138</f>
        <v>0</v>
      </c>
      <c r="BK138" s="400">
        <f>BG138+'APONTAMENTO CREDENCIAMENTO'!BK138</f>
        <v>0</v>
      </c>
      <c r="BL138" s="400">
        <f>BH138+'APONTAMENTO CREDENCIAMENTO'!BL138</f>
        <v>0</v>
      </c>
      <c r="BM138" s="400">
        <f>BI138+'APONTAMENTO CREDENCIAMENTO'!BM138</f>
        <v>0</v>
      </c>
      <c r="BN138" s="400">
        <f>BJ138+'APONTAMENTO CREDENCIAMENTO'!BN138</f>
        <v>0</v>
      </c>
      <c r="BO138" s="400">
        <f>BK138+'APONTAMENTO CREDENCIAMENTO'!BO138</f>
        <v>0</v>
      </c>
      <c r="BP138" s="400">
        <f>BL138+'APONTAMENTO CREDENCIAMENTO'!BP138</f>
        <v>0</v>
      </c>
      <c r="BQ138" s="400">
        <f>BM138+'APONTAMENTO CREDENCIAMENTO'!BQ138</f>
        <v>0</v>
      </c>
      <c r="BR138" s="400">
        <f>BN138+'APONTAMENTO CREDENCIAMENTO'!BR138</f>
        <v>0</v>
      </c>
      <c r="BS138" s="400">
        <f>BO138+'APONTAMENTO CREDENCIAMENTO'!BS138</f>
        <v>0</v>
      </c>
      <c r="BT138" s="400">
        <f>BP138+'APONTAMENTO CREDENCIAMENTO'!BT138</f>
        <v>0</v>
      </c>
      <c r="BU138" s="400">
        <f>BQ138+'APONTAMENTO CREDENCIAMENTO'!BU138</f>
        <v>0</v>
      </c>
      <c r="BV138" s="400">
        <f>BR138+'APONTAMENTO CREDENCIAMENTO'!BV138</f>
        <v>0</v>
      </c>
      <c r="BW138" s="400">
        <f>BS138+'APONTAMENTO CREDENCIAMENTO'!BW138</f>
        <v>0</v>
      </c>
      <c r="BX138" s="400">
        <f>BT138+'APONTAMENTO CREDENCIAMENTO'!BX138</f>
        <v>0</v>
      </c>
      <c r="BY138" s="400">
        <f>BU138+'APONTAMENTO CREDENCIAMENTO'!BY138</f>
        <v>0</v>
      </c>
      <c r="BZ138" s="400">
        <f>BV138+'APONTAMENTO CREDENCIAMENTO'!BZ138</f>
        <v>0</v>
      </c>
      <c r="CA138" s="400">
        <f>BW138+'APONTAMENTO CREDENCIAMENTO'!CA138</f>
        <v>0</v>
      </c>
      <c r="CB138" s="400">
        <f>BX138+'APONTAMENTO CREDENCIAMENTO'!CB138</f>
        <v>0</v>
      </c>
      <c r="CC138" s="400">
        <f>BY138+'APONTAMENTO CREDENCIAMENTO'!CC138</f>
        <v>0</v>
      </c>
      <c r="CD138" s="400">
        <f>BZ138+'APONTAMENTO CREDENCIAMENTO'!CD138</f>
        <v>0</v>
      </c>
      <c r="CE138" s="400">
        <f>CA138+'APONTAMENTO CREDENCIAMENTO'!CE138</f>
        <v>0</v>
      </c>
      <c r="CF138" s="400">
        <f>CB138+'APONTAMENTO CREDENCIAMENTO'!CF138</f>
        <v>0</v>
      </c>
      <c r="CG138" s="400">
        <f>CC138+'APONTAMENTO CREDENCIAMENTO'!CG138</f>
        <v>0</v>
      </c>
      <c r="CH138" s="400">
        <f>CD138+'APONTAMENTO CREDENCIAMENTO'!CH138</f>
        <v>0</v>
      </c>
      <c r="CI138" s="400">
        <f>CE138+'APONTAMENTO CREDENCIAMENTO'!CI138</f>
        <v>0</v>
      </c>
      <c r="CJ138" s="400">
        <f>CF138+'APONTAMENTO CREDENCIAMENTO'!CJ138</f>
        <v>0</v>
      </c>
      <c r="CK138" s="400">
        <f>CG138+'APONTAMENTO CREDENCIAMENTO'!CK138</f>
        <v>0</v>
      </c>
      <c r="CL138" s="400">
        <f>CH138+'APONTAMENTO CREDENCIAMENTO'!CL138</f>
        <v>0</v>
      </c>
      <c r="CM138" s="400">
        <f>CI138+'APONTAMENTO CREDENCIAMENTO'!CM138</f>
        <v>0</v>
      </c>
      <c r="CN138" s="400">
        <f>CJ138+'APONTAMENTO CREDENCIAMENTO'!CN138</f>
        <v>0</v>
      </c>
      <c r="CO138" s="400">
        <f>CK138+'APONTAMENTO CREDENCIAMENTO'!CO138</f>
        <v>0</v>
      </c>
      <c r="CP138" s="400">
        <f>CL138+'APONTAMENTO CREDENCIAMENTO'!CP138</f>
        <v>0</v>
      </c>
      <c r="CQ138" s="400">
        <f>CM138+'APONTAMENTO CREDENCIAMENTO'!CQ138</f>
        <v>0</v>
      </c>
      <c r="CR138" s="400">
        <f>CN138+'APONTAMENTO CREDENCIAMENTO'!CR138</f>
        <v>0</v>
      </c>
      <c r="CS138" s="400">
        <f>CO138+'APONTAMENTO CREDENCIAMENTO'!CS138</f>
        <v>0</v>
      </c>
      <c r="CT138" s="400">
        <f>CP138+'APONTAMENTO CREDENCIAMENTO'!CT138</f>
        <v>0</v>
      </c>
      <c r="CU138" s="400">
        <f>CQ138+'APONTAMENTO CREDENCIAMENTO'!CU138</f>
        <v>0</v>
      </c>
      <c r="CV138" s="400">
        <f>CR138+'APONTAMENTO CREDENCIAMENTO'!CV138</f>
        <v>0</v>
      </c>
      <c r="CW138" s="400">
        <f>CS138+'APONTAMENTO CREDENCIAMENTO'!CW138</f>
        <v>0</v>
      </c>
      <c r="CX138" s="400">
        <f>CT138+'APONTAMENTO CREDENCIAMENTO'!CX138</f>
        <v>0</v>
      </c>
      <c r="CY138" s="400">
        <f>CU138+'APONTAMENTO CREDENCIAMENTO'!CY138</f>
        <v>0</v>
      </c>
      <c r="CZ138" s="400">
        <f>CV138+'APONTAMENTO CREDENCIAMENTO'!CZ138</f>
        <v>0</v>
      </c>
      <c r="DA138" s="400">
        <f>CW138+'APONTAMENTO CREDENCIAMENTO'!DA138</f>
        <v>0</v>
      </c>
      <c r="DB138" s="400">
        <f>CX138+'APONTAMENTO CREDENCIAMENTO'!DB138</f>
        <v>0</v>
      </c>
      <c r="DC138" s="400">
        <f>CY138+'APONTAMENTO CREDENCIAMENTO'!DC138</f>
        <v>0</v>
      </c>
      <c r="DD138" s="400">
        <f>CZ138+'APONTAMENTO CREDENCIAMENTO'!DD138</f>
        <v>0</v>
      </c>
      <c r="DE138" s="400">
        <f>DA138+'APONTAMENTO CREDENCIAMENTO'!DE138</f>
        <v>0</v>
      </c>
      <c r="DF138" s="400">
        <f>DB138+'APONTAMENTO CREDENCIAMENTO'!DF138</f>
        <v>0</v>
      </c>
      <c r="DG138" s="400">
        <f>DC138+'APONTAMENTO CREDENCIAMENTO'!DG138</f>
        <v>0</v>
      </c>
      <c r="DH138" s="400">
        <f>DD138+'APONTAMENTO CREDENCIAMENTO'!DH138</f>
        <v>0</v>
      </c>
      <c r="DI138" s="400">
        <f>DE138+'APONTAMENTO CREDENCIAMENTO'!DI138</f>
        <v>0</v>
      </c>
      <c r="DJ138" s="400">
        <f>DF138+'APONTAMENTO CREDENCIAMENTO'!DJ138</f>
        <v>0</v>
      </c>
      <c r="DK138" s="400">
        <f>DG138+'APONTAMENTO CREDENCIAMENTO'!DK138</f>
        <v>0</v>
      </c>
      <c r="DL138" s="400">
        <f>DH138+'APONTAMENTO CREDENCIAMENTO'!DL138</f>
        <v>0</v>
      </c>
      <c r="DM138" s="400">
        <f>DI138+'APONTAMENTO CREDENCIAMENTO'!DM138</f>
        <v>0</v>
      </c>
      <c r="DN138" s="400">
        <f>DJ138+'APONTAMENTO CREDENCIAMENTO'!DN138</f>
        <v>0</v>
      </c>
      <c r="DO138" s="400">
        <f>DK138+'APONTAMENTO CREDENCIAMENTO'!DO138</f>
        <v>0</v>
      </c>
      <c r="DP138" s="400">
        <f>DL138+'APONTAMENTO CREDENCIAMENTO'!DP138</f>
        <v>0</v>
      </c>
      <c r="DQ138" s="400">
        <f>DM138+'APONTAMENTO CREDENCIAMENTO'!DQ138</f>
        <v>0</v>
      </c>
      <c r="DR138" s="400">
        <f>DN138+'APONTAMENTO CREDENCIAMENTO'!DR138</f>
        <v>0</v>
      </c>
      <c r="DS138" s="400">
        <f>DO138+'APONTAMENTO CREDENCIAMENTO'!DS138</f>
        <v>0</v>
      </c>
      <c r="DT138" s="400">
        <f>DP138+'APONTAMENTO CREDENCIAMENTO'!DT138</f>
        <v>0</v>
      </c>
      <c r="DU138" s="400">
        <f>DQ138+'APONTAMENTO CREDENCIAMENTO'!DU138</f>
        <v>0</v>
      </c>
      <c r="DV138" s="400">
        <f>DR138+'APONTAMENTO CREDENCIAMENTO'!DV138</f>
        <v>0</v>
      </c>
      <c r="DW138" s="400">
        <f>DS138+'APONTAMENTO CREDENCIAMENTO'!DW138</f>
        <v>0</v>
      </c>
      <c r="DX138" s="400">
        <f>DT138+'APONTAMENTO CREDENCIAMENTO'!DX138</f>
        <v>0</v>
      </c>
      <c r="DY138" s="400">
        <f>DU138+'APONTAMENTO CREDENCIAMENTO'!DY138</f>
        <v>0</v>
      </c>
      <c r="DZ138" s="400">
        <f>DV138+'APONTAMENTO CREDENCIAMENTO'!DZ138</f>
        <v>0</v>
      </c>
      <c r="EA138" s="400">
        <f>DW138+'APONTAMENTO CREDENCIAMENTO'!EA138</f>
        <v>0</v>
      </c>
      <c r="EB138" s="400">
        <f>DX138+'APONTAMENTO CREDENCIAMENTO'!EB138</f>
        <v>0</v>
      </c>
      <c r="EC138" s="400">
        <f>DY138+'APONTAMENTO CREDENCIAMENTO'!EC138</f>
        <v>0</v>
      </c>
      <c r="ED138" s="400">
        <f>DZ138+'APONTAMENTO CREDENCIAMENTO'!ED138</f>
        <v>0</v>
      </c>
      <c r="EE138" s="400">
        <f>EA138+'APONTAMENTO CREDENCIAMENTO'!EE138</f>
        <v>0</v>
      </c>
      <c r="EF138" s="400">
        <f>EB138+'APONTAMENTO CREDENCIAMENTO'!EF138</f>
        <v>0</v>
      </c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v>0</v>
      </c>
      <c r="EQ138" s="171">
        <v>0</v>
      </c>
      <c r="ER138" s="171">
        <v>0</v>
      </c>
      <c r="ES138" s="171">
        <v>0</v>
      </c>
      <c r="ET138" s="171">
        <v>0</v>
      </c>
      <c r="EU138" s="171">
        <v>0</v>
      </c>
      <c r="EV138" s="172">
        <v>0</v>
      </c>
      <c r="EW138" s="125"/>
      <c r="EX138" s="248">
        <v>0</v>
      </c>
      <c r="EY138" s="174">
        <v>0</v>
      </c>
      <c r="EZ138" s="249">
        <v>0</v>
      </c>
      <c r="FA138" s="249">
        <v>0</v>
      </c>
      <c r="FB138" s="174">
        <v>0</v>
      </c>
      <c r="FC138" s="126">
        <v>0</v>
      </c>
      <c r="FD138" s="250"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v>0</v>
      </c>
      <c r="HZ138" s="280">
        <v>0</v>
      </c>
      <c r="IA138" s="280">
        <v>0</v>
      </c>
      <c r="IB138" s="64"/>
      <c r="IC138" s="64"/>
    </row>
    <row r="139" spans="1:237" s="106" customFormat="1" ht="22.5" customHeight="1" x14ac:dyDescent="0.25">
      <c r="A139" s="368" t="s">
        <v>3298</v>
      </c>
      <c r="B139" s="369" t="s">
        <v>3299</v>
      </c>
      <c r="C139" s="375" t="s">
        <v>3191</v>
      </c>
      <c r="D139" s="371" t="s">
        <v>3300</v>
      </c>
      <c r="E139" s="371" t="s">
        <v>3301</v>
      </c>
      <c r="F139" s="376" t="s">
        <v>3181</v>
      </c>
      <c r="G139" s="376" t="s">
        <v>3182</v>
      </c>
      <c r="H139" s="373" t="s">
        <v>1357</v>
      </c>
      <c r="I139" s="374" t="s">
        <v>1357</v>
      </c>
      <c r="J139" s="421" t="s">
        <v>3183</v>
      </c>
      <c r="K139" s="423" t="s">
        <v>3187</v>
      </c>
      <c r="L139" s="329">
        <v>0</v>
      </c>
      <c r="M139" s="329">
        <v>0</v>
      </c>
      <c r="N139" s="657"/>
      <c r="O139" s="658" t="s">
        <v>3352</v>
      </c>
      <c r="P139" s="659">
        <v>0</v>
      </c>
      <c r="Q139" s="400"/>
      <c r="R139" s="401"/>
      <c r="S139" s="400"/>
      <c r="T139" s="401"/>
      <c r="U139" s="400">
        <f>Q139+'APONTAMENTO CREDENCIAMENTO'!U139</f>
        <v>0</v>
      </c>
      <c r="V139" s="400">
        <f>R139+'APONTAMENTO CREDENCIAMENTO'!V139</f>
        <v>0</v>
      </c>
      <c r="W139" s="400">
        <f>S139+'APONTAMENTO CREDENCIAMENTO'!W139</f>
        <v>0</v>
      </c>
      <c r="X139" s="400">
        <f>T139+'APONTAMENTO CREDENCIAMENTO'!X139</f>
        <v>0</v>
      </c>
      <c r="Y139" s="400">
        <f>U139+'APONTAMENTO CREDENCIAMENTO'!Y139</f>
        <v>0</v>
      </c>
      <c r="Z139" s="400">
        <f>V139+'APONTAMENTO CREDENCIAMENTO'!Z139</f>
        <v>0</v>
      </c>
      <c r="AA139" s="400">
        <f>W139+'APONTAMENTO CREDENCIAMENTO'!AA139</f>
        <v>0</v>
      </c>
      <c r="AB139" s="400">
        <f>X139+'APONTAMENTO CREDENCIAMENTO'!AB139</f>
        <v>0</v>
      </c>
      <c r="AC139" s="400">
        <f>Y139+'APONTAMENTO CREDENCIAMENTO'!AC139</f>
        <v>0</v>
      </c>
      <c r="AD139" s="400">
        <f>Z139+'APONTAMENTO CREDENCIAMENTO'!AD139</f>
        <v>0</v>
      </c>
      <c r="AE139" s="400">
        <f>AA139+'APONTAMENTO CREDENCIAMENTO'!AE139</f>
        <v>0</v>
      </c>
      <c r="AF139" s="400">
        <f>AB139+'APONTAMENTO CREDENCIAMENTO'!AF139</f>
        <v>0</v>
      </c>
      <c r="AG139" s="400">
        <f>AC139+'APONTAMENTO CREDENCIAMENTO'!AG139</f>
        <v>0</v>
      </c>
      <c r="AH139" s="400">
        <f>AD139+'APONTAMENTO CREDENCIAMENTO'!AH139</f>
        <v>0</v>
      </c>
      <c r="AI139" s="400">
        <f>AE139+'APONTAMENTO CREDENCIAMENTO'!AI139</f>
        <v>0</v>
      </c>
      <c r="AJ139" s="400">
        <f>AF139+'APONTAMENTO CREDENCIAMENTO'!AJ139</f>
        <v>0</v>
      </c>
      <c r="AK139" s="400">
        <f>AG139+'APONTAMENTO CREDENCIAMENTO'!AK139</f>
        <v>0</v>
      </c>
      <c r="AL139" s="400">
        <f>AH139+'APONTAMENTO CREDENCIAMENTO'!AL139</f>
        <v>0</v>
      </c>
      <c r="AM139" s="400">
        <f>AI139+'APONTAMENTO CREDENCIAMENTO'!AM139</f>
        <v>0</v>
      </c>
      <c r="AN139" s="400">
        <f>AJ139+'APONTAMENTO CREDENCIAMENTO'!AN139</f>
        <v>0</v>
      </c>
      <c r="AO139" s="400">
        <f>AK139+'APONTAMENTO CREDENCIAMENTO'!AO139</f>
        <v>0</v>
      </c>
      <c r="AP139" s="400">
        <f>AL139+'APONTAMENTO CREDENCIAMENTO'!AP139</f>
        <v>0</v>
      </c>
      <c r="AQ139" s="400">
        <f>AM139+'APONTAMENTO CREDENCIAMENTO'!AQ139</f>
        <v>0</v>
      </c>
      <c r="AR139" s="400">
        <f>AN139+'APONTAMENTO CREDENCIAMENTO'!AR139</f>
        <v>0</v>
      </c>
      <c r="AS139" s="400">
        <f>AO139+'APONTAMENTO CREDENCIAMENTO'!AS139</f>
        <v>0</v>
      </c>
      <c r="AT139" s="400">
        <f>AP139+'APONTAMENTO CREDENCIAMENTO'!AT139</f>
        <v>0</v>
      </c>
      <c r="AU139" s="400">
        <f>AQ139+'APONTAMENTO CREDENCIAMENTO'!AU139</f>
        <v>0</v>
      </c>
      <c r="AV139" s="400">
        <f>AR139+'APONTAMENTO CREDENCIAMENTO'!AV139</f>
        <v>0</v>
      </c>
      <c r="AW139" s="400">
        <f>AS139+'APONTAMENTO CREDENCIAMENTO'!AW139</f>
        <v>0</v>
      </c>
      <c r="AX139" s="400">
        <f>AT139+'APONTAMENTO CREDENCIAMENTO'!AX139</f>
        <v>0</v>
      </c>
      <c r="AY139" s="400">
        <f>AU139+'APONTAMENTO CREDENCIAMENTO'!AY139</f>
        <v>0</v>
      </c>
      <c r="AZ139" s="400">
        <f>AV139+'APONTAMENTO CREDENCIAMENTO'!AZ139</f>
        <v>0</v>
      </c>
      <c r="BA139" s="400">
        <f>AW139+'APONTAMENTO CREDENCIAMENTO'!BA139</f>
        <v>0</v>
      </c>
      <c r="BB139" s="400">
        <f>AX139+'APONTAMENTO CREDENCIAMENTO'!BB139</f>
        <v>0</v>
      </c>
      <c r="BC139" s="400">
        <f>AY139+'APONTAMENTO CREDENCIAMENTO'!BC139</f>
        <v>0</v>
      </c>
      <c r="BD139" s="400">
        <f>AZ139+'APONTAMENTO CREDENCIAMENTO'!BD139</f>
        <v>0</v>
      </c>
      <c r="BE139" s="400">
        <f>BA139+'APONTAMENTO CREDENCIAMENTO'!BE139</f>
        <v>0</v>
      </c>
      <c r="BF139" s="400">
        <f>BB139+'APONTAMENTO CREDENCIAMENTO'!BF139</f>
        <v>0</v>
      </c>
      <c r="BG139" s="400">
        <f>BC139+'APONTAMENTO CREDENCIAMENTO'!BG139</f>
        <v>0</v>
      </c>
      <c r="BH139" s="400">
        <f>BD139+'APONTAMENTO CREDENCIAMENTO'!BH139</f>
        <v>0</v>
      </c>
      <c r="BI139" s="400">
        <f>BE139+'APONTAMENTO CREDENCIAMENTO'!BI139</f>
        <v>0</v>
      </c>
      <c r="BJ139" s="400">
        <f>BF139+'APONTAMENTO CREDENCIAMENTO'!BJ139</f>
        <v>0</v>
      </c>
      <c r="BK139" s="400">
        <f>BG139+'APONTAMENTO CREDENCIAMENTO'!BK139</f>
        <v>0</v>
      </c>
      <c r="BL139" s="400">
        <f>BH139+'APONTAMENTO CREDENCIAMENTO'!BL139</f>
        <v>0</v>
      </c>
      <c r="BM139" s="400">
        <f>BI139+'APONTAMENTO CREDENCIAMENTO'!BM139</f>
        <v>0</v>
      </c>
      <c r="BN139" s="400">
        <f>BJ139+'APONTAMENTO CREDENCIAMENTO'!BN139</f>
        <v>0</v>
      </c>
      <c r="BO139" s="400">
        <f>BK139+'APONTAMENTO CREDENCIAMENTO'!BO139</f>
        <v>0</v>
      </c>
      <c r="BP139" s="400">
        <f>BL139+'APONTAMENTO CREDENCIAMENTO'!BP139</f>
        <v>0</v>
      </c>
      <c r="BQ139" s="400">
        <f>BM139+'APONTAMENTO CREDENCIAMENTO'!BQ139</f>
        <v>0</v>
      </c>
      <c r="BR139" s="400">
        <f>BN139+'APONTAMENTO CREDENCIAMENTO'!BR139</f>
        <v>0</v>
      </c>
      <c r="BS139" s="400">
        <f>BO139+'APONTAMENTO CREDENCIAMENTO'!BS139</f>
        <v>0</v>
      </c>
      <c r="BT139" s="400">
        <f>BP139+'APONTAMENTO CREDENCIAMENTO'!BT139</f>
        <v>0</v>
      </c>
      <c r="BU139" s="400">
        <f>BQ139+'APONTAMENTO CREDENCIAMENTO'!BU139</f>
        <v>0</v>
      </c>
      <c r="BV139" s="400">
        <f>BR139+'APONTAMENTO CREDENCIAMENTO'!BV139</f>
        <v>0</v>
      </c>
      <c r="BW139" s="400">
        <f>BS139+'APONTAMENTO CREDENCIAMENTO'!BW139</f>
        <v>0</v>
      </c>
      <c r="BX139" s="400">
        <f>BT139+'APONTAMENTO CREDENCIAMENTO'!BX139</f>
        <v>0</v>
      </c>
      <c r="BY139" s="400">
        <f>BU139+'APONTAMENTO CREDENCIAMENTO'!BY139</f>
        <v>0</v>
      </c>
      <c r="BZ139" s="400">
        <f>BV139+'APONTAMENTO CREDENCIAMENTO'!BZ139</f>
        <v>0</v>
      </c>
      <c r="CA139" s="400">
        <f>BW139+'APONTAMENTO CREDENCIAMENTO'!CA139</f>
        <v>0</v>
      </c>
      <c r="CB139" s="400">
        <f>BX139+'APONTAMENTO CREDENCIAMENTO'!CB139</f>
        <v>0</v>
      </c>
      <c r="CC139" s="400">
        <f>BY139+'APONTAMENTO CREDENCIAMENTO'!CC139</f>
        <v>0</v>
      </c>
      <c r="CD139" s="400">
        <f>BZ139+'APONTAMENTO CREDENCIAMENTO'!CD139</f>
        <v>0</v>
      </c>
      <c r="CE139" s="400">
        <f>CA139+'APONTAMENTO CREDENCIAMENTO'!CE139</f>
        <v>0</v>
      </c>
      <c r="CF139" s="400">
        <f>CB139+'APONTAMENTO CREDENCIAMENTO'!CF139</f>
        <v>0</v>
      </c>
      <c r="CG139" s="400">
        <f>CC139+'APONTAMENTO CREDENCIAMENTO'!CG139</f>
        <v>0</v>
      </c>
      <c r="CH139" s="400">
        <f>CD139+'APONTAMENTO CREDENCIAMENTO'!CH139</f>
        <v>0</v>
      </c>
      <c r="CI139" s="400">
        <f>CE139+'APONTAMENTO CREDENCIAMENTO'!CI139</f>
        <v>0</v>
      </c>
      <c r="CJ139" s="400">
        <f>CF139+'APONTAMENTO CREDENCIAMENTO'!CJ139</f>
        <v>0</v>
      </c>
      <c r="CK139" s="400">
        <f>CG139+'APONTAMENTO CREDENCIAMENTO'!CK139</f>
        <v>0</v>
      </c>
      <c r="CL139" s="400">
        <f>CH139+'APONTAMENTO CREDENCIAMENTO'!CL139</f>
        <v>0</v>
      </c>
      <c r="CM139" s="400">
        <f>CI139+'APONTAMENTO CREDENCIAMENTO'!CM139</f>
        <v>0</v>
      </c>
      <c r="CN139" s="400">
        <f>CJ139+'APONTAMENTO CREDENCIAMENTO'!CN139</f>
        <v>0</v>
      </c>
      <c r="CO139" s="400">
        <f>CK139+'APONTAMENTO CREDENCIAMENTO'!CO139</f>
        <v>0</v>
      </c>
      <c r="CP139" s="400">
        <f>CL139+'APONTAMENTO CREDENCIAMENTO'!CP139</f>
        <v>0</v>
      </c>
      <c r="CQ139" s="400">
        <f>CM139+'APONTAMENTO CREDENCIAMENTO'!CQ139</f>
        <v>0</v>
      </c>
      <c r="CR139" s="400">
        <f>CN139+'APONTAMENTO CREDENCIAMENTO'!CR139</f>
        <v>0</v>
      </c>
      <c r="CS139" s="400">
        <f>CO139+'APONTAMENTO CREDENCIAMENTO'!CS139</f>
        <v>0</v>
      </c>
      <c r="CT139" s="400">
        <f>CP139+'APONTAMENTO CREDENCIAMENTO'!CT139</f>
        <v>0</v>
      </c>
      <c r="CU139" s="400">
        <f>CQ139+'APONTAMENTO CREDENCIAMENTO'!CU139</f>
        <v>0</v>
      </c>
      <c r="CV139" s="400">
        <f>CR139+'APONTAMENTO CREDENCIAMENTO'!CV139</f>
        <v>0</v>
      </c>
      <c r="CW139" s="400">
        <f>CS139+'APONTAMENTO CREDENCIAMENTO'!CW139</f>
        <v>0</v>
      </c>
      <c r="CX139" s="400">
        <f>CT139+'APONTAMENTO CREDENCIAMENTO'!CX139</f>
        <v>0</v>
      </c>
      <c r="CY139" s="400">
        <f>CU139+'APONTAMENTO CREDENCIAMENTO'!CY139</f>
        <v>0</v>
      </c>
      <c r="CZ139" s="400">
        <f>CV139+'APONTAMENTO CREDENCIAMENTO'!CZ139</f>
        <v>0</v>
      </c>
      <c r="DA139" s="400">
        <f>CW139+'APONTAMENTO CREDENCIAMENTO'!DA139</f>
        <v>0</v>
      </c>
      <c r="DB139" s="400">
        <f>CX139+'APONTAMENTO CREDENCIAMENTO'!DB139</f>
        <v>0</v>
      </c>
      <c r="DC139" s="400">
        <f>CY139+'APONTAMENTO CREDENCIAMENTO'!DC139</f>
        <v>0</v>
      </c>
      <c r="DD139" s="400">
        <f>CZ139+'APONTAMENTO CREDENCIAMENTO'!DD139</f>
        <v>0</v>
      </c>
      <c r="DE139" s="400">
        <f>DA139+'APONTAMENTO CREDENCIAMENTO'!DE139</f>
        <v>0</v>
      </c>
      <c r="DF139" s="400">
        <f>DB139+'APONTAMENTO CREDENCIAMENTO'!DF139</f>
        <v>0</v>
      </c>
      <c r="DG139" s="400">
        <f>DC139+'APONTAMENTO CREDENCIAMENTO'!DG139</f>
        <v>0</v>
      </c>
      <c r="DH139" s="400">
        <f>DD139+'APONTAMENTO CREDENCIAMENTO'!DH139</f>
        <v>0</v>
      </c>
      <c r="DI139" s="400">
        <f>DE139+'APONTAMENTO CREDENCIAMENTO'!DI139</f>
        <v>0</v>
      </c>
      <c r="DJ139" s="400">
        <f>DF139+'APONTAMENTO CREDENCIAMENTO'!DJ139</f>
        <v>0</v>
      </c>
      <c r="DK139" s="400">
        <f>DG139+'APONTAMENTO CREDENCIAMENTO'!DK139</f>
        <v>0</v>
      </c>
      <c r="DL139" s="400">
        <f>DH139+'APONTAMENTO CREDENCIAMENTO'!DL139</f>
        <v>0</v>
      </c>
      <c r="DM139" s="400">
        <f>DI139+'APONTAMENTO CREDENCIAMENTO'!DM139</f>
        <v>0</v>
      </c>
      <c r="DN139" s="400">
        <f>DJ139+'APONTAMENTO CREDENCIAMENTO'!DN139</f>
        <v>0</v>
      </c>
      <c r="DO139" s="400">
        <f>DK139+'APONTAMENTO CREDENCIAMENTO'!DO139</f>
        <v>0</v>
      </c>
      <c r="DP139" s="400">
        <f>DL139+'APONTAMENTO CREDENCIAMENTO'!DP139</f>
        <v>0</v>
      </c>
      <c r="DQ139" s="400">
        <f>DM139+'APONTAMENTO CREDENCIAMENTO'!DQ139</f>
        <v>0</v>
      </c>
      <c r="DR139" s="400">
        <f>DN139+'APONTAMENTO CREDENCIAMENTO'!DR139</f>
        <v>0</v>
      </c>
      <c r="DS139" s="400">
        <f>DO139+'APONTAMENTO CREDENCIAMENTO'!DS139</f>
        <v>0</v>
      </c>
      <c r="DT139" s="400">
        <f>DP139+'APONTAMENTO CREDENCIAMENTO'!DT139</f>
        <v>0</v>
      </c>
      <c r="DU139" s="400">
        <f>DQ139+'APONTAMENTO CREDENCIAMENTO'!DU139</f>
        <v>0</v>
      </c>
      <c r="DV139" s="400">
        <f>DR139+'APONTAMENTO CREDENCIAMENTO'!DV139</f>
        <v>0</v>
      </c>
      <c r="DW139" s="400">
        <f>DS139+'APONTAMENTO CREDENCIAMENTO'!DW139</f>
        <v>0</v>
      </c>
      <c r="DX139" s="400">
        <f>DT139+'APONTAMENTO CREDENCIAMENTO'!DX139</f>
        <v>0</v>
      </c>
      <c r="DY139" s="400">
        <f>DU139+'APONTAMENTO CREDENCIAMENTO'!DY139</f>
        <v>0</v>
      </c>
      <c r="DZ139" s="400">
        <f>DV139+'APONTAMENTO CREDENCIAMENTO'!DZ139</f>
        <v>0</v>
      </c>
      <c r="EA139" s="400">
        <f>DW139+'APONTAMENTO CREDENCIAMENTO'!EA139</f>
        <v>0</v>
      </c>
      <c r="EB139" s="400">
        <f>DX139+'APONTAMENTO CREDENCIAMENTO'!EB139</f>
        <v>0</v>
      </c>
      <c r="EC139" s="400">
        <f>DY139+'APONTAMENTO CREDENCIAMENTO'!EC139</f>
        <v>0</v>
      </c>
      <c r="ED139" s="400">
        <f>DZ139+'APONTAMENTO CREDENCIAMENTO'!ED139</f>
        <v>0</v>
      </c>
      <c r="EE139" s="400">
        <f>EA139+'APONTAMENTO CREDENCIAMENTO'!EE139</f>
        <v>0</v>
      </c>
      <c r="EF139" s="400">
        <f>EB139+'APONTAMENTO CREDENCIAMENTO'!EF139</f>
        <v>0</v>
      </c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v>0</v>
      </c>
      <c r="EQ139" s="171">
        <v>0</v>
      </c>
      <c r="ER139" s="171">
        <v>0</v>
      </c>
      <c r="ES139" s="171">
        <v>0</v>
      </c>
      <c r="ET139" s="171">
        <v>0</v>
      </c>
      <c r="EU139" s="171">
        <v>0</v>
      </c>
      <c r="EV139" s="172">
        <v>0</v>
      </c>
      <c r="EW139" s="127"/>
      <c r="EX139" s="248">
        <v>0</v>
      </c>
      <c r="EY139" s="174">
        <v>0</v>
      </c>
      <c r="EZ139" s="249">
        <v>0</v>
      </c>
      <c r="FA139" s="249">
        <v>0</v>
      </c>
      <c r="FB139" s="174">
        <v>0</v>
      </c>
      <c r="FC139" s="126">
        <v>0</v>
      </c>
      <c r="FD139" s="250"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v>0</v>
      </c>
      <c r="HZ139" s="280">
        <v>0</v>
      </c>
      <c r="IA139" s="280">
        <v>0</v>
      </c>
      <c r="IB139" s="65"/>
      <c r="IC139" s="65"/>
    </row>
    <row r="140" spans="1:237" s="106" customFormat="1" ht="22.5" customHeight="1" thickBot="1" x14ac:dyDescent="0.3">
      <c r="A140" s="377" t="s">
        <v>3298</v>
      </c>
      <c r="B140" s="378" t="s">
        <v>3299</v>
      </c>
      <c r="C140" s="379" t="s">
        <v>3191</v>
      </c>
      <c r="D140" s="380" t="s">
        <v>3300</v>
      </c>
      <c r="E140" s="380" t="s">
        <v>3301</v>
      </c>
      <c r="F140" s="381" t="s">
        <v>3181</v>
      </c>
      <c r="G140" s="381" t="s">
        <v>3182</v>
      </c>
      <c r="H140" s="382" t="s">
        <v>1357</v>
      </c>
      <c r="I140" s="383" t="s">
        <v>1357</v>
      </c>
      <c r="J140" s="421" t="s">
        <v>3183</v>
      </c>
      <c r="K140" s="424" t="s">
        <v>60</v>
      </c>
      <c r="L140" s="329">
        <v>0</v>
      </c>
      <c r="M140" s="329">
        <v>0</v>
      </c>
      <c r="N140" s="657"/>
      <c r="O140" s="658" t="s">
        <v>3352</v>
      </c>
      <c r="P140" s="659">
        <v>0</v>
      </c>
      <c r="Q140" s="400"/>
      <c r="R140" s="401"/>
      <c r="S140" s="400"/>
      <c r="T140" s="401"/>
      <c r="U140" s="400">
        <f>Q140+'APONTAMENTO CREDENCIAMENTO'!U140</f>
        <v>0</v>
      </c>
      <c r="V140" s="400">
        <f>R140+'APONTAMENTO CREDENCIAMENTO'!V140</f>
        <v>0</v>
      </c>
      <c r="W140" s="400">
        <f>S140+'APONTAMENTO CREDENCIAMENTO'!W140</f>
        <v>0</v>
      </c>
      <c r="X140" s="400">
        <f>T140+'APONTAMENTO CREDENCIAMENTO'!X140</f>
        <v>0</v>
      </c>
      <c r="Y140" s="400">
        <f>U140+'APONTAMENTO CREDENCIAMENTO'!Y140</f>
        <v>0</v>
      </c>
      <c r="Z140" s="400">
        <f>V140+'APONTAMENTO CREDENCIAMENTO'!Z140</f>
        <v>0</v>
      </c>
      <c r="AA140" s="400">
        <f>W140+'APONTAMENTO CREDENCIAMENTO'!AA140</f>
        <v>0</v>
      </c>
      <c r="AB140" s="400">
        <f>X140+'APONTAMENTO CREDENCIAMENTO'!AB140</f>
        <v>0</v>
      </c>
      <c r="AC140" s="400">
        <f>Y140+'APONTAMENTO CREDENCIAMENTO'!AC140</f>
        <v>0</v>
      </c>
      <c r="AD140" s="400">
        <f>Z140+'APONTAMENTO CREDENCIAMENTO'!AD140</f>
        <v>0</v>
      </c>
      <c r="AE140" s="400">
        <f>AA140+'APONTAMENTO CREDENCIAMENTO'!AE140</f>
        <v>0</v>
      </c>
      <c r="AF140" s="400">
        <f>AB140+'APONTAMENTO CREDENCIAMENTO'!AF140</f>
        <v>0</v>
      </c>
      <c r="AG140" s="400">
        <f>AC140+'APONTAMENTO CREDENCIAMENTO'!AG140</f>
        <v>0</v>
      </c>
      <c r="AH140" s="400">
        <f>AD140+'APONTAMENTO CREDENCIAMENTO'!AH140</f>
        <v>0</v>
      </c>
      <c r="AI140" s="400">
        <f>AE140+'APONTAMENTO CREDENCIAMENTO'!AI140</f>
        <v>0</v>
      </c>
      <c r="AJ140" s="400">
        <f>AF140+'APONTAMENTO CREDENCIAMENTO'!AJ140</f>
        <v>0</v>
      </c>
      <c r="AK140" s="400">
        <f>AG140+'APONTAMENTO CREDENCIAMENTO'!AK140</f>
        <v>0</v>
      </c>
      <c r="AL140" s="400">
        <f>AH140+'APONTAMENTO CREDENCIAMENTO'!AL140</f>
        <v>0</v>
      </c>
      <c r="AM140" s="400">
        <f>AI140+'APONTAMENTO CREDENCIAMENTO'!AM140</f>
        <v>0</v>
      </c>
      <c r="AN140" s="400">
        <f>AJ140+'APONTAMENTO CREDENCIAMENTO'!AN140</f>
        <v>0</v>
      </c>
      <c r="AO140" s="400">
        <f>AK140+'APONTAMENTO CREDENCIAMENTO'!AO140</f>
        <v>0</v>
      </c>
      <c r="AP140" s="400">
        <f>AL140+'APONTAMENTO CREDENCIAMENTO'!AP140</f>
        <v>0</v>
      </c>
      <c r="AQ140" s="400">
        <f>AM140+'APONTAMENTO CREDENCIAMENTO'!AQ140</f>
        <v>0</v>
      </c>
      <c r="AR140" s="400">
        <f>AN140+'APONTAMENTO CREDENCIAMENTO'!AR140</f>
        <v>0</v>
      </c>
      <c r="AS140" s="400">
        <f>AO140+'APONTAMENTO CREDENCIAMENTO'!AS140</f>
        <v>0</v>
      </c>
      <c r="AT140" s="400">
        <f>AP140+'APONTAMENTO CREDENCIAMENTO'!AT140</f>
        <v>0</v>
      </c>
      <c r="AU140" s="400">
        <f>AQ140+'APONTAMENTO CREDENCIAMENTO'!AU140</f>
        <v>0</v>
      </c>
      <c r="AV140" s="400">
        <f>AR140+'APONTAMENTO CREDENCIAMENTO'!AV140</f>
        <v>0</v>
      </c>
      <c r="AW140" s="400">
        <f>AS140+'APONTAMENTO CREDENCIAMENTO'!AW140</f>
        <v>0</v>
      </c>
      <c r="AX140" s="400">
        <f>AT140+'APONTAMENTO CREDENCIAMENTO'!AX140</f>
        <v>0</v>
      </c>
      <c r="AY140" s="400">
        <f>AU140+'APONTAMENTO CREDENCIAMENTO'!AY140</f>
        <v>0</v>
      </c>
      <c r="AZ140" s="400">
        <f>AV140+'APONTAMENTO CREDENCIAMENTO'!AZ140</f>
        <v>0</v>
      </c>
      <c r="BA140" s="400">
        <f>AW140+'APONTAMENTO CREDENCIAMENTO'!BA140</f>
        <v>0</v>
      </c>
      <c r="BB140" s="400">
        <f>AX140+'APONTAMENTO CREDENCIAMENTO'!BB140</f>
        <v>0</v>
      </c>
      <c r="BC140" s="400">
        <f>AY140+'APONTAMENTO CREDENCIAMENTO'!BC140</f>
        <v>0</v>
      </c>
      <c r="BD140" s="400">
        <f>AZ140+'APONTAMENTO CREDENCIAMENTO'!BD140</f>
        <v>0</v>
      </c>
      <c r="BE140" s="400">
        <f>BA140+'APONTAMENTO CREDENCIAMENTO'!BE140</f>
        <v>0</v>
      </c>
      <c r="BF140" s="400">
        <f>BB140+'APONTAMENTO CREDENCIAMENTO'!BF140</f>
        <v>0</v>
      </c>
      <c r="BG140" s="400">
        <f>BC140+'APONTAMENTO CREDENCIAMENTO'!BG140</f>
        <v>0</v>
      </c>
      <c r="BH140" s="400">
        <f>BD140+'APONTAMENTO CREDENCIAMENTO'!BH140</f>
        <v>0</v>
      </c>
      <c r="BI140" s="400">
        <f>BE140+'APONTAMENTO CREDENCIAMENTO'!BI140</f>
        <v>0</v>
      </c>
      <c r="BJ140" s="400">
        <f>BF140+'APONTAMENTO CREDENCIAMENTO'!BJ140</f>
        <v>0</v>
      </c>
      <c r="BK140" s="400">
        <f>BG140+'APONTAMENTO CREDENCIAMENTO'!BK140</f>
        <v>0</v>
      </c>
      <c r="BL140" s="400">
        <f>BH140+'APONTAMENTO CREDENCIAMENTO'!BL140</f>
        <v>0</v>
      </c>
      <c r="BM140" s="400">
        <f>BI140+'APONTAMENTO CREDENCIAMENTO'!BM140</f>
        <v>0</v>
      </c>
      <c r="BN140" s="400">
        <f>BJ140+'APONTAMENTO CREDENCIAMENTO'!BN140</f>
        <v>0</v>
      </c>
      <c r="BO140" s="400">
        <f>BK140+'APONTAMENTO CREDENCIAMENTO'!BO140</f>
        <v>0</v>
      </c>
      <c r="BP140" s="400">
        <f>BL140+'APONTAMENTO CREDENCIAMENTO'!BP140</f>
        <v>0</v>
      </c>
      <c r="BQ140" s="400">
        <f>BM140+'APONTAMENTO CREDENCIAMENTO'!BQ140</f>
        <v>0</v>
      </c>
      <c r="BR140" s="400">
        <f>BN140+'APONTAMENTO CREDENCIAMENTO'!BR140</f>
        <v>0</v>
      </c>
      <c r="BS140" s="400">
        <f>BO140+'APONTAMENTO CREDENCIAMENTO'!BS140</f>
        <v>0</v>
      </c>
      <c r="BT140" s="400">
        <f>BP140+'APONTAMENTO CREDENCIAMENTO'!BT140</f>
        <v>0</v>
      </c>
      <c r="BU140" s="400">
        <f>BQ140+'APONTAMENTO CREDENCIAMENTO'!BU140</f>
        <v>0</v>
      </c>
      <c r="BV140" s="400">
        <f>BR140+'APONTAMENTO CREDENCIAMENTO'!BV140</f>
        <v>0</v>
      </c>
      <c r="BW140" s="400">
        <f>BS140+'APONTAMENTO CREDENCIAMENTO'!BW140</f>
        <v>0</v>
      </c>
      <c r="BX140" s="400">
        <f>BT140+'APONTAMENTO CREDENCIAMENTO'!BX140</f>
        <v>0</v>
      </c>
      <c r="BY140" s="400">
        <f>BU140+'APONTAMENTO CREDENCIAMENTO'!BY140</f>
        <v>0</v>
      </c>
      <c r="BZ140" s="400">
        <f>BV140+'APONTAMENTO CREDENCIAMENTO'!BZ140</f>
        <v>0</v>
      </c>
      <c r="CA140" s="400">
        <f>BW140+'APONTAMENTO CREDENCIAMENTO'!CA140</f>
        <v>0</v>
      </c>
      <c r="CB140" s="400">
        <f>BX140+'APONTAMENTO CREDENCIAMENTO'!CB140</f>
        <v>0</v>
      </c>
      <c r="CC140" s="400">
        <f>BY140+'APONTAMENTO CREDENCIAMENTO'!CC140</f>
        <v>0</v>
      </c>
      <c r="CD140" s="400">
        <f>BZ140+'APONTAMENTO CREDENCIAMENTO'!CD140</f>
        <v>0</v>
      </c>
      <c r="CE140" s="400">
        <f>CA140+'APONTAMENTO CREDENCIAMENTO'!CE140</f>
        <v>0</v>
      </c>
      <c r="CF140" s="400">
        <f>CB140+'APONTAMENTO CREDENCIAMENTO'!CF140</f>
        <v>0</v>
      </c>
      <c r="CG140" s="400">
        <f>CC140+'APONTAMENTO CREDENCIAMENTO'!CG140</f>
        <v>0</v>
      </c>
      <c r="CH140" s="400">
        <f>CD140+'APONTAMENTO CREDENCIAMENTO'!CH140</f>
        <v>0</v>
      </c>
      <c r="CI140" s="400">
        <f>CE140+'APONTAMENTO CREDENCIAMENTO'!CI140</f>
        <v>0</v>
      </c>
      <c r="CJ140" s="400">
        <f>CF140+'APONTAMENTO CREDENCIAMENTO'!CJ140</f>
        <v>0</v>
      </c>
      <c r="CK140" s="400">
        <f>CG140+'APONTAMENTO CREDENCIAMENTO'!CK140</f>
        <v>0</v>
      </c>
      <c r="CL140" s="400">
        <f>CH140+'APONTAMENTO CREDENCIAMENTO'!CL140</f>
        <v>0</v>
      </c>
      <c r="CM140" s="400">
        <f>CI140+'APONTAMENTO CREDENCIAMENTO'!CM140</f>
        <v>0</v>
      </c>
      <c r="CN140" s="400">
        <f>CJ140+'APONTAMENTO CREDENCIAMENTO'!CN140</f>
        <v>0</v>
      </c>
      <c r="CO140" s="400">
        <f>CK140+'APONTAMENTO CREDENCIAMENTO'!CO140</f>
        <v>0</v>
      </c>
      <c r="CP140" s="400">
        <f>CL140+'APONTAMENTO CREDENCIAMENTO'!CP140</f>
        <v>0</v>
      </c>
      <c r="CQ140" s="400">
        <f>CM140+'APONTAMENTO CREDENCIAMENTO'!CQ140</f>
        <v>0</v>
      </c>
      <c r="CR140" s="400">
        <f>CN140+'APONTAMENTO CREDENCIAMENTO'!CR140</f>
        <v>0</v>
      </c>
      <c r="CS140" s="400">
        <f>CO140+'APONTAMENTO CREDENCIAMENTO'!CS140</f>
        <v>0</v>
      </c>
      <c r="CT140" s="400">
        <f>CP140+'APONTAMENTO CREDENCIAMENTO'!CT140</f>
        <v>0</v>
      </c>
      <c r="CU140" s="400">
        <f>CQ140+'APONTAMENTO CREDENCIAMENTO'!CU140</f>
        <v>0</v>
      </c>
      <c r="CV140" s="400">
        <f>CR140+'APONTAMENTO CREDENCIAMENTO'!CV140</f>
        <v>0</v>
      </c>
      <c r="CW140" s="400">
        <f>CS140+'APONTAMENTO CREDENCIAMENTO'!CW140</f>
        <v>0</v>
      </c>
      <c r="CX140" s="400">
        <f>CT140+'APONTAMENTO CREDENCIAMENTO'!CX140</f>
        <v>0</v>
      </c>
      <c r="CY140" s="400">
        <f>CU140+'APONTAMENTO CREDENCIAMENTO'!CY140</f>
        <v>0</v>
      </c>
      <c r="CZ140" s="400">
        <f>CV140+'APONTAMENTO CREDENCIAMENTO'!CZ140</f>
        <v>0</v>
      </c>
      <c r="DA140" s="400">
        <f>CW140+'APONTAMENTO CREDENCIAMENTO'!DA140</f>
        <v>0</v>
      </c>
      <c r="DB140" s="400">
        <f>CX140+'APONTAMENTO CREDENCIAMENTO'!DB140</f>
        <v>0</v>
      </c>
      <c r="DC140" s="400">
        <f>CY140+'APONTAMENTO CREDENCIAMENTO'!DC140</f>
        <v>0</v>
      </c>
      <c r="DD140" s="400">
        <f>CZ140+'APONTAMENTO CREDENCIAMENTO'!DD140</f>
        <v>0</v>
      </c>
      <c r="DE140" s="400">
        <f>DA140+'APONTAMENTO CREDENCIAMENTO'!DE140</f>
        <v>0</v>
      </c>
      <c r="DF140" s="400">
        <f>DB140+'APONTAMENTO CREDENCIAMENTO'!DF140</f>
        <v>0</v>
      </c>
      <c r="DG140" s="400">
        <f>DC140+'APONTAMENTO CREDENCIAMENTO'!DG140</f>
        <v>0</v>
      </c>
      <c r="DH140" s="400">
        <f>DD140+'APONTAMENTO CREDENCIAMENTO'!DH140</f>
        <v>0</v>
      </c>
      <c r="DI140" s="400">
        <f>DE140+'APONTAMENTO CREDENCIAMENTO'!DI140</f>
        <v>0</v>
      </c>
      <c r="DJ140" s="400">
        <f>DF140+'APONTAMENTO CREDENCIAMENTO'!DJ140</f>
        <v>0</v>
      </c>
      <c r="DK140" s="400">
        <f>DG140+'APONTAMENTO CREDENCIAMENTO'!DK140</f>
        <v>0</v>
      </c>
      <c r="DL140" s="400">
        <f>DH140+'APONTAMENTO CREDENCIAMENTO'!DL140</f>
        <v>0</v>
      </c>
      <c r="DM140" s="400">
        <f>DI140+'APONTAMENTO CREDENCIAMENTO'!DM140</f>
        <v>0</v>
      </c>
      <c r="DN140" s="400">
        <f>DJ140+'APONTAMENTO CREDENCIAMENTO'!DN140</f>
        <v>0</v>
      </c>
      <c r="DO140" s="400">
        <f>DK140+'APONTAMENTO CREDENCIAMENTO'!DO140</f>
        <v>0</v>
      </c>
      <c r="DP140" s="400">
        <f>DL140+'APONTAMENTO CREDENCIAMENTO'!DP140</f>
        <v>0</v>
      </c>
      <c r="DQ140" s="400">
        <f>DM140+'APONTAMENTO CREDENCIAMENTO'!DQ140</f>
        <v>0</v>
      </c>
      <c r="DR140" s="400">
        <f>DN140+'APONTAMENTO CREDENCIAMENTO'!DR140</f>
        <v>0</v>
      </c>
      <c r="DS140" s="400">
        <f>DO140+'APONTAMENTO CREDENCIAMENTO'!DS140</f>
        <v>0</v>
      </c>
      <c r="DT140" s="400">
        <f>DP140+'APONTAMENTO CREDENCIAMENTO'!DT140</f>
        <v>0</v>
      </c>
      <c r="DU140" s="400">
        <f>DQ140+'APONTAMENTO CREDENCIAMENTO'!DU140</f>
        <v>0</v>
      </c>
      <c r="DV140" s="400">
        <f>DR140+'APONTAMENTO CREDENCIAMENTO'!DV140</f>
        <v>0</v>
      </c>
      <c r="DW140" s="400">
        <f>DS140+'APONTAMENTO CREDENCIAMENTO'!DW140</f>
        <v>0</v>
      </c>
      <c r="DX140" s="400">
        <f>DT140+'APONTAMENTO CREDENCIAMENTO'!DX140</f>
        <v>0</v>
      </c>
      <c r="DY140" s="400">
        <f>DU140+'APONTAMENTO CREDENCIAMENTO'!DY140</f>
        <v>0</v>
      </c>
      <c r="DZ140" s="400">
        <f>DV140+'APONTAMENTO CREDENCIAMENTO'!DZ140</f>
        <v>0</v>
      </c>
      <c r="EA140" s="400">
        <f>DW140+'APONTAMENTO CREDENCIAMENTO'!EA140</f>
        <v>0</v>
      </c>
      <c r="EB140" s="400">
        <f>DX140+'APONTAMENTO CREDENCIAMENTO'!EB140</f>
        <v>0</v>
      </c>
      <c r="EC140" s="400">
        <f>DY140+'APONTAMENTO CREDENCIAMENTO'!EC140</f>
        <v>0</v>
      </c>
      <c r="ED140" s="400">
        <f>DZ140+'APONTAMENTO CREDENCIAMENTO'!ED140</f>
        <v>0</v>
      </c>
      <c r="EE140" s="400">
        <f>EA140+'APONTAMENTO CREDENCIAMENTO'!EE140</f>
        <v>0</v>
      </c>
      <c r="EF140" s="400">
        <f>EB140+'APONTAMENTO CREDENCIAMENTO'!EF140</f>
        <v>0</v>
      </c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v>0</v>
      </c>
      <c r="EQ140" s="179">
        <v>0</v>
      </c>
      <c r="ER140" s="179">
        <v>0</v>
      </c>
      <c r="ES140" s="179">
        <v>0</v>
      </c>
      <c r="ET140" s="179">
        <v>0</v>
      </c>
      <c r="EU140" s="179">
        <v>0</v>
      </c>
      <c r="EV140" s="172"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v>0</v>
      </c>
      <c r="FC140" s="256">
        <v>0</v>
      </c>
      <c r="FD140" s="250">
        <v>0</v>
      </c>
      <c r="FE140" s="257"/>
      <c r="FF140" s="181">
        <v>0</v>
      </c>
      <c r="FG140" s="181">
        <v>0</v>
      </c>
      <c r="FH140" s="181">
        <v>0</v>
      </c>
      <c r="FI140" s="181">
        <v>0</v>
      </c>
      <c r="FJ140" s="181">
        <v>0</v>
      </c>
      <c r="FK140" s="181">
        <v>0</v>
      </c>
      <c r="FL140" s="181">
        <v>0</v>
      </c>
      <c r="FM140" s="181">
        <v>0</v>
      </c>
      <c r="FN140" s="181">
        <v>0</v>
      </c>
      <c r="FO140" s="181">
        <v>0</v>
      </c>
      <c r="FP140" s="181">
        <v>0</v>
      </c>
      <c r="FQ140" s="181">
        <v>0</v>
      </c>
      <c r="FR140" s="181">
        <v>0</v>
      </c>
      <c r="FS140" s="181">
        <v>0</v>
      </c>
      <c r="FT140" s="181">
        <v>0</v>
      </c>
      <c r="FU140" s="181">
        <v>0</v>
      </c>
      <c r="FV140" s="181">
        <v>0</v>
      </c>
      <c r="FW140" s="181">
        <v>0</v>
      </c>
      <c r="FX140" s="181">
        <v>0</v>
      </c>
      <c r="FY140" s="181">
        <v>0</v>
      </c>
      <c r="FZ140" s="181">
        <v>0</v>
      </c>
      <c r="GA140" s="181">
        <v>0</v>
      </c>
      <c r="GB140" s="181">
        <v>0</v>
      </c>
      <c r="GC140" s="181">
        <v>0</v>
      </c>
      <c r="GD140" s="181">
        <v>0</v>
      </c>
      <c r="GE140" s="181">
        <v>0</v>
      </c>
      <c r="GF140" s="181">
        <v>0</v>
      </c>
      <c r="GG140" s="181">
        <v>0</v>
      </c>
      <c r="GH140" s="181">
        <v>0</v>
      </c>
      <c r="GI140" s="181">
        <v>0</v>
      </c>
      <c r="GJ140" s="181">
        <v>0</v>
      </c>
      <c r="GK140" s="258"/>
      <c r="GL140" s="103"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v>0</v>
      </c>
      <c r="HZ140" s="280">
        <v>0</v>
      </c>
      <c r="IA140" s="280">
        <v>0</v>
      </c>
    </row>
    <row r="141" spans="1:237" s="106" customFormat="1" ht="22.5" customHeight="1" x14ac:dyDescent="0.25">
      <c r="A141" t="s">
        <v>3302</v>
      </c>
      <c r="B141" s="522" t="s">
        <v>3303</v>
      </c>
      <c r="C141" s="523">
        <v>1</v>
      </c>
      <c r="D141" s="524" t="s">
        <v>3304</v>
      </c>
      <c r="E141" s="524" t="s">
        <v>3305</v>
      </c>
      <c r="F141" s="525" t="s">
        <v>3181</v>
      </c>
      <c r="G141" s="525" t="s">
        <v>3182</v>
      </c>
      <c r="H141" s="350" t="s">
        <v>1358</v>
      </c>
      <c r="I141" s="351" t="s">
        <v>1358</v>
      </c>
      <c r="J141" s="409" t="s">
        <v>3183</v>
      </c>
      <c r="K141" s="410" t="s">
        <v>3184</v>
      </c>
      <c r="L141" s="329">
        <v>0</v>
      </c>
      <c r="M141" s="329">
        <v>0</v>
      </c>
      <c r="N141" s="657"/>
      <c r="O141" s="658" t="s">
        <v>3353</v>
      </c>
      <c r="P141" s="659">
        <v>0</v>
      </c>
      <c r="Q141" s="400">
        <v>10</v>
      </c>
      <c r="R141" s="401"/>
      <c r="S141" s="400"/>
      <c r="T141" s="401"/>
      <c r="U141" s="400">
        <f>Q141+'APONTAMENTO CREDENCIAMENTO'!U141</f>
        <v>10</v>
      </c>
      <c r="V141" s="400">
        <f>R141+'APONTAMENTO CREDENCIAMENTO'!V141</f>
        <v>0</v>
      </c>
      <c r="W141" s="400">
        <f>S141+'APONTAMENTO CREDENCIAMENTO'!W141</f>
        <v>0</v>
      </c>
      <c r="X141" s="400">
        <f>T141+'APONTAMENTO CREDENCIAMENTO'!X141</f>
        <v>0</v>
      </c>
      <c r="Y141" s="400">
        <f>U141+'APONTAMENTO CREDENCIAMENTO'!Y141</f>
        <v>10</v>
      </c>
      <c r="Z141" s="400">
        <f>V141+'APONTAMENTO CREDENCIAMENTO'!Z141</f>
        <v>0</v>
      </c>
      <c r="AA141" s="400">
        <f>W141+'APONTAMENTO CREDENCIAMENTO'!AA141</f>
        <v>0</v>
      </c>
      <c r="AB141" s="400">
        <f>X141+'APONTAMENTO CREDENCIAMENTO'!AB141</f>
        <v>0</v>
      </c>
      <c r="AC141" s="400">
        <f>Y141+'APONTAMENTO CREDENCIAMENTO'!AC141</f>
        <v>10</v>
      </c>
      <c r="AD141" s="400">
        <f>Z141+'APONTAMENTO CREDENCIAMENTO'!AD141</f>
        <v>0</v>
      </c>
      <c r="AE141" s="400">
        <f>AA141+'APONTAMENTO CREDENCIAMENTO'!AE141</f>
        <v>0</v>
      </c>
      <c r="AF141" s="400">
        <f>AB141+'APONTAMENTO CREDENCIAMENTO'!AF141</f>
        <v>0</v>
      </c>
      <c r="AG141" s="400">
        <f>AC141+'APONTAMENTO CREDENCIAMENTO'!AG141</f>
        <v>10</v>
      </c>
      <c r="AH141" s="400">
        <f>AD141+'APONTAMENTO CREDENCIAMENTO'!AH141</f>
        <v>0</v>
      </c>
      <c r="AI141" s="400">
        <f>AE141+'APONTAMENTO CREDENCIAMENTO'!AI141</f>
        <v>0</v>
      </c>
      <c r="AJ141" s="400">
        <f>AF141+'APONTAMENTO CREDENCIAMENTO'!AJ141</f>
        <v>0</v>
      </c>
      <c r="AK141" s="400">
        <f>AG141+'APONTAMENTO CREDENCIAMENTO'!AK141</f>
        <v>10</v>
      </c>
      <c r="AL141" s="400">
        <f>AH141+'APONTAMENTO CREDENCIAMENTO'!AL141</f>
        <v>0</v>
      </c>
      <c r="AM141" s="400">
        <f>AI141+'APONTAMENTO CREDENCIAMENTO'!AM141</f>
        <v>0</v>
      </c>
      <c r="AN141" s="400">
        <f>AJ141+'APONTAMENTO CREDENCIAMENTO'!AN141</f>
        <v>0</v>
      </c>
      <c r="AO141" s="400">
        <f>AK141+'APONTAMENTO CREDENCIAMENTO'!AO141</f>
        <v>10</v>
      </c>
      <c r="AP141" s="400">
        <f>AL141+'APONTAMENTO CREDENCIAMENTO'!AP141</f>
        <v>0</v>
      </c>
      <c r="AQ141" s="400">
        <f>AM141+'APONTAMENTO CREDENCIAMENTO'!AQ141</f>
        <v>0</v>
      </c>
      <c r="AR141" s="400">
        <f>AN141+'APONTAMENTO CREDENCIAMENTO'!AR141</f>
        <v>0</v>
      </c>
      <c r="AS141" s="400">
        <f>AO141+'APONTAMENTO CREDENCIAMENTO'!AS141</f>
        <v>10</v>
      </c>
      <c r="AT141" s="400">
        <f>AP141+'APONTAMENTO CREDENCIAMENTO'!AT141</f>
        <v>0</v>
      </c>
      <c r="AU141" s="400">
        <f>AQ141+'APONTAMENTO CREDENCIAMENTO'!AU141</f>
        <v>0</v>
      </c>
      <c r="AV141" s="400">
        <f>AR141+'APONTAMENTO CREDENCIAMENTO'!AV141</f>
        <v>0</v>
      </c>
      <c r="AW141" s="400">
        <f>AS141+'APONTAMENTO CREDENCIAMENTO'!AW141</f>
        <v>10</v>
      </c>
      <c r="AX141" s="400">
        <f>AT141+'APONTAMENTO CREDENCIAMENTO'!AX141</f>
        <v>0</v>
      </c>
      <c r="AY141" s="400">
        <f>AU141+'APONTAMENTO CREDENCIAMENTO'!AY141</f>
        <v>0</v>
      </c>
      <c r="AZ141" s="400">
        <f>AV141+'APONTAMENTO CREDENCIAMENTO'!AZ141</f>
        <v>0</v>
      </c>
      <c r="BA141" s="400">
        <f>AW141+'APONTAMENTO CREDENCIAMENTO'!BA141</f>
        <v>10</v>
      </c>
      <c r="BB141" s="400">
        <f>AX141+'APONTAMENTO CREDENCIAMENTO'!BB141</f>
        <v>0</v>
      </c>
      <c r="BC141" s="400">
        <f>AY141+'APONTAMENTO CREDENCIAMENTO'!BC141</f>
        <v>0</v>
      </c>
      <c r="BD141" s="400">
        <f>AZ141+'APONTAMENTO CREDENCIAMENTO'!BD141</f>
        <v>0</v>
      </c>
      <c r="BE141" s="400">
        <f>BA141+'APONTAMENTO CREDENCIAMENTO'!BE141</f>
        <v>10</v>
      </c>
      <c r="BF141" s="400">
        <f>BB141+'APONTAMENTO CREDENCIAMENTO'!BF141</f>
        <v>0</v>
      </c>
      <c r="BG141" s="400">
        <f>BC141+'APONTAMENTO CREDENCIAMENTO'!BG141</f>
        <v>0</v>
      </c>
      <c r="BH141" s="400">
        <f>BD141+'APONTAMENTO CREDENCIAMENTO'!BH141</f>
        <v>0</v>
      </c>
      <c r="BI141" s="400">
        <f>BE141+'APONTAMENTO CREDENCIAMENTO'!BI141</f>
        <v>10</v>
      </c>
      <c r="BJ141" s="400">
        <f>BF141+'APONTAMENTO CREDENCIAMENTO'!BJ141</f>
        <v>0</v>
      </c>
      <c r="BK141" s="400">
        <f>BG141+'APONTAMENTO CREDENCIAMENTO'!BK141</f>
        <v>0</v>
      </c>
      <c r="BL141" s="400">
        <f>BH141+'APONTAMENTO CREDENCIAMENTO'!BL141</f>
        <v>0</v>
      </c>
      <c r="BM141" s="400">
        <f>BI141+'APONTAMENTO CREDENCIAMENTO'!BM141</f>
        <v>10</v>
      </c>
      <c r="BN141" s="400">
        <f>BJ141+'APONTAMENTO CREDENCIAMENTO'!BN141</f>
        <v>0</v>
      </c>
      <c r="BO141" s="400">
        <f>BK141+'APONTAMENTO CREDENCIAMENTO'!BO141</f>
        <v>0</v>
      </c>
      <c r="BP141" s="400">
        <f>BL141+'APONTAMENTO CREDENCIAMENTO'!BP141</f>
        <v>0</v>
      </c>
      <c r="BQ141" s="400">
        <f>BM141+'APONTAMENTO CREDENCIAMENTO'!BQ141</f>
        <v>10</v>
      </c>
      <c r="BR141" s="400">
        <f>BN141+'APONTAMENTO CREDENCIAMENTO'!BR141</f>
        <v>0</v>
      </c>
      <c r="BS141" s="400">
        <f>BO141+'APONTAMENTO CREDENCIAMENTO'!BS141</f>
        <v>0</v>
      </c>
      <c r="BT141" s="400">
        <f>BP141+'APONTAMENTO CREDENCIAMENTO'!BT141</f>
        <v>0</v>
      </c>
      <c r="BU141" s="400">
        <f>BQ141+'APONTAMENTO CREDENCIAMENTO'!BU141</f>
        <v>10</v>
      </c>
      <c r="BV141" s="400">
        <f>BR141+'APONTAMENTO CREDENCIAMENTO'!BV141</f>
        <v>0</v>
      </c>
      <c r="BW141" s="400">
        <f>BS141+'APONTAMENTO CREDENCIAMENTO'!BW141</f>
        <v>0</v>
      </c>
      <c r="BX141" s="400">
        <f>BT141+'APONTAMENTO CREDENCIAMENTO'!BX141</f>
        <v>0</v>
      </c>
      <c r="BY141" s="400">
        <f>BU141+'APONTAMENTO CREDENCIAMENTO'!BY141</f>
        <v>10</v>
      </c>
      <c r="BZ141" s="400">
        <f>BV141+'APONTAMENTO CREDENCIAMENTO'!BZ141</f>
        <v>0</v>
      </c>
      <c r="CA141" s="400">
        <f>BW141+'APONTAMENTO CREDENCIAMENTO'!CA141</f>
        <v>0</v>
      </c>
      <c r="CB141" s="400">
        <f>BX141+'APONTAMENTO CREDENCIAMENTO'!CB141</f>
        <v>0</v>
      </c>
      <c r="CC141" s="400">
        <f>BY141+'APONTAMENTO CREDENCIAMENTO'!CC141</f>
        <v>10</v>
      </c>
      <c r="CD141" s="400">
        <f>BZ141+'APONTAMENTO CREDENCIAMENTO'!CD141</f>
        <v>0</v>
      </c>
      <c r="CE141" s="400">
        <f>CA141+'APONTAMENTO CREDENCIAMENTO'!CE141</f>
        <v>0</v>
      </c>
      <c r="CF141" s="400">
        <f>CB141+'APONTAMENTO CREDENCIAMENTO'!CF141</f>
        <v>0</v>
      </c>
      <c r="CG141" s="400">
        <f>CC141+'APONTAMENTO CREDENCIAMENTO'!CG141</f>
        <v>10</v>
      </c>
      <c r="CH141" s="400">
        <f>CD141+'APONTAMENTO CREDENCIAMENTO'!CH141</f>
        <v>0</v>
      </c>
      <c r="CI141" s="400">
        <f>CE141+'APONTAMENTO CREDENCIAMENTO'!CI141</f>
        <v>0</v>
      </c>
      <c r="CJ141" s="400">
        <f>CF141+'APONTAMENTO CREDENCIAMENTO'!CJ141</f>
        <v>0</v>
      </c>
      <c r="CK141" s="400">
        <f>CG141+'APONTAMENTO CREDENCIAMENTO'!CK141</f>
        <v>10</v>
      </c>
      <c r="CL141" s="400">
        <f>CH141+'APONTAMENTO CREDENCIAMENTO'!CL141</f>
        <v>0</v>
      </c>
      <c r="CM141" s="400">
        <f>CI141+'APONTAMENTO CREDENCIAMENTO'!CM141</f>
        <v>0</v>
      </c>
      <c r="CN141" s="400">
        <f>CJ141+'APONTAMENTO CREDENCIAMENTO'!CN141</f>
        <v>0</v>
      </c>
      <c r="CO141" s="400">
        <f>CK141+'APONTAMENTO CREDENCIAMENTO'!CO141</f>
        <v>10</v>
      </c>
      <c r="CP141" s="400">
        <f>CL141+'APONTAMENTO CREDENCIAMENTO'!CP141</f>
        <v>0</v>
      </c>
      <c r="CQ141" s="400">
        <f>CM141+'APONTAMENTO CREDENCIAMENTO'!CQ141</f>
        <v>0</v>
      </c>
      <c r="CR141" s="400">
        <f>CN141+'APONTAMENTO CREDENCIAMENTO'!CR141</f>
        <v>0</v>
      </c>
      <c r="CS141" s="400">
        <f>CO141+'APONTAMENTO CREDENCIAMENTO'!CS141</f>
        <v>10</v>
      </c>
      <c r="CT141" s="400">
        <f>CP141+'APONTAMENTO CREDENCIAMENTO'!CT141</f>
        <v>0</v>
      </c>
      <c r="CU141" s="400">
        <f>CQ141+'APONTAMENTO CREDENCIAMENTO'!CU141</f>
        <v>0</v>
      </c>
      <c r="CV141" s="400">
        <f>CR141+'APONTAMENTO CREDENCIAMENTO'!CV141</f>
        <v>0</v>
      </c>
      <c r="CW141" s="400">
        <f>CS141+'APONTAMENTO CREDENCIAMENTO'!CW141</f>
        <v>10</v>
      </c>
      <c r="CX141" s="400">
        <f>CT141+'APONTAMENTO CREDENCIAMENTO'!CX141</f>
        <v>0</v>
      </c>
      <c r="CY141" s="400">
        <f>CU141+'APONTAMENTO CREDENCIAMENTO'!CY141</f>
        <v>0</v>
      </c>
      <c r="CZ141" s="400">
        <f>CV141+'APONTAMENTO CREDENCIAMENTO'!CZ141</f>
        <v>0</v>
      </c>
      <c r="DA141" s="400">
        <f>CW141+'APONTAMENTO CREDENCIAMENTO'!DA141</f>
        <v>10</v>
      </c>
      <c r="DB141" s="400">
        <f>CX141+'APONTAMENTO CREDENCIAMENTO'!DB141</f>
        <v>0</v>
      </c>
      <c r="DC141" s="400">
        <f>CY141+'APONTAMENTO CREDENCIAMENTO'!DC141</f>
        <v>0</v>
      </c>
      <c r="DD141" s="400">
        <f>CZ141+'APONTAMENTO CREDENCIAMENTO'!DD141</f>
        <v>0</v>
      </c>
      <c r="DE141" s="400">
        <f>DA141+'APONTAMENTO CREDENCIAMENTO'!DE141</f>
        <v>10</v>
      </c>
      <c r="DF141" s="400">
        <f>DB141+'APONTAMENTO CREDENCIAMENTO'!DF141</f>
        <v>0</v>
      </c>
      <c r="DG141" s="400">
        <f>DC141+'APONTAMENTO CREDENCIAMENTO'!DG141</f>
        <v>0</v>
      </c>
      <c r="DH141" s="400">
        <f>DD141+'APONTAMENTO CREDENCIAMENTO'!DH141</f>
        <v>0</v>
      </c>
      <c r="DI141" s="400">
        <f>DE141+'APONTAMENTO CREDENCIAMENTO'!DI141</f>
        <v>10</v>
      </c>
      <c r="DJ141" s="400">
        <f>DF141+'APONTAMENTO CREDENCIAMENTO'!DJ141</f>
        <v>0</v>
      </c>
      <c r="DK141" s="400">
        <f>DG141+'APONTAMENTO CREDENCIAMENTO'!DK141</f>
        <v>0</v>
      </c>
      <c r="DL141" s="400">
        <f>DH141+'APONTAMENTO CREDENCIAMENTO'!DL141</f>
        <v>0</v>
      </c>
      <c r="DM141" s="400">
        <f>DI141+'APONTAMENTO CREDENCIAMENTO'!DM141</f>
        <v>10</v>
      </c>
      <c r="DN141" s="400">
        <f>DJ141+'APONTAMENTO CREDENCIAMENTO'!DN141</f>
        <v>0</v>
      </c>
      <c r="DO141" s="400">
        <f>DK141+'APONTAMENTO CREDENCIAMENTO'!DO141</f>
        <v>0</v>
      </c>
      <c r="DP141" s="400">
        <f>DL141+'APONTAMENTO CREDENCIAMENTO'!DP141</f>
        <v>0</v>
      </c>
      <c r="DQ141" s="400">
        <f>DM141+'APONTAMENTO CREDENCIAMENTO'!DQ141</f>
        <v>10</v>
      </c>
      <c r="DR141" s="400">
        <f>DN141+'APONTAMENTO CREDENCIAMENTO'!DR141</f>
        <v>0</v>
      </c>
      <c r="DS141" s="400">
        <f>DO141+'APONTAMENTO CREDENCIAMENTO'!DS141</f>
        <v>0</v>
      </c>
      <c r="DT141" s="400">
        <f>DP141+'APONTAMENTO CREDENCIAMENTO'!DT141</f>
        <v>0</v>
      </c>
      <c r="DU141" s="400">
        <f>DQ141+'APONTAMENTO CREDENCIAMENTO'!DU141</f>
        <v>10</v>
      </c>
      <c r="DV141" s="400">
        <f>DR141+'APONTAMENTO CREDENCIAMENTO'!DV141</f>
        <v>0</v>
      </c>
      <c r="DW141" s="400">
        <f>DS141+'APONTAMENTO CREDENCIAMENTO'!DW141</f>
        <v>0</v>
      </c>
      <c r="DX141" s="400">
        <f>DT141+'APONTAMENTO CREDENCIAMENTO'!DX141</f>
        <v>0</v>
      </c>
      <c r="DY141" s="400">
        <f>DU141+'APONTAMENTO CREDENCIAMENTO'!DY141</f>
        <v>10</v>
      </c>
      <c r="DZ141" s="400">
        <f>DV141+'APONTAMENTO CREDENCIAMENTO'!DZ141</f>
        <v>0</v>
      </c>
      <c r="EA141" s="400">
        <f>DW141+'APONTAMENTO CREDENCIAMENTO'!EA141</f>
        <v>0</v>
      </c>
      <c r="EB141" s="400">
        <f>DX141+'APONTAMENTO CREDENCIAMENTO'!EB141</f>
        <v>0</v>
      </c>
      <c r="EC141" s="400">
        <f>DY141+'APONTAMENTO CREDENCIAMENTO'!EC141</f>
        <v>10</v>
      </c>
      <c r="ED141" s="400">
        <f>DZ141+'APONTAMENTO CREDENCIAMENTO'!ED141</f>
        <v>0</v>
      </c>
      <c r="EE141" s="400">
        <f>EA141+'APONTAMENTO CREDENCIAMENTO'!EE141</f>
        <v>0</v>
      </c>
      <c r="EF141" s="400">
        <f>EB141+'APONTAMENTO CREDENCIAMENTO'!EF141</f>
        <v>0</v>
      </c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v>10</v>
      </c>
      <c r="EQ141" s="171">
        <v>0</v>
      </c>
      <c r="ER141" s="171">
        <v>0</v>
      </c>
      <c r="ES141" s="171">
        <v>0</v>
      </c>
      <c r="ET141" s="171">
        <v>0</v>
      </c>
      <c r="EU141" s="171">
        <v>0</v>
      </c>
      <c r="EV141" s="172">
        <v>10</v>
      </c>
      <c r="EW141" s="367">
        <v>0</v>
      </c>
      <c r="EX141" s="248">
        <v>15582.35</v>
      </c>
      <c r="EY141" s="174">
        <v>0</v>
      </c>
      <c r="EZ141" s="249">
        <v>0</v>
      </c>
      <c r="FA141" s="249">
        <v>0</v>
      </c>
      <c r="FB141" s="174">
        <v>0</v>
      </c>
      <c r="FC141" s="175">
        <v>0</v>
      </c>
      <c r="FD141" s="250">
        <v>0</v>
      </c>
      <c r="FE141" s="176">
        <v>15582.35</v>
      </c>
      <c r="FF141" s="177">
        <v>15582.35</v>
      </c>
      <c r="FG141" s="177">
        <v>0</v>
      </c>
      <c r="FH141" s="177">
        <v>0</v>
      </c>
      <c r="FI141" s="177">
        <v>0</v>
      </c>
      <c r="FJ141" s="177">
        <v>0</v>
      </c>
      <c r="FK141" s="177">
        <v>0</v>
      </c>
      <c r="FL141" s="177">
        <v>0</v>
      </c>
      <c r="FM141" s="177">
        <v>0</v>
      </c>
      <c r="FN141" s="177">
        <v>0</v>
      </c>
      <c r="FO141" s="177">
        <v>0</v>
      </c>
      <c r="FP141" s="177">
        <v>0</v>
      </c>
      <c r="FQ141" s="177">
        <v>0</v>
      </c>
      <c r="FR141" s="177">
        <v>0</v>
      </c>
      <c r="FS141" s="177">
        <v>0</v>
      </c>
      <c r="FT141" s="177">
        <v>0</v>
      </c>
      <c r="FU141" s="177">
        <v>0</v>
      </c>
      <c r="FV141" s="177">
        <v>0</v>
      </c>
      <c r="FW141" s="177">
        <v>0</v>
      </c>
      <c r="FX141" s="177">
        <v>0</v>
      </c>
      <c r="FY141" s="177">
        <v>0</v>
      </c>
      <c r="FZ141" s="177">
        <v>0</v>
      </c>
      <c r="GA141" s="177">
        <v>0</v>
      </c>
      <c r="GB141" s="177">
        <v>0</v>
      </c>
      <c r="GC141" s="177">
        <v>0</v>
      </c>
      <c r="GD141" s="177">
        <v>0</v>
      </c>
      <c r="GE141" s="177">
        <v>0</v>
      </c>
      <c r="GF141" s="177">
        <v>0</v>
      </c>
      <c r="GG141" s="177">
        <v>0</v>
      </c>
      <c r="GH141" s="177">
        <v>0</v>
      </c>
      <c r="GI141" s="177">
        <v>0</v>
      </c>
      <c r="GJ141" s="177">
        <v>0</v>
      </c>
      <c r="GK141" s="178"/>
      <c r="GL141" s="103">
        <v>0</v>
      </c>
      <c r="GM141" s="124"/>
      <c r="GN141" s="104">
        <v>0</v>
      </c>
      <c r="GO141" s="104">
        <v>0</v>
      </c>
      <c r="GP141" s="104">
        <v>0</v>
      </c>
      <c r="GQ141" s="104">
        <v>0</v>
      </c>
      <c r="GR141" s="104">
        <v>0</v>
      </c>
      <c r="GS141" s="104">
        <v>0</v>
      </c>
      <c r="GT141" s="104">
        <v>0</v>
      </c>
      <c r="GU141" s="104">
        <v>0</v>
      </c>
      <c r="GV141" s="104">
        <v>0</v>
      </c>
      <c r="GW141" s="104">
        <v>0</v>
      </c>
      <c r="GX141" s="104">
        <v>0</v>
      </c>
      <c r="GY141" s="104">
        <v>0</v>
      </c>
      <c r="GZ141" s="104">
        <v>0</v>
      </c>
      <c r="HA141" s="104">
        <v>0</v>
      </c>
      <c r="HB141" s="104">
        <v>0</v>
      </c>
      <c r="HC141" s="104">
        <v>0</v>
      </c>
      <c r="HD141" s="104">
        <v>0</v>
      </c>
      <c r="HE141" s="104">
        <v>0</v>
      </c>
      <c r="HF141" s="104">
        <v>0</v>
      </c>
      <c r="HG141" s="104">
        <v>0</v>
      </c>
      <c r="HH141" s="104">
        <v>0</v>
      </c>
      <c r="HI141" s="104">
        <v>0</v>
      </c>
      <c r="HJ141" s="104">
        <v>0</v>
      </c>
      <c r="HK141" s="104">
        <v>0</v>
      </c>
      <c r="HL141" s="104">
        <v>0</v>
      </c>
      <c r="HM141" s="104">
        <v>0</v>
      </c>
      <c r="HN141" s="104">
        <v>0</v>
      </c>
      <c r="HO141" s="104">
        <v>0</v>
      </c>
      <c r="HP141" s="104"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v>0</v>
      </c>
      <c r="HZ141" s="280">
        <v>0</v>
      </c>
      <c r="IA141" s="280">
        <v>0</v>
      </c>
      <c r="IB141" s="64" t="b">
        <v>0</v>
      </c>
      <c r="IC141" s="64"/>
    </row>
    <row r="142" spans="1:237" s="106" customFormat="1" ht="22.5" customHeight="1" x14ac:dyDescent="0.25">
      <c r="A142" s="368" t="s">
        <v>3302</v>
      </c>
      <c r="B142" s="369" t="s">
        <v>3303</v>
      </c>
      <c r="C142" s="370" t="s">
        <v>3191</v>
      </c>
      <c r="D142" s="371" t="s">
        <v>3304</v>
      </c>
      <c r="E142" s="371" t="s">
        <v>3305</v>
      </c>
      <c r="F142" s="372" t="s">
        <v>3181</v>
      </c>
      <c r="G142" s="372" t="s">
        <v>3182</v>
      </c>
      <c r="H142" s="373" t="s">
        <v>1358</v>
      </c>
      <c r="I142" s="374" t="s">
        <v>1358</v>
      </c>
      <c r="J142" s="421" t="s">
        <v>3183</v>
      </c>
      <c r="K142" s="421" t="s">
        <v>3185</v>
      </c>
      <c r="L142" s="329">
        <v>0</v>
      </c>
      <c r="M142" s="329">
        <v>0</v>
      </c>
      <c r="N142" s="657"/>
      <c r="O142" s="658" t="s">
        <v>3353</v>
      </c>
      <c r="P142" s="659">
        <v>0</v>
      </c>
      <c r="Q142" s="400">
        <v>26</v>
      </c>
      <c r="R142" s="401"/>
      <c r="S142" s="400">
        <v>1</v>
      </c>
      <c r="T142" s="401"/>
      <c r="U142" s="400">
        <f>Q142+'APONTAMENTO CREDENCIAMENTO'!U142</f>
        <v>26</v>
      </c>
      <c r="V142" s="400">
        <f>R142+'APONTAMENTO CREDENCIAMENTO'!V142</f>
        <v>0</v>
      </c>
      <c r="W142" s="400">
        <f>S142+'APONTAMENTO CREDENCIAMENTO'!W142</f>
        <v>1</v>
      </c>
      <c r="X142" s="400">
        <f>T142+'APONTAMENTO CREDENCIAMENTO'!X142</f>
        <v>0</v>
      </c>
      <c r="Y142" s="400">
        <f>U142+'APONTAMENTO CREDENCIAMENTO'!Y142</f>
        <v>26</v>
      </c>
      <c r="Z142" s="400">
        <f>V142+'APONTAMENTO CREDENCIAMENTO'!Z142</f>
        <v>0</v>
      </c>
      <c r="AA142" s="400">
        <f>W142+'APONTAMENTO CREDENCIAMENTO'!AA142</f>
        <v>1</v>
      </c>
      <c r="AB142" s="400">
        <f>X142+'APONTAMENTO CREDENCIAMENTO'!AB142</f>
        <v>0</v>
      </c>
      <c r="AC142" s="400">
        <f>Y142+'APONTAMENTO CREDENCIAMENTO'!AC142</f>
        <v>26</v>
      </c>
      <c r="AD142" s="400">
        <f>Z142+'APONTAMENTO CREDENCIAMENTO'!AD142</f>
        <v>0</v>
      </c>
      <c r="AE142" s="400">
        <f>AA142+'APONTAMENTO CREDENCIAMENTO'!AE142</f>
        <v>1</v>
      </c>
      <c r="AF142" s="400">
        <f>AB142+'APONTAMENTO CREDENCIAMENTO'!AF142</f>
        <v>0</v>
      </c>
      <c r="AG142" s="400">
        <f>AC142+'APONTAMENTO CREDENCIAMENTO'!AG142</f>
        <v>26</v>
      </c>
      <c r="AH142" s="400">
        <f>AD142+'APONTAMENTO CREDENCIAMENTO'!AH142</f>
        <v>0</v>
      </c>
      <c r="AI142" s="400">
        <f>AE142+'APONTAMENTO CREDENCIAMENTO'!AI142</f>
        <v>1</v>
      </c>
      <c r="AJ142" s="400">
        <f>AF142+'APONTAMENTO CREDENCIAMENTO'!AJ142</f>
        <v>0</v>
      </c>
      <c r="AK142" s="400">
        <f>AG142+'APONTAMENTO CREDENCIAMENTO'!AK142</f>
        <v>26</v>
      </c>
      <c r="AL142" s="400">
        <f>AH142+'APONTAMENTO CREDENCIAMENTO'!AL142</f>
        <v>0</v>
      </c>
      <c r="AM142" s="400">
        <f>AI142+'APONTAMENTO CREDENCIAMENTO'!AM142</f>
        <v>1</v>
      </c>
      <c r="AN142" s="400">
        <f>AJ142+'APONTAMENTO CREDENCIAMENTO'!AN142</f>
        <v>0</v>
      </c>
      <c r="AO142" s="400">
        <f>AK142+'APONTAMENTO CREDENCIAMENTO'!AO142</f>
        <v>26</v>
      </c>
      <c r="AP142" s="400">
        <f>AL142+'APONTAMENTO CREDENCIAMENTO'!AP142</f>
        <v>0</v>
      </c>
      <c r="AQ142" s="400">
        <f>AM142+'APONTAMENTO CREDENCIAMENTO'!AQ142</f>
        <v>1</v>
      </c>
      <c r="AR142" s="400">
        <f>AN142+'APONTAMENTO CREDENCIAMENTO'!AR142</f>
        <v>0</v>
      </c>
      <c r="AS142" s="400">
        <f>AO142+'APONTAMENTO CREDENCIAMENTO'!AS142</f>
        <v>26</v>
      </c>
      <c r="AT142" s="400">
        <f>AP142+'APONTAMENTO CREDENCIAMENTO'!AT142</f>
        <v>0</v>
      </c>
      <c r="AU142" s="400">
        <f>AQ142+'APONTAMENTO CREDENCIAMENTO'!AU142</f>
        <v>1</v>
      </c>
      <c r="AV142" s="400">
        <f>AR142+'APONTAMENTO CREDENCIAMENTO'!AV142</f>
        <v>0</v>
      </c>
      <c r="AW142" s="400">
        <f>AS142+'APONTAMENTO CREDENCIAMENTO'!AW142</f>
        <v>26</v>
      </c>
      <c r="AX142" s="400">
        <f>AT142+'APONTAMENTO CREDENCIAMENTO'!AX142</f>
        <v>0</v>
      </c>
      <c r="AY142" s="400">
        <f>AU142+'APONTAMENTO CREDENCIAMENTO'!AY142</f>
        <v>1</v>
      </c>
      <c r="AZ142" s="400">
        <f>AV142+'APONTAMENTO CREDENCIAMENTO'!AZ142</f>
        <v>0</v>
      </c>
      <c r="BA142" s="400">
        <f>AW142+'APONTAMENTO CREDENCIAMENTO'!BA142</f>
        <v>26</v>
      </c>
      <c r="BB142" s="400">
        <f>AX142+'APONTAMENTO CREDENCIAMENTO'!BB142</f>
        <v>0</v>
      </c>
      <c r="BC142" s="400">
        <f>AY142+'APONTAMENTO CREDENCIAMENTO'!BC142</f>
        <v>1</v>
      </c>
      <c r="BD142" s="400">
        <f>AZ142+'APONTAMENTO CREDENCIAMENTO'!BD142</f>
        <v>0</v>
      </c>
      <c r="BE142" s="400">
        <f>BA142+'APONTAMENTO CREDENCIAMENTO'!BE142</f>
        <v>26</v>
      </c>
      <c r="BF142" s="400">
        <f>BB142+'APONTAMENTO CREDENCIAMENTO'!BF142</f>
        <v>0</v>
      </c>
      <c r="BG142" s="400">
        <f>BC142+'APONTAMENTO CREDENCIAMENTO'!BG142</f>
        <v>1</v>
      </c>
      <c r="BH142" s="400">
        <f>BD142+'APONTAMENTO CREDENCIAMENTO'!BH142</f>
        <v>0</v>
      </c>
      <c r="BI142" s="400">
        <f>BE142+'APONTAMENTO CREDENCIAMENTO'!BI142</f>
        <v>26</v>
      </c>
      <c r="BJ142" s="400">
        <f>BF142+'APONTAMENTO CREDENCIAMENTO'!BJ142</f>
        <v>0</v>
      </c>
      <c r="BK142" s="400">
        <f>BG142+'APONTAMENTO CREDENCIAMENTO'!BK142</f>
        <v>1</v>
      </c>
      <c r="BL142" s="400">
        <f>BH142+'APONTAMENTO CREDENCIAMENTO'!BL142</f>
        <v>0</v>
      </c>
      <c r="BM142" s="400">
        <f>BI142+'APONTAMENTO CREDENCIAMENTO'!BM142</f>
        <v>26</v>
      </c>
      <c r="BN142" s="400">
        <f>BJ142+'APONTAMENTO CREDENCIAMENTO'!BN142</f>
        <v>0</v>
      </c>
      <c r="BO142" s="400">
        <f>BK142+'APONTAMENTO CREDENCIAMENTO'!BO142</f>
        <v>1</v>
      </c>
      <c r="BP142" s="400">
        <f>BL142+'APONTAMENTO CREDENCIAMENTO'!BP142</f>
        <v>0</v>
      </c>
      <c r="BQ142" s="400">
        <f>BM142+'APONTAMENTO CREDENCIAMENTO'!BQ142</f>
        <v>26</v>
      </c>
      <c r="BR142" s="400">
        <f>BN142+'APONTAMENTO CREDENCIAMENTO'!BR142</f>
        <v>0</v>
      </c>
      <c r="BS142" s="400">
        <f>BO142+'APONTAMENTO CREDENCIAMENTO'!BS142</f>
        <v>1</v>
      </c>
      <c r="BT142" s="400">
        <f>BP142+'APONTAMENTO CREDENCIAMENTO'!BT142</f>
        <v>0</v>
      </c>
      <c r="BU142" s="400">
        <f>BQ142+'APONTAMENTO CREDENCIAMENTO'!BU142</f>
        <v>26</v>
      </c>
      <c r="BV142" s="400">
        <f>BR142+'APONTAMENTO CREDENCIAMENTO'!BV142</f>
        <v>0</v>
      </c>
      <c r="BW142" s="400">
        <f>BS142+'APONTAMENTO CREDENCIAMENTO'!BW142</f>
        <v>1</v>
      </c>
      <c r="BX142" s="400">
        <f>BT142+'APONTAMENTO CREDENCIAMENTO'!BX142</f>
        <v>0</v>
      </c>
      <c r="BY142" s="400">
        <f>BU142+'APONTAMENTO CREDENCIAMENTO'!BY142</f>
        <v>26</v>
      </c>
      <c r="BZ142" s="400">
        <f>BV142+'APONTAMENTO CREDENCIAMENTO'!BZ142</f>
        <v>0</v>
      </c>
      <c r="CA142" s="400">
        <f>BW142+'APONTAMENTO CREDENCIAMENTO'!CA142</f>
        <v>1</v>
      </c>
      <c r="CB142" s="400">
        <f>BX142+'APONTAMENTO CREDENCIAMENTO'!CB142</f>
        <v>0</v>
      </c>
      <c r="CC142" s="400">
        <f>BY142+'APONTAMENTO CREDENCIAMENTO'!CC142</f>
        <v>26</v>
      </c>
      <c r="CD142" s="400">
        <f>BZ142+'APONTAMENTO CREDENCIAMENTO'!CD142</f>
        <v>0</v>
      </c>
      <c r="CE142" s="400">
        <f>CA142+'APONTAMENTO CREDENCIAMENTO'!CE142</f>
        <v>1</v>
      </c>
      <c r="CF142" s="400">
        <f>CB142+'APONTAMENTO CREDENCIAMENTO'!CF142</f>
        <v>0</v>
      </c>
      <c r="CG142" s="400">
        <f>CC142+'APONTAMENTO CREDENCIAMENTO'!CG142</f>
        <v>26</v>
      </c>
      <c r="CH142" s="400">
        <f>CD142+'APONTAMENTO CREDENCIAMENTO'!CH142</f>
        <v>0</v>
      </c>
      <c r="CI142" s="400">
        <f>CE142+'APONTAMENTO CREDENCIAMENTO'!CI142</f>
        <v>1</v>
      </c>
      <c r="CJ142" s="400">
        <f>CF142+'APONTAMENTO CREDENCIAMENTO'!CJ142</f>
        <v>0</v>
      </c>
      <c r="CK142" s="400">
        <f>CG142+'APONTAMENTO CREDENCIAMENTO'!CK142</f>
        <v>26</v>
      </c>
      <c r="CL142" s="400">
        <f>CH142+'APONTAMENTO CREDENCIAMENTO'!CL142</f>
        <v>0</v>
      </c>
      <c r="CM142" s="400">
        <f>CI142+'APONTAMENTO CREDENCIAMENTO'!CM142</f>
        <v>1</v>
      </c>
      <c r="CN142" s="400">
        <f>CJ142+'APONTAMENTO CREDENCIAMENTO'!CN142</f>
        <v>0</v>
      </c>
      <c r="CO142" s="400">
        <f>CK142+'APONTAMENTO CREDENCIAMENTO'!CO142</f>
        <v>26</v>
      </c>
      <c r="CP142" s="400">
        <f>CL142+'APONTAMENTO CREDENCIAMENTO'!CP142</f>
        <v>0</v>
      </c>
      <c r="CQ142" s="400">
        <f>CM142+'APONTAMENTO CREDENCIAMENTO'!CQ142</f>
        <v>1</v>
      </c>
      <c r="CR142" s="400">
        <f>CN142+'APONTAMENTO CREDENCIAMENTO'!CR142</f>
        <v>0</v>
      </c>
      <c r="CS142" s="400">
        <f>CO142+'APONTAMENTO CREDENCIAMENTO'!CS142</f>
        <v>26</v>
      </c>
      <c r="CT142" s="400">
        <f>CP142+'APONTAMENTO CREDENCIAMENTO'!CT142</f>
        <v>0</v>
      </c>
      <c r="CU142" s="400">
        <f>CQ142+'APONTAMENTO CREDENCIAMENTO'!CU142</f>
        <v>1</v>
      </c>
      <c r="CV142" s="400">
        <f>CR142+'APONTAMENTO CREDENCIAMENTO'!CV142</f>
        <v>0</v>
      </c>
      <c r="CW142" s="400">
        <f>CS142+'APONTAMENTO CREDENCIAMENTO'!CW142</f>
        <v>26</v>
      </c>
      <c r="CX142" s="400">
        <f>CT142+'APONTAMENTO CREDENCIAMENTO'!CX142</f>
        <v>0</v>
      </c>
      <c r="CY142" s="400">
        <f>CU142+'APONTAMENTO CREDENCIAMENTO'!CY142</f>
        <v>1</v>
      </c>
      <c r="CZ142" s="400">
        <f>CV142+'APONTAMENTO CREDENCIAMENTO'!CZ142</f>
        <v>0</v>
      </c>
      <c r="DA142" s="400">
        <f>CW142+'APONTAMENTO CREDENCIAMENTO'!DA142</f>
        <v>26</v>
      </c>
      <c r="DB142" s="400">
        <f>CX142+'APONTAMENTO CREDENCIAMENTO'!DB142</f>
        <v>0</v>
      </c>
      <c r="DC142" s="400">
        <f>CY142+'APONTAMENTO CREDENCIAMENTO'!DC142</f>
        <v>1</v>
      </c>
      <c r="DD142" s="400">
        <f>CZ142+'APONTAMENTO CREDENCIAMENTO'!DD142</f>
        <v>0</v>
      </c>
      <c r="DE142" s="400">
        <f>DA142+'APONTAMENTO CREDENCIAMENTO'!DE142</f>
        <v>26</v>
      </c>
      <c r="DF142" s="400">
        <f>DB142+'APONTAMENTO CREDENCIAMENTO'!DF142</f>
        <v>0</v>
      </c>
      <c r="DG142" s="400">
        <f>DC142+'APONTAMENTO CREDENCIAMENTO'!DG142</f>
        <v>1</v>
      </c>
      <c r="DH142" s="400">
        <f>DD142+'APONTAMENTO CREDENCIAMENTO'!DH142</f>
        <v>0</v>
      </c>
      <c r="DI142" s="400">
        <f>DE142+'APONTAMENTO CREDENCIAMENTO'!DI142</f>
        <v>26</v>
      </c>
      <c r="DJ142" s="400">
        <f>DF142+'APONTAMENTO CREDENCIAMENTO'!DJ142</f>
        <v>0</v>
      </c>
      <c r="DK142" s="400">
        <f>DG142+'APONTAMENTO CREDENCIAMENTO'!DK142</f>
        <v>1</v>
      </c>
      <c r="DL142" s="400">
        <f>DH142+'APONTAMENTO CREDENCIAMENTO'!DL142</f>
        <v>0</v>
      </c>
      <c r="DM142" s="400">
        <f>DI142+'APONTAMENTO CREDENCIAMENTO'!DM142</f>
        <v>26</v>
      </c>
      <c r="DN142" s="400">
        <f>DJ142+'APONTAMENTO CREDENCIAMENTO'!DN142</f>
        <v>0</v>
      </c>
      <c r="DO142" s="400">
        <f>DK142+'APONTAMENTO CREDENCIAMENTO'!DO142</f>
        <v>1</v>
      </c>
      <c r="DP142" s="400">
        <f>DL142+'APONTAMENTO CREDENCIAMENTO'!DP142</f>
        <v>0</v>
      </c>
      <c r="DQ142" s="400">
        <f>DM142+'APONTAMENTO CREDENCIAMENTO'!DQ142</f>
        <v>26</v>
      </c>
      <c r="DR142" s="400">
        <f>DN142+'APONTAMENTO CREDENCIAMENTO'!DR142</f>
        <v>0</v>
      </c>
      <c r="DS142" s="400">
        <f>DO142+'APONTAMENTO CREDENCIAMENTO'!DS142</f>
        <v>1</v>
      </c>
      <c r="DT142" s="400">
        <f>DP142+'APONTAMENTO CREDENCIAMENTO'!DT142</f>
        <v>0</v>
      </c>
      <c r="DU142" s="400">
        <f>DQ142+'APONTAMENTO CREDENCIAMENTO'!DU142</f>
        <v>26</v>
      </c>
      <c r="DV142" s="400">
        <f>DR142+'APONTAMENTO CREDENCIAMENTO'!DV142</f>
        <v>0</v>
      </c>
      <c r="DW142" s="400">
        <f>DS142+'APONTAMENTO CREDENCIAMENTO'!DW142</f>
        <v>1</v>
      </c>
      <c r="DX142" s="400">
        <f>DT142+'APONTAMENTO CREDENCIAMENTO'!DX142</f>
        <v>0</v>
      </c>
      <c r="DY142" s="400">
        <f>DU142+'APONTAMENTO CREDENCIAMENTO'!DY142</f>
        <v>26</v>
      </c>
      <c r="DZ142" s="400">
        <f>DV142+'APONTAMENTO CREDENCIAMENTO'!DZ142</f>
        <v>0</v>
      </c>
      <c r="EA142" s="400">
        <f>DW142+'APONTAMENTO CREDENCIAMENTO'!EA142</f>
        <v>1</v>
      </c>
      <c r="EB142" s="400">
        <f>DX142+'APONTAMENTO CREDENCIAMENTO'!EB142</f>
        <v>0</v>
      </c>
      <c r="EC142" s="400">
        <f>DY142+'APONTAMENTO CREDENCIAMENTO'!EC142</f>
        <v>26</v>
      </c>
      <c r="ED142" s="400">
        <f>DZ142+'APONTAMENTO CREDENCIAMENTO'!ED142</f>
        <v>0</v>
      </c>
      <c r="EE142" s="400">
        <f>EA142+'APONTAMENTO CREDENCIAMENTO'!EE142</f>
        <v>1</v>
      </c>
      <c r="EF142" s="400">
        <f>EB142+'APONTAMENTO CREDENCIAMENTO'!EF142</f>
        <v>0</v>
      </c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v>26</v>
      </c>
      <c r="EQ142" s="171">
        <v>0</v>
      </c>
      <c r="ER142" s="171">
        <v>1</v>
      </c>
      <c r="ES142" s="171">
        <v>0</v>
      </c>
      <c r="ET142" s="171">
        <v>0</v>
      </c>
      <c r="EU142" s="171">
        <v>0</v>
      </c>
      <c r="EV142" s="172">
        <v>27</v>
      </c>
      <c r="EW142" s="173"/>
      <c r="EX142" s="248">
        <v>0</v>
      </c>
      <c r="EY142" s="174">
        <v>0</v>
      </c>
      <c r="EZ142" s="249">
        <v>0</v>
      </c>
      <c r="FA142" s="249">
        <v>0</v>
      </c>
      <c r="FB142" s="174">
        <v>0</v>
      </c>
      <c r="FC142" s="126">
        <v>0</v>
      </c>
      <c r="FD142" s="250"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v>0</v>
      </c>
      <c r="HZ142" s="280">
        <v>0</v>
      </c>
      <c r="IA142" s="280">
        <v>0</v>
      </c>
      <c r="IB142" s="64"/>
      <c r="IC142" s="64"/>
    </row>
    <row r="143" spans="1:237" s="106" customFormat="1" ht="22.5" customHeight="1" x14ac:dyDescent="0.25">
      <c r="A143" s="368" t="s">
        <v>3302</v>
      </c>
      <c r="B143" s="369" t="s">
        <v>3303</v>
      </c>
      <c r="C143" s="375" t="s">
        <v>3191</v>
      </c>
      <c r="D143" s="371" t="s">
        <v>3304</v>
      </c>
      <c r="E143" s="371" t="s">
        <v>3305</v>
      </c>
      <c r="F143" s="376" t="s">
        <v>3181</v>
      </c>
      <c r="G143" s="376" t="s">
        <v>3182</v>
      </c>
      <c r="H143" s="373" t="s">
        <v>1358</v>
      </c>
      <c r="I143" s="374" t="s">
        <v>1358</v>
      </c>
      <c r="J143" s="421" t="s">
        <v>3183</v>
      </c>
      <c r="K143" s="422" t="s">
        <v>3186</v>
      </c>
      <c r="L143" s="329">
        <v>0</v>
      </c>
      <c r="M143" s="329">
        <v>0</v>
      </c>
      <c r="N143" s="657"/>
      <c r="O143" s="658" t="s">
        <v>3353</v>
      </c>
      <c r="P143" s="659">
        <v>0</v>
      </c>
      <c r="Q143" s="400"/>
      <c r="R143" s="401"/>
      <c r="S143" s="400"/>
      <c r="T143" s="401"/>
      <c r="U143" s="400">
        <f>Q143+'APONTAMENTO CREDENCIAMENTO'!U143</f>
        <v>0</v>
      </c>
      <c r="V143" s="400">
        <f>R143+'APONTAMENTO CREDENCIAMENTO'!V143</f>
        <v>0</v>
      </c>
      <c r="W143" s="400">
        <f>S143+'APONTAMENTO CREDENCIAMENTO'!W143</f>
        <v>0</v>
      </c>
      <c r="X143" s="400">
        <f>T143+'APONTAMENTO CREDENCIAMENTO'!X143</f>
        <v>0</v>
      </c>
      <c r="Y143" s="400">
        <f>U143+'APONTAMENTO CREDENCIAMENTO'!Y143</f>
        <v>0</v>
      </c>
      <c r="Z143" s="400">
        <f>V143+'APONTAMENTO CREDENCIAMENTO'!Z143</f>
        <v>0</v>
      </c>
      <c r="AA143" s="400">
        <f>W143+'APONTAMENTO CREDENCIAMENTO'!AA143</f>
        <v>0</v>
      </c>
      <c r="AB143" s="400">
        <f>X143+'APONTAMENTO CREDENCIAMENTO'!AB143</f>
        <v>0</v>
      </c>
      <c r="AC143" s="400">
        <f>Y143+'APONTAMENTO CREDENCIAMENTO'!AC143</f>
        <v>0</v>
      </c>
      <c r="AD143" s="400">
        <f>Z143+'APONTAMENTO CREDENCIAMENTO'!AD143</f>
        <v>0</v>
      </c>
      <c r="AE143" s="400">
        <f>AA143+'APONTAMENTO CREDENCIAMENTO'!AE143</f>
        <v>0</v>
      </c>
      <c r="AF143" s="400">
        <f>AB143+'APONTAMENTO CREDENCIAMENTO'!AF143</f>
        <v>0</v>
      </c>
      <c r="AG143" s="400">
        <f>AC143+'APONTAMENTO CREDENCIAMENTO'!AG143</f>
        <v>0</v>
      </c>
      <c r="AH143" s="400">
        <f>AD143+'APONTAMENTO CREDENCIAMENTO'!AH143</f>
        <v>0</v>
      </c>
      <c r="AI143" s="400">
        <f>AE143+'APONTAMENTO CREDENCIAMENTO'!AI143</f>
        <v>0</v>
      </c>
      <c r="AJ143" s="400">
        <f>AF143+'APONTAMENTO CREDENCIAMENTO'!AJ143</f>
        <v>0</v>
      </c>
      <c r="AK143" s="400">
        <f>AG143+'APONTAMENTO CREDENCIAMENTO'!AK143</f>
        <v>0</v>
      </c>
      <c r="AL143" s="400">
        <f>AH143+'APONTAMENTO CREDENCIAMENTO'!AL143</f>
        <v>0</v>
      </c>
      <c r="AM143" s="400">
        <f>AI143+'APONTAMENTO CREDENCIAMENTO'!AM143</f>
        <v>0</v>
      </c>
      <c r="AN143" s="400">
        <f>AJ143+'APONTAMENTO CREDENCIAMENTO'!AN143</f>
        <v>0</v>
      </c>
      <c r="AO143" s="400">
        <f>AK143+'APONTAMENTO CREDENCIAMENTO'!AO143</f>
        <v>0</v>
      </c>
      <c r="AP143" s="400">
        <f>AL143+'APONTAMENTO CREDENCIAMENTO'!AP143</f>
        <v>0</v>
      </c>
      <c r="AQ143" s="400">
        <f>AM143+'APONTAMENTO CREDENCIAMENTO'!AQ143</f>
        <v>0</v>
      </c>
      <c r="AR143" s="400">
        <f>AN143+'APONTAMENTO CREDENCIAMENTO'!AR143</f>
        <v>0</v>
      </c>
      <c r="AS143" s="400">
        <f>AO143+'APONTAMENTO CREDENCIAMENTO'!AS143</f>
        <v>0</v>
      </c>
      <c r="AT143" s="400">
        <f>AP143+'APONTAMENTO CREDENCIAMENTO'!AT143</f>
        <v>0</v>
      </c>
      <c r="AU143" s="400">
        <f>AQ143+'APONTAMENTO CREDENCIAMENTO'!AU143</f>
        <v>0</v>
      </c>
      <c r="AV143" s="400">
        <f>AR143+'APONTAMENTO CREDENCIAMENTO'!AV143</f>
        <v>0</v>
      </c>
      <c r="AW143" s="400">
        <f>AS143+'APONTAMENTO CREDENCIAMENTO'!AW143</f>
        <v>0</v>
      </c>
      <c r="AX143" s="400">
        <f>AT143+'APONTAMENTO CREDENCIAMENTO'!AX143</f>
        <v>0</v>
      </c>
      <c r="AY143" s="400">
        <f>AU143+'APONTAMENTO CREDENCIAMENTO'!AY143</f>
        <v>0</v>
      </c>
      <c r="AZ143" s="400">
        <f>AV143+'APONTAMENTO CREDENCIAMENTO'!AZ143</f>
        <v>0</v>
      </c>
      <c r="BA143" s="400">
        <f>AW143+'APONTAMENTO CREDENCIAMENTO'!BA143</f>
        <v>0</v>
      </c>
      <c r="BB143" s="400">
        <f>AX143+'APONTAMENTO CREDENCIAMENTO'!BB143</f>
        <v>0</v>
      </c>
      <c r="BC143" s="400">
        <f>AY143+'APONTAMENTO CREDENCIAMENTO'!BC143</f>
        <v>0</v>
      </c>
      <c r="BD143" s="400">
        <f>AZ143+'APONTAMENTO CREDENCIAMENTO'!BD143</f>
        <v>0</v>
      </c>
      <c r="BE143" s="400">
        <f>BA143+'APONTAMENTO CREDENCIAMENTO'!BE143</f>
        <v>0</v>
      </c>
      <c r="BF143" s="400">
        <f>BB143+'APONTAMENTO CREDENCIAMENTO'!BF143</f>
        <v>0</v>
      </c>
      <c r="BG143" s="400">
        <f>BC143+'APONTAMENTO CREDENCIAMENTO'!BG143</f>
        <v>0</v>
      </c>
      <c r="BH143" s="400">
        <f>BD143+'APONTAMENTO CREDENCIAMENTO'!BH143</f>
        <v>0</v>
      </c>
      <c r="BI143" s="400">
        <f>BE143+'APONTAMENTO CREDENCIAMENTO'!BI143</f>
        <v>0</v>
      </c>
      <c r="BJ143" s="400">
        <f>BF143+'APONTAMENTO CREDENCIAMENTO'!BJ143</f>
        <v>0</v>
      </c>
      <c r="BK143" s="400">
        <f>BG143+'APONTAMENTO CREDENCIAMENTO'!BK143</f>
        <v>0</v>
      </c>
      <c r="BL143" s="400">
        <f>BH143+'APONTAMENTO CREDENCIAMENTO'!BL143</f>
        <v>0</v>
      </c>
      <c r="BM143" s="400">
        <f>BI143+'APONTAMENTO CREDENCIAMENTO'!BM143</f>
        <v>0</v>
      </c>
      <c r="BN143" s="400">
        <f>BJ143+'APONTAMENTO CREDENCIAMENTO'!BN143</f>
        <v>0</v>
      </c>
      <c r="BO143" s="400">
        <f>BK143+'APONTAMENTO CREDENCIAMENTO'!BO143</f>
        <v>0</v>
      </c>
      <c r="BP143" s="400">
        <f>BL143+'APONTAMENTO CREDENCIAMENTO'!BP143</f>
        <v>0</v>
      </c>
      <c r="BQ143" s="400">
        <f>BM143+'APONTAMENTO CREDENCIAMENTO'!BQ143</f>
        <v>0</v>
      </c>
      <c r="BR143" s="400">
        <f>BN143+'APONTAMENTO CREDENCIAMENTO'!BR143</f>
        <v>0</v>
      </c>
      <c r="BS143" s="400">
        <f>BO143+'APONTAMENTO CREDENCIAMENTO'!BS143</f>
        <v>0</v>
      </c>
      <c r="BT143" s="400">
        <f>BP143+'APONTAMENTO CREDENCIAMENTO'!BT143</f>
        <v>0</v>
      </c>
      <c r="BU143" s="400">
        <f>BQ143+'APONTAMENTO CREDENCIAMENTO'!BU143</f>
        <v>0</v>
      </c>
      <c r="BV143" s="400">
        <f>BR143+'APONTAMENTO CREDENCIAMENTO'!BV143</f>
        <v>0</v>
      </c>
      <c r="BW143" s="400">
        <f>BS143+'APONTAMENTO CREDENCIAMENTO'!BW143</f>
        <v>0</v>
      </c>
      <c r="BX143" s="400">
        <f>BT143+'APONTAMENTO CREDENCIAMENTO'!BX143</f>
        <v>0</v>
      </c>
      <c r="BY143" s="400">
        <f>BU143+'APONTAMENTO CREDENCIAMENTO'!BY143</f>
        <v>0</v>
      </c>
      <c r="BZ143" s="400">
        <f>BV143+'APONTAMENTO CREDENCIAMENTO'!BZ143</f>
        <v>0</v>
      </c>
      <c r="CA143" s="400">
        <f>BW143+'APONTAMENTO CREDENCIAMENTO'!CA143</f>
        <v>0</v>
      </c>
      <c r="CB143" s="400">
        <f>BX143+'APONTAMENTO CREDENCIAMENTO'!CB143</f>
        <v>0</v>
      </c>
      <c r="CC143" s="400">
        <f>BY143+'APONTAMENTO CREDENCIAMENTO'!CC143</f>
        <v>0</v>
      </c>
      <c r="CD143" s="400">
        <f>BZ143+'APONTAMENTO CREDENCIAMENTO'!CD143</f>
        <v>0</v>
      </c>
      <c r="CE143" s="400">
        <f>CA143+'APONTAMENTO CREDENCIAMENTO'!CE143</f>
        <v>0</v>
      </c>
      <c r="CF143" s="400">
        <f>CB143+'APONTAMENTO CREDENCIAMENTO'!CF143</f>
        <v>0</v>
      </c>
      <c r="CG143" s="400">
        <f>CC143+'APONTAMENTO CREDENCIAMENTO'!CG143</f>
        <v>0</v>
      </c>
      <c r="CH143" s="400">
        <f>CD143+'APONTAMENTO CREDENCIAMENTO'!CH143</f>
        <v>0</v>
      </c>
      <c r="CI143" s="400">
        <f>CE143+'APONTAMENTO CREDENCIAMENTO'!CI143</f>
        <v>0</v>
      </c>
      <c r="CJ143" s="400">
        <f>CF143+'APONTAMENTO CREDENCIAMENTO'!CJ143</f>
        <v>0</v>
      </c>
      <c r="CK143" s="400">
        <f>CG143+'APONTAMENTO CREDENCIAMENTO'!CK143</f>
        <v>0</v>
      </c>
      <c r="CL143" s="400">
        <f>CH143+'APONTAMENTO CREDENCIAMENTO'!CL143</f>
        <v>0</v>
      </c>
      <c r="CM143" s="400">
        <f>CI143+'APONTAMENTO CREDENCIAMENTO'!CM143</f>
        <v>0</v>
      </c>
      <c r="CN143" s="400">
        <f>CJ143+'APONTAMENTO CREDENCIAMENTO'!CN143</f>
        <v>0</v>
      </c>
      <c r="CO143" s="400">
        <f>CK143+'APONTAMENTO CREDENCIAMENTO'!CO143</f>
        <v>0</v>
      </c>
      <c r="CP143" s="400">
        <f>CL143+'APONTAMENTO CREDENCIAMENTO'!CP143</f>
        <v>0</v>
      </c>
      <c r="CQ143" s="400">
        <f>CM143+'APONTAMENTO CREDENCIAMENTO'!CQ143</f>
        <v>0</v>
      </c>
      <c r="CR143" s="400">
        <f>CN143+'APONTAMENTO CREDENCIAMENTO'!CR143</f>
        <v>0</v>
      </c>
      <c r="CS143" s="400">
        <f>CO143+'APONTAMENTO CREDENCIAMENTO'!CS143</f>
        <v>0</v>
      </c>
      <c r="CT143" s="400">
        <f>CP143+'APONTAMENTO CREDENCIAMENTO'!CT143</f>
        <v>0</v>
      </c>
      <c r="CU143" s="400">
        <f>CQ143+'APONTAMENTO CREDENCIAMENTO'!CU143</f>
        <v>0</v>
      </c>
      <c r="CV143" s="400">
        <f>CR143+'APONTAMENTO CREDENCIAMENTO'!CV143</f>
        <v>0</v>
      </c>
      <c r="CW143" s="400">
        <f>CS143+'APONTAMENTO CREDENCIAMENTO'!CW143</f>
        <v>0</v>
      </c>
      <c r="CX143" s="400">
        <f>CT143+'APONTAMENTO CREDENCIAMENTO'!CX143</f>
        <v>0</v>
      </c>
      <c r="CY143" s="400">
        <f>CU143+'APONTAMENTO CREDENCIAMENTO'!CY143</f>
        <v>0</v>
      </c>
      <c r="CZ143" s="400">
        <f>CV143+'APONTAMENTO CREDENCIAMENTO'!CZ143</f>
        <v>0</v>
      </c>
      <c r="DA143" s="400">
        <f>CW143+'APONTAMENTO CREDENCIAMENTO'!DA143</f>
        <v>0</v>
      </c>
      <c r="DB143" s="400">
        <f>CX143+'APONTAMENTO CREDENCIAMENTO'!DB143</f>
        <v>0</v>
      </c>
      <c r="DC143" s="400">
        <f>CY143+'APONTAMENTO CREDENCIAMENTO'!DC143</f>
        <v>0</v>
      </c>
      <c r="DD143" s="400">
        <f>CZ143+'APONTAMENTO CREDENCIAMENTO'!DD143</f>
        <v>0</v>
      </c>
      <c r="DE143" s="400">
        <f>DA143+'APONTAMENTO CREDENCIAMENTO'!DE143</f>
        <v>0</v>
      </c>
      <c r="DF143" s="400">
        <f>DB143+'APONTAMENTO CREDENCIAMENTO'!DF143</f>
        <v>0</v>
      </c>
      <c r="DG143" s="400">
        <f>DC143+'APONTAMENTO CREDENCIAMENTO'!DG143</f>
        <v>0</v>
      </c>
      <c r="DH143" s="400">
        <f>DD143+'APONTAMENTO CREDENCIAMENTO'!DH143</f>
        <v>0</v>
      </c>
      <c r="DI143" s="400">
        <f>DE143+'APONTAMENTO CREDENCIAMENTO'!DI143</f>
        <v>0</v>
      </c>
      <c r="DJ143" s="400">
        <f>DF143+'APONTAMENTO CREDENCIAMENTO'!DJ143</f>
        <v>0</v>
      </c>
      <c r="DK143" s="400">
        <f>DG143+'APONTAMENTO CREDENCIAMENTO'!DK143</f>
        <v>0</v>
      </c>
      <c r="DL143" s="400">
        <f>DH143+'APONTAMENTO CREDENCIAMENTO'!DL143</f>
        <v>0</v>
      </c>
      <c r="DM143" s="400">
        <f>DI143+'APONTAMENTO CREDENCIAMENTO'!DM143</f>
        <v>0</v>
      </c>
      <c r="DN143" s="400">
        <f>DJ143+'APONTAMENTO CREDENCIAMENTO'!DN143</f>
        <v>0</v>
      </c>
      <c r="DO143" s="400">
        <f>DK143+'APONTAMENTO CREDENCIAMENTO'!DO143</f>
        <v>0</v>
      </c>
      <c r="DP143" s="400">
        <f>DL143+'APONTAMENTO CREDENCIAMENTO'!DP143</f>
        <v>0</v>
      </c>
      <c r="DQ143" s="400">
        <f>DM143+'APONTAMENTO CREDENCIAMENTO'!DQ143</f>
        <v>0</v>
      </c>
      <c r="DR143" s="400">
        <f>DN143+'APONTAMENTO CREDENCIAMENTO'!DR143</f>
        <v>0</v>
      </c>
      <c r="DS143" s="400">
        <f>DO143+'APONTAMENTO CREDENCIAMENTO'!DS143</f>
        <v>0</v>
      </c>
      <c r="DT143" s="400">
        <f>DP143+'APONTAMENTO CREDENCIAMENTO'!DT143</f>
        <v>0</v>
      </c>
      <c r="DU143" s="400">
        <f>DQ143+'APONTAMENTO CREDENCIAMENTO'!DU143</f>
        <v>0</v>
      </c>
      <c r="DV143" s="400">
        <f>DR143+'APONTAMENTO CREDENCIAMENTO'!DV143</f>
        <v>0</v>
      </c>
      <c r="DW143" s="400">
        <f>DS143+'APONTAMENTO CREDENCIAMENTO'!DW143</f>
        <v>0</v>
      </c>
      <c r="DX143" s="400">
        <f>DT143+'APONTAMENTO CREDENCIAMENTO'!DX143</f>
        <v>0</v>
      </c>
      <c r="DY143" s="400">
        <f>DU143+'APONTAMENTO CREDENCIAMENTO'!DY143</f>
        <v>0</v>
      </c>
      <c r="DZ143" s="400">
        <f>DV143+'APONTAMENTO CREDENCIAMENTO'!DZ143</f>
        <v>0</v>
      </c>
      <c r="EA143" s="400">
        <f>DW143+'APONTAMENTO CREDENCIAMENTO'!EA143</f>
        <v>0</v>
      </c>
      <c r="EB143" s="400">
        <f>DX143+'APONTAMENTO CREDENCIAMENTO'!EB143</f>
        <v>0</v>
      </c>
      <c r="EC143" s="400">
        <f>DY143+'APONTAMENTO CREDENCIAMENTO'!EC143</f>
        <v>0</v>
      </c>
      <c r="ED143" s="400">
        <f>DZ143+'APONTAMENTO CREDENCIAMENTO'!ED143</f>
        <v>0</v>
      </c>
      <c r="EE143" s="400">
        <f>EA143+'APONTAMENTO CREDENCIAMENTO'!EE143</f>
        <v>0</v>
      </c>
      <c r="EF143" s="400">
        <f>EB143+'APONTAMENTO CREDENCIAMENTO'!EF143</f>
        <v>0</v>
      </c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v>0</v>
      </c>
      <c r="EQ143" s="171">
        <v>0</v>
      </c>
      <c r="ER143" s="171">
        <v>0</v>
      </c>
      <c r="ES143" s="171">
        <v>0</v>
      </c>
      <c r="ET143" s="171">
        <v>0</v>
      </c>
      <c r="EU143" s="171">
        <v>0</v>
      </c>
      <c r="EV143" s="172">
        <v>0</v>
      </c>
      <c r="EW143" s="125"/>
      <c r="EX143" s="248">
        <v>0</v>
      </c>
      <c r="EY143" s="174">
        <v>0</v>
      </c>
      <c r="EZ143" s="249">
        <v>0</v>
      </c>
      <c r="FA143" s="249">
        <v>0</v>
      </c>
      <c r="FB143" s="174">
        <v>0</v>
      </c>
      <c r="FC143" s="126">
        <v>0</v>
      </c>
      <c r="FD143" s="250"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v>0</v>
      </c>
      <c r="HZ143" s="280">
        <v>0</v>
      </c>
      <c r="IA143" s="280">
        <v>0</v>
      </c>
      <c r="IB143" s="64"/>
      <c r="IC143" s="64"/>
    </row>
    <row r="144" spans="1:237" s="106" customFormat="1" ht="22.5" customHeight="1" x14ac:dyDescent="0.25">
      <c r="A144" s="368" t="s">
        <v>3302</v>
      </c>
      <c r="B144" s="369" t="s">
        <v>3303</v>
      </c>
      <c r="C144" s="375" t="s">
        <v>3191</v>
      </c>
      <c r="D144" s="371" t="s">
        <v>3304</v>
      </c>
      <c r="E144" s="371" t="s">
        <v>3305</v>
      </c>
      <c r="F144" s="376" t="s">
        <v>3181</v>
      </c>
      <c r="G144" s="376" t="s">
        <v>3182</v>
      </c>
      <c r="H144" s="373" t="s">
        <v>1358</v>
      </c>
      <c r="I144" s="374" t="s">
        <v>1358</v>
      </c>
      <c r="J144" s="421" t="s">
        <v>3183</v>
      </c>
      <c r="K144" s="423" t="s">
        <v>3187</v>
      </c>
      <c r="L144" s="329">
        <v>0</v>
      </c>
      <c r="M144" s="329">
        <v>0</v>
      </c>
      <c r="N144" s="657"/>
      <c r="O144" s="658" t="s">
        <v>3353</v>
      </c>
      <c r="P144" s="659">
        <v>0</v>
      </c>
      <c r="Q144" s="400"/>
      <c r="R144" s="401"/>
      <c r="S144" s="400"/>
      <c r="T144" s="401"/>
      <c r="U144" s="400">
        <f>Q144+'APONTAMENTO CREDENCIAMENTO'!U144</f>
        <v>0</v>
      </c>
      <c r="V144" s="400">
        <f>R144+'APONTAMENTO CREDENCIAMENTO'!V144</f>
        <v>0</v>
      </c>
      <c r="W144" s="400">
        <f>S144+'APONTAMENTO CREDENCIAMENTO'!W144</f>
        <v>0</v>
      </c>
      <c r="X144" s="400">
        <f>T144+'APONTAMENTO CREDENCIAMENTO'!X144</f>
        <v>0</v>
      </c>
      <c r="Y144" s="400">
        <f>U144+'APONTAMENTO CREDENCIAMENTO'!Y144</f>
        <v>0</v>
      </c>
      <c r="Z144" s="400">
        <f>V144+'APONTAMENTO CREDENCIAMENTO'!Z144</f>
        <v>0</v>
      </c>
      <c r="AA144" s="400">
        <f>W144+'APONTAMENTO CREDENCIAMENTO'!AA144</f>
        <v>0</v>
      </c>
      <c r="AB144" s="400">
        <f>X144+'APONTAMENTO CREDENCIAMENTO'!AB144</f>
        <v>0</v>
      </c>
      <c r="AC144" s="400">
        <f>Y144+'APONTAMENTO CREDENCIAMENTO'!AC144</f>
        <v>0</v>
      </c>
      <c r="AD144" s="400">
        <f>Z144+'APONTAMENTO CREDENCIAMENTO'!AD144</f>
        <v>0</v>
      </c>
      <c r="AE144" s="400">
        <f>AA144+'APONTAMENTO CREDENCIAMENTO'!AE144</f>
        <v>0</v>
      </c>
      <c r="AF144" s="400">
        <f>AB144+'APONTAMENTO CREDENCIAMENTO'!AF144</f>
        <v>0</v>
      </c>
      <c r="AG144" s="400">
        <f>AC144+'APONTAMENTO CREDENCIAMENTO'!AG144</f>
        <v>0</v>
      </c>
      <c r="AH144" s="400">
        <f>AD144+'APONTAMENTO CREDENCIAMENTO'!AH144</f>
        <v>0</v>
      </c>
      <c r="AI144" s="400">
        <f>AE144+'APONTAMENTO CREDENCIAMENTO'!AI144</f>
        <v>0</v>
      </c>
      <c r="AJ144" s="400">
        <f>AF144+'APONTAMENTO CREDENCIAMENTO'!AJ144</f>
        <v>0</v>
      </c>
      <c r="AK144" s="400">
        <f>AG144+'APONTAMENTO CREDENCIAMENTO'!AK144</f>
        <v>0</v>
      </c>
      <c r="AL144" s="400">
        <f>AH144+'APONTAMENTO CREDENCIAMENTO'!AL144</f>
        <v>0</v>
      </c>
      <c r="AM144" s="400">
        <f>AI144+'APONTAMENTO CREDENCIAMENTO'!AM144</f>
        <v>0</v>
      </c>
      <c r="AN144" s="400">
        <f>AJ144+'APONTAMENTO CREDENCIAMENTO'!AN144</f>
        <v>0</v>
      </c>
      <c r="AO144" s="400">
        <f>AK144+'APONTAMENTO CREDENCIAMENTO'!AO144</f>
        <v>0</v>
      </c>
      <c r="AP144" s="400">
        <f>AL144+'APONTAMENTO CREDENCIAMENTO'!AP144</f>
        <v>0</v>
      </c>
      <c r="AQ144" s="400">
        <f>AM144+'APONTAMENTO CREDENCIAMENTO'!AQ144</f>
        <v>0</v>
      </c>
      <c r="AR144" s="400">
        <f>AN144+'APONTAMENTO CREDENCIAMENTO'!AR144</f>
        <v>0</v>
      </c>
      <c r="AS144" s="400">
        <f>AO144+'APONTAMENTO CREDENCIAMENTO'!AS144</f>
        <v>0</v>
      </c>
      <c r="AT144" s="400">
        <f>AP144+'APONTAMENTO CREDENCIAMENTO'!AT144</f>
        <v>0</v>
      </c>
      <c r="AU144" s="400">
        <f>AQ144+'APONTAMENTO CREDENCIAMENTO'!AU144</f>
        <v>0</v>
      </c>
      <c r="AV144" s="400">
        <f>AR144+'APONTAMENTO CREDENCIAMENTO'!AV144</f>
        <v>0</v>
      </c>
      <c r="AW144" s="400">
        <f>AS144+'APONTAMENTO CREDENCIAMENTO'!AW144</f>
        <v>0</v>
      </c>
      <c r="AX144" s="400">
        <f>AT144+'APONTAMENTO CREDENCIAMENTO'!AX144</f>
        <v>0</v>
      </c>
      <c r="AY144" s="400">
        <f>AU144+'APONTAMENTO CREDENCIAMENTO'!AY144</f>
        <v>0</v>
      </c>
      <c r="AZ144" s="400">
        <f>AV144+'APONTAMENTO CREDENCIAMENTO'!AZ144</f>
        <v>0</v>
      </c>
      <c r="BA144" s="400">
        <f>AW144+'APONTAMENTO CREDENCIAMENTO'!BA144</f>
        <v>0</v>
      </c>
      <c r="BB144" s="400">
        <f>AX144+'APONTAMENTO CREDENCIAMENTO'!BB144</f>
        <v>0</v>
      </c>
      <c r="BC144" s="400">
        <f>AY144+'APONTAMENTO CREDENCIAMENTO'!BC144</f>
        <v>0</v>
      </c>
      <c r="BD144" s="400">
        <f>AZ144+'APONTAMENTO CREDENCIAMENTO'!BD144</f>
        <v>0</v>
      </c>
      <c r="BE144" s="400">
        <f>BA144+'APONTAMENTO CREDENCIAMENTO'!BE144</f>
        <v>0</v>
      </c>
      <c r="BF144" s="400">
        <f>BB144+'APONTAMENTO CREDENCIAMENTO'!BF144</f>
        <v>0</v>
      </c>
      <c r="BG144" s="400">
        <f>BC144+'APONTAMENTO CREDENCIAMENTO'!BG144</f>
        <v>0</v>
      </c>
      <c r="BH144" s="400">
        <f>BD144+'APONTAMENTO CREDENCIAMENTO'!BH144</f>
        <v>0</v>
      </c>
      <c r="BI144" s="400">
        <f>BE144+'APONTAMENTO CREDENCIAMENTO'!BI144</f>
        <v>0</v>
      </c>
      <c r="BJ144" s="400">
        <f>BF144+'APONTAMENTO CREDENCIAMENTO'!BJ144</f>
        <v>0</v>
      </c>
      <c r="BK144" s="400">
        <f>BG144+'APONTAMENTO CREDENCIAMENTO'!BK144</f>
        <v>0</v>
      </c>
      <c r="BL144" s="400">
        <f>BH144+'APONTAMENTO CREDENCIAMENTO'!BL144</f>
        <v>0</v>
      </c>
      <c r="BM144" s="400">
        <f>BI144+'APONTAMENTO CREDENCIAMENTO'!BM144</f>
        <v>0</v>
      </c>
      <c r="BN144" s="400">
        <f>BJ144+'APONTAMENTO CREDENCIAMENTO'!BN144</f>
        <v>0</v>
      </c>
      <c r="BO144" s="400">
        <f>BK144+'APONTAMENTO CREDENCIAMENTO'!BO144</f>
        <v>0</v>
      </c>
      <c r="BP144" s="400">
        <f>BL144+'APONTAMENTO CREDENCIAMENTO'!BP144</f>
        <v>0</v>
      </c>
      <c r="BQ144" s="400">
        <f>BM144+'APONTAMENTO CREDENCIAMENTO'!BQ144</f>
        <v>0</v>
      </c>
      <c r="BR144" s="400">
        <f>BN144+'APONTAMENTO CREDENCIAMENTO'!BR144</f>
        <v>0</v>
      </c>
      <c r="BS144" s="400">
        <f>BO144+'APONTAMENTO CREDENCIAMENTO'!BS144</f>
        <v>0</v>
      </c>
      <c r="BT144" s="400">
        <f>BP144+'APONTAMENTO CREDENCIAMENTO'!BT144</f>
        <v>0</v>
      </c>
      <c r="BU144" s="400">
        <f>BQ144+'APONTAMENTO CREDENCIAMENTO'!BU144</f>
        <v>0</v>
      </c>
      <c r="BV144" s="400">
        <f>BR144+'APONTAMENTO CREDENCIAMENTO'!BV144</f>
        <v>0</v>
      </c>
      <c r="BW144" s="400">
        <f>BS144+'APONTAMENTO CREDENCIAMENTO'!BW144</f>
        <v>0</v>
      </c>
      <c r="BX144" s="400">
        <f>BT144+'APONTAMENTO CREDENCIAMENTO'!BX144</f>
        <v>0</v>
      </c>
      <c r="BY144" s="400">
        <f>BU144+'APONTAMENTO CREDENCIAMENTO'!BY144</f>
        <v>0</v>
      </c>
      <c r="BZ144" s="400">
        <f>BV144+'APONTAMENTO CREDENCIAMENTO'!BZ144</f>
        <v>0</v>
      </c>
      <c r="CA144" s="400">
        <f>BW144+'APONTAMENTO CREDENCIAMENTO'!CA144</f>
        <v>0</v>
      </c>
      <c r="CB144" s="400">
        <f>BX144+'APONTAMENTO CREDENCIAMENTO'!CB144</f>
        <v>0</v>
      </c>
      <c r="CC144" s="400">
        <f>BY144+'APONTAMENTO CREDENCIAMENTO'!CC144</f>
        <v>0</v>
      </c>
      <c r="CD144" s="400">
        <f>BZ144+'APONTAMENTO CREDENCIAMENTO'!CD144</f>
        <v>0</v>
      </c>
      <c r="CE144" s="400">
        <f>CA144+'APONTAMENTO CREDENCIAMENTO'!CE144</f>
        <v>0</v>
      </c>
      <c r="CF144" s="400">
        <f>CB144+'APONTAMENTO CREDENCIAMENTO'!CF144</f>
        <v>0</v>
      </c>
      <c r="CG144" s="400">
        <f>CC144+'APONTAMENTO CREDENCIAMENTO'!CG144</f>
        <v>0</v>
      </c>
      <c r="CH144" s="400">
        <f>CD144+'APONTAMENTO CREDENCIAMENTO'!CH144</f>
        <v>0</v>
      </c>
      <c r="CI144" s="400">
        <f>CE144+'APONTAMENTO CREDENCIAMENTO'!CI144</f>
        <v>0</v>
      </c>
      <c r="CJ144" s="400">
        <f>CF144+'APONTAMENTO CREDENCIAMENTO'!CJ144</f>
        <v>0</v>
      </c>
      <c r="CK144" s="400">
        <f>CG144+'APONTAMENTO CREDENCIAMENTO'!CK144</f>
        <v>0</v>
      </c>
      <c r="CL144" s="400">
        <f>CH144+'APONTAMENTO CREDENCIAMENTO'!CL144</f>
        <v>0</v>
      </c>
      <c r="CM144" s="400">
        <f>CI144+'APONTAMENTO CREDENCIAMENTO'!CM144</f>
        <v>0</v>
      </c>
      <c r="CN144" s="400">
        <f>CJ144+'APONTAMENTO CREDENCIAMENTO'!CN144</f>
        <v>0</v>
      </c>
      <c r="CO144" s="400">
        <f>CK144+'APONTAMENTO CREDENCIAMENTO'!CO144</f>
        <v>0</v>
      </c>
      <c r="CP144" s="400">
        <f>CL144+'APONTAMENTO CREDENCIAMENTO'!CP144</f>
        <v>0</v>
      </c>
      <c r="CQ144" s="400">
        <f>CM144+'APONTAMENTO CREDENCIAMENTO'!CQ144</f>
        <v>0</v>
      </c>
      <c r="CR144" s="400">
        <f>CN144+'APONTAMENTO CREDENCIAMENTO'!CR144</f>
        <v>0</v>
      </c>
      <c r="CS144" s="400">
        <f>CO144+'APONTAMENTO CREDENCIAMENTO'!CS144</f>
        <v>0</v>
      </c>
      <c r="CT144" s="400">
        <f>CP144+'APONTAMENTO CREDENCIAMENTO'!CT144</f>
        <v>0</v>
      </c>
      <c r="CU144" s="400">
        <f>CQ144+'APONTAMENTO CREDENCIAMENTO'!CU144</f>
        <v>0</v>
      </c>
      <c r="CV144" s="400">
        <f>CR144+'APONTAMENTO CREDENCIAMENTO'!CV144</f>
        <v>0</v>
      </c>
      <c r="CW144" s="400">
        <f>CS144+'APONTAMENTO CREDENCIAMENTO'!CW144</f>
        <v>0</v>
      </c>
      <c r="CX144" s="400">
        <f>CT144+'APONTAMENTO CREDENCIAMENTO'!CX144</f>
        <v>0</v>
      </c>
      <c r="CY144" s="400">
        <f>CU144+'APONTAMENTO CREDENCIAMENTO'!CY144</f>
        <v>0</v>
      </c>
      <c r="CZ144" s="400">
        <f>CV144+'APONTAMENTO CREDENCIAMENTO'!CZ144</f>
        <v>0</v>
      </c>
      <c r="DA144" s="400">
        <f>CW144+'APONTAMENTO CREDENCIAMENTO'!DA144</f>
        <v>0</v>
      </c>
      <c r="DB144" s="400">
        <f>CX144+'APONTAMENTO CREDENCIAMENTO'!DB144</f>
        <v>0</v>
      </c>
      <c r="DC144" s="400">
        <f>CY144+'APONTAMENTO CREDENCIAMENTO'!DC144</f>
        <v>0</v>
      </c>
      <c r="DD144" s="400">
        <f>CZ144+'APONTAMENTO CREDENCIAMENTO'!DD144</f>
        <v>0</v>
      </c>
      <c r="DE144" s="400">
        <f>DA144+'APONTAMENTO CREDENCIAMENTO'!DE144</f>
        <v>0</v>
      </c>
      <c r="DF144" s="400">
        <f>DB144+'APONTAMENTO CREDENCIAMENTO'!DF144</f>
        <v>0</v>
      </c>
      <c r="DG144" s="400">
        <f>DC144+'APONTAMENTO CREDENCIAMENTO'!DG144</f>
        <v>0</v>
      </c>
      <c r="DH144" s="400">
        <f>DD144+'APONTAMENTO CREDENCIAMENTO'!DH144</f>
        <v>0</v>
      </c>
      <c r="DI144" s="400">
        <f>DE144+'APONTAMENTO CREDENCIAMENTO'!DI144</f>
        <v>0</v>
      </c>
      <c r="DJ144" s="400">
        <f>DF144+'APONTAMENTO CREDENCIAMENTO'!DJ144</f>
        <v>0</v>
      </c>
      <c r="DK144" s="400">
        <f>DG144+'APONTAMENTO CREDENCIAMENTO'!DK144</f>
        <v>0</v>
      </c>
      <c r="DL144" s="400">
        <f>DH144+'APONTAMENTO CREDENCIAMENTO'!DL144</f>
        <v>0</v>
      </c>
      <c r="DM144" s="400">
        <f>DI144+'APONTAMENTO CREDENCIAMENTO'!DM144</f>
        <v>0</v>
      </c>
      <c r="DN144" s="400">
        <f>DJ144+'APONTAMENTO CREDENCIAMENTO'!DN144</f>
        <v>0</v>
      </c>
      <c r="DO144" s="400">
        <f>DK144+'APONTAMENTO CREDENCIAMENTO'!DO144</f>
        <v>0</v>
      </c>
      <c r="DP144" s="400">
        <f>DL144+'APONTAMENTO CREDENCIAMENTO'!DP144</f>
        <v>0</v>
      </c>
      <c r="DQ144" s="400">
        <f>DM144+'APONTAMENTO CREDENCIAMENTO'!DQ144</f>
        <v>0</v>
      </c>
      <c r="DR144" s="400">
        <f>DN144+'APONTAMENTO CREDENCIAMENTO'!DR144</f>
        <v>0</v>
      </c>
      <c r="DS144" s="400">
        <f>DO144+'APONTAMENTO CREDENCIAMENTO'!DS144</f>
        <v>0</v>
      </c>
      <c r="DT144" s="400">
        <f>DP144+'APONTAMENTO CREDENCIAMENTO'!DT144</f>
        <v>0</v>
      </c>
      <c r="DU144" s="400">
        <f>DQ144+'APONTAMENTO CREDENCIAMENTO'!DU144</f>
        <v>0</v>
      </c>
      <c r="DV144" s="400">
        <f>DR144+'APONTAMENTO CREDENCIAMENTO'!DV144</f>
        <v>0</v>
      </c>
      <c r="DW144" s="400">
        <f>DS144+'APONTAMENTO CREDENCIAMENTO'!DW144</f>
        <v>0</v>
      </c>
      <c r="DX144" s="400">
        <f>DT144+'APONTAMENTO CREDENCIAMENTO'!DX144</f>
        <v>0</v>
      </c>
      <c r="DY144" s="400">
        <f>DU144+'APONTAMENTO CREDENCIAMENTO'!DY144</f>
        <v>0</v>
      </c>
      <c r="DZ144" s="400">
        <f>DV144+'APONTAMENTO CREDENCIAMENTO'!DZ144</f>
        <v>0</v>
      </c>
      <c r="EA144" s="400">
        <f>DW144+'APONTAMENTO CREDENCIAMENTO'!EA144</f>
        <v>0</v>
      </c>
      <c r="EB144" s="400">
        <f>DX144+'APONTAMENTO CREDENCIAMENTO'!EB144</f>
        <v>0</v>
      </c>
      <c r="EC144" s="400">
        <f>DY144+'APONTAMENTO CREDENCIAMENTO'!EC144</f>
        <v>0</v>
      </c>
      <c r="ED144" s="400">
        <f>DZ144+'APONTAMENTO CREDENCIAMENTO'!ED144</f>
        <v>0</v>
      </c>
      <c r="EE144" s="400">
        <f>EA144+'APONTAMENTO CREDENCIAMENTO'!EE144</f>
        <v>0</v>
      </c>
      <c r="EF144" s="400">
        <f>EB144+'APONTAMENTO CREDENCIAMENTO'!EF144</f>
        <v>0</v>
      </c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v>0</v>
      </c>
      <c r="EQ144" s="171">
        <v>0</v>
      </c>
      <c r="ER144" s="171">
        <v>0</v>
      </c>
      <c r="ES144" s="171">
        <v>0</v>
      </c>
      <c r="ET144" s="171">
        <v>0</v>
      </c>
      <c r="EU144" s="171">
        <v>0</v>
      </c>
      <c r="EV144" s="172">
        <v>0</v>
      </c>
      <c r="EW144" s="127"/>
      <c r="EX144" s="248">
        <v>0</v>
      </c>
      <c r="EY144" s="174">
        <v>0</v>
      </c>
      <c r="EZ144" s="249">
        <v>0</v>
      </c>
      <c r="FA144" s="249">
        <v>0</v>
      </c>
      <c r="FB144" s="174">
        <v>0</v>
      </c>
      <c r="FC144" s="126">
        <v>0</v>
      </c>
      <c r="FD144" s="250"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v>0</v>
      </c>
      <c r="HZ144" s="280">
        <v>0</v>
      </c>
      <c r="IA144" s="280">
        <v>0</v>
      </c>
      <c r="IB144" s="65"/>
      <c r="IC144" s="65"/>
    </row>
    <row r="145" spans="1:237" s="106" customFormat="1" ht="22.5" customHeight="1" thickBot="1" x14ac:dyDescent="0.3">
      <c r="A145" s="377" t="s">
        <v>3302</v>
      </c>
      <c r="B145" s="378" t="s">
        <v>3303</v>
      </c>
      <c r="C145" s="379" t="s">
        <v>3191</v>
      </c>
      <c r="D145" s="380" t="s">
        <v>3304</v>
      </c>
      <c r="E145" s="380" t="s">
        <v>3305</v>
      </c>
      <c r="F145" s="381" t="s">
        <v>3181</v>
      </c>
      <c r="G145" s="381" t="s">
        <v>3182</v>
      </c>
      <c r="H145" s="382" t="s">
        <v>1358</v>
      </c>
      <c r="I145" s="383" t="s">
        <v>1358</v>
      </c>
      <c r="J145" s="421" t="s">
        <v>3183</v>
      </c>
      <c r="K145" s="424" t="s">
        <v>60</v>
      </c>
      <c r="L145" s="329">
        <v>0</v>
      </c>
      <c r="M145" s="329">
        <v>0</v>
      </c>
      <c r="N145" s="657"/>
      <c r="O145" s="658" t="s">
        <v>3353</v>
      </c>
      <c r="P145" s="659">
        <v>0</v>
      </c>
      <c r="Q145" s="400"/>
      <c r="R145" s="401"/>
      <c r="S145" s="400"/>
      <c r="T145" s="401"/>
      <c r="U145" s="400">
        <f>Q145+'APONTAMENTO CREDENCIAMENTO'!U145</f>
        <v>0</v>
      </c>
      <c r="V145" s="400">
        <f>R145+'APONTAMENTO CREDENCIAMENTO'!V145</f>
        <v>0</v>
      </c>
      <c r="W145" s="400">
        <f>S145+'APONTAMENTO CREDENCIAMENTO'!W145</f>
        <v>0</v>
      </c>
      <c r="X145" s="400">
        <f>T145+'APONTAMENTO CREDENCIAMENTO'!X145</f>
        <v>0</v>
      </c>
      <c r="Y145" s="400">
        <f>U145+'APONTAMENTO CREDENCIAMENTO'!Y145</f>
        <v>0</v>
      </c>
      <c r="Z145" s="400">
        <f>V145+'APONTAMENTO CREDENCIAMENTO'!Z145</f>
        <v>0</v>
      </c>
      <c r="AA145" s="400">
        <f>W145+'APONTAMENTO CREDENCIAMENTO'!AA145</f>
        <v>0</v>
      </c>
      <c r="AB145" s="400">
        <f>X145+'APONTAMENTO CREDENCIAMENTO'!AB145</f>
        <v>0</v>
      </c>
      <c r="AC145" s="400">
        <f>Y145+'APONTAMENTO CREDENCIAMENTO'!AC145</f>
        <v>0</v>
      </c>
      <c r="AD145" s="400">
        <f>Z145+'APONTAMENTO CREDENCIAMENTO'!AD145</f>
        <v>0</v>
      </c>
      <c r="AE145" s="400">
        <f>AA145+'APONTAMENTO CREDENCIAMENTO'!AE145</f>
        <v>0</v>
      </c>
      <c r="AF145" s="400">
        <f>AB145+'APONTAMENTO CREDENCIAMENTO'!AF145</f>
        <v>0</v>
      </c>
      <c r="AG145" s="400">
        <f>AC145+'APONTAMENTO CREDENCIAMENTO'!AG145</f>
        <v>0</v>
      </c>
      <c r="AH145" s="400">
        <f>AD145+'APONTAMENTO CREDENCIAMENTO'!AH145</f>
        <v>0</v>
      </c>
      <c r="AI145" s="400">
        <f>AE145+'APONTAMENTO CREDENCIAMENTO'!AI145</f>
        <v>0</v>
      </c>
      <c r="AJ145" s="400">
        <f>AF145+'APONTAMENTO CREDENCIAMENTO'!AJ145</f>
        <v>0</v>
      </c>
      <c r="AK145" s="400">
        <f>AG145+'APONTAMENTO CREDENCIAMENTO'!AK145</f>
        <v>0</v>
      </c>
      <c r="AL145" s="400">
        <f>AH145+'APONTAMENTO CREDENCIAMENTO'!AL145</f>
        <v>0</v>
      </c>
      <c r="AM145" s="400">
        <f>AI145+'APONTAMENTO CREDENCIAMENTO'!AM145</f>
        <v>0</v>
      </c>
      <c r="AN145" s="400">
        <f>AJ145+'APONTAMENTO CREDENCIAMENTO'!AN145</f>
        <v>0</v>
      </c>
      <c r="AO145" s="400">
        <f>AK145+'APONTAMENTO CREDENCIAMENTO'!AO145</f>
        <v>0</v>
      </c>
      <c r="AP145" s="400">
        <f>AL145+'APONTAMENTO CREDENCIAMENTO'!AP145</f>
        <v>0</v>
      </c>
      <c r="AQ145" s="400">
        <f>AM145+'APONTAMENTO CREDENCIAMENTO'!AQ145</f>
        <v>0</v>
      </c>
      <c r="AR145" s="400">
        <f>AN145+'APONTAMENTO CREDENCIAMENTO'!AR145</f>
        <v>0</v>
      </c>
      <c r="AS145" s="400">
        <f>AO145+'APONTAMENTO CREDENCIAMENTO'!AS145</f>
        <v>0</v>
      </c>
      <c r="AT145" s="400">
        <f>AP145+'APONTAMENTO CREDENCIAMENTO'!AT145</f>
        <v>0</v>
      </c>
      <c r="AU145" s="400">
        <f>AQ145+'APONTAMENTO CREDENCIAMENTO'!AU145</f>
        <v>0</v>
      </c>
      <c r="AV145" s="400">
        <f>AR145+'APONTAMENTO CREDENCIAMENTO'!AV145</f>
        <v>0</v>
      </c>
      <c r="AW145" s="400">
        <f>AS145+'APONTAMENTO CREDENCIAMENTO'!AW145</f>
        <v>0</v>
      </c>
      <c r="AX145" s="400">
        <f>AT145+'APONTAMENTO CREDENCIAMENTO'!AX145</f>
        <v>0</v>
      </c>
      <c r="AY145" s="400">
        <f>AU145+'APONTAMENTO CREDENCIAMENTO'!AY145</f>
        <v>0</v>
      </c>
      <c r="AZ145" s="400">
        <f>AV145+'APONTAMENTO CREDENCIAMENTO'!AZ145</f>
        <v>0</v>
      </c>
      <c r="BA145" s="400">
        <f>AW145+'APONTAMENTO CREDENCIAMENTO'!BA145</f>
        <v>0</v>
      </c>
      <c r="BB145" s="400">
        <f>AX145+'APONTAMENTO CREDENCIAMENTO'!BB145</f>
        <v>0</v>
      </c>
      <c r="BC145" s="400">
        <f>AY145+'APONTAMENTO CREDENCIAMENTO'!BC145</f>
        <v>0</v>
      </c>
      <c r="BD145" s="400">
        <f>AZ145+'APONTAMENTO CREDENCIAMENTO'!BD145</f>
        <v>0</v>
      </c>
      <c r="BE145" s="400">
        <f>BA145+'APONTAMENTO CREDENCIAMENTO'!BE145</f>
        <v>0</v>
      </c>
      <c r="BF145" s="400">
        <f>BB145+'APONTAMENTO CREDENCIAMENTO'!BF145</f>
        <v>0</v>
      </c>
      <c r="BG145" s="400">
        <f>BC145+'APONTAMENTO CREDENCIAMENTO'!BG145</f>
        <v>0</v>
      </c>
      <c r="BH145" s="400">
        <f>BD145+'APONTAMENTO CREDENCIAMENTO'!BH145</f>
        <v>0</v>
      </c>
      <c r="BI145" s="400">
        <f>BE145+'APONTAMENTO CREDENCIAMENTO'!BI145</f>
        <v>0</v>
      </c>
      <c r="BJ145" s="400">
        <f>BF145+'APONTAMENTO CREDENCIAMENTO'!BJ145</f>
        <v>0</v>
      </c>
      <c r="BK145" s="400">
        <f>BG145+'APONTAMENTO CREDENCIAMENTO'!BK145</f>
        <v>0</v>
      </c>
      <c r="BL145" s="400">
        <f>BH145+'APONTAMENTO CREDENCIAMENTO'!BL145</f>
        <v>0</v>
      </c>
      <c r="BM145" s="400">
        <f>BI145+'APONTAMENTO CREDENCIAMENTO'!BM145</f>
        <v>0</v>
      </c>
      <c r="BN145" s="400">
        <f>BJ145+'APONTAMENTO CREDENCIAMENTO'!BN145</f>
        <v>0</v>
      </c>
      <c r="BO145" s="400">
        <f>BK145+'APONTAMENTO CREDENCIAMENTO'!BO145</f>
        <v>0</v>
      </c>
      <c r="BP145" s="400">
        <f>BL145+'APONTAMENTO CREDENCIAMENTO'!BP145</f>
        <v>0</v>
      </c>
      <c r="BQ145" s="400">
        <f>BM145+'APONTAMENTO CREDENCIAMENTO'!BQ145</f>
        <v>0</v>
      </c>
      <c r="BR145" s="400">
        <f>BN145+'APONTAMENTO CREDENCIAMENTO'!BR145</f>
        <v>0</v>
      </c>
      <c r="BS145" s="400">
        <f>BO145+'APONTAMENTO CREDENCIAMENTO'!BS145</f>
        <v>0</v>
      </c>
      <c r="BT145" s="400">
        <f>BP145+'APONTAMENTO CREDENCIAMENTO'!BT145</f>
        <v>0</v>
      </c>
      <c r="BU145" s="400">
        <f>BQ145+'APONTAMENTO CREDENCIAMENTO'!BU145</f>
        <v>0</v>
      </c>
      <c r="BV145" s="400">
        <f>BR145+'APONTAMENTO CREDENCIAMENTO'!BV145</f>
        <v>0</v>
      </c>
      <c r="BW145" s="400">
        <f>BS145+'APONTAMENTO CREDENCIAMENTO'!BW145</f>
        <v>0</v>
      </c>
      <c r="BX145" s="400">
        <f>BT145+'APONTAMENTO CREDENCIAMENTO'!BX145</f>
        <v>0</v>
      </c>
      <c r="BY145" s="400">
        <f>BU145+'APONTAMENTO CREDENCIAMENTO'!BY145</f>
        <v>0</v>
      </c>
      <c r="BZ145" s="400">
        <f>BV145+'APONTAMENTO CREDENCIAMENTO'!BZ145</f>
        <v>0</v>
      </c>
      <c r="CA145" s="400">
        <f>BW145+'APONTAMENTO CREDENCIAMENTO'!CA145</f>
        <v>0</v>
      </c>
      <c r="CB145" s="400">
        <f>BX145+'APONTAMENTO CREDENCIAMENTO'!CB145</f>
        <v>0</v>
      </c>
      <c r="CC145" s="400">
        <f>BY145+'APONTAMENTO CREDENCIAMENTO'!CC145</f>
        <v>0</v>
      </c>
      <c r="CD145" s="400">
        <f>BZ145+'APONTAMENTO CREDENCIAMENTO'!CD145</f>
        <v>0</v>
      </c>
      <c r="CE145" s="400">
        <f>CA145+'APONTAMENTO CREDENCIAMENTO'!CE145</f>
        <v>0</v>
      </c>
      <c r="CF145" s="400">
        <f>CB145+'APONTAMENTO CREDENCIAMENTO'!CF145</f>
        <v>0</v>
      </c>
      <c r="CG145" s="400">
        <f>CC145+'APONTAMENTO CREDENCIAMENTO'!CG145</f>
        <v>0</v>
      </c>
      <c r="CH145" s="400">
        <f>CD145+'APONTAMENTO CREDENCIAMENTO'!CH145</f>
        <v>0</v>
      </c>
      <c r="CI145" s="400">
        <f>CE145+'APONTAMENTO CREDENCIAMENTO'!CI145</f>
        <v>0</v>
      </c>
      <c r="CJ145" s="400">
        <f>CF145+'APONTAMENTO CREDENCIAMENTO'!CJ145</f>
        <v>0</v>
      </c>
      <c r="CK145" s="400">
        <f>CG145+'APONTAMENTO CREDENCIAMENTO'!CK145</f>
        <v>0</v>
      </c>
      <c r="CL145" s="400">
        <f>CH145+'APONTAMENTO CREDENCIAMENTO'!CL145</f>
        <v>0</v>
      </c>
      <c r="CM145" s="400">
        <f>CI145+'APONTAMENTO CREDENCIAMENTO'!CM145</f>
        <v>0</v>
      </c>
      <c r="CN145" s="400">
        <f>CJ145+'APONTAMENTO CREDENCIAMENTO'!CN145</f>
        <v>0</v>
      </c>
      <c r="CO145" s="400">
        <f>CK145+'APONTAMENTO CREDENCIAMENTO'!CO145</f>
        <v>0</v>
      </c>
      <c r="CP145" s="400">
        <f>CL145+'APONTAMENTO CREDENCIAMENTO'!CP145</f>
        <v>0</v>
      </c>
      <c r="CQ145" s="400">
        <f>CM145+'APONTAMENTO CREDENCIAMENTO'!CQ145</f>
        <v>0</v>
      </c>
      <c r="CR145" s="400">
        <f>CN145+'APONTAMENTO CREDENCIAMENTO'!CR145</f>
        <v>0</v>
      </c>
      <c r="CS145" s="400">
        <f>CO145+'APONTAMENTO CREDENCIAMENTO'!CS145</f>
        <v>0</v>
      </c>
      <c r="CT145" s="400">
        <f>CP145+'APONTAMENTO CREDENCIAMENTO'!CT145</f>
        <v>0</v>
      </c>
      <c r="CU145" s="400">
        <f>CQ145+'APONTAMENTO CREDENCIAMENTO'!CU145</f>
        <v>0</v>
      </c>
      <c r="CV145" s="400">
        <f>CR145+'APONTAMENTO CREDENCIAMENTO'!CV145</f>
        <v>0</v>
      </c>
      <c r="CW145" s="400">
        <f>CS145+'APONTAMENTO CREDENCIAMENTO'!CW145</f>
        <v>0</v>
      </c>
      <c r="CX145" s="400">
        <f>CT145+'APONTAMENTO CREDENCIAMENTO'!CX145</f>
        <v>0</v>
      </c>
      <c r="CY145" s="400">
        <f>CU145+'APONTAMENTO CREDENCIAMENTO'!CY145</f>
        <v>0</v>
      </c>
      <c r="CZ145" s="400">
        <f>CV145+'APONTAMENTO CREDENCIAMENTO'!CZ145</f>
        <v>0</v>
      </c>
      <c r="DA145" s="400">
        <f>CW145+'APONTAMENTO CREDENCIAMENTO'!DA145</f>
        <v>0</v>
      </c>
      <c r="DB145" s="400">
        <f>CX145+'APONTAMENTO CREDENCIAMENTO'!DB145</f>
        <v>0</v>
      </c>
      <c r="DC145" s="400">
        <f>CY145+'APONTAMENTO CREDENCIAMENTO'!DC145</f>
        <v>0</v>
      </c>
      <c r="DD145" s="400">
        <f>CZ145+'APONTAMENTO CREDENCIAMENTO'!DD145</f>
        <v>0</v>
      </c>
      <c r="DE145" s="400">
        <f>DA145+'APONTAMENTO CREDENCIAMENTO'!DE145</f>
        <v>0</v>
      </c>
      <c r="DF145" s="400">
        <f>DB145+'APONTAMENTO CREDENCIAMENTO'!DF145</f>
        <v>0</v>
      </c>
      <c r="DG145" s="400">
        <f>DC145+'APONTAMENTO CREDENCIAMENTO'!DG145</f>
        <v>0</v>
      </c>
      <c r="DH145" s="400">
        <f>DD145+'APONTAMENTO CREDENCIAMENTO'!DH145</f>
        <v>0</v>
      </c>
      <c r="DI145" s="400">
        <f>DE145+'APONTAMENTO CREDENCIAMENTO'!DI145</f>
        <v>0</v>
      </c>
      <c r="DJ145" s="400">
        <f>DF145+'APONTAMENTO CREDENCIAMENTO'!DJ145</f>
        <v>0</v>
      </c>
      <c r="DK145" s="400">
        <f>DG145+'APONTAMENTO CREDENCIAMENTO'!DK145</f>
        <v>0</v>
      </c>
      <c r="DL145" s="400">
        <f>DH145+'APONTAMENTO CREDENCIAMENTO'!DL145</f>
        <v>0</v>
      </c>
      <c r="DM145" s="400">
        <f>DI145+'APONTAMENTO CREDENCIAMENTO'!DM145</f>
        <v>0</v>
      </c>
      <c r="DN145" s="400">
        <f>DJ145+'APONTAMENTO CREDENCIAMENTO'!DN145</f>
        <v>0</v>
      </c>
      <c r="DO145" s="400">
        <f>DK145+'APONTAMENTO CREDENCIAMENTO'!DO145</f>
        <v>0</v>
      </c>
      <c r="DP145" s="400">
        <f>DL145+'APONTAMENTO CREDENCIAMENTO'!DP145</f>
        <v>0</v>
      </c>
      <c r="DQ145" s="400">
        <f>DM145+'APONTAMENTO CREDENCIAMENTO'!DQ145</f>
        <v>0</v>
      </c>
      <c r="DR145" s="400">
        <f>DN145+'APONTAMENTO CREDENCIAMENTO'!DR145</f>
        <v>0</v>
      </c>
      <c r="DS145" s="400">
        <f>DO145+'APONTAMENTO CREDENCIAMENTO'!DS145</f>
        <v>0</v>
      </c>
      <c r="DT145" s="400">
        <f>DP145+'APONTAMENTO CREDENCIAMENTO'!DT145</f>
        <v>0</v>
      </c>
      <c r="DU145" s="400">
        <f>DQ145+'APONTAMENTO CREDENCIAMENTO'!DU145</f>
        <v>0</v>
      </c>
      <c r="DV145" s="400">
        <f>DR145+'APONTAMENTO CREDENCIAMENTO'!DV145</f>
        <v>0</v>
      </c>
      <c r="DW145" s="400">
        <f>DS145+'APONTAMENTO CREDENCIAMENTO'!DW145</f>
        <v>0</v>
      </c>
      <c r="DX145" s="400">
        <f>DT145+'APONTAMENTO CREDENCIAMENTO'!DX145</f>
        <v>0</v>
      </c>
      <c r="DY145" s="400">
        <f>DU145+'APONTAMENTO CREDENCIAMENTO'!DY145</f>
        <v>0</v>
      </c>
      <c r="DZ145" s="400">
        <f>DV145+'APONTAMENTO CREDENCIAMENTO'!DZ145</f>
        <v>0</v>
      </c>
      <c r="EA145" s="400">
        <f>DW145+'APONTAMENTO CREDENCIAMENTO'!EA145</f>
        <v>0</v>
      </c>
      <c r="EB145" s="400">
        <f>DX145+'APONTAMENTO CREDENCIAMENTO'!EB145</f>
        <v>0</v>
      </c>
      <c r="EC145" s="400">
        <f>DY145+'APONTAMENTO CREDENCIAMENTO'!EC145</f>
        <v>0</v>
      </c>
      <c r="ED145" s="400">
        <f>DZ145+'APONTAMENTO CREDENCIAMENTO'!ED145</f>
        <v>0</v>
      </c>
      <c r="EE145" s="400">
        <f>EA145+'APONTAMENTO CREDENCIAMENTO'!EE145</f>
        <v>0</v>
      </c>
      <c r="EF145" s="400">
        <f>EB145+'APONTAMENTO CREDENCIAMENTO'!EF145</f>
        <v>0</v>
      </c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v>0</v>
      </c>
      <c r="EQ145" s="179">
        <v>0</v>
      </c>
      <c r="ER145" s="179">
        <v>0</v>
      </c>
      <c r="ES145" s="179">
        <v>0</v>
      </c>
      <c r="ET145" s="179">
        <v>0</v>
      </c>
      <c r="EU145" s="179">
        <v>0</v>
      </c>
      <c r="EV145" s="172"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v>0</v>
      </c>
      <c r="FC145" s="256">
        <v>0</v>
      </c>
      <c r="FD145" s="250">
        <v>0</v>
      </c>
      <c r="FE145" s="257"/>
      <c r="FF145" s="181">
        <v>0</v>
      </c>
      <c r="FG145" s="181">
        <v>0</v>
      </c>
      <c r="FH145" s="181">
        <v>0</v>
      </c>
      <c r="FI145" s="181">
        <v>0</v>
      </c>
      <c r="FJ145" s="181">
        <v>0</v>
      </c>
      <c r="FK145" s="181">
        <v>0</v>
      </c>
      <c r="FL145" s="181">
        <v>0</v>
      </c>
      <c r="FM145" s="181">
        <v>0</v>
      </c>
      <c r="FN145" s="181">
        <v>0</v>
      </c>
      <c r="FO145" s="181">
        <v>0</v>
      </c>
      <c r="FP145" s="181">
        <v>0</v>
      </c>
      <c r="FQ145" s="181">
        <v>0</v>
      </c>
      <c r="FR145" s="181">
        <v>0</v>
      </c>
      <c r="FS145" s="181">
        <v>0</v>
      </c>
      <c r="FT145" s="181">
        <v>0</v>
      </c>
      <c r="FU145" s="181">
        <v>0</v>
      </c>
      <c r="FV145" s="181">
        <v>0</v>
      </c>
      <c r="FW145" s="181">
        <v>0</v>
      </c>
      <c r="FX145" s="181">
        <v>0</v>
      </c>
      <c r="FY145" s="181">
        <v>0</v>
      </c>
      <c r="FZ145" s="181">
        <v>0</v>
      </c>
      <c r="GA145" s="181">
        <v>0</v>
      </c>
      <c r="GB145" s="181">
        <v>0</v>
      </c>
      <c r="GC145" s="181">
        <v>0</v>
      </c>
      <c r="GD145" s="181">
        <v>0</v>
      </c>
      <c r="GE145" s="181">
        <v>0</v>
      </c>
      <c r="GF145" s="181">
        <v>0</v>
      </c>
      <c r="GG145" s="181">
        <v>0</v>
      </c>
      <c r="GH145" s="181">
        <v>0</v>
      </c>
      <c r="GI145" s="181">
        <v>0</v>
      </c>
      <c r="GJ145" s="181">
        <v>0</v>
      </c>
      <c r="GK145" s="258"/>
      <c r="GL145" s="103"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v>0</v>
      </c>
      <c r="HZ145" s="280">
        <v>0</v>
      </c>
      <c r="IA145" s="280">
        <v>0</v>
      </c>
    </row>
    <row r="146" spans="1:237" s="106" customFormat="1" ht="22.5" customHeight="1" x14ac:dyDescent="0.25">
      <c r="A146" t="s">
        <v>3306</v>
      </c>
      <c r="B146" s="522" t="s">
        <v>3307</v>
      </c>
      <c r="C146" s="523">
        <v>1</v>
      </c>
      <c r="D146" s="524" t="s">
        <v>3308</v>
      </c>
      <c r="E146" s="524" t="s">
        <v>3309</v>
      </c>
      <c r="F146" s="525" t="s">
        <v>3181</v>
      </c>
      <c r="G146" s="525" t="s">
        <v>3182</v>
      </c>
      <c r="H146" s="350" t="s">
        <v>1359</v>
      </c>
      <c r="I146" s="351" t="s">
        <v>1359</v>
      </c>
      <c r="J146" s="409" t="s">
        <v>3183</v>
      </c>
      <c r="K146" s="410" t="s">
        <v>3184</v>
      </c>
      <c r="L146" s="329">
        <v>0</v>
      </c>
      <c r="M146" s="329">
        <v>0</v>
      </c>
      <c r="N146" s="657"/>
      <c r="O146" s="658" t="s">
        <v>3354</v>
      </c>
      <c r="P146" s="659">
        <v>0</v>
      </c>
      <c r="Q146" s="400"/>
      <c r="R146" s="401"/>
      <c r="S146" s="400"/>
      <c r="T146" s="401"/>
      <c r="U146" s="400">
        <f>Q146+'APONTAMENTO CREDENCIAMENTO'!U146</f>
        <v>0</v>
      </c>
      <c r="V146" s="400">
        <f>R146+'APONTAMENTO CREDENCIAMENTO'!V146</f>
        <v>0</v>
      </c>
      <c r="W146" s="400">
        <f>S146+'APONTAMENTO CREDENCIAMENTO'!W146</f>
        <v>0</v>
      </c>
      <c r="X146" s="400">
        <f>T146+'APONTAMENTO CREDENCIAMENTO'!X146</f>
        <v>0</v>
      </c>
      <c r="Y146" s="400">
        <f>U146+'APONTAMENTO CREDENCIAMENTO'!Y146</f>
        <v>0</v>
      </c>
      <c r="Z146" s="400">
        <f>V146+'APONTAMENTO CREDENCIAMENTO'!Z146</f>
        <v>0</v>
      </c>
      <c r="AA146" s="400">
        <f>W146+'APONTAMENTO CREDENCIAMENTO'!AA146</f>
        <v>0</v>
      </c>
      <c r="AB146" s="400">
        <f>X146+'APONTAMENTO CREDENCIAMENTO'!AB146</f>
        <v>0</v>
      </c>
      <c r="AC146" s="400">
        <f>Y146+'APONTAMENTO CREDENCIAMENTO'!AC146</f>
        <v>0</v>
      </c>
      <c r="AD146" s="400">
        <f>Z146+'APONTAMENTO CREDENCIAMENTO'!AD146</f>
        <v>0</v>
      </c>
      <c r="AE146" s="400">
        <f>AA146+'APONTAMENTO CREDENCIAMENTO'!AE146</f>
        <v>0</v>
      </c>
      <c r="AF146" s="400">
        <f>AB146+'APONTAMENTO CREDENCIAMENTO'!AF146</f>
        <v>0</v>
      </c>
      <c r="AG146" s="400">
        <f>AC146+'APONTAMENTO CREDENCIAMENTO'!AG146</f>
        <v>0</v>
      </c>
      <c r="AH146" s="400">
        <f>AD146+'APONTAMENTO CREDENCIAMENTO'!AH146</f>
        <v>0</v>
      </c>
      <c r="AI146" s="400">
        <f>AE146+'APONTAMENTO CREDENCIAMENTO'!AI146</f>
        <v>0</v>
      </c>
      <c r="AJ146" s="400">
        <f>AF146+'APONTAMENTO CREDENCIAMENTO'!AJ146</f>
        <v>0</v>
      </c>
      <c r="AK146" s="400">
        <f>AG146+'APONTAMENTO CREDENCIAMENTO'!AK146</f>
        <v>0</v>
      </c>
      <c r="AL146" s="400">
        <f>AH146+'APONTAMENTO CREDENCIAMENTO'!AL146</f>
        <v>0</v>
      </c>
      <c r="AM146" s="400">
        <f>AI146+'APONTAMENTO CREDENCIAMENTO'!AM146</f>
        <v>0</v>
      </c>
      <c r="AN146" s="400">
        <f>AJ146+'APONTAMENTO CREDENCIAMENTO'!AN146</f>
        <v>0</v>
      </c>
      <c r="AO146" s="400">
        <f>AK146+'APONTAMENTO CREDENCIAMENTO'!AO146</f>
        <v>0</v>
      </c>
      <c r="AP146" s="400">
        <f>AL146+'APONTAMENTO CREDENCIAMENTO'!AP146</f>
        <v>0</v>
      </c>
      <c r="AQ146" s="400">
        <f>AM146+'APONTAMENTO CREDENCIAMENTO'!AQ146</f>
        <v>0</v>
      </c>
      <c r="AR146" s="400">
        <f>AN146+'APONTAMENTO CREDENCIAMENTO'!AR146</f>
        <v>0</v>
      </c>
      <c r="AS146" s="400">
        <f>AO146+'APONTAMENTO CREDENCIAMENTO'!AS146</f>
        <v>0</v>
      </c>
      <c r="AT146" s="400">
        <f>AP146+'APONTAMENTO CREDENCIAMENTO'!AT146</f>
        <v>0</v>
      </c>
      <c r="AU146" s="400">
        <f>AQ146+'APONTAMENTO CREDENCIAMENTO'!AU146</f>
        <v>0</v>
      </c>
      <c r="AV146" s="400">
        <f>AR146+'APONTAMENTO CREDENCIAMENTO'!AV146</f>
        <v>0</v>
      </c>
      <c r="AW146" s="400">
        <f>AS146+'APONTAMENTO CREDENCIAMENTO'!AW146</f>
        <v>0</v>
      </c>
      <c r="AX146" s="400">
        <f>AT146+'APONTAMENTO CREDENCIAMENTO'!AX146</f>
        <v>0</v>
      </c>
      <c r="AY146" s="400">
        <f>AU146+'APONTAMENTO CREDENCIAMENTO'!AY146</f>
        <v>0</v>
      </c>
      <c r="AZ146" s="400">
        <f>AV146+'APONTAMENTO CREDENCIAMENTO'!AZ146</f>
        <v>0</v>
      </c>
      <c r="BA146" s="400">
        <f>AW146+'APONTAMENTO CREDENCIAMENTO'!BA146</f>
        <v>0</v>
      </c>
      <c r="BB146" s="400">
        <f>AX146+'APONTAMENTO CREDENCIAMENTO'!BB146</f>
        <v>0</v>
      </c>
      <c r="BC146" s="400">
        <f>AY146+'APONTAMENTO CREDENCIAMENTO'!BC146</f>
        <v>0</v>
      </c>
      <c r="BD146" s="400">
        <f>AZ146+'APONTAMENTO CREDENCIAMENTO'!BD146</f>
        <v>0</v>
      </c>
      <c r="BE146" s="400">
        <f>BA146+'APONTAMENTO CREDENCIAMENTO'!BE146</f>
        <v>0</v>
      </c>
      <c r="BF146" s="400">
        <f>BB146+'APONTAMENTO CREDENCIAMENTO'!BF146</f>
        <v>0</v>
      </c>
      <c r="BG146" s="400">
        <f>BC146+'APONTAMENTO CREDENCIAMENTO'!BG146</f>
        <v>0</v>
      </c>
      <c r="BH146" s="400">
        <f>BD146+'APONTAMENTO CREDENCIAMENTO'!BH146</f>
        <v>0</v>
      </c>
      <c r="BI146" s="400">
        <f>BE146+'APONTAMENTO CREDENCIAMENTO'!BI146</f>
        <v>0</v>
      </c>
      <c r="BJ146" s="400">
        <f>BF146+'APONTAMENTO CREDENCIAMENTO'!BJ146</f>
        <v>0</v>
      </c>
      <c r="BK146" s="400">
        <f>BG146+'APONTAMENTO CREDENCIAMENTO'!BK146</f>
        <v>0</v>
      </c>
      <c r="BL146" s="400">
        <f>BH146+'APONTAMENTO CREDENCIAMENTO'!BL146</f>
        <v>0</v>
      </c>
      <c r="BM146" s="400">
        <f>BI146+'APONTAMENTO CREDENCIAMENTO'!BM146</f>
        <v>0</v>
      </c>
      <c r="BN146" s="400">
        <f>BJ146+'APONTAMENTO CREDENCIAMENTO'!BN146</f>
        <v>0</v>
      </c>
      <c r="BO146" s="400">
        <f>BK146+'APONTAMENTO CREDENCIAMENTO'!BO146</f>
        <v>0</v>
      </c>
      <c r="BP146" s="400">
        <f>BL146+'APONTAMENTO CREDENCIAMENTO'!BP146</f>
        <v>0</v>
      </c>
      <c r="BQ146" s="400">
        <f>BM146+'APONTAMENTO CREDENCIAMENTO'!BQ146</f>
        <v>0</v>
      </c>
      <c r="BR146" s="400">
        <f>BN146+'APONTAMENTO CREDENCIAMENTO'!BR146</f>
        <v>0</v>
      </c>
      <c r="BS146" s="400">
        <f>BO146+'APONTAMENTO CREDENCIAMENTO'!BS146</f>
        <v>0</v>
      </c>
      <c r="BT146" s="400">
        <f>BP146+'APONTAMENTO CREDENCIAMENTO'!BT146</f>
        <v>0</v>
      </c>
      <c r="BU146" s="400">
        <f>BQ146+'APONTAMENTO CREDENCIAMENTO'!BU146</f>
        <v>0</v>
      </c>
      <c r="BV146" s="400">
        <f>BR146+'APONTAMENTO CREDENCIAMENTO'!BV146</f>
        <v>0</v>
      </c>
      <c r="BW146" s="400">
        <f>BS146+'APONTAMENTO CREDENCIAMENTO'!BW146</f>
        <v>0</v>
      </c>
      <c r="BX146" s="400">
        <f>BT146+'APONTAMENTO CREDENCIAMENTO'!BX146</f>
        <v>0</v>
      </c>
      <c r="BY146" s="400">
        <f>BU146+'APONTAMENTO CREDENCIAMENTO'!BY146</f>
        <v>0</v>
      </c>
      <c r="BZ146" s="400">
        <f>BV146+'APONTAMENTO CREDENCIAMENTO'!BZ146</f>
        <v>0</v>
      </c>
      <c r="CA146" s="400">
        <f>BW146+'APONTAMENTO CREDENCIAMENTO'!CA146</f>
        <v>0</v>
      </c>
      <c r="CB146" s="400">
        <f>BX146+'APONTAMENTO CREDENCIAMENTO'!CB146</f>
        <v>0</v>
      </c>
      <c r="CC146" s="400">
        <f>BY146+'APONTAMENTO CREDENCIAMENTO'!CC146</f>
        <v>0</v>
      </c>
      <c r="CD146" s="400">
        <f>BZ146+'APONTAMENTO CREDENCIAMENTO'!CD146</f>
        <v>0</v>
      </c>
      <c r="CE146" s="400">
        <f>CA146+'APONTAMENTO CREDENCIAMENTO'!CE146</f>
        <v>0</v>
      </c>
      <c r="CF146" s="400">
        <f>CB146+'APONTAMENTO CREDENCIAMENTO'!CF146</f>
        <v>0</v>
      </c>
      <c r="CG146" s="400">
        <f>CC146+'APONTAMENTO CREDENCIAMENTO'!CG146</f>
        <v>0</v>
      </c>
      <c r="CH146" s="400">
        <f>CD146+'APONTAMENTO CREDENCIAMENTO'!CH146</f>
        <v>0</v>
      </c>
      <c r="CI146" s="400">
        <f>CE146+'APONTAMENTO CREDENCIAMENTO'!CI146</f>
        <v>0</v>
      </c>
      <c r="CJ146" s="400">
        <f>CF146+'APONTAMENTO CREDENCIAMENTO'!CJ146</f>
        <v>0</v>
      </c>
      <c r="CK146" s="400">
        <f>CG146+'APONTAMENTO CREDENCIAMENTO'!CK146</f>
        <v>0</v>
      </c>
      <c r="CL146" s="400">
        <f>CH146+'APONTAMENTO CREDENCIAMENTO'!CL146</f>
        <v>0</v>
      </c>
      <c r="CM146" s="400">
        <f>CI146+'APONTAMENTO CREDENCIAMENTO'!CM146</f>
        <v>0</v>
      </c>
      <c r="CN146" s="400">
        <f>CJ146+'APONTAMENTO CREDENCIAMENTO'!CN146</f>
        <v>0</v>
      </c>
      <c r="CO146" s="400">
        <f>CK146+'APONTAMENTO CREDENCIAMENTO'!CO146</f>
        <v>0</v>
      </c>
      <c r="CP146" s="400">
        <f>CL146+'APONTAMENTO CREDENCIAMENTO'!CP146</f>
        <v>0</v>
      </c>
      <c r="CQ146" s="400">
        <f>CM146+'APONTAMENTO CREDENCIAMENTO'!CQ146</f>
        <v>0</v>
      </c>
      <c r="CR146" s="400">
        <f>CN146+'APONTAMENTO CREDENCIAMENTO'!CR146</f>
        <v>0</v>
      </c>
      <c r="CS146" s="400">
        <f>CO146+'APONTAMENTO CREDENCIAMENTO'!CS146</f>
        <v>0</v>
      </c>
      <c r="CT146" s="400">
        <f>CP146+'APONTAMENTO CREDENCIAMENTO'!CT146</f>
        <v>0</v>
      </c>
      <c r="CU146" s="400">
        <f>CQ146+'APONTAMENTO CREDENCIAMENTO'!CU146</f>
        <v>0</v>
      </c>
      <c r="CV146" s="400">
        <f>CR146+'APONTAMENTO CREDENCIAMENTO'!CV146</f>
        <v>0</v>
      </c>
      <c r="CW146" s="400">
        <f>CS146+'APONTAMENTO CREDENCIAMENTO'!CW146</f>
        <v>0</v>
      </c>
      <c r="CX146" s="400">
        <f>CT146+'APONTAMENTO CREDENCIAMENTO'!CX146</f>
        <v>0</v>
      </c>
      <c r="CY146" s="400">
        <f>CU146+'APONTAMENTO CREDENCIAMENTO'!CY146</f>
        <v>0</v>
      </c>
      <c r="CZ146" s="400">
        <f>CV146+'APONTAMENTO CREDENCIAMENTO'!CZ146</f>
        <v>0</v>
      </c>
      <c r="DA146" s="400">
        <f>CW146+'APONTAMENTO CREDENCIAMENTO'!DA146</f>
        <v>0</v>
      </c>
      <c r="DB146" s="400">
        <f>CX146+'APONTAMENTO CREDENCIAMENTO'!DB146</f>
        <v>0</v>
      </c>
      <c r="DC146" s="400">
        <f>CY146+'APONTAMENTO CREDENCIAMENTO'!DC146</f>
        <v>0</v>
      </c>
      <c r="DD146" s="400">
        <f>CZ146+'APONTAMENTO CREDENCIAMENTO'!DD146</f>
        <v>0</v>
      </c>
      <c r="DE146" s="400">
        <f>DA146+'APONTAMENTO CREDENCIAMENTO'!DE146</f>
        <v>0</v>
      </c>
      <c r="DF146" s="400">
        <f>DB146+'APONTAMENTO CREDENCIAMENTO'!DF146</f>
        <v>0</v>
      </c>
      <c r="DG146" s="400">
        <f>DC146+'APONTAMENTO CREDENCIAMENTO'!DG146</f>
        <v>0</v>
      </c>
      <c r="DH146" s="400">
        <f>DD146+'APONTAMENTO CREDENCIAMENTO'!DH146</f>
        <v>0</v>
      </c>
      <c r="DI146" s="400">
        <f>DE146+'APONTAMENTO CREDENCIAMENTO'!DI146</f>
        <v>0</v>
      </c>
      <c r="DJ146" s="400">
        <f>DF146+'APONTAMENTO CREDENCIAMENTO'!DJ146</f>
        <v>0</v>
      </c>
      <c r="DK146" s="400">
        <f>DG146+'APONTAMENTO CREDENCIAMENTO'!DK146</f>
        <v>0</v>
      </c>
      <c r="DL146" s="400">
        <f>DH146+'APONTAMENTO CREDENCIAMENTO'!DL146</f>
        <v>0</v>
      </c>
      <c r="DM146" s="400">
        <f>DI146+'APONTAMENTO CREDENCIAMENTO'!DM146</f>
        <v>0</v>
      </c>
      <c r="DN146" s="400">
        <f>DJ146+'APONTAMENTO CREDENCIAMENTO'!DN146</f>
        <v>0</v>
      </c>
      <c r="DO146" s="400">
        <f>DK146+'APONTAMENTO CREDENCIAMENTO'!DO146</f>
        <v>0</v>
      </c>
      <c r="DP146" s="400">
        <f>DL146+'APONTAMENTO CREDENCIAMENTO'!DP146</f>
        <v>0</v>
      </c>
      <c r="DQ146" s="400">
        <f>DM146+'APONTAMENTO CREDENCIAMENTO'!DQ146</f>
        <v>0</v>
      </c>
      <c r="DR146" s="400">
        <f>DN146+'APONTAMENTO CREDENCIAMENTO'!DR146</f>
        <v>0</v>
      </c>
      <c r="DS146" s="400">
        <f>DO146+'APONTAMENTO CREDENCIAMENTO'!DS146</f>
        <v>0</v>
      </c>
      <c r="DT146" s="400">
        <f>DP146+'APONTAMENTO CREDENCIAMENTO'!DT146</f>
        <v>0</v>
      </c>
      <c r="DU146" s="400">
        <f>DQ146+'APONTAMENTO CREDENCIAMENTO'!DU146</f>
        <v>0</v>
      </c>
      <c r="DV146" s="400">
        <f>DR146+'APONTAMENTO CREDENCIAMENTO'!DV146</f>
        <v>0</v>
      </c>
      <c r="DW146" s="400">
        <f>DS146+'APONTAMENTO CREDENCIAMENTO'!DW146</f>
        <v>0</v>
      </c>
      <c r="DX146" s="400">
        <f>DT146+'APONTAMENTO CREDENCIAMENTO'!DX146</f>
        <v>0</v>
      </c>
      <c r="DY146" s="400">
        <f>DU146+'APONTAMENTO CREDENCIAMENTO'!DY146</f>
        <v>0</v>
      </c>
      <c r="DZ146" s="400">
        <f>DV146+'APONTAMENTO CREDENCIAMENTO'!DZ146</f>
        <v>0</v>
      </c>
      <c r="EA146" s="400">
        <f>DW146+'APONTAMENTO CREDENCIAMENTO'!EA146</f>
        <v>0</v>
      </c>
      <c r="EB146" s="400">
        <f>DX146+'APONTAMENTO CREDENCIAMENTO'!EB146</f>
        <v>0</v>
      </c>
      <c r="EC146" s="400">
        <f>DY146+'APONTAMENTO CREDENCIAMENTO'!EC146</f>
        <v>0</v>
      </c>
      <c r="ED146" s="400">
        <f>DZ146+'APONTAMENTO CREDENCIAMENTO'!ED146</f>
        <v>0</v>
      </c>
      <c r="EE146" s="400">
        <f>EA146+'APONTAMENTO CREDENCIAMENTO'!EE146</f>
        <v>0</v>
      </c>
      <c r="EF146" s="400">
        <f>EB146+'APONTAMENTO CREDENCIAMENTO'!EF146</f>
        <v>0</v>
      </c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v>0</v>
      </c>
      <c r="EQ146" s="171">
        <v>0</v>
      </c>
      <c r="ER146" s="171">
        <v>0</v>
      </c>
      <c r="ES146" s="171">
        <v>0</v>
      </c>
      <c r="ET146" s="171">
        <v>0</v>
      </c>
      <c r="EU146" s="171">
        <v>0</v>
      </c>
      <c r="EV146" s="172">
        <v>0</v>
      </c>
      <c r="EW146" s="367">
        <v>0</v>
      </c>
      <c r="EX146" s="248">
        <v>14811.890000000001</v>
      </c>
      <c r="EY146" s="174">
        <v>0</v>
      </c>
      <c r="EZ146" s="249">
        <v>231.13800000000003</v>
      </c>
      <c r="FA146" s="249">
        <v>-372.38900000000001</v>
      </c>
      <c r="FB146" s="174">
        <v>0</v>
      </c>
      <c r="FC146" s="175">
        <v>0</v>
      </c>
      <c r="FD146" s="250">
        <v>0</v>
      </c>
      <c r="FE146" s="176">
        <v>14670.639000000003</v>
      </c>
      <c r="FF146" s="177">
        <v>14811.890000000001</v>
      </c>
      <c r="FG146" s="177">
        <v>-372.38900000000001</v>
      </c>
      <c r="FH146" s="177">
        <v>0</v>
      </c>
      <c r="FI146" s="177">
        <v>0</v>
      </c>
      <c r="FJ146" s="177">
        <v>0</v>
      </c>
      <c r="FK146" s="177">
        <v>0</v>
      </c>
      <c r="FL146" s="177">
        <v>0</v>
      </c>
      <c r="FM146" s="177">
        <v>0</v>
      </c>
      <c r="FN146" s="177">
        <v>0</v>
      </c>
      <c r="FO146" s="177">
        <v>0</v>
      </c>
      <c r="FP146" s="177">
        <v>0</v>
      </c>
      <c r="FQ146" s="177">
        <v>0</v>
      </c>
      <c r="FR146" s="177">
        <v>231.13800000000003</v>
      </c>
      <c r="FS146" s="177">
        <v>0</v>
      </c>
      <c r="FT146" s="177">
        <v>0</v>
      </c>
      <c r="FU146" s="177">
        <v>0</v>
      </c>
      <c r="FV146" s="177">
        <v>0</v>
      </c>
      <c r="FW146" s="177">
        <v>0</v>
      </c>
      <c r="FX146" s="177">
        <v>0</v>
      </c>
      <c r="FY146" s="177">
        <v>0</v>
      </c>
      <c r="FZ146" s="177">
        <v>0</v>
      </c>
      <c r="GA146" s="177">
        <v>0</v>
      </c>
      <c r="GB146" s="177">
        <v>0</v>
      </c>
      <c r="GC146" s="177">
        <v>0</v>
      </c>
      <c r="GD146" s="177">
        <v>0</v>
      </c>
      <c r="GE146" s="177">
        <v>0</v>
      </c>
      <c r="GF146" s="177">
        <v>0</v>
      </c>
      <c r="GG146" s="177">
        <v>0</v>
      </c>
      <c r="GH146" s="177">
        <v>0</v>
      </c>
      <c r="GI146" s="177">
        <v>0</v>
      </c>
      <c r="GJ146" s="177">
        <v>0</v>
      </c>
      <c r="GK146" s="178"/>
      <c r="GL146" s="103">
        <v>0</v>
      </c>
      <c r="GM146" s="124"/>
      <c r="GN146" s="104">
        <v>0</v>
      </c>
      <c r="GO146" s="104">
        <v>0</v>
      </c>
      <c r="GP146" s="104">
        <v>0</v>
      </c>
      <c r="GQ146" s="104">
        <v>0</v>
      </c>
      <c r="GR146" s="104">
        <v>0</v>
      </c>
      <c r="GS146" s="104">
        <v>0</v>
      </c>
      <c r="GT146" s="104">
        <v>0</v>
      </c>
      <c r="GU146" s="104">
        <v>0</v>
      </c>
      <c r="GV146" s="104">
        <v>0</v>
      </c>
      <c r="GW146" s="104">
        <v>0</v>
      </c>
      <c r="GX146" s="104">
        <v>0</v>
      </c>
      <c r="GY146" s="104">
        <v>0</v>
      </c>
      <c r="GZ146" s="104">
        <v>0</v>
      </c>
      <c r="HA146" s="104">
        <v>0</v>
      </c>
      <c r="HB146" s="104">
        <v>0</v>
      </c>
      <c r="HC146" s="104">
        <v>0</v>
      </c>
      <c r="HD146" s="104">
        <v>0</v>
      </c>
      <c r="HE146" s="104">
        <v>0</v>
      </c>
      <c r="HF146" s="104">
        <v>0</v>
      </c>
      <c r="HG146" s="104">
        <v>0</v>
      </c>
      <c r="HH146" s="104">
        <v>0</v>
      </c>
      <c r="HI146" s="104">
        <v>0</v>
      </c>
      <c r="HJ146" s="104">
        <v>0</v>
      </c>
      <c r="HK146" s="104">
        <v>0</v>
      </c>
      <c r="HL146" s="104">
        <v>0</v>
      </c>
      <c r="HM146" s="104">
        <v>0</v>
      </c>
      <c r="HN146" s="104">
        <v>0</v>
      </c>
      <c r="HO146" s="104">
        <v>0</v>
      </c>
      <c r="HP146" s="104"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v>0</v>
      </c>
      <c r="HZ146" s="280">
        <v>0</v>
      </c>
      <c r="IA146" s="280">
        <v>0</v>
      </c>
      <c r="IB146" s="64" t="b">
        <v>0</v>
      </c>
      <c r="IC146" s="64"/>
    </row>
    <row r="147" spans="1:237" s="106" customFormat="1" ht="22.5" customHeight="1" x14ac:dyDescent="0.25">
      <c r="A147" s="368" t="s">
        <v>3306</v>
      </c>
      <c r="B147" s="369" t="s">
        <v>3307</v>
      </c>
      <c r="C147" s="370" t="s">
        <v>3191</v>
      </c>
      <c r="D147" s="371" t="s">
        <v>3308</v>
      </c>
      <c r="E147" s="371" t="s">
        <v>3309</v>
      </c>
      <c r="F147" s="372" t="s">
        <v>3181</v>
      </c>
      <c r="G147" s="372" t="s">
        <v>3182</v>
      </c>
      <c r="H147" s="373" t="s">
        <v>1359</v>
      </c>
      <c r="I147" s="374" t="s">
        <v>1359</v>
      </c>
      <c r="J147" s="421" t="s">
        <v>3183</v>
      </c>
      <c r="K147" s="421" t="s">
        <v>3185</v>
      </c>
      <c r="L147" s="329">
        <v>0</v>
      </c>
      <c r="M147" s="329">
        <v>0</v>
      </c>
      <c r="N147" s="657"/>
      <c r="O147" s="658" t="s">
        <v>3354</v>
      </c>
      <c r="P147" s="659">
        <v>0</v>
      </c>
      <c r="Q147" s="400">
        <v>35</v>
      </c>
      <c r="R147" s="401"/>
      <c r="S147" s="400"/>
      <c r="T147" s="401"/>
      <c r="U147" s="400">
        <f>Q147+'APONTAMENTO CREDENCIAMENTO'!U147</f>
        <v>34</v>
      </c>
      <c r="V147" s="400">
        <f>R147+'APONTAMENTO CREDENCIAMENTO'!V147</f>
        <v>0</v>
      </c>
      <c r="W147" s="400">
        <f>S147+'APONTAMENTO CREDENCIAMENTO'!W147</f>
        <v>0</v>
      </c>
      <c r="X147" s="400">
        <f>T147+'APONTAMENTO CREDENCIAMENTO'!X147</f>
        <v>0</v>
      </c>
      <c r="Y147" s="400">
        <f>U147+'APONTAMENTO CREDENCIAMENTO'!Y147</f>
        <v>34</v>
      </c>
      <c r="Z147" s="400">
        <f>V147+'APONTAMENTO CREDENCIAMENTO'!Z147</f>
        <v>0</v>
      </c>
      <c r="AA147" s="400">
        <f>W147+'APONTAMENTO CREDENCIAMENTO'!AA147</f>
        <v>0</v>
      </c>
      <c r="AB147" s="400">
        <f>X147+'APONTAMENTO CREDENCIAMENTO'!AB147</f>
        <v>0</v>
      </c>
      <c r="AC147" s="400">
        <f>Y147+'APONTAMENTO CREDENCIAMENTO'!AC147</f>
        <v>34</v>
      </c>
      <c r="AD147" s="400">
        <f>Z147+'APONTAMENTO CREDENCIAMENTO'!AD147</f>
        <v>0</v>
      </c>
      <c r="AE147" s="400">
        <f>AA147+'APONTAMENTO CREDENCIAMENTO'!AE147</f>
        <v>0</v>
      </c>
      <c r="AF147" s="400">
        <f>AB147+'APONTAMENTO CREDENCIAMENTO'!AF147</f>
        <v>0</v>
      </c>
      <c r="AG147" s="400">
        <f>AC147+'APONTAMENTO CREDENCIAMENTO'!AG147</f>
        <v>34</v>
      </c>
      <c r="AH147" s="400">
        <f>AD147+'APONTAMENTO CREDENCIAMENTO'!AH147</f>
        <v>0</v>
      </c>
      <c r="AI147" s="400">
        <f>AE147+'APONTAMENTO CREDENCIAMENTO'!AI147</f>
        <v>0</v>
      </c>
      <c r="AJ147" s="400">
        <f>AF147+'APONTAMENTO CREDENCIAMENTO'!AJ147</f>
        <v>0</v>
      </c>
      <c r="AK147" s="400">
        <f>AG147+'APONTAMENTO CREDENCIAMENTO'!AK147</f>
        <v>34</v>
      </c>
      <c r="AL147" s="400">
        <f>AH147+'APONTAMENTO CREDENCIAMENTO'!AL147</f>
        <v>0</v>
      </c>
      <c r="AM147" s="400">
        <f>AI147+'APONTAMENTO CREDENCIAMENTO'!AM147</f>
        <v>0</v>
      </c>
      <c r="AN147" s="400">
        <f>AJ147+'APONTAMENTO CREDENCIAMENTO'!AN147</f>
        <v>0</v>
      </c>
      <c r="AO147" s="400">
        <f>AK147+'APONTAMENTO CREDENCIAMENTO'!AO147</f>
        <v>34</v>
      </c>
      <c r="AP147" s="400">
        <f>AL147+'APONTAMENTO CREDENCIAMENTO'!AP147</f>
        <v>0</v>
      </c>
      <c r="AQ147" s="400">
        <f>AM147+'APONTAMENTO CREDENCIAMENTO'!AQ147</f>
        <v>0</v>
      </c>
      <c r="AR147" s="400">
        <f>AN147+'APONTAMENTO CREDENCIAMENTO'!AR147</f>
        <v>0</v>
      </c>
      <c r="AS147" s="400">
        <f>AO147+'APONTAMENTO CREDENCIAMENTO'!AS147</f>
        <v>34</v>
      </c>
      <c r="AT147" s="400">
        <f>AP147+'APONTAMENTO CREDENCIAMENTO'!AT147</f>
        <v>0</v>
      </c>
      <c r="AU147" s="400">
        <f>AQ147+'APONTAMENTO CREDENCIAMENTO'!AU147</f>
        <v>0</v>
      </c>
      <c r="AV147" s="400">
        <f>AR147+'APONTAMENTO CREDENCIAMENTO'!AV147</f>
        <v>0</v>
      </c>
      <c r="AW147" s="400">
        <f>AS147+'APONTAMENTO CREDENCIAMENTO'!AW147</f>
        <v>34</v>
      </c>
      <c r="AX147" s="400">
        <f>AT147+'APONTAMENTO CREDENCIAMENTO'!AX147</f>
        <v>0</v>
      </c>
      <c r="AY147" s="400">
        <f>AU147+'APONTAMENTO CREDENCIAMENTO'!AY147</f>
        <v>0</v>
      </c>
      <c r="AZ147" s="400">
        <f>AV147+'APONTAMENTO CREDENCIAMENTO'!AZ147</f>
        <v>0</v>
      </c>
      <c r="BA147" s="400">
        <f>AW147+'APONTAMENTO CREDENCIAMENTO'!BA147</f>
        <v>34</v>
      </c>
      <c r="BB147" s="400">
        <f>AX147+'APONTAMENTO CREDENCIAMENTO'!BB147</f>
        <v>0</v>
      </c>
      <c r="BC147" s="400">
        <f>AY147+'APONTAMENTO CREDENCIAMENTO'!BC147</f>
        <v>0</v>
      </c>
      <c r="BD147" s="400">
        <f>AZ147+'APONTAMENTO CREDENCIAMENTO'!BD147</f>
        <v>0</v>
      </c>
      <c r="BE147" s="400">
        <f>BA147+'APONTAMENTO CREDENCIAMENTO'!BE147</f>
        <v>34</v>
      </c>
      <c r="BF147" s="400">
        <f>BB147+'APONTAMENTO CREDENCIAMENTO'!BF147</f>
        <v>0</v>
      </c>
      <c r="BG147" s="400">
        <f>BC147+'APONTAMENTO CREDENCIAMENTO'!BG147</f>
        <v>0</v>
      </c>
      <c r="BH147" s="400">
        <f>BD147+'APONTAMENTO CREDENCIAMENTO'!BH147</f>
        <v>0</v>
      </c>
      <c r="BI147" s="400">
        <f>BE147+'APONTAMENTO CREDENCIAMENTO'!BI147</f>
        <v>34</v>
      </c>
      <c r="BJ147" s="400">
        <f>BF147+'APONTAMENTO CREDENCIAMENTO'!BJ147</f>
        <v>0</v>
      </c>
      <c r="BK147" s="400">
        <f>BG147+'APONTAMENTO CREDENCIAMENTO'!BK147</f>
        <v>0</v>
      </c>
      <c r="BL147" s="400">
        <f>BH147+'APONTAMENTO CREDENCIAMENTO'!BL147</f>
        <v>0</v>
      </c>
      <c r="BM147" s="400">
        <f>BI147+'APONTAMENTO CREDENCIAMENTO'!BM147</f>
        <v>35</v>
      </c>
      <c r="BN147" s="400">
        <f>BJ147+'APONTAMENTO CREDENCIAMENTO'!BN147</f>
        <v>0</v>
      </c>
      <c r="BO147" s="400">
        <f>BK147+'APONTAMENTO CREDENCIAMENTO'!BO147</f>
        <v>0</v>
      </c>
      <c r="BP147" s="400">
        <f>BL147+'APONTAMENTO CREDENCIAMENTO'!BP147</f>
        <v>0</v>
      </c>
      <c r="BQ147" s="400">
        <f>BM147+'APONTAMENTO CREDENCIAMENTO'!BQ147</f>
        <v>35</v>
      </c>
      <c r="BR147" s="400">
        <f>BN147+'APONTAMENTO CREDENCIAMENTO'!BR147</f>
        <v>0</v>
      </c>
      <c r="BS147" s="400">
        <f>BO147+'APONTAMENTO CREDENCIAMENTO'!BS147</f>
        <v>0</v>
      </c>
      <c r="BT147" s="400">
        <f>BP147+'APONTAMENTO CREDENCIAMENTO'!BT147</f>
        <v>0</v>
      </c>
      <c r="BU147" s="400">
        <f>BQ147+'APONTAMENTO CREDENCIAMENTO'!BU147</f>
        <v>35</v>
      </c>
      <c r="BV147" s="400">
        <f>BR147+'APONTAMENTO CREDENCIAMENTO'!BV147</f>
        <v>0</v>
      </c>
      <c r="BW147" s="400">
        <f>BS147+'APONTAMENTO CREDENCIAMENTO'!BW147</f>
        <v>0</v>
      </c>
      <c r="BX147" s="400">
        <f>BT147+'APONTAMENTO CREDENCIAMENTO'!BX147</f>
        <v>0</v>
      </c>
      <c r="BY147" s="400">
        <f>BU147+'APONTAMENTO CREDENCIAMENTO'!BY147</f>
        <v>35</v>
      </c>
      <c r="BZ147" s="400">
        <f>BV147+'APONTAMENTO CREDENCIAMENTO'!BZ147</f>
        <v>0</v>
      </c>
      <c r="CA147" s="400">
        <f>BW147+'APONTAMENTO CREDENCIAMENTO'!CA147</f>
        <v>0</v>
      </c>
      <c r="CB147" s="400">
        <f>BX147+'APONTAMENTO CREDENCIAMENTO'!CB147</f>
        <v>0</v>
      </c>
      <c r="CC147" s="400">
        <f>BY147+'APONTAMENTO CREDENCIAMENTO'!CC147</f>
        <v>35</v>
      </c>
      <c r="CD147" s="400">
        <f>BZ147+'APONTAMENTO CREDENCIAMENTO'!CD147</f>
        <v>0</v>
      </c>
      <c r="CE147" s="400">
        <f>CA147+'APONTAMENTO CREDENCIAMENTO'!CE147</f>
        <v>0</v>
      </c>
      <c r="CF147" s="400">
        <f>CB147+'APONTAMENTO CREDENCIAMENTO'!CF147</f>
        <v>0</v>
      </c>
      <c r="CG147" s="400">
        <f>CC147+'APONTAMENTO CREDENCIAMENTO'!CG147</f>
        <v>35</v>
      </c>
      <c r="CH147" s="400">
        <f>CD147+'APONTAMENTO CREDENCIAMENTO'!CH147</f>
        <v>0</v>
      </c>
      <c r="CI147" s="400">
        <f>CE147+'APONTAMENTO CREDENCIAMENTO'!CI147</f>
        <v>0</v>
      </c>
      <c r="CJ147" s="400">
        <f>CF147+'APONTAMENTO CREDENCIAMENTO'!CJ147</f>
        <v>0</v>
      </c>
      <c r="CK147" s="400">
        <f>CG147+'APONTAMENTO CREDENCIAMENTO'!CK147</f>
        <v>35</v>
      </c>
      <c r="CL147" s="400">
        <f>CH147+'APONTAMENTO CREDENCIAMENTO'!CL147</f>
        <v>0</v>
      </c>
      <c r="CM147" s="400">
        <f>CI147+'APONTAMENTO CREDENCIAMENTO'!CM147</f>
        <v>0</v>
      </c>
      <c r="CN147" s="400">
        <f>CJ147+'APONTAMENTO CREDENCIAMENTO'!CN147</f>
        <v>0</v>
      </c>
      <c r="CO147" s="400">
        <f>CK147+'APONTAMENTO CREDENCIAMENTO'!CO147</f>
        <v>35</v>
      </c>
      <c r="CP147" s="400">
        <f>CL147+'APONTAMENTO CREDENCIAMENTO'!CP147</f>
        <v>0</v>
      </c>
      <c r="CQ147" s="400">
        <f>CM147+'APONTAMENTO CREDENCIAMENTO'!CQ147</f>
        <v>0</v>
      </c>
      <c r="CR147" s="400">
        <f>CN147+'APONTAMENTO CREDENCIAMENTO'!CR147</f>
        <v>0</v>
      </c>
      <c r="CS147" s="400">
        <f>CO147+'APONTAMENTO CREDENCIAMENTO'!CS147</f>
        <v>35</v>
      </c>
      <c r="CT147" s="400">
        <f>CP147+'APONTAMENTO CREDENCIAMENTO'!CT147</f>
        <v>0</v>
      </c>
      <c r="CU147" s="400">
        <f>CQ147+'APONTAMENTO CREDENCIAMENTO'!CU147</f>
        <v>0</v>
      </c>
      <c r="CV147" s="400">
        <f>CR147+'APONTAMENTO CREDENCIAMENTO'!CV147</f>
        <v>0</v>
      </c>
      <c r="CW147" s="400">
        <f>CS147+'APONTAMENTO CREDENCIAMENTO'!CW147</f>
        <v>35</v>
      </c>
      <c r="CX147" s="400">
        <f>CT147+'APONTAMENTO CREDENCIAMENTO'!CX147</f>
        <v>0</v>
      </c>
      <c r="CY147" s="400">
        <f>CU147+'APONTAMENTO CREDENCIAMENTO'!CY147</f>
        <v>0</v>
      </c>
      <c r="CZ147" s="400">
        <f>CV147+'APONTAMENTO CREDENCIAMENTO'!CZ147</f>
        <v>0</v>
      </c>
      <c r="DA147" s="400">
        <f>CW147+'APONTAMENTO CREDENCIAMENTO'!DA147</f>
        <v>35</v>
      </c>
      <c r="DB147" s="400">
        <f>CX147+'APONTAMENTO CREDENCIAMENTO'!DB147</f>
        <v>0</v>
      </c>
      <c r="DC147" s="400">
        <f>CY147+'APONTAMENTO CREDENCIAMENTO'!DC147</f>
        <v>0</v>
      </c>
      <c r="DD147" s="400">
        <f>CZ147+'APONTAMENTO CREDENCIAMENTO'!DD147</f>
        <v>0</v>
      </c>
      <c r="DE147" s="400">
        <f>DA147+'APONTAMENTO CREDENCIAMENTO'!DE147</f>
        <v>35</v>
      </c>
      <c r="DF147" s="400">
        <f>DB147+'APONTAMENTO CREDENCIAMENTO'!DF147</f>
        <v>0</v>
      </c>
      <c r="DG147" s="400">
        <f>DC147+'APONTAMENTO CREDENCIAMENTO'!DG147</f>
        <v>0</v>
      </c>
      <c r="DH147" s="400">
        <f>DD147+'APONTAMENTO CREDENCIAMENTO'!DH147</f>
        <v>0</v>
      </c>
      <c r="DI147" s="400">
        <f>DE147+'APONTAMENTO CREDENCIAMENTO'!DI147</f>
        <v>35</v>
      </c>
      <c r="DJ147" s="400">
        <f>DF147+'APONTAMENTO CREDENCIAMENTO'!DJ147</f>
        <v>0</v>
      </c>
      <c r="DK147" s="400">
        <f>DG147+'APONTAMENTO CREDENCIAMENTO'!DK147</f>
        <v>0</v>
      </c>
      <c r="DL147" s="400">
        <f>DH147+'APONTAMENTO CREDENCIAMENTO'!DL147</f>
        <v>0</v>
      </c>
      <c r="DM147" s="400">
        <f>DI147+'APONTAMENTO CREDENCIAMENTO'!DM147</f>
        <v>35</v>
      </c>
      <c r="DN147" s="400">
        <f>DJ147+'APONTAMENTO CREDENCIAMENTO'!DN147</f>
        <v>0</v>
      </c>
      <c r="DO147" s="400">
        <f>DK147+'APONTAMENTO CREDENCIAMENTO'!DO147</f>
        <v>0</v>
      </c>
      <c r="DP147" s="400">
        <f>DL147+'APONTAMENTO CREDENCIAMENTO'!DP147</f>
        <v>0</v>
      </c>
      <c r="DQ147" s="400">
        <f>DM147+'APONTAMENTO CREDENCIAMENTO'!DQ147</f>
        <v>35</v>
      </c>
      <c r="DR147" s="400">
        <f>DN147+'APONTAMENTO CREDENCIAMENTO'!DR147</f>
        <v>0</v>
      </c>
      <c r="DS147" s="400">
        <f>DO147+'APONTAMENTO CREDENCIAMENTO'!DS147</f>
        <v>0</v>
      </c>
      <c r="DT147" s="400">
        <f>DP147+'APONTAMENTO CREDENCIAMENTO'!DT147</f>
        <v>0</v>
      </c>
      <c r="DU147" s="400">
        <f>DQ147+'APONTAMENTO CREDENCIAMENTO'!DU147</f>
        <v>35</v>
      </c>
      <c r="DV147" s="400">
        <f>DR147+'APONTAMENTO CREDENCIAMENTO'!DV147</f>
        <v>0</v>
      </c>
      <c r="DW147" s="400">
        <f>DS147+'APONTAMENTO CREDENCIAMENTO'!DW147</f>
        <v>0</v>
      </c>
      <c r="DX147" s="400">
        <f>DT147+'APONTAMENTO CREDENCIAMENTO'!DX147</f>
        <v>0</v>
      </c>
      <c r="DY147" s="400">
        <f>DU147+'APONTAMENTO CREDENCIAMENTO'!DY147</f>
        <v>35</v>
      </c>
      <c r="DZ147" s="400">
        <f>DV147+'APONTAMENTO CREDENCIAMENTO'!DZ147</f>
        <v>0</v>
      </c>
      <c r="EA147" s="400">
        <f>DW147+'APONTAMENTO CREDENCIAMENTO'!EA147</f>
        <v>0</v>
      </c>
      <c r="EB147" s="400">
        <f>DX147+'APONTAMENTO CREDENCIAMENTO'!EB147</f>
        <v>0</v>
      </c>
      <c r="EC147" s="400">
        <f>DY147+'APONTAMENTO CREDENCIAMENTO'!EC147</f>
        <v>35</v>
      </c>
      <c r="ED147" s="400">
        <f>DZ147+'APONTAMENTO CREDENCIAMENTO'!ED147</f>
        <v>0</v>
      </c>
      <c r="EE147" s="400">
        <f>EA147+'APONTAMENTO CREDENCIAMENTO'!EE147</f>
        <v>0</v>
      </c>
      <c r="EF147" s="400">
        <f>EB147+'APONTAMENTO CREDENCIAMENTO'!EF147</f>
        <v>0</v>
      </c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v>35</v>
      </c>
      <c r="EQ147" s="171">
        <v>0</v>
      </c>
      <c r="ER147" s="171">
        <v>0</v>
      </c>
      <c r="ES147" s="171">
        <v>0</v>
      </c>
      <c r="ET147" s="171">
        <v>0</v>
      </c>
      <c r="EU147" s="171">
        <v>0</v>
      </c>
      <c r="EV147" s="172">
        <v>35</v>
      </c>
      <c r="EW147" s="173"/>
      <c r="EX147" s="248">
        <v>0</v>
      </c>
      <c r="EY147" s="174">
        <v>0</v>
      </c>
      <c r="EZ147" s="249">
        <v>0</v>
      </c>
      <c r="FA147" s="249">
        <v>0</v>
      </c>
      <c r="FB147" s="174">
        <v>0</v>
      </c>
      <c r="FC147" s="126">
        <v>0</v>
      </c>
      <c r="FD147" s="250"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v>0</v>
      </c>
      <c r="HZ147" s="280">
        <v>0</v>
      </c>
      <c r="IA147" s="280">
        <v>0</v>
      </c>
      <c r="IB147" s="64"/>
      <c r="IC147" s="64"/>
    </row>
    <row r="148" spans="1:237" s="106" customFormat="1" ht="22.5" customHeight="1" x14ac:dyDescent="0.25">
      <c r="A148" s="368" t="s">
        <v>3306</v>
      </c>
      <c r="B148" s="369" t="s">
        <v>3307</v>
      </c>
      <c r="C148" s="375" t="s">
        <v>3191</v>
      </c>
      <c r="D148" s="371" t="s">
        <v>3308</v>
      </c>
      <c r="E148" s="371" t="s">
        <v>3309</v>
      </c>
      <c r="F148" s="376" t="s">
        <v>3181</v>
      </c>
      <c r="G148" s="376" t="s">
        <v>3182</v>
      </c>
      <c r="H148" s="373" t="s">
        <v>1359</v>
      </c>
      <c r="I148" s="374" t="s">
        <v>1359</v>
      </c>
      <c r="J148" s="421" t="s">
        <v>3183</v>
      </c>
      <c r="K148" s="422" t="s">
        <v>3186</v>
      </c>
      <c r="L148" s="329">
        <v>0</v>
      </c>
      <c r="M148" s="329">
        <v>0</v>
      </c>
      <c r="N148" s="657"/>
      <c r="O148" s="658" t="s">
        <v>3354</v>
      </c>
      <c r="P148" s="659">
        <v>0</v>
      </c>
      <c r="Q148" s="400"/>
      <c r="R148" s="401"/>
      <c r="S148" s="400"/>
      <c r="T148" s="401"/>
      <c r="U148" s="400">
        <f>Q148+'APONTAMENTO CREDENCIAMENTO'!U148</f>
        <v>0</v>
      </c>
      <c r="V148" s="400">
        <f>R148+'APONTAMENTO CREDENCIAMENTO'!V148</f>
        <v>0</v>
      </c>
      <c r="W148" s="400">
        <f>S148+'APONTAMENTO CREDENCIAMENTO'!W148</f>
        <v>0</v>
      </c>
      <c r="X148" s="400">
        <f>T148+'APONTAMENTO CREDENCIAMENTO'!X148</f>
        <v>0</v>
      </c>
      <c r="Y148" s="400">
        <f>U148+'APONTAMENTO CREDENCIAMENTO'!Y148</f>
        <v>0</v>
      </c>
      <c r="Z148" s="400">
        <f>V148+'APONTAMENTO CREDENCIAMENTO'!Z148</f>
        <v>0</v>
      </c>
      <c r="AA148" s="400">
        <f>W148+'APONTAMENTO CREDENCIAMENTO'!AA148</f>
        <v>0</v>
      </c>
      <c r="AB148" s="400">
        <f>X148+'APONTAMENTO CREDENCIAMENTO'!AB148</f>
        <v>0</v>
      </c>
      <c r="AC148" s="400">
        <f>Y148+'APONTAMENTO CREDENCIAMENTO'!AC148</f>
        <v>0</v>
      </c>
      <c r="AD148" s="400">
        <f>Z148+'APONTAMENTO CREDENCIAMENTO'!AD148</f>
        <v>0</v>
      </c>
      <c r="AE148" s="400">
        <f>AA148+'APONTAMENTO CREDENCIAMENTO'!AE148</f>
        <v>0</v>
      </c>
      <c r="AF148" s="400">
        <f>AB148+'APONTAMENTO CREDENCIAMENTO'!AF148</f>
        <v>0</v>
      </c>
      <c r="AG148" s="400">
        <f>AC148+'APONTAMENTO CREDENCIAMENTO'!AG148</f>
        <v>0</v>
      </c>
      <c r="AH148" s="400">
        <f>AD148+'APONTAMENTO CREDENCIAMENTO'!AH148</f>
        <v>0</v>
      </c>
      <c r="AI148" s="400">
        <f>AE148+'APONTAMENTO CREDENCIAMENTO'!AI148</f>
        <v>0</v>
      </c>
      <c r="AJ148" s="400">
        <f>AF148+'APONTAMENTO CREDENCIAMENTO'!AJ148</f>
        <v>0</v>
      </c>
      <c r="AK148" s="400">
        <f>AG148+'APONTAMENTO CREDENCIAMENTO'!AK148</f>
        <v>0</v>
      </c>
      <c r="AL148" s="400">
        <f>AH148+'APONTAMENTO CREDENCIAMENTO'!AL148</f>
        <v>0</v>
      </c>
      <c r="AM148" s="400">
        <f>AI148+'APONTAMENTO CREDENCIAMENTO'!AM148</f>
        <v>0</v>
      </c>
      <c r="AN148" s="400">
        <f>AJ148+'APONTAMENTO CREDENCIAMENTO'!AN148</f>
        <v>0</v>
      </c>
      <c r="AO148" s="400">
        <f>AK148+'APONTAMENTO CREDENCIAMENTO'!AO148</f>
        <v>0</v>
      </c>
      <c r="AP148" s="400">
        <f>AL148+'APONTAMENTO CREDENCIAMENTO'!AP148</f>
        <v>0</v>
      </c>
      <c r="AQ148" s="400">
        <f>AM148+'APONTAMENTO CREDENCIAMENTO'!AQ148</f>
        <v>0</v>
      </c>
      <c r="AR148" s="400">
        <f>AN148+'APONTAMENTO CREDENCIAMENTO'!AR148</f>
        <v>0</v>
      </c>
      <c r="AS148" s="400">
        <f>AO148+'APONTAMENTO CREDENCIAMENTO'!AS148</f>
        <v>0</v>
      </c>
      <c r="AT148" s="400">
        <f>AP148+'APONTAMENTO CREDENCIAMENTO'!AT148</f>
        <v>0</v>
      </c>
      <c r="AU148" s="400">
        <f>AQ148+'APONTAMENTO CREDENCIAMENTO'!AU148</f>
        <v>0</v>
      </c>
      <c r="AV148" s="400">
        <f>AR148+'APONTAMENTO CREDENCIAMENTO'!AV148</f>
        <v>0</v>
      </c>
      <c r="AW148" s="400">
        <f>AS148+'APONTAMENTO CREDENCIAMENTO'!AW148</f>
        <v>0</v>
      </c>
      <c r="AX148" s="400">
        <f>AT148+'APONTAMENTO CREDENCIAMENTO'!AX148</f>
        <v>0</v>
      </c>
      <c r="AY148" s="400">
        <f>AU148+'APONTAMENTO CREDENCIAMENTO'!AY148</f>
        <v>0</v>
      </c>
      <c r="AZ148" s="400">
        <f>AV148+'APONTAMENTO CREDENCIAMENTO'!AZ148</f>
        <v>0</v>
      </c>
      <c r="BA148" s="400">
        <f>AW148+'APONTAMENTO CREDENCIAMENTO'!BA148</f>
        <v>0</v>
      </c>
      <c r="BB148" s="400">
        <f>AX148+'APONTAMENTO CREDENCIAMENTO'!BB148</f>
        <v>0</v>
      </c>
      <c r="BC148" s="400">
        <f>AY148+'APONTAMENTO CREDENCIAMENTO'!BC148</f>
        <v>0</v>
      </c>
      <c r="BD148" s="400">
        <f>AZ148+'APONTAMENTO CREDENCIAMENTO'!BD148</f>
        <v>0</v>
      </c>
      <c r="BE148" s="400">
        <f>BA148+'APONTAMENTO CREDENCIAMENTO'!BE148</f>
        <v>0</v>
      </c>
      <c r="BF148" s="400">
        <f>BB148+'APONTAMENTO CREDENCIAMENTO'!BF148</f>
        <v>0</v>
      </c>
      <c r="BG148" s="400">
        <f>BC148+'APONTAMENTO CREDENCIAMENTO'!BG148</f>
        <v>0</v>
      </c>
      <c r="BH148" s="400">
        <f>BD148+'APONTAMENTO CREDENCIAMENTO'!BH148</f>
        <v>0</v>
      </c>
      <c r="BI148" s="400">
        <f>BE148+'APONTAMENTO CREDENCIAMENTO'!BI148</f>
        <v>0</v>
      </c>
      <c r="BJ148" s="400">
        <f>BF148+'APONTAMENTO CREDENCIAMENTO'!BJ148</f>
        <v>0</v>
      </c>
      <c r="BK148" s="400">
        <f>BG148+'APONTAMENTO CREDENCIAMENTO'!BK148</f>
        <v>0</v>
      </c>
      <c r="BL148" s="400">
        <f>BH148+'APONTAMENTO CREDENCIAMENTO'!BL148</f>
        <v>0</v>
      </c>
      <c r="BM148" s="400">
        <f>BI148+'APONTAMENTO CREDENCIAMENTO'!BM148</f>
        <v>0</v>
      </c>
      <c r="BN148" s="400">
        <f>BJ148+'APONTAMENTO CREDENCIAMENTO'!BN148</f>
        <v>0</v>
      </c>
      <c r="BO148" s="400">
        <f>BK148+'APONTAMENTO CREDENCIAMENTO'!BO148</f>
        <v>0</v>
      </c>
      <c r="BP148" s="400">
        <f>BL148+'APONTAMENTO CREDENCIAMENTO'!BP148</f>
        <v>0</v>
      </c>
      <c r="BQ148" s="400">
        <f>BM148+'APONTAMENTO CREDENCIAMENTO'!BQ148</f>
        <v>0</v>
      </c>
      <c r="BR148" s="400">
        <f>BN148+'APONTAMENTO CREDENCIAMENTO'!BR148</f>
        <v>0</v>
      </c>
      <c r="BS148" s="400">
        <f>BO148+'APONTAMENTO CREDENCIAMENTO'!BS148</f>
        <v>0</v>
      </c>
      <c r="BT148" s="400">
        <f>BP148+'APONTAMENTO CREDENCIAMENTO'!BT148</f>
        <v>0</v>
      </c>
      <c r="BU148" s="400">
        <f>BQ148+'APONTAMENTO CREDENCIAMENTO'!BU148</f>
        <v>0</v>
      </c>
      <c r="BV148" s="400">
        <f>BR148+'APONTAMENTO CREDENCIAMENTO'!BV148</f>
        <v>0</v>
      </c>
      <c r="BW148" s="400">
        <f>BS148+'APONTAMENTO CREDENCIAMENTO'!BW148</f>
        <v>0</v>
      </c>
      <c r="BX148" s="400">
        <f>BT148+'APONTAMENTO CREDENCIAMENTO'!BX148</f>
        <v>0</v>
      </c>
      <c r="BY148" s="400">
        <f>BU148+'APONTAMENTO CREDENCIAMENTO'!BY148</f>
        <v>0</v>
      </c>
      <c r="BZ148" s="400">
        <f>BV148+'APONTAMENTO CREDENCIAMENTO'!BZ148</f>
        <v>0</v>
      </c>
      <c r="CA148" s="400">
        <f>BW148+'APONTAMENTO CREDENCIAMENTO'!CA148</f>
        <v>0</v>
      </c>
      <c r="CB148" s="400">
        <f>BX148+'APONTAMENTO CREDENCIAMENTO'!CB148</f>
        <v>0</v>
      </c>
      <c r="CC148" s="400">
        <f>BY148+'APONTAMENTO CREDENCIAMENTO'!CC148</f>
        <v>0</v>
      </c>
      <c r="CD148" s="400">
        <f>BZ148+'APONTAMENTO CREDENCIAMENTO'!CD148</f>
        <v>0</v>
      </c>
      <c r="CE148" s="400">
        <f>CA148+'APONTAMENTO CREDENCIAMENTO'!CE148</f>
        <v>0</v>
      </c>
      <c r="CF148" s="400">
        <f>CB148+'APONTAMENTO CREDENCIAMENTO'!CF148</f>
        <v>0</v>
      </c>
      <c r="CG148" s="400">
        <f>CC148+'APONTAMENTO CREDENCIAMENTO'!CG148</f>
        <v>0</v>
      </c>
      <c r="CH148" s="400">
        <f>CD148+'APONTAMENTO CREDENCIAMENTO'!CH148</f>
        <v>0</v>
      </c>
      <c r="CI148" s="400">
        <f>CE148+'APONTAMENTO CREDENCIAMENTO'!CI148</f>
        <v>0</v>
      </c>
      <c r="CJ148" s="400">
        <f>CF148+'APONTAMENTO CREDENCIAMENTO'!CJ148</f>
        <v>0</v>
      </c>
      <c r="CK148" s="400">
        <f>CG148+'APONTAMENTO CREDENCIAMENTO'!CK148</f>
        <v>0</v>
      </c>
      <c r="CL148" s="400">
        <f>CH148+'APONTAMENTO CREDENCIAMENTO'!CL148</f>
        <v>0</v>
      </c>
      <c r="CM148" s="400">
        <f>CI148+'APONTAMENTO CREDENCIAMENTO'!CM148</f>
        <v>0</v>
      </c>
      <c r="CN148" s="400">
        <f>CJ148+'APONTAMENTO CREDENCIAMENTO'!CN148</f>
        <v>0</v>
      </c>
      <c r="CO148" s="400">
        <f>CK148+'APONTAMENTO CREDENCIAMENTO'!CO148</f>
        <v>0</v>
      </c>
      <c r="CP148" s="400">
        <f>CL148+'APONTAMENTO CREDENCIAMENTO'!CP148</f>
        <v>0</v>
      </c>
      <c r="CQ148" s="400">
        <f>CM148+'APONTAMENTO CREDENCIAMENTO'!CQ148</f>
        <v>0</v>
      </c>
      <c r="CR148" s="400">
        <f>CN148+'APONTAMENTO CREDENCIAMENTO'!CR148</f>
        <v>0</v>
      </c>
      <c r="CS148" s="400">
        <f>CO148+'APONTAMENTO CREDENCIAMENTO'!CS148</f>
        <v>0</v>
      </c>
      <c r="CT148" s="400">
        <f>CP148+'APONTAMENTO CREDENCIAMENTO'!CT148</f>
        <v>0</v>
      </c>
      <c r="CU148" s="400">
        <f>CQ148+'APONTAMENTO CREDENCIAMENTO'!CU148</f>
        <v>0</v>
      </c>
      <c r="CV148" s="400">
        <f>CR148+'APONTAMENTO CREDENCIAMENTO'!CV148</f>
        <v>0</v>
      </c>
      <c r="CW148" s="400">
        <f>CS148+'APONTAMENTO CREDENCIAMENTO'!CW148</f>
        <v>0</v>
      </c>
      <c r="CX148" s="400">
        <f>CT148+'APONTAMENTO CREDENCIAMENTO'!CX148</f>
        <v>0</v>
      </c>
      <c r="CY148" s="400">
        <f>CU148+'APONTAMENTO CREDENCIAMENTO'!CY148</f>
        <v>0</v>
      </c>
      <c r="CZ148" s="400">
        <f>CV148+'APONTAMENTO CREDENCIAMENTO'!CZ148</f>
        <v>0</v>
      </c>
      <c r="DA148" s="400">
        <f>CW148+'APONTAMENTO CREDENCIAMENTO'!DA148</f>
        <v>0</v>
      </c>
      <c r="DB148" s="400">
        <f>CX148+'APONTAMENTO CREDENCIAMENTO'!DB148</f>
        <v>0</v>
      </c>
      <c r="DC148" s="400">
        <f>CY148+'APONTAMENTO CREDENCIAMENTO'!DC148</f>
        <v>0</v>
      </c>
      <c r="DD148" s="400">
        <f>CZ148+'APONTAMENTO CREDENCIAMENTO'!DD148</f>
        <v>0</v>
      </c>
      <c r="DE148" s="400">
        <f>DA148+'APONTAMENTO CREDENCIAMENTO'!DE148</f>
        <v>0</v>
      </c>
      <c r="DF148" s="400">
        <f>DB148+'APONTAMENTO CREDENCIAMENTO'!DF148</f>
        <v>0</v>
      </c>
      <c r="DG148" s="400">
        <f>DC148+'APONTAMENTO CREDENCIAMENTO'!DG148</f>
        <v>0</v>
      </c>
      <c r="DH148" s="400">
        <f>DD148+'APONTAMENTO CREDENCIAMENTO'!DH148</f>
        <v>0</v>
      </c>
      <c r="DI148" s="400">
        <f>DE148+'APONTAMENTO CREDENCIAMENTO'!DI148</f>
        <v>0</v>
      </c>
      <c r="DJ148" s="400">
        <f>DF148+'APONTAMENTO CREDENCIAMENTO'!DJ148</f>
        <v>0</v>
      </c>
      <c r="DK148" s="400">
        <f>DG148+'APONTAMENTO CREDENCIAMENTO'!DK148</f>
        <v>0</v>
      </c>
      <c r="DL148" s="400">
        <f>DH148+'APONTAMENTO CREDENCIAMENTO'!DL148</f>
        <v>0</v>
      </c>
      <c r="DM148" s="400">
        <f>DI148+'APONTAMENTO CREDENCIAMENTO'!DM148</f>
        <v>0</v>
      </c>
      <c r="DN148" s="400">
        <f>DJ148+'APONTAMENTO CREDENCIAMENTO'!DN148</f>
        <v>0</v>
      </c>
      <c r="DO148" s="400">
        <f>DK148+'APONTAMENTO CREDENCIAMENTO'!DO148</f>
        <v>0</v>
      </c>
      <c r="DP148" s="400">
        <f>DL148+'APONTAMENTO CREDENCIAMENTO'!DP148</f>
        <v>0</v>
      </c>
      <c r="DQ148" s="400">
        <f>DM148+'APONTAMENTO CREDENCIAMENTO'!DQ148</f>
        <v>0</v>
      </c>
      <c r="DR148" s="400">
        <f>DN148+'APONTAMENTO CREDENCIAMENTO'!DR148</f>
        <v>0</v>
      </c>
      <c r="DS148" s="400">
        <f>DO148+'APONTAMENTO CREDENCIAMENTO'!DS148</f>
        <v>0</v>
      </c>
      <c r="DT148" s="400">
        <f>DP148+'APONTAMENTO CREDENCIAMENTO'!DT148</f>
        <v>0</v>
      </c>
      <c r="DU148" s="400">
        <f>DQ148+'APONTAMENTO CREDENCIAMENTO'!DU148</f>
        <v>0</v>
      </c>
      <c r="DV148" s="400">
        <f>DR148+'APONTAMENTO CREDENCIAMENTO'!DV148</f>
        <v>0</v>
      </c>
      <c r="DW148" s="400">
        <f>DS148+'APONTAMENTO CREDENCIAMENTO'!DW148</f>
        <v>0</v>
      </c>
      <c r="DX148" s="400">
        <f>DT148+'APONTAMENTO CREDENCIAMENTO'!DX148</f>
        <v>0</v>
      </c>
      <c r="DY148" s="400">
        <f>DU148+'APONTAMENTO CREDENCIAMENTO'!DY148</f>
        <v>0</v>
      </c>
      <c r="DZ148" s="400">
        <f>DV148+'APONTAMENTO CREDENCIAMENTO'!DZ148</f>
        <v>0</v>
      </c>
      <c r="EA148" s="400">
        <f>DW148+'APONTAMENTO CREDENCIAMENTO'!EA148</f>
        <v>0</v>
      </c>
      <c r="EB148" s="400">
        <f>DX148+'APONTAMENTO CREDENCIAMENTO'!EB148</f>
        <v>0</v>
      </c>
      <c r="EC148" s="400">
        <f>DY148+'APONTAMENTO CREDENCIAMENTO'!EC148</f>
        <v>0</v>
      </c>
      <c r="ED148" s="400">
        <f>DZ148+'APONTAMENTO CREDENCIAMENTO'!ED148</f>
        <v>0</v>
      </c>
      <c r="EE148" s="400">
        <f>EA148+'APONTAMENTO CREDENCIAMENTO'!EE148</f>
        <v>0</v>
      </c>
      <c r="EF148" s="400">
        <f>EB148+'APONTAMENTO CREDENCIAMENTO'!EF148</f>
        <v>0</v>
      </c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v>0</v>
      </c>
      <c r="EQ148" s="171">
        <v>0</v>
      </c>
      <c r="ER148" s="171">
        <v>0</v>
      </c>
      <c r="ES148" s="171">
        <v>0</v>
      </c>
      <c r="ET148" s="171">
        <v>0</v>
      </c>
      <c r="EU148" s="171">
        <v>0</v>
      </c>
      <c r="EV148" s="172">
        <v>0</v>
      </c>
      <c r="EW148" s="125"/>
      <c r="EX148" s="248">
        <v>0</v>
      </c>
      <c r="EY148" s="174">
        <v>0</v>
      </c>
      <c r="EZ148" s="249">
        <v>0</v>
      </c>
      <c r="FA148" s="249">
        <v>0</v>
      </c>
      <c r="FB148" s="174">
        <v>0</v>
      </c>
      <c r="FC148" s="126">
        <v>0</v>
      </c>
      <c r="FD148" s="250"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v>0</v>
      </c>
      <c r="HZ148" s="280">
        <v>0</v>
      </c>
      <c r="IA148" s="280">
        <v>0</v>
      </c>
      <c r="IB148" s="64"/>
      <c r="IC148" s="64"/>
    </row>
    <row r="149" spans="1:237" s="106" customFormat="1" ht="22.5" customHeight="1" x14ac:dyDescent="0.25">
      <c r="A149" s="368" t="s">
        <v>3306</v>
      </c>
      <c r="B149" s="369" t="s">
        <v>3307</v>
      </c>
      <c r="C149" s="375" t="s">
        <v>3191</v>
      </c>
      <c r="D149" s="371" t="s">
        <v>3308</v>
      </c>
      <c r="E149" s="371" t="s">
        <v>3309</v>
      </c>
      <c r="F149" s="376" t="s">
        <v>3181</v>
      </c>
      <c r="G149" s="376" t="s">
        <v>3182</v>
      </c>
      <c r="H149" s="373" t="s">
        <v>1359</v>
      </c>
      <c r="I149" s="374" t="s">
        <v>1359</v>
      </c>
      <c r="J149" s="421" t="s">
        <v>3183</v>
      </c>
      <c r="K149" s="423" t="s">
        <v>3187</v>
      </c>
      <c r="L149" s="329">
        <v>0</v>
      </c>
      <c r="M149" s="329">
        <v>0</v>
      </c>
      <c r="N149" s="657"/>
      <c r="O149" s="658" t="s">
        <v>3354</v>
      </c>
      <c r="P149" s="659">
        <v>0</v>
      </c>
      <c r="Q149" s="400"/>
      <c r="R149" s="401"/>
      <c r="S149" s="400"/>
      <c r="T149" s="401"/>
      <c r="U149" s="400">
        <f>Q149+'APONTAMENTO CREDENCIAMENTO'!U149</f>
        <v>0</v>
      </c>
      <c r="V149" s="400">
        <f>R149+'APONTAMENTO CREDENCIAMENTO'!V149</f>
        <v>0</v>
      </c>
      <c r="W149" s="400">
        <f>S149+'APONTAMENTO CREDENCIAMENTO'!W149</f>
        <v>0</v>
      </c>
      <c r="X149" s="400">
        <f>T149+'APONTAMENTO CREDENCIAMENTO'!X149</f>
        <v>0</v>
      </c>
      <c r="Y149" s="400">
        <f>U149+'APONTAMENTO CREDENCIAMENTO'!Y149</f>
        <v>0</v>
      </c>
      <c r="Z149" s="400">
        <f>V149+'APONTAMENTO CREDENCIAMENTO'!Z149</f>
        <v>0</v>
      </c>
      <c r="AA149" s="400">
        <f>W149+'APONTAMENTO CREDENCIAMENTO'!AA149</f>
        <v>0</v>
      </c>
      <c r="AB149" s="400">
        <f>X149+'APONTAMENTO CREDENCIAMENTO'!AB149</f>
        <v>0</v>
      </c>
      <c r="AC149" s="400">
        <f>Y149+'APONTAMENTO CREDENCIAMENTO'!AC149</f>
        <v>0</v>
      </c>
      <c r="AD149" s="400">
        <f>Z149+'APONTAMENTO CREDENCIAMENTO'!AD149</f>
        <v>0</v>
      </c>
      <c r="AE149" s="400">
        <f>AA149+'APONTAMENTO CREDENCIAMENTO'!AE149</f>
        <v>0</v>
      </c>
      <c r="AF149" s="400">
        <f>AB149+'APONTAMENTO CREDENCIAMENTO'!AF149</f>
        <v>0</v>
      </c>
      <c r="AG149" s="400">
        <f>AC149+'APONTAMENTO CREDENCIAMENTO'!AG149</f>
        <v>0</v>
      </c>
      <c r="AH149" s="400">
        <f>AD149+'APONTAMENTO CREDENCIAMENTO'!AH149</f>
        <v>0</v>
      </c>
      <c r="AI149" s="400">
        <f>AE149+'APONTAMENTO CREDENCIAMENTO'!AI149</f>
        <v>0</v>
      </c>
      <c r="AJ149" s="400">
        <f>AF149+'APONTAMENTO CREDENCIAMENTO'!AJ149</f>
        <v>0</v>
      </c>
      <c r="AK149" s="400">
        <f>AG149+'APONTAMENTO CREDENCIAMENTO'!AK149</f>
        <v>0</v>
      </c>
      <c r="AL149" s="400">
        <f>AH149+'APONTAMENTO CREDENCIAMENTO'!AL149</f>
        <v>0</v>
      </c>
      <c r="AM149" s="400">
        <f>AI149+'APONTAMENTO CREDENCIAMENTO'!AM149</f>
        <v>0</v>
      </c>
      <c r="AN149" s="400">
        <f>AJ149+'APONTAMENTO CREDENCIAMENTO'!AN149</f>
        <v>0</v>
      </c>
      <c r="AO149" s="400">
        <f>AK149+'APONTAMENTO CREDENCIAMENTO'!AO149</f>
        <v>0</v>
      </c>
      <c r="AP149" s="400">
        <f>AL149+'APONTAMENTO CREDENCIAMENTO'!AP149</f>
        <v>0</v>
      </c>
      <c r="AQ149" s="400">
        <f>AM149+'APONTAMENTO CREDENCIAMENTO'!AQ149</f>
        <v>0</v>
      </c>
      <c r="AR149" s="400">
        <f>AN149+'APONTAMENTO CREDENCIAMENTO'!AR149</f>
        <v>0</v>
      </c>
      <c r="AS149" s="400">
        <f>AO149+'APONTAMENTO CREDENCIAMENTO'!AS149</f>
        <v>0</v>
      </c>
      <c r="AT149" s="400">
        <f>AP149+'APONTAMENTO CREDENCIAMENTO'!AT149</f>
        <v>0</v>
      </c>
      <c r="AU149" s="400">
        <f>AQ149+'APONTAMENTO CREDENCIAMENTO'!AU149</f>
        <v>0</v>
      </c>
      <c r="AV149" s="400">
        <f>AR149+'APONTAMENTO CREDENCIAMENTO'!AV149</f>
        <v>0</v>
      </c>
      <c r="AW149" s="400">
        <f>AS149+'APONTAMENTO CREDENCIAMENTO'!AW149</f>
        <v>0</v>
      </c>
      <c r="AX149" s="400">
        <f>AT149+'APONTAMENTO CREDENCIAMENTO'!AX149</f>
        <v>0</v>
      </c>
      <c r="AY149" s="400">
        <f>AU149+'APONTAMENTO CREDENCIAMENTO'!AY149</f>
        <v>0</v>
      </c>
      <c r="AZ149" s="400">
        <f>AV149+'APONTAMENTO CREDENCIAMENTO'!AZ149</f>
        <v>0</v>
      </c>
      <c r="BA149" s="400">
        <f>AW149+'APONTAMENTO CREDENCIAMENTO'!BA149</f>
        <v>0</v>
      </c>
      <c r="BB149" s="400">
        <f>AX149+'APONTAMENTO CREDENCIAMENTO'!BB149</f>
        <v>0</v>
      </c>
      <c r="BC149" s="400">
        <f>AY149+'APONTAMENTO CREDENCIAMENTO'!BC149</f>
        <v>0</v>
      </c>
      <c r="BD149" s="400">
        <f>AZ149+'APONTAMENTO CREDENCIAMENTO'!BD149</f>
        <v>0</v>
      </c>
      <c r="BE149" s="400">
        <f>BA149+'APONTAMENTO CREDENCIAMENTO'!BE149</f>
        <v>0</v>
      </c>
      <c r="BF149" s="400">
        <f>BB149+'APONTAMENTO CREDENCIAMENTO'!BF149</f>
        <v>0</v>
      </c>
      <c r="BG149" s="400">
        <f>BC149+'APONTAMENTO CREDENCIAMENTO'!BG149</f>
        <v>0</v>
      </c>
      <c r="BH149" s="400">
        <f>BD149+'APONTAMENTO CREDENCIAMENTO'!BH149</f>
        <v>0</v>
      </c>
      <c r="BI149" s="400">
        <f>BE149+'APONTAMENTO CREDENCIAMENTO'!BI149</f>
        <v>0</v>
      </c>
      <c r="BJ149" s="400">
        <f>BF149+'APONTAMENTO CREDENCIAMENTO'!BJ149</f>
        <v>0</v>
      </c>
      <c r="BK149" s="400">
        <f>BG149+'APONTAMENTO CREDENCIAMENTO'!BK149</f>
        <v>0</v>
      </c>
      <c r="BL149" s="400">
        <f>BH149+'APONTAMENTO CREDENCIAMENTO'!BL149</f>
        <v>0</v>
      </c>
      <c r="BM149" s="400">
        <f>BI149+'APONTAMENTO CREDENCIAMENTO'!BM149</f>
        <v>0</v>
      </c>
      <c r="BN149" s="400">
        <f>BJ149+'APONTAMENTO CREDENCIAMENTO'!BN149</f>
        <v>0</v>
      </c>
      <c r="BO149" s="400">
        <f>BK149+'APONTAMENTO CREDENCIAMENTO'!BO149</f>
        <v>0</v>
      </c>
      <c r="BP149" s="400">
        <f>BL149+'APONTAMENTO CREDENCIAMENTO'!BP149</f>
        <v>0</v>
      </c>
      <c r="BQ149" s="400">
        <f>BM149+'APONTAMENTO CREDENCIAMENTO'!BQ149</f>
        <v>0</v>
      </c>
      <c r="BR149" s="400">
        <f>BN149+'APONTAMENTO CREDENCIAMENTO'!BR149</f>
        <v>0</v>
      </c>
      <c r="BS149" s="400">
        <f>BO149+'APONTAMENTO CREDENCIAMENTO'!BS149</f>
        <v>0</v>
      </c>
      <c r="BT149" s="400">
        <f>BP149+'APONTAMENTO CREDENCIAMENTO'!BT149</f>
        <v>0</v>
      </c>
      <c r="BU149" s="400">
        <f>BQ149+'APONTAMENTO CREDENCIAMENTO'!BU149</f>
        <v>0</v>
      </c>
      <c r="BV149" s="400">
        <f>BR149+'APONTAMENTO CREDENCIAMENTO'!BV149</f>
        <v>0</v>
      </c>
      <c r="BW149" s="400">
        <f>BS149+'APONTAMENTO CREDENCIAMENTO'!BW149</f>
        <v>0</v>
      </c>
      <c r="BX149" s="400">
        <f>BT149+'APONTAMENTO CREDENCIAMENTO'!BX149</f>
        <v>0</v>
      </c>
      <c r="BY149" s="400">
        <f>BU149+'APONTAMENTO CREDENCIAMENTO'!BY149</f>
        <v>0</v>
      </c>
      <c r="BZ149" s="400">
        <f>BV149+'APONTAMENTO CREDENCIAMENTO'!BZ149</f>
        <v>0</v>
      </c>
      <c r="CA149" s="400">
        <f>BW149+'APONTAMENTO CREDENCIAMENTO'!CA149</f>
        <v>0</v>
      </c>
      <c r="CB149" s="400">
        <f>BX149+'APONTAMENTO CREDENCIAMENTO'!CB149</f>
        <v>0</v>
      </c>
      <c r="CC149" s="400">
        <f>BY149+'APONTAMENTO CREDENCIAMENTO'!CC149</f>
        <v>0</v>
      </c>
      <c r="CD149" s="400">
        <f>BZ149+'APONTAMENTO CREDENCIAMENTO'!CD149</f>
        <v>0</v>
      </c>
      <c r="CE149" s="400">
        <f>CA149+'APONTAMENTO CREDENCIAMENTO'!CE149</f>
        <v>0</v>
      </c>
      <c r="CF149" s="400">
        <f>CB149+'APONTAMENTO CREDENCIAMENTO'!CF149</f>
        <v>0</v>
      </c>
      <c r="CG149" s="400">
        <f>CC149+'APONTAMENTO CREDENCIAMENTO'!CG149</f>
        <v>0</v>
      </c>
      <c r="CH149" s="400">
        <f>CD149+'APONTAMENTO CREDENCIAMENTO'!CH149</f>
        <v>0</v>
      </c>
      <c r="CI149" s="400">
        <f>CE149+'APONTAMENTO CREDENCIAMENTO'!CI149</f>
        <v>0</v>
      </c>
      <c r="CJ149" s="400">
        <f>CF149+'APONTAMENTO CREDENCIAMENTO'!CJ149</f>
        <v>0</v>
      </c>
      <c r="CK149" s="400">
        <f>CG149+'APONTAMENTO CREDENCIAMENTO'!CK149</f>
        <v>0</v>
      </c>
      <c r="CL149" s="400">
        <f>CH149+'APONTAMENTO CREDENCIAMENTO'!CL149</f>
        <v>0</v>
      </c>
      <c r="CM149" s="400">
        <f>CI149+'APONTAMENTO CREDENCIAMENTO'!CM149</f>
        <v>0</v>
      </c>
      <c r="CN149" s="400">
        <f>CJ149+'APONTAMENTO CREDENCIAMENTO'!CN149</f>
        <v>0</v>
      </c>
      <c r="CO149" s="400">
        <f>CK149+'APONTAMENTO CREDENCIAMENTO'!CO149</f>
        <v>0</v>
      </c>
      <c r="CP149" s="400">
        <f>CL149+'APONTAMENTO CREDENCIAMENTO'!CP149</f>
        <v>0</v>
      </c>
      <c r="CQ149" s="400">
        <f>CM149+'APONTAMENTO CREDENCIAMENTO'!CQ149</f>
        <v>0</v>
      </c>
      <c r="CR149" s="400">
        <f>CN149+'APONTAMENTO CREDENCIAMENTO'!CR149</f>
        <v>0</v>
      </c>
      <c r="CS149" s="400">
        <f>CO149+'APONTAMENTO CREDENCIAMENTO'!CS149</f>
        <v>0</v>
      </c>
      <c r="CT149" s="400">
        <f>CP149+'APONTAMENTO CREDENCIAMENTO'!CT149</f>
        <v>0</v>
      </c>
      <c r="CU149" s="400">
        <f>CQ149+'APONTAMENTO CREDENCIAMENTO'!CU149</f>
        <v>0</v>
      </c>
      <c r="CV149" s="400">
        <f>CR149+'APONTAMENTO CREDENCIAMENTO'!CV149</f>
        <v>0</v>
      </c>
      <c r="CW149" s="400">
        <f>CS149+'APONTAMENTO CREDENCIAMENTO'!CW149</f>
        <v>0</v>
      </c>
      <c r="CX149" s="400">
        <f>CT149+'APONTAMENTO CREDENCIAMENTO'!CX149</f>
        <v>0</v>
      </c>
      <c r="CY149" s="400">
        <f>CU149+'APONTAMENTO CREDENCIAMENTO'!CY149</f>
        <v>0</v>
      </c>
      <c r="CZ149" s="400">
        <f>CV149+'APONTAMENTO CREDENCIAMENTO'!CZ149</f>
        <v>0</v>
      </c>
      <c r="DA149" s="400">
        <f>CW149+'APONTAMENTO CREDENCIAMENTO'!DA149</f>
        <v>0</v>
      </c>
      <c r="DB149" s="400">
        <f>CX149+'APONTAMENTO CREDENCIAMENTO'!DB149</f>
        <v>0</v>
      </c>
      <c r="DC149" s="400">
        <f>CY149+'APONTAMENTO CREDENCIAMENTO'!DC149</f>
        <v>0</v>
      </c>
      <c r="DD149" s="400">
        <f>CZ149+'APONTAMENTO CREDENCIAMENTO'!DD149</f>
        <v>0</v>
      </c>
      <c r="DE149" s="400">
        <f>DA149+'APONTAMENTO CREDENCIAMENTO'!DE149</f>
        <v>0</v>
      </c>
      <c r="DF149" s="400">
        <f>DB149+'APONTAMENTO CREDENCIAMENTO'!DF149</f>
        <v>0</v>
      </c>
      <c r="DG149" s="400">
        <f>DC149+'APONTAMENTO CREDENCIAMENTO'!DG149</f>
        <v>0</v>
      </c>
      <c r="DH149" s="400">
        <f>DD149+'APONTAMENTO CREDENCIAMENTO'!DH149</f>
        <v>0</v>
      </c>
      <c r="DI149" s="400">
        <f>DE149+'APONTAMENTO CREDENCIAMENTO'!DI149</f>
        <v>0</v>
      </c>
      <c r="DJ149" s="400">
        <f>DF149+'APONTAMENTO CREDENCIAMENTO'!DJ149</f>
        <v>0</v>
      </c>
      <c r="DK149" s="400">
        <f>DG149+'APONTAMENTO CREDENCIAMENTO'!DK149</f>
        <v>0</v>
      </c>
      <c r="DL149" s="400">
        <f>DH149+'APONTAMENTO CREDENCIAMENTO'!DL149</f>
        <v>0</v>
      </c>
      <c r="DM149" s="400">
        <f>DI149+'APONTAMENTO CREDENCIAMENTO'!DM149</f>
        <v>0</v>
      </c>
      <c r="DN149" s="400">
        <f>DJ149+'APONTAMENTO CREDENCIAMENTO'!DN149</f>
        <v>0</v>
      </c>
      <c r="DO149" s="400">
        <f>DK149+'APONTAMENTO CREDENCIAMENTO'!DO149</f>
        <v>0</v>
      </c>
      <c r="DP149" s="400">
        <f>DL149+'APONTAMENTO CREDENCIAMENTO'!DP149</f>
        <v>0</v>
      </c>
      <c r="DQ149" s="400">
        <f>DM149+'APONTAMENTO CREDENCIAMENTO'!DQ149</f>
        <v>0</v>
      </c>
      <c r="DR149" s="400">
        <f>DN149+'APONTAMENTO CREDENCIAMENTO'!DR149</f>
        <v>0</v>
      </c>
      <c r="DS149" s="400">
        <f>DO149+'APONTAMENTO CREDENCIAMENTO'!DS149</f>
        <v>0</v>
      </c>
      <c r="DT149" s="400">
        <f>DP149+'APONTAMENTO CREDENCIAMENTO'!DT149</f>
        <v>0</v>
      </c>
      <c r="DU149" s="400">
        <f>DQ149+'APONTAMENTO CREDENCIAMENTO'!DU149</f>
        <v>0</v>
      </c>
      <c r="DV149" s="400">
        <f>DR149+'APONTAMENTO CREDENCIAMENTO'!DV149</f>
        <v>0</v>
      </c>
      <c r="DW149" s="400">
        <f>DS149+'APONTAMENTO CREDENCIAMENTO'!DW149</f>
        <v>0</v>
      </c>
      <c r="DX149" s="400">
        <f>DT149+'APONTAMENTO CREDENCIAMENTO'!DX149</f>
        <v>0</v>
      </c>
      <c r="DY149" s="400">
        <f>DU149+'APONTAMENTO CREDENCIAMENTO'!DY149</f>
        <v>0</v>
      </c>
      <c r="DZ149" s="400">
        <f>DV149+'APONTAMENTO CREDENCIAMENTO'!DZ149</f>
        <v>0</v>
      </c>
      <c r="EA149" s="400">
        <f>DW149+'APONTAMENTO CREDENCIAMENTO'!EA149</f>
        <v>0</v>
      </c>
      <c r="EB149" s="400">
        <f>DX149+'APONTAMENTO CREDENCIAMENTO'!EB149</f>
        <v>0</v>
      </c>
      <c r="EC149" s="400">
        <f>DY149+'APONTAMENTO CREDENCIAMENTO'!EC149</f>
        <v>0</v>
      </c>
      <c r="ED149" s="400">
        <f>DZ149+'APONTAMENTO CREDENCIAMENTO'!ED149</f>
        <v>0</v>
      </c>
      <c r="EE149" s="400">
        <f>EA149+'APONTAMENTO CREDENCIAMENTO'!EE149</f>
        <v>0</v>
      </c>
      <c r="EF149" s="400">
        <f>EB149+'APONTAMENTO CREDENCIAMENTO'!EF149</f>
        <v>0</v>
      </c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v>0</v>
      </c>
      <c r="EQ149" s="171">
        <v>0</v>
      </c>
      <c r="ER149" s="171">
        <v>0</v>
      </c>
      <c r="ES149" s="171">
        <v>0</v>
      </c>
      <c r="ET149" s="171">
        <v>0</v>
      </c>
      <c r="EU149" s="171">
        <v>0</v>
      </c>
      <c r="EV149" s="172">
        <v>0</v>
      </c>
      <c r="EW149" s="127"/>
      <c r="EX149" s="248">
        <v>0</v>
      </c>
      <c r="EY149" s="174">
        <v>0</v>
      </c>
      <c r="EZ149" s="249">
        <v>0</v>
      </c>
      <c r="FA149" s="249">
        <v>0</v>
      </c>
      <c r="FB149" s="174">
        <v>0</v>
      </c>
      <c r="FC149" s="126">
        <v>0</v>
      </c>
      <c r="FD149" s="250"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v>0</v>
      </c>
      <c r="HZ149" s="280">
        <v>0</v>
      </c>
      <c r="IA149" s="280">
        <v>0</v>
      </c>
      <c r="IB149" s="65"/>
      <c r="IC149" s="65"/>
    </row>
    <row r="150" spans="1:237" s="106" customFormat="1" ht="22.5" customHeight="1" thickBot="1" x14ac:dyDescent="0.3">
      <c r="A150" s="377" t="s">
        <v>3306</v>
      </c>
      <c r="B150" s="378" t="s">
        <v>3307</v>
      </c>
      <c r="C150" s="379" t="s">
        <v>3191</v>
      </c>
      <c r="D150" s="380" t="s">
        <v>3308</v>
      </c>
      <c r="E150" s="380" t="s">
        <v>3309</v>
      </c>
      <c r="F150" s="381" t="s">
        <v>3181</v>
      </c>
      <c r="G150" s="381" t="s">
        <v>3182</v>
      </c>
      <c r="H150" s="382" t="s">
        <v>1359</v>
      </c>
      <c r="I150" s="383" t="s">
        <v>1359</v>
      </c>
      <c r="J150" s="421" t="s">
        <v>3183</v>
      </c>
      <c r="K150" s="424" t="s">
        <v>60</v>
      </c>
      <c r="L150" s="329">
        <v>0</v>
      </c>
      <c r="M150" s="329">
        <v>0</v>
      </c>
      <c r="N150" s="657"/>
      <c r="O150" s="658" t="s">
        <v>3354</v>
      </c>
      <c r="P150" s="659">
        <v>0</v>
      </c>
      <c r="Q150" s="400"/>
      <c r="R150" s="401"/>
      <c r="S150" s="400"/>
      <c r="T150" s="401"/>
      <c r="U150" s="400">
        <f>Q150+'APONTAMENTO CREDENCIAMENTO'!U150</f>
        <v>0</v>
      </c>
      <c r="V150" s="400">
        <f>R150+'APONTAMENTO CREDENCIAMENTO'!V150</f>
        <v>0</v>
      </c>
      <c r="W150" s="400">
        <f>S150+'APONTAMENTO CREDENCIAMENTO'!W150</f>
        <v>0</v>
      </c>
      <c r="X150" s="400">
        <f>T150+'APONTAMENTO CREDENCIAMENTO'!X150</f>
        <v>0</v>
      </c>
      <c r="Y150" s="400">
        <f>U150+'APONTAMENTO CREDENCIAMENTO'!Y150</f>
        <v>0</v>
      </c>
      <c r="Z150" s="400">
        <f>V150+'APONTAMENTO CREDENCIAMENTO'!Z150</f>
        <v>0</v>
      </c>
      <c r="AA150" s="400">
        <f>W150+'APONTAMENTO CREDENCIAMENTO'!AA150</f>
        <v>0</v>
      </c>
      <c r="AB150" s="400">
        <f>X150+'APONTAMENTO CREDENCIAMENTO'!AB150</f>
        <v>0</v>
      </c>
      <c r="AC150" s="400">
        <f>Y150+'APONTAMENTO CREDENCIAMENTO'!AC150</f>
        <v>0</v>
      </c>
      <c r="AD150" s="400">
        <f>Z150+'APONTAMENTO CREDENCIAMENTO'!AD150</f>
        <v>0</v>
      </c>
      <c r="AE150" s="400">
        <f>AA150+'APONTAMENTO CREDENCIAMENTO'!AE150</f>
        <v>0</v>
      </c>
      <c r="AF150" s="400">
        <f>AB150+'APONTAMENTO CREDENCIAMENTO'!AF150</f>
        <v>0</v>
      </c>
      <c r="AG150" s="400">
        <f>AC150+'APONTAMENTO CREDENCIAMENTO'!AG150</f>
        <v>0</v>
      </c>
      <c r="AH150" s="400">
        <f>AD150+'APONTAMENTO CREDENCIAMENTO'!AH150</f>
        <v>0</v>
      </c>
      <c r="AI150" s="400">
        <f>AE150+'APONTAMENTO CREDENCIAMENTO'!AI150</f>
        <v>0</v>
      </c>
      <c r="AJ150" s="400">
        <f>AF150+'APONTAMENTO CREDENCIAMENTO'!AJ150</f>
        <v>0</v>
      </c>
      <c r="AK150" s="400">
        <f>AG150+'APONTAMENTO CREDENCIAMENTO'!AK150</f>
        <v>0</v>
      </c>
      <c r="AL150" s="400">
        <f>AH150+'APONTAMENTO CREDENCIAMENTO'!AL150</f>
        <v>0</v>
      </c>
      <c r="AM150" s="400">
        <f>AI150+'APONTAMENTO CREDENCIAMENTO'!AM150</f>
        <v>0</v>
      </c>
      <c r="AN150" s="400">
        <f>AJ150+'APONTAMENTO CREDENCIAMENTO'!AN150</f>
        <v>0</v>
      </c>
      <c r="AO150" s="400">
        <f>AK150+'APONTAMENTO CREDENCIAMENTO'!AO150</f>
        <v>0</v>
      </c>
      <c r="AP150" s="400">
        <f>AL150+'APONTAMENTO CREDENCIAMENTO'!AP150</f>
        <v>0</v>
      </c>
      <c r="AQ150" s="400">
        <f>AM150+'APONTAMENTO CREDENCIAMENTO'!AQ150</f>
        <v>0</v>
      </c>
      <c r="AR150" s="400">
        <f>AN150+'APONTAMENTO CREDENCIAMENTO'!AR150</f>
        <v>0</v>
      </c>
      <c r="AS150" s="400">
        <f>AO150+'APONTAMENTO CREDENCIAMENTO'!AS150</f>
        <v>0</v>
      </c>
      <c r="AT150" s="400">
        <f>AP150+'APONTAMENTO CREDENCIAMENTO'!AT150</f>
        <v>0</v>
      </c>
      <c r="AU150" s="400">
        <f>AQ150+'APONTAMENTO CREDENCIAMENTO'!AU150</f>
        <v>0</v>
      </c>
      <c r="AV150" s="400">
        <f>AR150+'APONTAMENTO CREDENCIAMENTO'!AV150</f>
        <v>0</v>
      </c>
      <c r="AW150" s="400">
        <f>AS150+'APONTAMENTO CREDENCIAMENTO'!AW150</f>
        <v>0</v>
      </c>
      <c r="AX150" s="400">
        <f>AT150+'APONTAMENTO CREDENCIAMENTO'!AX150</f>
        <v>0</v>
      </c>
      <c r="AY150" s="400">
        <f>AU150+'APONTAMENTO CREDENCIAMENTO'!AY150</f>
        <v>0</v>
      </c>
      <c r="AZ150" s="400">
        <f>AV150+'APONTAMENTO CREDENCIAMENTO'!AZ150</f>
        <v>0</v>
      </c>
      <c r="BA150" s="400">
        <f>AW150+'APONTAMENTO CREDENCIAMENTO'!BA150</f>
        <v>0</v>
      </c>
      <c r="BB150" s="400">
        <f>AX150+'APONTAMENTO CREDENCIAMENTO'!BB150</f>
        <v>0</v>
      </c>
      <c r="BC150" s="400">
        <f>AY150+'APONTAMENTO CREDENCIAMENTO'!BC150</f>
        <v>0</v>
      </c>
      <c r="BD150" s="400">
        <f>AZ150+'APONTAMENTO CREDENCIAMENTO'!BD150</f>
        <v>0</v>
      </c>
      <c r="BE150" s="400">
        <f>BA150+'APONTAMENTO CREDENCIAMENTO'!BE150</f>
        <v>0</v>
      </c>
      <c r="BF150" s="400">
        <f>BB150+'APONTAMENTO CREDENCIAMENTO'!BF150</f>
        <v>0</v>
      </c>
      <c r="BG150" s="400">
        <f>BC150+'APONTAMENTO CREDENCIAMENTO'!BG150</f>
        <v>0</v>
      </c>
      <c r="BH150" s="400">
        <f>BD150+'APONTAMENTO CREDENCIAMENTO'!BH150</f>
        <v>0</v>
      </c>
      <c r="BI150" s="400">
        <f>BE150+'APONTAMENTO CREDENCIAMENTO'!BI150</f>
        <v>0</v>
      </c>
      <c r="BJ150" s="400">
        <f>BF150+'APONTAMENTO CREDENCIAMENTO'!BJ150</f>
        <v>0</v>
      </c>
      <c r="BK150" s="400">
        <f>BG150+'APONTAMENTO CREDENCIAMENTO'!BK150</f>
        <v>0</v>
      </c>
      <c r="BL150" s="400">
        <f>BH150+'APONTAMENTO CREDENCIAMENTO'!BL150</f>
        <v>0</v>
      </c>
      <c r="BM150" s="400">
        <f>BI150+'APONTAMENTO CREDENCIAMENTO'!BM150</f>
        <v>0</v>
      </c>
      <c r="BN150" s="400">
        <f>BJ150+'APONTAMENTO CREDENCIAMENTO'!BN150</f>
        <v>0</v>
      </c>
      <c r="BO150" s="400">
        <f>BK150+'APONTAMENTO CREDENCIAMENTO'!BO150</f>
        <v>0</v>
      </c>
      <c r="BP150" s="400">
        <f>BL150+'APONTAMENTO CREDENCIAMENTO'!BP150</f>
        <v>0</v>
      </c>
      <c r="BQ150" s="400">
        <f>BM150+'APONTAMENTO CREDENCIAMENTO'!BQ150</f>
        <v>0</v>
      </c>
      <c r="BR150" s="400">
        <f>BN150+'APONTAMENTO CREDENCIAMENTO'!BR150</f>
        <v>0</v>
      </c>
      <c r="BS150" s="400">
        <f>BO150+'APONTAMENTO CREDENCIAMENTO'!BS150</f>
        <v>0</v>
      </c>
      <c r="BT150" s="400">
        <f>BP150+'APONTAMENTO CREDENCIAMENTO'!BT150</f>
        <v>0</v>
      </c>
      <c r="BU150" s="400">
        <f>BQ150+'APONTAMENTO CREDENCIAMENTO'!BU150</f>
        <v>0</v>
      </c>
      <c r="BV150" s="400">
        <f>BR150+'APONTAMENTO CREDENCIAMENTO'!BV150</f>
        <v>0</v>
      </c>
      <c r="BW150" s="400">
        <f>BS150+'APONTAMENTO CREDENCIAMENTO'!BW150</f>
        <v>0</v>
      </c>
      <c r="BX150" s="400">
        <f>BT150+'APONTAMENTO CREDENCIAMENTO'!BX150</f>
        <v>0</v>
      </c>
      <c r="BY150" s="400">
        <f>BU150+'APONTAMENTO CREDENCIAMENTO'!BY150</f>
        <v>0</v>
      </c>
      <c r="BZ150" s="400">
        <f>BV150+'APONTAMENTO CREDENCIAMENTO'!BZ150</f>
        <v>0</v>
      </c>
      <c r="CA150" s="400">
        <f>BW150+'APONTAMENTO CREDENCIAMENTO'!CA150</f>
        <v>0</v>
      </c>
      <c r="CB150" s="400">
        <f>BX150+'APONTAMENTO CREDENCIAMENTO'!CB150</f>
        <v>0</v>
      </c>
      <c r="CC150" s="400">
        <f>BY150+'APONTAMENTO CREDENCIAMENTO'!CC150</f>
        <v>0</v>
      </c>
      <c r="CD150" s="400">
        <f>BZ150+'APONTAMENTO CREDENCIAMENTO'!CD150</f>
        <v>0</v>
      </c>
      <c r="CE150" s="400">
        <f>CA150+'APONTAMENTO CREDENCIAMENTO'!CE150</f>
        <v>0</v>
      </c>
      <c r="CF150" s="400">
        <f>CB150+'APONTAMENTO CREDENCIAMENTO'!CF150</f>
        <v>0</v>
      </c>
      <c r="CG150" s="400">
        <f>CC150+'APONTAMENTO CREDENCIAMENTO'!CG150</f>
        <v>0</v>
      </c>
      <c r="CH150" s="400">
        <f>CD150+'APONTAMENTO CREDENCIAMENTO'!CH150</f>
        <v>0</v>
      </c>
      <c r="CI150" s="400">
        <f>CE150+'APONTAMENTO CREDENCIAMENTO'!CI150</f>
        <v>0</v>
      </c>
      <c r="CJ150" s="400">
        <f>CF150+'APONTAMENTO CREDENCIAMENTO'!CJ150</f>
        <v>0</v>
      </c>
      <c r="CK150" s="400">
        <f>CG150+'APONTAMENTO CREDENCIAMENTO'!CK150</f>
        <v>0</v>
      </c>
      <c r="CL150" s="400">
        <f>CH150+'APONTAMENTO CREDENCIAMENTO'!CL150</f>
        <v>0</v>
      </c>
      <c r="CM150" s="400">
        <f>CI150+'APONTAMENTO CREDENCIAMENTO'!CM150</f>
        <v>0</v>
      </c>
      <c r="CN150" s="400">
        <f>CJ150+'APONTAMENTO CREDENCIAMENTO'!CN150</f>
        <v>0</v>
      </c>
      <c r="CO150" s="400">
        <f>CK150+'APONTAMENTO CREDENCIAMENTO'!CO150</f>
        <v>0</v>
      </c>
      <c r="CP150" s="400">
        <f>CL150+'APONTAMENTO CREDENCIAMENTO'!CP150</f>
        <v>0</v>
      </c>
      <c r="CQ150" s="400">
        <f>CM150+'APONTAMENTO CREDENCIAMENTO'!CQ150</f>
        <v>0</v>
      </c>
      <c r="CR150" s="400">
        <f>CN150+'APONTAMENTO CREDENCIAMENTO'!CR150</f>
        <v>0</v>
      </c>
      <c r="CS150" s="400">
        <f>CO150+'APONTAMENTO CREDENCIAMENTO'!CS150</f>
        <v>0</v>
      </c>
      <c r="CT150" s="400">
        <f>CP150+'APONTAMENTO CREDENCIAMENTO'!CT150</f>
        <v>0</v>
      </c>
      <c r="CU150" s="400">
        <f>CQ150+'APONTAMENTO CREDENCIAMENTO'!CU150</f>
        <v>0</v>
      </c>
      <c r="CV150" s="400">
        <f>CR150+'APONTAMENTO CREDENCIAMENTO'!CV150</f>
        <v>0</v>
      </c>
      <c r="CW150" s="400">
        <f>CS150+'APONTAMENTO CREDENCIAMENTO'!CW150</f>
        <v>0</v>
      </c>
      <c r="CX150" s="400">
        <f>CT150+'APONTAMENTO CREDENCIAMENTO'!CX150</f>
        <v>0</v>
      </c>
      <c r="CY150" s="400">
        <f>CU150+'APONTAMENTO CREDENCIAMENTO'!CY150</f>
        <v>0</v>
      </c>
      <c r="CZ150" s="400">
        <f>CV150+'APONTAMENTO CREDENCIAMENTO'!CZ150</f>
        <v>0</v>
      </c>
      <c r="DA150" s="400">
        <f>CW150+'APONTAMENTO CREDENCIAMENTO'!DA150</f>
        <v>0</v>
      </c>
      <c r="DB150" s="400">
        <f>CX150+'APONTAMENTO CREDENCIAMENTO'!DB150</f>
        <v>0</v>
      </c>
      <c r="DC150" s="400">
        <f>CY150+'APONTAMENTO CREDENCIAMENTO'!DC150</f>
        <v>0</v>
      </c>
      <c r="DD150" s="400">
        <f>CZ150+'APONTAMENTO CREDENCIAMENTO'!DD150</f>
        <v>0</v>
      </c>
      <c r="DE150" s="400">
        <f>DA150+'APONTAMENTO CREDENCIAMENTO'!DE150</f>
        <v>0</v>
      </c>
      <c r="DF150" s="400">
        <f>DB150+'APONTAMENTO CREDENCIAMENTO'!DF150</f>
        <v>0</v>
      </c>
      <c r="DG150" s="400">
        <f>DC150+'APONTAMENTO CREDENCIAMENTO'!DG150</f>
        <v>0</v>
      </c>
      <c r="DH150" s="400">
        <f>DD150+'APONTAMENTO CREDENCIAMENTO'!DH150</f>
        <v>0</v>
      </c>
      <c r="DI150" s="400">
        <f>DE150+'APONTAMENTO CREDENCIAMENTO'!DI150</f>
        <v>0</v>
      </c>
      <c r="DJ150" s="400">
        <f>DF150+'APONTAMENTO CREDENCIAMENTO'!DJ150</f>
        <v>0</v>
      </c>
      <c r="DK150" s="400">
        <f>DG150+'APONTAMENTO CREDENCIAMENTO'!DK150</f>
        <v>0</v>
      </c>
      <c r="DL150" s="400">
        <f>DH150+'APONTAMENTO CREDENCIAMENTO'!DL150</f>
        <v>0</v>
      </c>
      <c r="DM150" s="400">
        <f>DI150+'APONTAMENTO CREDENCIAMENTO'!DM150</f>
        <v>0</v>
      </c>
      <c r="DN150" s="400">
        <f>DJ150+'APONTAMENTO CREDENCIAMENTO'!DN150</f>
        <v>0</v>
      </c>
      <c r="DO150" s="400">
        <f>DK150+'APONTAMENTO CREDENCIAMENTO'!DO150</f>
        <v>0</v>
      </c>
      <c r="DP150" s="400">
        <f>DL150+'APONTAMENTO CREDENCIAMENTO'!DP150</f>
        <v>0</v>
      </c>
      <c r="DQ150" s="400">
        <f>DM150+'APONTAMENTO CREDENCIAMENTO'!DQ150</f>
        <v>0</v>
      </c>
      <c r="DR150" s="400">
        <f>DN150+'APONTAMENTO CREDENCIAMENTO'!DR150</f>
        <v>0</v>
      </c>
      <c r="DS150" s="400">
        <f>DO150+'APONTAMENTO CREDENCIAMENTO'!DS150</f>
        <v>0</v>
      </c>
      <c r="DT150" s="400">
        <f>DP150+'APONTAMENTO CREDENCIAMENTO'!DT150</f>
        <v>0</v>
      </c>
      <c r="DU150" s="400">
        <f>DQ150+'APONTAMENTO CREDENCIAMENTO'!DU150</f>
        <v>0</v>
      </c>
      <c r="DV150" s="400">
        <f>DR150+'APONTAMENTO CREDENCIAMENTO'!DV150</f>
        <v>0</v>
      </c>
      <c r="DW150" s="400">
        <f>DS150+'APONTAMENTO CREDENCIAMENTO'!DW150</f>
        <v>0</v>
      </c>
      <c r="DX150" s="400">
        <f>DT150+'APONTAMENTO CREDENCIAMENTO'!DX150</f>
        <v>0</v>
      </c>
      <c r="DY150" s="400">
        <f>DU150+'APONTAMENTO CREDENCIAMENTO'!DY150</f>
        <v>0</v>
      </c>
      <c r="DZ150" s="400">
        <f>DV150+'APONTAMENTO CREDENCIAMENTO'!DZ150</f>
        <v>0</v>
      </c>
      <c r="EA150" s="400">
        <f>DW150+'APONTAMENTO CREDENCIAMENTO'!EA150</f>
        <v>0</v>
      </c>
      <c r="EB150" s="400">
        <f>DX150+'APONTAMENTO CREDENCIAMENTO'!EB150</f>
        <v>0</v>
      </c>
      <c r="EC150" s="400">
        <f>DY150+'APONTAMENTO CREDENCIAMENTO'!EC150</f>
        <v>0</v>
      </c>
      <c r="ED150" s="400">
        <f>DZ150+'APONTAMENTO CREDENCIAMENTO'!ED150</f>
        <v>0</v>
      </c>
      <c r="EE150" s="400">
        <f>EA150+'APONTAMENTO CREDENCIAMENTO'!EE150</f>
        <v>0</v>
      </c>
      <c r="EF150" s="400">
        <f>EB150+'APONTAMENTO CREDENCIAMENTO'!EF150</f>
        <v>0</v>
      </c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v>0</v>
      </c>
      <c r="EQ150" s="179">
        <v>0</v>
      </c>
      <c r="ER150" s="179">
        <v>0</v>
      </c>
      <c r="ES150" s="179">
        <v>0</v>
      </c>
      <c r="ET150" s="179">
        <v>0</v>
      </c>
      <c r="EU150" s="179">
        <v>0</v>
      </c>
      <c r="EV150" s="172"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v>0</v>
      </c>
      <c r="FC150" s="256">
        <v>0</v>
      </c>
      <c r="FD150" s="250">
        <v>0</v>
      </c>
      <c r="FE150" s="257"/>
      <c r="FF150" s="181">
        <v>0</v>
      </c>
      <c r="FG150" s="181">
        <v>0</v>
      </c>
      <c r="FH150" s="181">
        <v>0</v>
      </c>
      <c r="FI150" s="181">
        <v>0</v>
      </c>
      <c r="FJ150" s="181">
        <v>0</v>
      </c>
      <c r="FK150" s="181">
        <v>0</v>
      </c>
      <c r="FL150" s="181">
        <v>0</v>
      </c>
      <c r="FM150" s="181">
        <v>0</v>
      </c>
      <c r="FN150" s="181">
        <v>0</v>
      </c>
      <c r="FO150" s="181">
        <v>0</v>
      </c>
      <c r="FP150" s="181">
        <v>0</v>
      </c>
      <c r="FQ150" s="181">
        <v>0</v>
      </c>
      <c r="FR150" s="181">
        <v>0</v>
      </c>
      <c r="FS150" s="181">
        <v>0</v>
      </c>
      <c r="FT150" s="181">
        <v>0</v>
      </c>
      <c r="FU150" s="181">
        <v>0</v>
      </c>
      <c r="FV150" s="181">
        <v>0</v>
      </c>
      <c r="FW150" s="181">
        <v>0</v>
      </c>
      <c r="FX150" s="181">
        <v>0</v>
      </c>
      <c r="FY150" s="181">
        <v>0</v>
      </c>
      <c r="FZ150" s="181">
        <v>0</v>
      </c>
      <c r="GA150" s="181">
        <v>0</v>
      </c>
      <c r="GB150" s="181">
        <v>0</v>
      </c>
      <c r="GC150" s="181">
        <v>0</v>
      </c>
      <c r="GD150" s="181">
        <v>0</v>
      </c>
      <c r="GE150" s="181">
        <v>0</v>
      </c>
      <c r="GF150" s="181">
        <v>0</v>
      </c>
      <c r="GG150" s="181">
        <v>0</v>
      </c>
      <c r="GH150" s="181">
        <v>0</v>
      </c>
      <c r="GI150" s="181">
        <v>0</v>
      </c>
      <c r="GJ150" s="181">
        <v>0</v>
      </c>
      <c r="GK150" s="258"/>
      <c r="GL150" s="103"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v>0</v>
      </c>
      <c r="HZ150" s="280">
        <v>0</v>
      </c>
      <c r="IA150" s="280">
        <v>0</v>
      </c>
    </row>
    <row r="151" spans="1:237" s="106" customFormat="1" ht="22.5" customHeight="1" x14ac:dyDescent="0.25">
      <c r="A151" t="s">
        <v>3310</v>
      </c>
      <c r="B151" s="522" t="s">
        <v>3311</v>
      </c>
      <c r="C151" s="523">
        <v>4</v>
      </c>
      <c r="D151" s="524" t="s">
        <v>3312</v>
      </c>
      <c r="E151" s="524" t="s">
        <v>3313</v>
      </c>
      <c r="F151" s="525" t="s">
        <v>3181</v>
      </c>
      <c r="G151" s="525" t="s">
        <v>3182</v>
      </c>
      <c r="H151" s="350" t="s">
        <v>1360</v>
      </c>
      <c r="I151" s="351" t="s">
        <v>1360</v>
      </c>
      <c r="J151" s="409" t="s">
        <v>3183</v>
      </c>
      <c r="K151" s="410" t="s">
        <v>3184</v>
      </c>
      <c r="L151" s="329">
        <v>0</v>
      </c>
      <c r="M151" s="329">
        <v>0</v>
      </c>
      <c r="N151" s="657"/>
      <c r="O151" s="658" t="s">
        <v>3355</v>
      </c>
      <c r="P151" s="659">
        <v>0</v>
      </c>
      <c r="Q151" s="400"/>
      <c r="R151" s="401"/>
      <c r="S151" s="400"/>
      <c r="T151" s="401"/>
      <c r="U151" s="400">
        <f>Q151+'APONTAMENTO CREDENCIAMENTO'!U151</f>
        <v>0</v>
      </c>
      <c r="V151" s="400">
        <f>R151+'APONTAMENTO CREDENCIAMENTO'!V151</f>
        <v>0</v>
      </c>
      <c r="W151" s="400">
        <f>S151+'APONTAMENTO CREDENCIAMENTO'!W151</f>
        <v>0</v>
      </c>
      <c r="X151" s="400">
        <f>T151+'APONTAMENTO CREDENCIAMENTO'!X151</f>
        <v>0</v>
      </c>
      <c r="Y151" s="400">
        <f>U151+'APONTAMENTO CREDENCIAMENTO'!Y151</f>
        <v>0</v>
      </c>
      <c r="Z151" s="400">
        <f>V151+'APONTAMENTO CREDENCIAMENTO'!Z151</f>
        <v>0</v>
      </c>
      <c r="AA151" s="400">
        <f>W151+'APONTAMENTO CREDENCIAMENTO'!AA151</f>
        <v>0</v>
      </c>
      <c r="AB151" s="400">
        <f>X151+'APONTAMENTO CREDENCIAMENTO'!AB151</f>
        <v>0</v>
      </c>
      <c r="AC151" s="400">
        <f>Y151+'APONTAMENTO CREDENCIAMENTO'!AC151</f>
        <v>0</v>
      </c>
      <c r="AD151" s="400">
        <f>Z151+'APONTAMENTO CREDENCIAMENTO'!AD151</f>
        <v>0</v>
      </c>
      <c r="AE151" s="400">
        <f>AA151+'APONTAMENTO CREDENCIAMENTO'!AE151</f>
        <v>0</v>
      </c>
      <c r="AF151" s="400">
        <f>AB151+'APONTAMENTO CREDENCIAMENTO'!AF151</f>
        <v>0</v>
      </c>
      <c r="AG151" s="400">
        <f>AC151+'APONTAMENTO CREDENCIAMENTO'!AG151</f>
        <v>0</v>
      </c>
      <c r="AH151" s="400">
        <f>AD151+'APONTAMENTO CREDENCIAMENTO'!AH151</f>
        <v>0</v>
      </c>
      <c r="AI151" s="400">
        <f>AE151+'APONTAMENTO CREDENCIAMENTO'!AI151</f>
        <v>0</v>
      </c>
      <c r="AJ151" s="400">
        <f>AF151+'APONTAMENTO CREDENCIAMENTO'!AJ151</f>
        <v>0</v>
      </c>
      <c r="AK151" s="400">
        <f>AG151+'APONTAMENTO CREDENCIAMENTO'!AK151</f>
        <v>0</v>
      </c>
      <c r="AL151" s="400">
        <f>AH151+'APONTAMENTO CREDENCIAMENTO'!AL151</f>
        <v>0</v>
      </c>
      <c r="AM151" s="400">
        <f>AI151+'APONTAMENTO CREDENCIAMENTO'!AM151</f>
        <v>0</v>
      </c>
      <c r="AN151" s="400">
        <f>AJ151+'APONTAMENTO CREDENCIAMENTO'!AN151</f>
        <v>0</v>
      </c>
      <c r="AO151" s="400">
        <f>AK151+'APONTAMENTO CREDENCIAMENTO'!AO151</f>
        <v>0</v>
      </c>
      <c r="AP151" s="400">
        <f>AL151+'APONTAMENTO CREDENCIAMENTO'!AP151</f>
        <v>0</v>
      </c>
      <c r="AQ151" s="400">
        <f>AM151+'APONTAMENTO CREDENCIAMENTO'!AQ151</f>
        <v>0</v>
      </c>
      <c r="AR151" s="400">
        <f>AN151+'APONTAMENTO CREDENCIAMENTO'!AR151</f>
        <v>0</v>
      </c>
      <c r="AS151" s="400">
        <f>AO151+'APONTAMENTO CREDENCIAMENTO'!AS151</f>
        <v>0</v>
      </c>
      <c r="AT151" s="400">
        <f>AP151+'APONTAMENTO CREDENCIAMENTO'!AT151</f>
        <v>0</v>
      </c>
      <c r="AU151" s="400">
        <f>AQ151+'APONTAMENTO CREDENCIAMENTO'!AU151</f>
        <v>0</v>
      </c>
      <c r="AV151" s="400">
        <f>AR151+'APONTAMENTO CREDENCIAMENTO'!AV151</f>
        <v>0</v>
      </c>
      <c r="AW151" s="400">
        <f>AS151+'APONTAMENTO CREDENCIAMENTO'!AW151</f>
        <v>0</v>
      </c>
      <c r="AX151" s="400">
        <f>AT151+'APONTAMENTO CREDENCIAMENTO'!AX151</f>
        <v>0</v>
      </c>
      <c r="AY151" s="400">
        <f>AU151+'APONTAMENTO CREDENCIAMENTO'!AY151</f>
        <v>0</v>
      </c>
      <c r="AZ151" s="400">
        <f>AV151+'APONTAMENTO CREDENCIAMENTO'!AZ151</f>
        <v>0</v>
      </c>
      <c r="BA151" s="400">
        <f>AW151+'APONTAMENTO CREDENCIAMENTO'!BA151</f>
        <v>0</v>
      </c>
      <c r="BB151" s="400">
        <f>AX151+'APONTAMENTO CREDENCIAMENTO'!BB151</f>
        <v>0</v>
      </c>
      <c r="BC151" s="400">
        <f>AY151+'APONTAMENTO CREDENCIAMENTO'!BC151</f>
        <v>0</v>
      </c>
      <c r="BD151" s="400">
        <f>AZ151+'APONTAMENTO CREDENCIAMENTO'!BD151</f>
        <v>0</v>
      </c>
      <c r="BE151" s="400">
        <f>BA151+'APONTAMENTO CREDENCIAMENTO'!BE151</f>
        <v>0</v>
      </c>
      <c r="BF151" s="400">
        <f>BB151+'APONTAMENTO CREDENCIAMENTO'!BF151</f>
        <v>0</v>
      </c>
      <c r="BG151" s="400">
        <f>BC151+'APONTAMENTO CREDENCIAMENTO'!BG151</f>
        <v>0</v>
      </c>
      <c r="BH151" s="400">
        <f>BD151+'APONTAMENTO CREDENCIAMENTO'!BH151</f>
        <v>0</v>
      </c>
      <c r="BI151" s="400">
        <f>BE151+'APONTAMENTO CREDENCIAMENTO'!BI151</f>
        <v>0</v>
      </c>
      <c r="BJ151" s="400">
        <f>BF151+'APONTAMENTO CREDENCIAMENTO'!BJ151</f>
        <v>0</v>
      </c>
      <c r="BK151" s="400">
        <f>BG151+'APONTAMENTO CREDENCIAMENTO'!BK151</f>
        <v>0</v>
      </c>
      <c r="BL151" s="400">
        <f>BH151+'APONTAMENTO CREDENCIAMENTO'!BL151</f>
        <v>0</v>
      </c>
      <c r="BM151" s="400">
        <f>BI151+'APONTAMENTO CREDENCIAMENTO'!BM151</f>
        <v>0</v>
      </c>
      <c r="BN151" s="400">
        <f>BJ151+'APONTAMENTO CREDENCIAMENTO'!BN151</f>
        <v>0</v>
      </c>
      <c r="BO151" s="400">
        <f>BK151+'APONTAMENTO CREDENCIAMENTO'!BO151</f>
        <v>0</v>
      </c>
      <c r="BP151" s="400">
        <f>BL151+'APONTAMENTO CREDENCIAMENTO'!BP151</f>
        <v>0</v>
      </c>
      <c r="BQ151" s="400">
        <f>BM151+'APONTAMENTO CREDENCIAMENTO'!BQ151</f>
        <v>0</v>
      </c>
      <c r="BR151" s="400">
        <f>BN151+'APONTAMENTO CREDENCIAMENTO'!BR151</f>
        <v>0</v>
      </c>
      <c r="BS151" s="400">
        <f>BO151+'APONTAMENTO CREDENCIAMENTO'!BS151</f>
        <v>0</v>
      </c>
      <c r="BT151" s="400">
        <f>BP151+'APONTAMENTO CREDENCIAMENTO'!BT151</f>
        <v>0</v>
      </c>
      <c r="BU151" s="400">
        <f>BQ151+'APONTAMENTO CREDENCIAMENTO'!BU151</f>
        <v>0</v>
      </c>
      <c r="BV151" s="400">
        <f>BR151+'APONTAMENTO CREDENCIAMENTO'!BV151</f>
        <v>0</v>
      </c>
      <c r="BW151" s="400">
        <f>BS151+'APONTAMENTO CREDENCIAMENTO'!BW151</f>
        <v>0</v>
      </c>
      <c r="BX151" s="400">
        <f>BT151+'APONTAMENTO CREDENCIAMENTO'!BX151</f>
        <v>0</v>
      </c>
      <c r="BY151" s="400">
        <f>BU151+'APONTAMENTO CREDENCIAMENTO'!BY151</f>
        <v>0</v>
      </c>
      <c r="BZ151" s="400">
        <f>BV151+'APONTAMENTO CREDENCIAMENTO'!BZ151</f>
        <v>0</v>
      </c>
      <c r="CA151" s="400">
        <f>BW151+'APONTAMENTO CREDENCIAMENTO'!CA151</f>
        <v>0</v>
      </c>
      <c r="CB151" s="400">
        <f>BX151+'APONTAMENTO CREDENCIAMENTO'!CB151</f>
        <v>0</v>
      </c>
      <c r="CC151" s="400">
        <f>BY151+'APONTAMENTO CREDENCIAMENTO'!CC151</f>
        <v>0</v>
      </c>
      <c r="CD151" s="400">
        <f>BZ151+'APONTAMENTO CREDENCIAMENTO'!CD151</f>
        <v>0</v>
      </c>
      <c r="CE151" s="400">
        <f>CA151+'APONTAMENTO CREDENCIAMENTO'!CE151</f>
        <v>0</v>
      </c>
      <c r="CF151" s="400">
        <f>CB151+'APONTAMENTO CREDENCIAMENTO'!CF151</f>
        <v>0</v>
      </c>
      <c r="CG151" s="400">
        <f>CC151+'APONTAMENTO CREDENCIAMENTO'!CG151</f>
        <v>0</v>
      </c>
      <c r="CH151" s="400">
        <f>CD151+'APONTAMENTO CREDENCIAMENTO'!CH151</f>
        <v>0</v>
      </c>
      <c r="CI151" s="400">
        <f>CE151+'APONTAMENTO CREDENCIAMENTO'!CI151</f>
        <v>0</v>
      </c>
      <c r="CJ151" s="400">
        <f>CF151+'APONTAMENTO CREDENCIAMENTO'!CJ151</f>
        <v>0</v>
      </c>
      <c r="CK151" s="400">
        <f>CG151+'APONTAMENTO CREDENCIAMENTO'!CK151</f>
        <v>0</v>
      </c>
      <c r="CL151" s="400">
        <f>CH151+'APONTAMENTO CREDENCIAMENTO'!CL151</f>
        <v>0</v>
      </c>
      <c r="CM151" s="400">
        <f>CI151+'APONTAMENTO CREDENCIAMENTO'!CM151</f>
        <v>0</v>
      </c>
      <c r="CN151" s="400">
        <f>CJ151+'APONTAMENTO CREDENCIAMENTO'!CN151</f>
        <v>0</v>
      </c>
      <c r="CO151" s="400">
        <f>CK151+'APONTAMENTO CREDENCIAMENTO'!CO151</f>
        <v>0</v>
      </c>
      <c r="CP151" s="400">
        <f>CL151+'APONTAMENTO CREDENCIAMENTO'!CP151</f>
        <v>0</v>
      </c>
      <c r="CQ151" s="400">
        <f>CM151+'APONTAMENTO CREDENCIAMENTO'!CQ151</f>
        <v>0</v>
      </c>
      <c r="CR151" s="400">
        <f>CN151+'APONTAMENTO CREDENCIAMENTO'!CR151</f>
        <v>0</v>
      </c>
      <c r="CS151" s="400">
        <f>CO151+'APONTAMENTO CREDENCIAMENTO'!CS151</f>
        <v>0</v>
      </c>
      <c r="CT151" s="400">
        <f>CP151+'APONTAMENTO CREDENCIAMENTO'!CT151</f>
        <v>0</v>
      </c>
      <c r="CU151" s="400">
        <f>CQ151+'APONTAMENTO CREDENCIAMENTO'!CU151</f>
        <v>0</v>
      </c>
      <c r="CV151" s="400">
        <f>CR151+'APONTAMENTO CREDENCIAMENTO'!CV151</f>
        <v>0</v>
      </c>
      <c r="CW151" s="400">
        <f>CS151+'APONTAMENTO CREDENCIAMENTO'!CW151</f>
        <v>0</v>
      </c>
      <c r="CX151" s="400">
        <f>CT151+'APONTAMENTO CREDENCIAMENTO'!CX151</f>
        <v>0</v>
      </c>
      <c r="CY151" s="400">
        <f>CU151+'APONTAMENTO CREDENCIAMENTO'!CY151</f>
        <v>0</v>
      </c>
      <c r="CZ151" s="400">
        <f>CV151+'APONTAMENTO CREDENCIAMENTO'!CZ151</f>
        <v>0</v>
      </c>
      <c r="DA151" s="400">
        <f>CW151+'APONTAMENTO CREDENCIAMENTO'!DA151</f>
        <v>0</v>
      </c>
      <c r="DB151" s="400">
        <f>CX151+'APONTAMENTO CREDENCIAMENTO'!DB151</f>
        <v>0</v>
      </c>
      <c r="DC151" s="400">
        <f>CY151+'APONTAMENTO CREDENCIAMENTO'!DC151</f>
        <v>0</v>
      </c>
      <c r="DD151" s="400">
        <f>CZ151+'APONTAMENTO CREDENCIAMENTO'!DD151</f>
        <v>0</v>
      </c>
      <c r="DE151" s="400">
        <f>DA151+'APONTAMENTO CREDENCIAMENTO'!DE151</f>
        <v>0</v>
      </c>
      <c r="DF151" s="400">
        <f>DB151+'APONTAMENTO CREDENCIAMENTO'!DF151</f>
        <v>0</v>
      </c>
      <c r="DG151" s="400">
        <f>DC151+'APONTAMENTO CREDENCIAMENTO'!DG151</f>
        <v>0</v>
      </c>
      <c r="DH151" s="400">
        <f>DD151+'APONTAMENTO CREDENCIAMENTO'!DH151</f>
        <v>0</v>
      </c>
      <c r="DI151" s="400">
        <f>DE151+'APONTAMENTO CREDENCIAMENTO'!DI151</f>
        <v>0</v>
      </c>
      <c r="DJ151" s="400">
        <f>DF151+'APONTAMENTO CREDENCIAMENTO'!DJ151</f>
        <v>0</v>
      </c>
      <c r="DK151" s="400">
        <f>DG151+'APONTAMENTO CREDENCIAMENTO'!DK151</f>
        <v>0</v>
      </c>
      <c r="DL151" s="400">
        <f>DH151+'APONTAMENTO CREDENCIAMENTO'!DL151</f>
        <v>0</v>
      </c>
      <c r="DM151" s="400">
        <f>DI151+'APONTAMENTO CREDENCIAMENTO'!DM151</f>
        <v>0</v>
      </c>
      <c r="DN151" s="400">
        <f>DJ151+'APONTAMENTO CREDENCIAMENTO'!DN151</f>
        <v>0</v>
      </c>
      <c r="DO151" s="400">
        <f>DK151+'APONTAMENTO CREDENCIAMENTO'!DO151</f>
        <v>0</v>
      </c>
      <c r="DP151" s="400">
        <f>DL151+'APONTAMENTO CREDENCIAMENTO'!DP151</f>
        <v>0</v>
      </c>
      <c r="DQ151" s="400">
        <f>DM151+'APONTAMENTO CREDENCIAMENTO'!DQ151</f>
        <v>0</v>
      </c>
      <c r="DR151" s="400">
        <f>DN151+'APONTAMENTO CREDENCIAMENTO'!DR151</f>
        <v>0</v>
      </c>
      <c r="DS151" s="400">
        <f>DO151+'APONTAMENTO CREDENCIAMENTO'!DS151</f>
        <v>0</v>
      </c>
      <c r="DT151" s="400">
        <f>DP151+'APONTAMENTO CREDENCIAMENTO'!DT151</f>
        <v>0</v>
      </c>
      <c r="DU151" s="400">
        <f>DQ151+'APONTAMENTO CREDENCIAMENTO'!DU151</f>
        <v>0</v>
      </c>
      <c r="DV151" s="400">
        <f>DR151+'APONTAMENTO CREDENCIAMENTO'!DV151</f>
        <v>0</v>
      </c>
      <c r="DW151" s="400">
        <f>DS151+'APONTAMENTO CREDENCIAMENTO'!DW151</f>
        <v>0</v>
      </c>
      <c r="DX151" s="400">
        <f>DT151+'APONTAMENTO CREDENCIAMENTO'!DX151</f>
        <v>0</v>
      </c>
      <c r="DY151" s="400">
        <f>DU151+'APONTAMENTO CREDENCIAMENTO'!DY151</f>
        <v>0</v>
      </c>
      <c r="DZ151" s="400">
        <f>DV151+'APONTAMENTO CREDENCIAMENTO'!DZ151</f>
        <v>0</v>
      </c>
      <c r="EA151" s="400">
        <f>DW151+'APONTAMENTO CREDENCIAMENTO'!EA151</f>
        <v>0</v>
      </c>
      <c r="EB151" s="400">
        <f>DX151+'APONTAMENTO CREDENCIAMENTO'!EB151</f>
        <v>0</v>
      </c>
      <c r="EC151" s="400">
        <f>DY151+'APONTAMENTO CREDENCIAMENTO'!EC151</f>
        <v>0</v>
      </c>
      <c r="ED151" s="400">
        <f>DZ151+'APONTAMENTO CREDENCIAMENTO'!ED151</f>
        <v>0</v>
      </c>
      <c r="EE151" s="400">
        <f>EA151+'APONTAMENTO CREDENCIAMENTO'!EE151</f>
        <v>0</v>
      </c>
      <c r="EF151" s="400">
        <f>EB151+'APONTAMENTO CREDENCIAMENTO'!EF151</f>
        <v>0</v>
      </c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v>0</v>
      </c>
      <c r="EQ151" s="171">
        <v>0</v>
      </c>
      <c r="ER151" s="171">
        <v>0</v>
      </c>
      <c r="ES151" s="171">
        <v>0</v>
      </c>
      <c r="ET151" s="171">
        <v>0</v>
      </c>
      <c r="EU151" s="171">
        <v>0</v>
      </c>
      <c r="EV151" s="172">
        <v>0</v>
      </c>
      <c r="EW151" s="367">
        <v>11465.63</v>
      </c>
      <c r="EX151" s="248">
        <v>5393.22</v>
      </c>
      <c r="EY151" s="174">
        <v>0</v>
      </c>
      <c r="EZ151" s="249">
        <v>0</v>
      </c>
      <c r="FA151" s="249">
        <v>0</v>
      </c>
      <c r="FB151" s="174">
        <v>0</v>
      </c>
      <c r="FC151" s="175">
        <v>0</v>
      </c>
      <c r="FD151" s="250">
        <v>0</v>
      </c>
      <c r="FE151" s="176">
        <v>16858.849999999999</v>
      </c>
      <c r="FF151" s="177">
        <v>5393.22</v>
      </c>
      <c r="FG151" s="177">
        <v>0</v>
      </c>
      <c r="FH151" s="177">
        <v>0</v>
      </c>
      <c r="FI151" s="177">
        <v>0</v>
      </c>
      <c r="FJ151" s="177">
        <v>0</v>
      </c>
      <c r="FK151" s="177">
        <v>0</v>
      </c>
      <c r="FL151" s="177">
        <v>0</v>
      </c>
      <c r="FM151" s="177">
        <v>0</v>
      </c>
      <c r="FN151" s="177">
        <v>0</v>
      </c>
      <c r="FO151" s="177">
        <v>0</v>
      </c>
      <c r="FP151" s="177">
        <v>0</v>
      </c>
      <c r="FQ151" s="177">
        <v>0</v>
      </c>
      <c r="FR151" s="177">
        <v>0</v>
      </c>
      <c r="FS151" s="177">
        <v>0</v>
      </c>
      <c r="FT151" s="177">
        <v>0</v>
      </c>
      <c r="FU151" s="177">
        <v>0</v>
      </c>
      <c r="FV151" s="177">
        <v>0</v>
      </c>
      <c r="FW151" s="177">
        <v>0</v>
      </c>
      <c r="FX151" s="177">
        <v>0</v>
      </c>
      <c r="FY151" s="177">
        <v>0</v>
      </c>
      <c r="FZ151" s="177">
        <v>0</v>
      </c>
      <c r="GA151" s="177">
        <v>0</v>
      </c>
      <c r="GB151" s="177">
        <v>0</v>
      </c>
      <c r="GC151" s="177">
        <v>0</v>
      </c>
      <c r="GD151" s="177">
        <v>0</v>
      </c>
      <c r="GE151" s="177">
        <v>0</v>
      </c>
      <c r="GF151" s="177">
        <v>0</v>
      </c>
      <c r="GG151" s="177">
        <v>0</v>
      </c>
      <c r="GH151" s="177">
        <v>0</v>
      </c>
      <c r="GI151" s="177">
        <v>0</v>
      </c>
      <c r="GJ151" s="177">
        <v>0</v>
      </c>
      <c r="GK151" s="178"/>
      <c r="GL151" s="103">
        <v>0</v>
      </c>
      <c r="GM151" s="124"/>
      <c r="GN151" s="104">
        <v>0</v>
      </c>
      <c r="GO151" s="104">
        <v>0</v>
      </c>
      <c r="GP151" s="104">
        <v>0</v>
      </c>
      <c r="GQ151" s="104">
        <v>0</v>
      </c>
      <c r="GR151" s="104">
        <v>0</v>
      </c>
      <c r="GS151" s="104">
        <v>0</v>
      </c>
      <c r="GT151" s="104">
        <v>0</v>
      </c>
      <c r="GU151" s="104">
        <v>0</v>
      </c>
      <c r="GV151" s="104">
        <v>0</v>
      </c>
      <c r="GW151" s="104">
        <v>0</v>
      </c>
      <c r="GX151" s="104">
        <v>0</v>
      </c>
      <c r="GY151" s="104">
        <v>0</v>
      </c>
      <c r="GZ151" s="104">
        <v>0</v>
      </c>
      <c r="HA151" s="104">
        <v>0</v>
      </c>
      <c r="HB151" s="104">
        <v>0</v>
      </c>
      <c r="HC151" s="104">
        <v>0</v>
      </c>
      <c r="HD151" s="104">
        <v>0</v>
      </c>
      <c r="HE151" s="104">
        <v>0</v>
      </c>
      <c r="HF151" s="104">
        <v>0</v>
      </c>
      <c r="HG151" s="104">
        <v>0</v>
      </c>
      <c r="HH151" s="104">
        <v>0</v>
      </c>
      <c r="HI151" s="104">
        <v>0</v>
      </c>
      <c r="HJ151" s="104">
        <v>0</v>
      </c>
      <c r="HK151" s="104">
        <v>0</v>
      </c>
      <c r="HL151" s="104">
        <v>0</v>
      </c>
      <c r="HM151" s="104">
        <v>0</v>
      </c>
      <c r="HN151" s="104">
        <v>0</v>
      </c>
      <c r="HO151" s="104">
        <v>0</v>
      </c>
      <c r="HP151" s="104"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v>0</v>
      </c>
      <c r="HZ151" s="280">
        <v>0</v>
      </c>
      <c r="IA151" s="280">
        <v>0</v>
      </c>
      <c r="IB151" s="64" t="b">
        <v>0</v>
      </c>
      <c r="IC151" s="64"/>
    </row>
    <row r="152" spans="1:237" s="106" customFormat="1" ht="22.5" customHeight="1" x14ac:dyDescent="0.25">
      <c r="A152" s="368" t="s">
        <v>3310</v>
      </c>
      <c r="B152" s="369" t="s">
        <v>3311</v>
      </c>
      <c r="C152" s="370" t="s">
        <v>3192</v>
      </c>
      <c r="D152" s="371" t="s">
        <v>3312</v>
      </c>
      <c r="E152" s="371" t="s">
        <v>3313</v>
      </c>
      <c r="F152" s="372" t="s">
        <v>3181</v>
      </c>
      <c r="G152" s="372" t="s">
        <v>3182</v>
      </c>
      <c r="H152" s="373" t="s">
        <v>1360</v>
      </c>
      <c r="I152" s="374" t="s">
        <v>1360</v>
      </c>
      <c r="J152" s="421" t="s">
        <v>3183</v>
      </c>
      <c r="K152" s="421" t="s">
        <v>3185</v>
      </c>
      <c r="L152" s="329">
        <v>0</v>
      </c>
      <c r="M152" s="329">
        <v>0</v>
      </c>
      <c r="N152" s="657"/>
      <c r="O152" s="658" t="s">
        <v>3355</v>
      </c>
      <c r="P152" s="659">
        <v>0</v>
      </c>
      <c r="Q152" s="400"/>
      <c r="R152" s="401"/>
      <c r="S152" s="400"/>
      <c r="T152" s="401"/>
      <c r="U152" s="400">
        <f>Q152+'APONTAMENTO CREDENCIAMENTO'!U152</f>
        <v>0</v>
      </c>
      <c r="V152" s="400">
        <f>R152+'APONTAMENTO CREDENCIAMENTO'!V152</f>
        <v>0</v>
      </c>
      <c r="W152" s="400">
        <f>S152+'APONTAMENTO CREDENCIAMENTO'!W152</f>
        <v>0</v>
      </c>
      <c r="X152" s="400">
        <f>T152+'APONTAMENTO CREDENCIAMENTO'!X152</f>
        <v>0</v>
      </c>
      <c r="Y152" s="400">
        <f>U152+'APONTAMENTO CREDENCIAMENTO'!Y152</f>
        <v>0</v>
      </c>
      <c r="Z152" s="400">
        <f>V152+'APONTAMENTO CREDENCIAMENTO'!Z152</f>
        <v>0</v>
      </c>
      <c r="AA152" s="400">
        <f>W152+'APONTAMENTO CREDENCIAMENTO'!AA152</f>
        <v>0</v>
      </c>
      <c r="AB152" s="400">
        <f>X152+'APONTAMENTO CREDENCIAMENTO'!AB152</f>
        <v>0</v>
      </c>
      <c r="AC152" s="400">
        <f>Y152+'APONTAMENTO CREDENCIAMENTO'!AC152</f>
        <v>0</v>
      </c>
      <c r="AD152" s="400">
        <f>Z152+'APONTAMENTO CREDENCIAMENTO'!AD152</f>
        <v>0</v>
      </c>
      <c r="AE152" s="400">
        <f>AA152+'APONTAMENTO CREDENCIAMENTO'!AE152</f>
        <v>0</v>
      </c>
      <c r="AF152" s="400">
        <f>AB152+'APONTAMENTO CREDENCIAMENTO'!AF152</f>
        <v>0</v>
      </c>
      <c r="AG152" s="400">
        <f>AC152+'APONTAMENTO CREDENCIAMENTO'!AG152</f>
        <v>0</v>
      </c>
      <c r="AH152" s="400">
        <f>AD152+'APONTAMENTO CREDENCIAMENTO'!AH152</f>
        <v>0</v>
      </c>
      <c r="AI152" s="400">
        <f>AE152+'APONTAMENTO CREDENCIAMENTO'!AI152</f>
        <v>0</v>
      </c>
      <c r="AJ152" s="400">
        <f>AF152+'APONTAMENTO CREDENCIAMENTO'!AJ152</f>
        <v>0</v>
      </c>
      <c r="AK152" s="400">
        <f>AG152+'APONTAMENTO CREDENCIAMENTO'!AK152</f>
        <v>0</v>
      </c>
      <c r="AL152" s="400">
        <f>AH152+'APONTAMENTO CREDENCIAMENTO'!AL152</f>
        <v>0</v>
      </c>
      <c r="AM152" s="400">
        <f>AI152+'APONTAMENTO CREDENCIAMENTO'!AM152</f>
        <v>0</v>
      </c>
      <c r="AN152" s="400">
        <f>AJ152+'APONTAMENTO CREDENCIAMENTO'!AN152</f>
        <v>0</v>
      </c>
      <c r="AO152" s="400">
        <f>AK152+'APONTAMENTO CREDENCIAMENTO'!AO152</f>
        <v>0</v>
      </c>
      <c r="AP152" s="400">
        <f>AL152+'APONTAMENTO CREDENCIAMENTO'!AP152</f>
        <v>0</v>
      </c>
      <c r="AQ152" s="400">
        <f>AM152+'APONTAMENTO CREDENCIAMENTO'!AQ152</f>
        <v>0</v>
      </c>
      <c r="AR152" s="400">
        <f>AN152+'APONTAMENTO CREDENCIAMENTO'!AR152</f>
        <v>0</v>
      </c>
      <c r="AS152" s="400">
        <f>AO152+'APONTAMENTO CREDENCIAMENTO'!AS152</f>
        <v>0</v>
      </c>
      <c r="AT152" s="400">
        <f>AP152+'APONTAMENTO CREDENCIAMENTO'!AT152</f>
        <v>0</v>
      </c>
      <c r="AU152" s="400">
        <f>AQ152+'APONTAMENTO CREDENCIAMENTO'!AU152</f>
        <v>0</v>
      </c>
      <c r="AV152" s="400">
        <f>AR152+'APONTAMENTO CREDENCIAMENTO'!AV152</f>
        <v>0</v>
      </c>
      <c r="AW152" s="400">
        <f>AS152+'APONTAMENTO CREDENCIAMENTO'!AW152</f>
        <v>0</v>
      </c>
      <c r="AX152" s="400">
        <f>AT152+'APONTAMENTO CREDENCIAMENTO'!AX152</f>
        <v>0</v>
      </c>
      <c r="AY152" s="400">
        <f>AU152+'APONTAMENTO CREDENCIAMENTO'!AY152</f>
        <v>0</v>
      </c>
      <c r="AZ152" s="400">
        <f>AV152+'APONTAMENTO CREDENCIAMENTO'!AZ152</f>
        <v>0</v>
      </c>
      <c r="BA152" s="400">
        <f>AW152+'APONTAMENTO CREDENCIAMENTO'!BA152</f>
        <v>0</v>
      </c>
      <c r="BB152" s="400">
        <f>AX152+'APONTAMENTO CREDENCIAMENTO'!BB152</f>
        <v>0</v>
      </c>
      <c r="BC152" s="400">
        <f>AY152+'APONTAMENTO CREDENCIAMENTO'!BC152</f>
        <v>0</v>
      </c>
      <c r="BD152" s="400">
        <f>AZ152+'APONTAMENTO CREDENCIAMENTO'!BD152</f>
        <v>0</v>
      </c>
      <c r="BE152" s="400">
        <f>BA152+'APONTAMENTO CREDENCIAMENTO'!BE152</f>
        <v>0</v>
      </c>
      <c r="BF152" s="400">
        <f>BB152+'APONTAMENTO CREDENCIAMENTO'!BF152</f>
        <v>0</v>
      </c>
      <c r="BG152" s="400">
        <f>BC152+'APONTAMENTO CREDENCIAMENTO'!BG152</f>
        <v>0</v>
      </c>
      <c r="BH152" s="400">
        <f>BD152+'APONTAMENTO CREDENCIAMENTO'!BH152</f>
        <v>0</v>
      </c>
      <c r="BI152" s="400">
        <f>BE152+'APONTAMENTO CREDENCIAMENTO'!BI152</f>
        <v>0</v>
      </c>
      <c r="BJ152" s="400">
        <f>BF152+'APONTAMENTO CREDENCIAMENTO'!BJ152</f>
        <v>0</v>
      </c>
      <c r="BK152" s="400">
        <f>BG152+'APONTAMENTO CREDENCIAMENTO'!BK152</f>
        <v>0</v>
      </c>
      <c r="BL152" s="400">
        <f>BH152+'APONTAMENTO CREDENCIAMENTO'!BL152</f>
        <v>0</v>
      </c>
      <c r="BM152" s="400">
        <f>BI152+'APONTAMENTO CREDENCIAMENTO'!BM152</f>
        <v>0</v>
      </c>
      <c r="BN152" s="400">
        <f>BJ152+'APONTAMENTO CREDENCIAMENTO'!BN152</f>
        <v>0</v>
      </c>
      <c r="BO152" s="400">
        <f>BK152+'APONTAMENTO CREDENCIAMENTO'!BO152</f>
        <v>0</v>
      </c>
      <c r="BP152" s="400">
        <f>BL152+'APONTAMENTO CREDENCIAMENTO'!BP152</f>
        <v>0</v>
      </c>
      <c r="BQ152" s="400">
        <f>BM152+'APONTAMENTO CREDENCIAMENTO'!BQ152</f>
        <v>0</v>
      </c>
      <c r="BR152" s="400">
        <f>BN152+'APONTAMENTO CREDENCIAMENTO'!BR152</f>
        <v>0</v>
      </c>
      <c r="BS152" s="400">
        <f>BO152+'APONTAMENTO CREDENCIAMENTO'!BS152</f>
        <v>0</v>
      </c>
      <c r="BT152" s="400">
        <f>BP152+'APONTAMENTO CREDENCIAMENTO'!BT152</f>
        <v>0</v>
      </c>
      <c r="BU152" s="400">
        <f>BQ152+'APONTAMENTO CREDENCIAMENTO'!BU152</f>
        <v>0</v>
      </c>
      <c r="BV152" s="400">
        <f>BR152+'APONTAMENTO CREDENCIAMENTO'!BV152</f>
        <v>0</v>
      </c>
      <c r="BW152" s="400">
        <f>BS152+'APONTAMENTO CREDENCIAMENTO'!BW152</f>
        <v>0</v>
      </c>
      <c r="BX152" s="400">
        <f>BT152+'APONTAMENTO CREDENCIAMENTO'!BX152</f>
        <v>0</v>
      </c>
      <c r="BY152" s="400">
        <f>BU152+'APONTAMENTO CREDENCIAMENTO'!BY152</f>
        <v>0</v>
      </c>
      <c r="BZ152" s="400">
        <f>BV152+'APONTAMENTO CREDENCIAMENTO'!BZ152</f>
        <v>0</v>
      </c>
      <c r="CA152" s="400">
        <f>BW152+'APONTAMENTO CREDENCIAMENTO'!CA152</f>
        <v>0</v>
      </c>
      <c r="CB152" s="400">
        <f>BX152+'APONTAMENTO CREDENCIAMENTO'!CB152</f>
        <v>0</v>
      </c>
      <c r="CC152" s="400">
        <f>BY152+'APONTAMENTO CREDENCIAMENTO'!CC152</f>
        <v>0</v>
      </c>
      <c r="CD152" s="400">
        <f>BZ152+'APONTAMENTO CREDENCIAMENTO'!CD152</f>
        <v>0</v>
      </c>
      <c r="CE152" s="400">
        <f>CA152+'APONTAMENTO CREDENCIAMENTO'!CE152</f>
        <v>0</v>
      </c>
      <c r="CF152" s="400">
        <f>CB152+'APONTAMENTO CREDENCIAMENTO'!CF152</f>
        <v>0</v>
      </c>
      <c r="CG152" s="400">
        <f>CC152+'APONTAMENTO CREDENCIAMENTO'!CG152</f>
        <v>0</v>
      </c>
      <c r="CH152" s="400">
        <f>CD152+'APONTAMENTO CREDENCIAMENTO'!CH152</f>
        <v>0</v>
      </c>
      <c r="CI152" s="400">
        <f>CE152+'APONTAMENTO CREDENCIAMENTO'!CI152</f>
        <v>0</v>
      </c>
      <c r="CJ152" s="400">
        <f>CF152+'APONTAMENTO CREDENCIAMENTO'!CJ152</f>
        <v>0</v>
      </c>
      <c r="CK152" s="400">
        <f>CG152+'APONTAMENTO CREDENCIAMENTO'!CK152</f>
        <v>0</v>
      </c>
      <c r="CL152" s="400">
        <f>CH152+'APONTAMENTO CREDENCIAMENTO'!CL152</f>
        <v>0</v>
      </c>
      <c r="CM152" s="400">
        <f>CI152+'APONTAMENTO CREDENCIAMENTO'!CM152</f>
        <v>0</v>
      </c>
      <c r="CN152" s="400">
        <f>CJ152+'APONTAMENTO CREDENCIAMENTO'!CN152</f>
        <v>0</v>
      </c>
      <c r="CO152" s="400">
        <f>CK152+'APONTAMENTO CREDENCIAMENTO'!CO152</f>
        <v>0</v>
      </c>
      <c r="CP152" s="400">
        <f>CL152+'APONTAMENTO CREDENCIAMENTO'!CP152</f>
        <v>0</v>
      </c>
      <c r="CQ152" s="400">
        <f>CM152+'APONTAMENTO CREDENCIAMENTO'!CQ152</f>
        <v>0</v>
      </c>
      <c r="CR152" s="400">
        <f>CN152+'APONTAMENTO CREDENCIAMENTO'!CR152</f>
        <v>0</v>
      </c>
      <c r="CS152" s="400">
        <f>CO152+'APONTAMENTO CREDENCIAMENTO'!CS152</f>
        <v>0</v>
      </c>
      <c r="CT152" s="400">
        <f>CP152+'APONTAMENTO CREDENCIAMENTO'!CT152</f>
        <v>0</v>
      </c>
      <c r="CU152" s="400">
        <f>CQ152+'APONTAMENTO CREDENCIAMENTO'!CU152</f>
        <v>0</v>
      </c>
      <c r="CV152" s="400">
        <f>CR152+'APONTAMENTO CREDENCIAMENTO'!CV152</f>
        <v>0</v>
      </c>
      <c r="CW152" s="400">
        <f>CS152+'APONTAMENTO CREDENCIAMENTO'!CW152</f>
        <v>0</v>
      </c>
      <c r="CX152" s="400">
        <f>CT152+'APONTAMENTO CREDENCIAMENTO'!CX152</f>
        <v>0</v>
      </c>
      <c r="CY152" s="400">
        <f>CU152+'APONTAMENTO CREDENCIAMENTO'!CY152</f>
        <v>0</v>
      </c>
      <c r="CZ152" s="400">
        <f>CV152+'APONTAMENTO CREDENCIAMENTO'!CZ152</f>
        <v>0</v>
      </c>
      <c r="DA152" s="400">
        <f>CW152+'APONTAMENTO CREDENCIAMENTO'!DA152</f>
        <v>0</v>
      </c>
      <c r="DB152" s="400">
        <f>CX152+'APONTAMENTO CREDENCIAMENTO'!DB152</f>
        <v>0</v>
      </c>
      <c r="DC152" s="400">
        <f>CY152+'APONTAMENTO CREDENCIAMENTO'!DC152</f>
        <v>0</v>
      </c>
      <c r="DD152" s="400">
        <f>CZ152+'APONTAMENTO CREDENCIAMENTO'!DD152</f>
        <v>0</v>
      </c>
      <c r="DE152" s="400">
        <f>DA152+'APONTAMENTO CREDENCIAMENTO'!DE152</f>
        <v>0</v>
      </c>
      <c r="DF152" s="400">
        <f>DB152+'APONTAMENTO CREDENCIAMENTO'!DF152</f>
        <v>0</v>
      </c>
      <c r="DG152" s="400">
        <f>DC152+'APONTAMENTO CREDENCIAMENTO'!DG152</f>
        <v>0</v>
      </c>
      <c r="DH152" s="400">
        <f>DD152+'APONTAMENTO CREDENCIAMENTO'!DH152</f>
        <v>0</v>
      </c>
      <c r="DI152" s="400">
        <f>DE152+'APONTAMENTO CREDENCIAMENTO'!DI152</f>
        <v>0</v>
      </c>
      <c r="DJ152" s="400">
        <f>DF152+'APONTAMENTO CREDENCIAMENTO'!DJ152</f>
        <v>0</v>
      </c>
      <c r="DK152" s="400">
        <f>DG152+'APONTAMENTO CREDENCIAMENTO'!DK152</f>
        <v>0</v>
      </c>
      <c r="DL152" s="400">
        <f>DH152+'APONTAMENTO CREDENCIAMENTO'!DL152</f>
        <v>0</v>
      </c>
      <c r="DM152" s="400">
        <f>DI152+'APONTAMENTO CREDENCIAMENTO'!DM152</f>
        <v>0</v>
      </c>
      <c r="DN152" s="400">
        <f>DJ152+'APONTAMENTO CREDENCIAMENTO'!DN152</f>
        <v>0</v>
      </c>
      <c r="DO152" s="400">
        <f>DK152+'APONTAMENTO CREDENCIAMENTO'!DO152</f>
        <v>0</v>
      </c>
      <c r="DP152" s="400">
        <f>DL152+'APONTAMENTO CREDENCIAMENTO'!DP152</f>
        <v>0</v>
      </c>
      <c r="DQ152" s="400">
        <f>DM152+'APONTAMENTO CREDENCIAMENTO'!DQ152</f>
        <v>0</v>
      </c>
      <c r="DR152" s="400">
        <f>DN152+'APONTAMENTO CREDENCIAMENTO'!DR152</f>
        <v>0</v>
      </c>
      <c r="DS152" s="400">
        <f>DO152+'APONTAMENTO CREDENCIAMENTO'!DS152</f>
        <v>0</v>
      </c>
      <c r="DT152" s="400">
        <f>DP152+'APONTAMENTO CREDENCIAMENTO'!DT152</f>
        <v>0</v>
      </c>
      <c r="DU152" s="400">
        <f>DQ152+'APONTAMENTO CREDENCIAMENTO'!DU152</f>
        <v>0</v>
      </c>
      <c r="DV152" s="400">
        <f>DR152+'APONTAMENTO CREDENCIAMENTO'!DV152</f>
        <v>0</v>
      </c>
      <c r="DW152" s="400">
        <f>DS152+'APONTAMENTO CREDENCIAMENTO'!DW152</f>
        <v>0</v>
      </c>
      <c r="DX152" s="400">
        <f>DT152+'APONTAMENTO CREDENCIAMENTO'!DX152</f>
        <v>0</v>
      </c>
      <c r="DY152" s="400">
        <f>DU152+'APONTAMENTO CREDENCIAMENTO'!DY152</f>
        <v>0</v>
      </c>
      <c r="DZ152" s="400">
        <f>DV152+'APONTAMENTO CREDENCIAMENTO'!DZ152</f>
        <v>0</v>
      </c>
      <c r="EA152" s="400">
        <f>DW152+'APONTAMENTO CREDENCIAMENTO'!EA152</f>
        <v>0</v>
      </c>
      <c r="EB152" s="400">
        <f>DX152+'APONTAMENTO CREDENCIAMENTO'!EB152</f>
        <v>0</v>
      </c>
      <c r="EC152" s="400">
        <f>DY152+'APONTAMENTO CREDENCIAMENTO'!EC152</f>
        <v>0</v>
      </c>
      <c r="ED152" s="400">
        <f>DZ152+'APONTAMENTO CREDENCIAMENTO'!ED152</f>
        <v>0</v>
      </c>
      <c r="EE152" s="400">
        <f>EA152+'APONTAMENTO CREDENCIAMENTO'!EE152</f>
        <v>0</v>
      </c>
      <c r="EF152" s="400">
        <f>EB152+'APONTAMENTO CREDENCIAMENTO'!EF152</f>
        <v>0</v>
      </c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v>0</v>
      </c>
      <c r="EQ152" s="171">
        <v>0</v>
      </c>
      <c r="ER152" s="171">
        <v>0</v>
      </c>
      <c r="ES152" s="171">
        <v>0</v>
      </c>
      <c r="ET152" s="171">
        <v>0</v>
      </c>
      <c r="EU152" s="171">
        <v>0</v>
      </c>
      <c r="EV152" s="172">
        <v>0</v>
      </c>
      <c r="EW152" s="173"/>
      <c r="EX152" s="248">
        <v>0</v>
      </c>
      <c r="EY152" s="174">
        <v>0</v>
      </c>
      <c r="EZ152" s="249">
        <v>0</v>
      </c>
      <c r="FA152" s="249">
        <v>0</v>
      </c>
      <c r="FB152" s="174">
        <v>0</v>
      </c>
      <c r="FC152" s="126">
        <v>0</v>
      </c>
      <c r="FD152" s="250"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v>0</v>
      </c>
      <c r="HZ152" s="280">
        <v>0</v>
      </c>
      <c r="IA152" s="280">
        <v>0</v>
      </c>
      <c r="IB152" s="64"/>
      <c r="IC152" s="64"/>
    </row>
    <row r="153" spans="1:237" s="106" customFormat="1" ht="22.5" customHeight="1" x14ac:dyDescent="0.25">
      <c r="A153" s="368" t="s">
        <v>3310</v>
      </c>
      <c r="B153" s="369" t="s">
        <v>3311</v>
      </c>
      <c r="C153" s="375" t="s">
        <v>3192</v>
      </c>
      <c r="D153" s="371" t="s">
        <v>3312</v>
      </c>
      <c r="E153" s="371" t="s">
        <v>3313</v>
      </c>
      <c r="F153" s="376" t="s">
        <v>3181</v>
      </c>
      <c r="G153" s="376" t="s">
        <v>3182</v>
      </c>
      <c r="H153" s="373" t="s">
        <v>1360</v>
      </c>
      <c r="I153" s="374" t="s">
        <v>1360</v>
      </c>
      <c r="J153" s="421" t="s">
        <v>3183</v>
      </c>
      <c r="K153" s="422" t="s">
        <v>3186</v>
      </c>
      <c r="L153" s="329">
        <v>0</v>
      </c>
      <c r="M153" s="329">
        <v>0</v>
      </c>
      <c r="N153" s="657"/>
      <c r="O153" s="658" t="s">
        <v>3355</v>
      </c>
      <c r="P153" s="659">
        <v>0</v>
      </c>
      <c r="Q153" s="400">
        <v>14</v>
      </c>
      <c r="R153" s="401"/>
      <c r="S153" s="400"/>
      <c r="T153" s="401"/>
      <c r="U153" s="400">
        <f>Q153+'APONTAMENTO CREDENCIAMENTO'!U153</f>
        <v>14</v>
      </c>
      <c r="V153" s="400">
        <f>R153+'APONTAMENTO CREDENCIAMENTO'!V153</f>
        <v>0</v>
      </c>
      <c r="W153" s="400">
        <f>S153+'APONTAMENTO CREDENCIAMENTO'!W153</f>
        <v>0</v>
      </c>
      <c r="X153" s="400">
        <f>T153+'APONTAMENTO CREDENCIAMENTO'!X153</f>
        <v>0</v>
      </c>
      <c r="Y153" s="400">
        <f>U153+'APONTAMENTO CREDENCIAMENTO'!Y153</f>
        <v>14</v>
      </c>
      <c r="Z153" s="400">
        <f>V153+'APONTAMENTO CREDENCIAMENTO'!Z153</f>
        <v>0</v>
      </c>
      <c r="AA153" s="400">
        <f>W153+'APONTAMENTO CREDENCIAMENTO'!AA153</f>
        <v>0</v>
      </c>
      <c r="AB153" s="400">
        <f>X153+'APONTAMENTO CREDENCIAMENTO'!AB153</f>
        <v>0</v>
      </c>
      <c r="AC153" s="400">
        <f>Y153+'APONTAMENTO CREDENCIAMENTO'!AC153</f>
        <v>14</v>
      </c>
      <c r="AD153" s="400">
        <f>Z153+'APONTAMENTO CREDENCIAMENTO'!AD153</f>
        <v>0</v>
      </c>
      <c r="AE153" s="400">
        <f>AA153+'APONTAMENTO CREDENCIAMENTO'!AE153</f>
        <v>0</v>
      </c>
      <c r="AF153" s="400">
        <f>AB153+'APONTAMENTO CREDENCIAMENTO'!AF153</f>
        <v>0</v>
      </c>
      <c r="AG153" s="400">
        <f>AC153+'APONTAMENTO CREDENCIAMENTO'!AG153</f>
        <v>14</v>
      </c>
      <c r="AH153" s="400">
        <f>AD153+'APONTAMENTO CREDENCIAMENTO'!AH153</f>
        <v>0</v>
      </c>
      <c r="AI153" s="400">
        <f>AE153+'APONTAMENTO CREDENCIAMENTO'!AI153</f>
        <v>0</v>
      </c>
      <c r="AJ153" s="400">
        <f>AF153+'APONTAMENTO CREDENCIAMENTO'!AJ153</f>
        <v>0</v>
      </c>
      <c r="AK153" s="400">
        <f>AG153+'APONTAMENTO CREDENCIAMENTO'!AK153</f>
        <v>14</v>
      </c>
      <c r="AL153" s="400">
        <f>AH153+'APONTAMENTO CREDENCIAMENTO'!AL153</f>
        <v>0</v>
      </c>
      <c r="AM153" s="400">
        <f>AI153+'APONTAMENTO CREDENCIAMENTO'!AM153</f>
        <v>0</v>
      </c>
      <c r="AN153" s="400">
        <f>AJ153+'APONTAMENTO CREDENCIAMENTO'!AN153</f>
        <v>0</v>
      </c>
      <c r="AO153" s="400">
        <f>AK153+'APONTAMENTO CREDENCIAMENTO'!AO153</f>
        <v>14</v>
      </c>
      <c r="AP153" s="400">
        <f>AL153+'APONTAMENTO CREDENCIAMENTO'!AP153</f>
        <v>0</v>
      </c>
      <c r="AQ153" s="400">
        <f>AM153+'APONTAMENTO CREDENCIAMENTO'!AQ153</f>
        <v>0</v>
      </c>
      <c r="AR153" s="400">
        <f>AN153+'APONTAMENTO CREDENCIAMENTO'!AR153</f>
        <v>0</v>
      </c>
      <c r="AS153" s="400">
        <f>AO153+'APONTAMENTO CREDENCIAMENTO'!AS153</f>
        <v>14</v>
      </c>
      <c r="AT153" s="400">
        <f>AP153+'APONTAMENTO CREDENCIAMENTO'!AT153</f>
        <v>0</v>
      </c>
      <c r="AU153" s="400">
        <f>AQ153+'APONTAMENTO CREDENCIAMENTO'!AU153</f>
        <v>0</v>
      </c>
      <c r="AV153" s="400">
        <f>AR153+'APONTAMENTO CREDENCIAMENTO'!AV153</f>
        <v>0</v>
      </c>
      <c r="AW153" s="400">
        <f>AS153+'APONTAMENTO CREDENCIAMENTO'!AW153</f>
        <v>14</v>
      </c>
      <c r="AX153" s="400">
        <f>AT153+'APONTAMENTO CREDENCIAMENTO'!AX153</f>
        <v>0</v>
      </c>
      <c r="AY153" s="400">
        <f>AU153+'APONTAMENTO CREDENCIAMENTO'!AY153</f>
        <v>0</v>
      </c>
      <c r="AZ153" s="400">
        <f>AV153+'APONTAMENTO CREDENCIAMENTO'!AZ153</f>
        <v>0</v>
      </c>
      <c r="BA153" s="400">
        <f>AW153+'APONTAMENTO CREDENCIAMENTO'!BA153</f>
        <v>14</v>
      </c>
      <c r="BB153" s="400">
        <f>AX153+'APONTAMENTO CREDENCIAMENTO'!BB153</f>
        <v>0</v>
      </c>
      <c r="BC153" s="400">
        <f>AY153+'APONTAMENTO CREDENCIAMENTO'!BC153</f>
        <v>0</v>
      </c>
      <c r="BD153" s="400">
        <f>AZ153+'APONTAMENTO CREDENCIAMENTO'!BD153</f>
        <v>0</v>
      </c>
      <c r="BE153" s="400">
        <f>BA153+'APONTAMENTO CREDENCIAMENTO'!BE153</f>
        <v>14</v>
      </c>
      <c r="BF153" s="400">
        <f>BB153+'APONTAMENTO CREDENCIAMENTO'!BF153</f>
        <v>0</v>
      </c>
      <c r="BG153" s="400">
        <f>BC153+'APONTAMENTO CREDENCIAMENTO'!BG153</f>
        <v>0</v>
      </c>
      <c r="BH153" s="400">
        <f>BD153+'APONTAMENTO CREDENCIAMENTO'!BH153</f>
        <v>0</v>
      </c>
      <c r="BI153" s="400">
        <f>BE153+'APONTAMENTO CREDENCIAMENTO'!BI153</f>
        <v>14</v>
      </c>
      <c r="BJ153" s="400">
        <f>BF153+'APONTAMENTO CREDENCIAMENTO'!BJ153</f>
        <v>0</v>
      </c>
      <c r="BK153" s="400">
        <f>BG153+'APONTAMENTO CREDENCIAMENTO'!BK153</f>
        <v>0</v>
      </c>
      <c r="BL153" s="400">
        <f>BH153+'APONTAMENTO CREDENCIAMENTO'!BL153</f>
        <v>0</v>
      </c>
      <c r="BM153" s="400">
        <f>BI153+'APONTAMENTO CREDENCIAMENTO'!BM153</f>
        <v>14</v>
      </c>
      <c r="BN153" s="400">
        <f>BJ153+'APONTAMENTO CREDENCIAMENTO'!BN153</f>
        <v>0</v>
      </c>
      <c r="BO153" s="400">
        <f>BK153+'APONTAMENTO CREDENCIAMENTO'!BO153</f>
        <v>0</v>
      </c>
      <c r="BP153" s="400">
        <f>BL153+'APONTAMENTO CREDENCIAMENTO'!BP153</f>
        <v>0</v>
      </c>
      <c r="BQ153" s="400">
        <f>BM153+'APONTAMENTO CREDENCIAMENTO'!BQ153</f>
        <v>14</v>
      </c>
      <c r="BR153" s="400">
        <f>BN153+'APONTAMENTO CREDENCIAMENTO'!BR153</f>
        <v>0</v>
      </c>
      <c r="BS153" s="400">
        <f>BO153+'APONTAMENTO CREDENCIAMENTO'!BS153</f>
        <v>0</v>
      </c>
      <c r="BT153" s="400">
        <f>BP153+'APONTAMENTO CREDENCIAMENTO'!BT153</f>
        <v>0</v>
      </c>
      <c r="BU153" s="400">
        <f>BQ153+'APONTAMENTO CREDENCIAMENTO'!BU153</f>
        <v>14</v>
      </c>
      <c r="BV153" s="400">
        <f>BR153+'APONTAMENTO CREDENCIAMENTO'!BV153</f>
        <v>0</v>
      </c>
      <c r="BW153" s="400">
        <f>BS153+'APONTAMENTO CREDENCIAMENTO'!BW153</f>
        <v>0</v>
      </c>
      <c r="BX153" s="400">
        <f>BT153+'APONTAMENTO CREDENCIAMENTO'!BX153</f>
        <v>0</v>
      </c>
      <c r="BY153" s="400">
        <f>BU153+'APONTAMENTO CREDENCIAMENTO'!BY153</f>
        <v>14</v>
      </c>
      <c r="BZ153" s="400">
        <f>BV153+'APONTAMENTO CREDENCIAMENTO'!BZ153</f>
        <v>0</v>
      </c>
      <c r="CA153" s="400">
        <f>BW153+'APONTAMENTO CREDENCIAMENTO'!CA153</f>
        <v>0</v>
      </c>
      <c r="CB153" s="400">
        <f>BX153+'APONTAMENTO CREDENCIAMENTO'!CB153</f>
        <v>0</v>
      </c>
      <c r="CC153" s="400">
        <f>BY153+'APONTAMENTO CREDENCIAMENTO'!CC153</f>
        <v>14</v>
      </c>
      <c r="CD153" s="400">
        <f>BZ153+'APONTAMENTO CREDENCIAMENTO'!CD153</f>
        <v>0</v>
      </c>
      <c r="CE153" s="400">
        <f>CA153+'APONTAMENTO CREDENCIAMENTO'!CE153</f>
        <v>0</v>
      </c>
      <c r="CF153" s="400">
        <f>CB153+'APONTAMENTO CREDENCIAMENTO'!CF153</f>
        <v>0</v>
      </c>
      <c r="CG153" s="400">
        <f>CC153+'APONTAMENTO CREDENCIAMENTO'!CG153</f>
        <v>14</v>
      </c>
      <c r="CH153" s="400">
        <f>CD153+'APONTAMENTO CREDENCIAMENTO'!CH153</f>
        <v>0</v>
      </c>
      <c r="CI153" s="400">
        <f>CE153+'APONTAMENTO CREDENCIAMENTO'!CI153</f>
        <v>0</v>
      </c>
      <c r="CJ153" s="400">
        <f>CF153+'APONTAMENTO CREDENCIAMENTO'!CJ153</f>
        <v>0</v>
      </c>
      <c r="CK153" s="400">
        <f>CG153+'APONTAMENTO CREDENCIAMENTO'!CK153</f>
        <v>14</v>
      </c>
      <c r="CL153" s="400">
        <f>CH153+'APONTAMENTO CREDENCIAMENTO'!CL153</f>
        <v>0</v>
      </c>
      <c r="CM153" s="400">
        <f>CI153+'APONTAMENTO CREDENCIAMENTO'!CM153</f>
        <v>0</v>
      </c>
      <c r="CN153" s="400">
        <f>CJ153+'APONTAMENTO CREDENCIAMENTO'!CN153</f>
        <v>0</v>
      </c>
      <c r="CO153" s="400">
        <f>CK153+'APONTAMENTO CREDENCIAMENTO'!CO153</f>
        <v>14</v>
      </c>
      <c r="CP153" s="400">
        <f>CL153+'APONTAMENTO CREDENCIAMENTO'!CP153</f>
        <v>0</v>
      </c>
      <c r="CQ153" s="400">
        <f>CM153+'APONTAMENTO CREDENCIAMENTO'!CQ153</f>
        <v>0</v>
      </c>
      <c r="CR153" s="400">
        <f>CN153+'APONTAMENTO CREDENCIAMENTO'!CR153</f>
        <v>0</v>
      </c>
      <c r="CS153" s="400">
        <f>CO153+'APONTAMENTO CREDENCIAMENTO'!CS153</f>
        <v>14</v>
      </c>
      <c r="CT153" s="400">
        <f>CP153+'APONTAMENTO CREDENCIAMENTO'!CT153</f>
        <v>0</v>
      </c>
      <c r="CU153" s="400">
        <f>CQ153+'APONTAMENTO CREDENCIAMENTO'!CU153</f>
        <v>0</v>
      </c>
      <c r="CV153" s="400">
        <f>CR153+'APONTAMENTO CREDENCIAMENTO'!CV153</f>
        <v>0</v>
      </c>
      <c r="CW153" s="400">
        <f>CS153+'APONTAMENTO CREDENCIAMENTO'!CW153</f>
        <v>14</v>
      </c>
      <c r="CX153" s="400">
        <f>CT153+'APONTAMENTO CREDENCIAMENTO'!CX153</f>
        <v>0</v>
      </c>
      <c r="CY153" s="400">
        <f>CU153+'APONTAMENTO CREDENCIAMENTO'!CY153</f>
        <v>0</v>
      </c>
      <c r="CZ153" s="400">
        <f>CV153+'APONTAMENTO CREDENCIAMENTO'!CZ153</f>
        <v>0</v>
      </c>
      <c r="DA153" s="400">
        <f>CW153+'APONTAMENTO CREDENCIAMENTO'!DA153</f>
        <v>14</v>
      </c>
      <c r="DB153" s="400">
        <f>CX153+'APONTAMENTO CREDENCIAMENTO'!DB153</f>
        <v>0</v>
      </c>
      <c r="DC153" s="400">
        <f>CY153+'APONTAMENTO CREDENCIAMENTO'!DC153</f>
        <v>0</v>
      </c>
      <c r="DD153" s="400">
        <f>CZ153+'APONTAMENTO CREDENCIAMENTO'!DD153</f>
        <v>0</v>
      </c>
      <c r="DE153" s="400">
        <f>DA153+'APONTAMENTO CREDENCIAMENTO'!DE153</f>
        <v>14</v>
      </c>
      <c r="DF153" s="400">
        <f>DB153+'APONTAMENTO CREDENCIAMENTO'!DF153</f>
        <v>0</v>
      </c>
      <c r="DG153" s="400">
        <f>DC153+'APONTAMENTO CREDENCIAMENTO'!DG153</f>
        <v>0</v>
      </c>
      <c r="DH153" s="400">
        <f>DD153+'APONTAMENTO CREDENCIAMENTO'!DH153</f>
        <v>0</v>
      </c>
      <c r="DI153" s="400">
        <f>DE153+'APONTAMENTO CREDENCIAMENTO'!DI153</f>
        <v>14</v>
      </c>
      <c r="DJ153" s="400">
        <f>DF153+'APONTAMENTO CREDENCIAMENTO'!DJ153</f>
        <v>0</v>
      </c>
      <c r="DK153" s="400">
        <f>DG153+'APONTAMENTO CREDENCIAMENTO'!DK153</f>
        <v>0</v>
      </c>
      <c r="DL153" s="400">
        <f>DH153+'APONTAMENTO CREDENCIAMENTO'!DL153</f>
        <v>0</v>
      </c>
      <c r="DM153" s="400">
        <f>DI153+'APONTAMENTO CREDENCIAMENTO'!DM153</f>
        <v>14</v>
      </c>
      <c r="DN153" s="400">
        <f>DJ153+'APONTAMENTO CREDENCIAMENTO'!DN153</f>
        <v>0</v>
      </c>
      <c r="DO153" s="400">
        <f>DK153+'APONTAMENTO CREDENCIAMENTO'!DO153</f>
        <v>0</v>
      </c>
      <c r="DP153" s="400">
        <f>DL153+'APONTAMENTO CREDENCIAMENTO'!DP153</f>
        <v>0</v>
      </c>
      <c r="DQ153" s="400">
        <f>DM153+'APONTAMENTO CREDENCIAMENTO'!DQ153</f>
        <v>14</v>
      </c>
      <c r="DR153" s="400">
        <f>DN153+'APONTAMENTO CREDENCIAMENTO'!DR153</f>
        <v>0</v>
      </c>
      <c r="DS153" s="400">
        <f>DO153+'APONTAMENTO CREDENCIAMENTO'!DS153</f>
        <v>0</v>
      </c>
      <c r="DT153" s="400">
        <f>DP153+'APONTAMENTO CREDENCIAMENTO'!DT153</f>
        <v>0</v>
      </c>
      <c r="DU153" s="400">
        <f>DQ153+'APONTAMENTO CREDENCIAMENTO'!DU153</f>
        <v>14</v>
      </c>
      <c r="DV153" s="400">
        <f>DR153+'APONTAMENTO CREDENCIAMENTO'!DV153</f>
        <v>0</v>
      </c>
      <c r="DW153" s="400">
        <f>DS153+'APONTAMENTO CREDENCIAMENTO'!DW153</f>
        <v>0</v>
      </c>
      <c r="DX153" s="400">
        <f>DT153+'APONTAMENTO CREDENCIAMENTO'!DX153</f>
        <v>0</v>
      </c>
      <c r="DY153" s="400">
        <f>DU153+'APONTAMENTO CREDENCIAMENTO'!DY153</f>
        <v>14</v>
      </c>
      <c r="DZ153" s="400">
        <f>DV153+'APONTAMENTO CREDENCIAMENTO'!DZ153</f>
        <v>0</v>
      </c>
      <c r="EA153" s="400">
        <f>DW153+'APONTAMENTO CREDENCIAMENTO'!EA153</f>
        <v>0</v>
      </c>
      <c r="EB153" s="400">
        <f>DX153+'APONTAMENTO CREDENCIAMENTO'!EB153</f>
        <v>0</v>
      </c>
      <c r="EC153" s="400">
        <f>DY153+'APONTAMENTO CREDENCIAMENTO'!EC153</f>
        <v>14</v>
      </c>
      <c r="ED153" s="400">
        <f>DZ153+'APONTAMENTO CREDENCIAMENTO'!ED153</f>
        <v>0</v>
      </c>
      <c r="EE153" s="400">
        <f>EA153+'APONTAMENTO CREDENCIAMENTO'!EE153</f>
        <v>0</v>
      </c>
      <c r="EF153" s="400">
        <f>EB153+'APONTAMENTO CREDENCIAMENTO'!EF153</f>
        <v>0</v>
      </c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v>14</v>
      </c>
      <c r="EQ153" s="171">
        <v>0</v>
      </c>
      <c r="ER153" s="171">
        <v>0</v>
      </c>
      <c r="ES153" s="171">
        <v>0</v>
      </c>
      <c r="ET153" s="171">
        <v>0</v>
      </c>
      <c r="EU153" s="171">
        <v>0</v>
      </c>
      <c r="EV153" s="172">
        <v>14</v>
      </c>
      <c r="EW153" s="125"/>
      <c r="EX153" s="248">
        <v>0</v>
      </c>
      <c r="EY153" s="174">
        <v>0</v>
      </c>
      <c r="EZ153" s="249">
        <v>0</v>
      </c>
      <c r="FA153" s="249">
        <v>0</v>
      </c>
      <c r="FB153" s="174">
        <v>0</v>
      </c>
      <c r="FC153" s="126">
        <v>0</v>
      </c>
      <c r="FD153" s="250"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v>0</v>
      </c>
      <c r="HZ153" s="280">
        <v>0</v>
      </c>
      <c r="IA153" s="280">
        <v>0</v>
      </c>
      <c r="IB153" s="64"/>
      <c r="IC153" s="64"/>
    </row>
    <row r="154" spans="1:237" s="106" customFormat="1" ht="22.5" customHeight="1" x14ac:dyDescent="0.25">
      <c r="A154" s="368" t="s">
        <v>3310</v>
      </c>
      <c r="B154" s="369" t="s">
        <v>3311</v>
      </c>
      <c r="C154" s="375" t="s">
        <v>3192</v>
      </c>
      <c r="D154" s="371" t="s">
        <v>3312</v>
      </c>
      <c r="E154" s="371" t="s">
        <v>3313</v>
      </c>
      <c r="F154" s="376" t="s">
        <v>3181</v>
      </c>
      <c r="G154" s="376" t="s">
        <v>3182</v>
      </c>
      <c r="H154" s="373" t="s">
        <v>1360</v>
      </c>
      <c r="I154" s="374" t="s">
        <v>1360</v>
      </c>
      <c r="J154" s="421" t="s">
        <v>3183</v>
      </c>
      <c r="K154" s="423" t="s">
        <v>3187</v>
      </c>
      <c r="L154" s="329">
        <v>0</v>
      </c>
      <c r="M154" s="329">
        <v>0</v>
      </c>
      <c r="N154" s="657"/>
      <c r="O154" s="658" t="s">
        <v>3355</v>
      </c>
      <c r="P154" s="659">
        <v>0</v>
      </c>
      <c r="Q154" s="400"/>
      <c r="R154" s="401"/>
      <c r="S154" s="400"/>
      <c r="T154" s="401"/>
      <c r="U154" s="400">
        <f>Q154+'APONTAMENTO CREDENCIAMENTO'!U154</f>
        <v>0</v>
      </c>
      <c r="V154" s="400">
        <f>R154+'APONTAMENTO CREDENCIAMENTO'!V154</f>
        <v>0</v>
      </c>
      <c r="W154" s="400">
        <f>S154+'APONTAMENTO CREDENCIAMENTO'!W154</f>
        <v>0</v>
      </c>
      <c r="X154" s="400">
        <f>T154+'APONTAMENTO CREDENCIAMENTO'!X154</f>
        <v>0</v>
      </c>
      <c r="Y154" s="400">
        <f>U154+'APONTAMENTO CREDENCIAMENTO'!Y154</f>
        <v>0</v>
      </c>
      <c r="Z154" s="400">
        <f>V154+'APONTAMENTO CREDENCIAMENTO'!Z154</f>
        <v>0</v>
      </c>
      <c r="AA154" s="400">
        <f>W154+'APONTAMENTO CREDENCIAMENTO'!AA154</f>
        <v>0</v>
      </c>
      <c r="AB154" s="400">
        <f>X154+'APONTAMENTO CREDENCIAMENTO'!AB154</f>
        <v>0</v>
      </c>
      <c r="AC154" s="400">
        <f>Y154+'APONTAMENTO CREDENCIAMENTO'!AC154</f>
        <v>0</v>
      </c>
      <c r="AD154" s="400">
        <f>Z154+'APONTAMENTO CREDENCIAMENTO'!AD154</f>
        <v>0</v>
      </c>
      <c r="AE154" s="400">
        <f>AA154+'APONTAMENTO CREDENCIAMENTO'!AE154</f>
        <v>0</v>
      </c>
      <c r="AF154" s="400">
        <f>AB154+'APONTAMENTO CREDENCIAMENTO'!AF154</f>
        <v>0</v>
      </c>
      <c r="AG154" s="400">
        <f>AC154+'APONTAMENTO CREDENCIAMENTO'!AG154</f>
        <v>0</v>
      </c>
      <c r="AH154" s="400">
        <f>AD154+'APONTAMENTO CREDENCIAMENTO'!AH154</f>
        <v>0</v>
      </c>
      <c r="AI154" s="400">
        <f>AE154+'APONTAMENTO CREDENCIAMENTO'!AI154</f>
        <v>0</v>
      </c>
      <c r="AJ154" s="400">
        <f>AF154+'APONTAMENTO CREDENCIAMENTO'!AJ154</f>
        <v>0</v>
      </c>
      <c r="AK154" s="400">
        <f>AG154+'APONTAMENTO CREDENCIAMENTO'!AK154</f>
        <v>0</v>
      </c>
      <c r="AL154" s="400">
        <f>AH154+'APONTAMENTO CREDENCIAMENTO'!AL154</f>
        <v>0</v>
      </c>
      <c r="AM154" s="400">
        <f>AI154+'APONTAMENTO CREDENCIAMENTO'!AM154</f>
        <v>0</v>
      </c>
      <c r="AN154" s="400">
        <f>AJ154+'APONTAMENTO CREDENCIAMENTO'!AN154</f>
        <v>0</v>
      </c>
      <c r="AO154" s="400">
        <f>AK154+'APONTAMENTO CREDENCIAMENTO'!AO154</f>
        <v>0</v>
      </c>
      <c r="AP154" s="400">
        <f>AL154+'APONTAMENTO CREDENCIAMENTO'!AP154</f>
        <v>0</v>
      </c>
      <c r="AQ154" s="400">
        <f>AM154+'APONTAMENTO CREDENCIAMENTO'!AQ154</f>
        <v>0</v>
      </c>
      <c r="AR154" s="400">
        <f>AN154+'APONTAMENTO CREDENCIAMENTO'!AR154</f>
        <v>0</v>
      </c>
      <c r="AS154" s="400">
        <f>AO154+'APONTAMENTO CREDENCIAMENTO'!AS154</f>
        <v>0</v>
      </c>
      <c r="AT154" s="400">
        <f>AP154+'APONTAMENTO CREDENCIAMENTO'!AT154</f>
        <v>0</v>
      </c>
      <c r="AU154" s="400">
        <f>AQ154+'APONTAMENTO CREDENCIAMENTO'!AU154</f>
        <v>0</v>
      </c>
      <c r="AV154" s="400">
        <f>AR154+'APONTAMENTO CREDENCIAMENTO'!AV154</f>
        <v>0</v>
      </c>
      <c r="AW154" s="400">
        <f>AS154+'APONTAMENTO CREDENCIAMENTO'!AW154</f>
        <v>0</v>
      </c>
      <c r="AX154" s="400">
        <f>AT154+'APONTAMENTO CREDENCIAMENTO'!AX154</f>
        <v>0</v>
      </c>
      <c r="AY154" s="400">
        <f>AU154+'APONTAMENTO CREDENCIAMENTO'!AY154</f>
        <v>0</v>
      </c>
      <c r="AZ154" s="400">
        <f>AV154+'APONTAMENTO CREDENCIAMENTO'!AZ154</f>
        <v>0</v>
      </c>
      <c r="BA154" s="400">
        <f>AW154+'APONTAMENTO CREDENCIAMENTO'!BA154</f>
        <v>0</v>
      </c>
      <c r="BB154" s="400">
        <f>AX154+'APONTAMENTO CREDENCIAMENTO'!BB154</f>
        <v>0</v>
      </c>
      <c r="BC154" s="400">
        <f>AY154+'APONTAMENTO CREDENCIAMENTO'!BC154</f>
        <v>0</v>
      </c>
      <c r="BD154" s="400">
        <f>AZ154+'APONTAMENTO CREDENCIAMENTO'!BD154</f>
        <v>0</v>
      </c>
      <c r="BE154" s="400">
        <f>BA154+'APONTAMENTO CREDENCIAMENTO'!BE154</f>
        <v>0</v>
      </c>
      <c r="BF154" s="400">
        <f>BB154+'APONTAMENTO CREDENCIAMENTO'!BF154</f>
        <v>0</v>
      </c>
      <c r="BG154" s="400">
        <f>BC154+'APONTAMENTO CREDENCIAMENTO'!BG154</f>
        <v>0</v>
      </c>
      <c r="BH154" s="400">
        <f>BD154+'APONTAMENTO CREDENCIAMENTO'!BH154</f>
        <v>0</v>
      </c>
      <c r="BI154" s="400">
        <f>BE154+'APONTAMENTO CREDENCIAMENTO'!BI154</f>
        <v>0</v>
      </c>
      <c r="BJ154" s="400">
        <f>BF154+'APONTAMENTO CREDENCIAMENTO'!BJ154</f>
        <v>0</v>
      </c>
      <c r="BK154" s="400">
        <f>BG154+'APONTAMENTO CREDENCIAMENTO'!BK154</f>
        <v>0</v>
      </c>
      <c r="BL154" s="400">
        <f>BH154+'APONTAMENTO CREDENCIAMENTO'!BL154</f>
        <v>0</v>
      </c>
      <c r="BM154" s="400">
        <f>BI154+'APONTAMENTO CREDENCIAMENTO'!BM154</f>
        <v>0</v>
      </c>
      <c r="BN154" s="400">
        <f>BJ154+'APONTAMENTO CREDENCIAMENTO'!BN154</f>
        <v>0</v>
      </c>
      <c r="BO154" s="400">
        <f>BK154+'APONTAMENTO CREDENCIAMENTO'!BO154</f>
        <v>0</v>
      </c>
      <c r="BP154" s="400">
        <f>BL154+'APONTAMENTO CREDENCIAMENTO'!BP154</f>
        <v>0</v>
      </c>
      <c r="BQ154" s="400">
        <f>BM154+'APONTAMENTO CREDENCIAMENTO'!BQ154</f>
        <v>0</v>
      </c>
      <c r="BR154" s="400">
        <f>BN154+'APONTAMENTO CREDENCIAMENTO'!BR154</f>
        <v>0</v>
      </c>
      <c r="BS154" s="400">
        <f>BO154+'APONTAMENTO CREDENCIAMENTO'!BS154</f>
        <v>0</v>
      </c>
      <c r="BT154" s="400">
        <f>BP154+'APONTAMENTO CREDENCIAMENTO'!BT154</f>
        <v>0</v>
      </c>
      <c r="BU154" s="400">
        <f>BQ154+'APONTAMENTO CREDENCIAMENTO'!BU154</f>
        <v>0</v>
      </c>
      <c r="BV154" s="400">
        <f>BR154+'APONTAMENTO CREDENCIAMENTO'!BV154</f>
        <v>0</v>
      </c>
      <c r="BW154" s="400">
        <f>BS154+'APONTAMENTO CREDENCIAMENTO'!BW154</f>
        <v>0</v>
      </c>
      <c r="BX154" s="400">
        <f>BT154+'APONTAMENTO CREDENCIAMENTO'!BX154</f>
        <v>0</v>
      </c>
      <c r="BY154" s="400">
        <f>BU154+'APONTAMENTO CREDENCIAMENTO'!BY154</f>
        <v>0</v>
      </c>
      <c r="BZ154" s="400">
        <f>BV154+'APONTAMENTO CREDENCIAMENTO'!BZ154</f>
        <v>0</v>
      </c>
      <c r="CA154" s="400">
        <f>BW154+'APONTAMENTO CREDENCIAMENTO'!CA154</f>
        <v>0</v>
      </c>
      <c r="CB154" s="400">
        <f>BX154+'APONTAMENTO CREDENCIAMENTO'!CB154</f>
        <v>0</v>
      </c>
      <c r="CC154" s="400">
        <f>BY154+'APONTAMENTO CREDENCIAMENTO'!CC154</f>
        <v>0</v>
      </c>
      <c r="CD154" s="400">
        <f>BZ154+'APONTAMENTO CREDENCIAMENTO'!CD154</f>
        <v>0</v>
      </c>
      <c r="CE154" s="400">
        <f>CA154+'APONTAMENTO CREDENCIAMENTO'!CE154</f>
        <v>0</v>
      </c>
      <c r="CF154" s="400">
        <f>CB154+'APONTAMENTO CREDENCIAMENTO'!CF154</f>
        <v>0</v>
      </c>
      <c r="CG154" s="400">
        <f>CC154+'APONTAMENTO CREDENCIAMENTO'!CG154</f>
        <v>0</v>
      </c>
      <c r="CH154" s="400">
        <f>CD154+'APONTAMENTO CREDENCIAMENTO'!CH154</f>
        <v>0</v>
      </c>
      <c r="CI154" s="400">
        <f>CE154+'APONTAMENTO CREDENCIAMENTO'!CI154</f>
        <v>0</v>
      </c>
      <c r="CJ154" s="400">
        <f>CF154+'APONTAMENTO CREDENCIAMENTO'!CJ154</f>
        <v>0</v>
      </c>
      <c r="CK154" s="400">
        <f>CG154+'APONTAMENTO CREDENCIAMENTO'!CK154</f>
        <v>0</v>
      </c>
      <c r="CL154" s="400">
        <f>CH154+'APONTAMENTO CREDENCIAMENTO'!CL154</f>
        <v>0</v>
      </c>
      <c r="CM154" s="400">
        <f>CI154+'APONTAMENTO CREDENCIAMENTO'!CM154</f>
        <v>0</v>
      </c>
      <c r="CN154" s="400">
        <f>CJ154+'APONTAMENTO CREDENCIAMENTO'!CN154</f>
        <v>0</v>
      </c>
      <c r="CO154" s="400">
        <f>CK154+'APONTAMENTO CREDENCIAMENTO'!CO154</f>
        <v>0</v>
      </c>
      <c r="CP154" s="400">
        <f>CL154+'APONTAMENTO CREDENCIAMENTO'!CP154</f>
        <v>0</v>
      </c>
      <c r="CQ154" s="400">
        <f>CM154+'APONTAMENTO CREDENCIAMENTO'!CQ154</f>
        <v>0</v>
      </c>
      <c r="CR154" s="400">
        <f>CN154+'APONTAMENTO CREDENCIAMENTO'!CR154</f>
        <v>0</v>
      </c>
      <c r="CS154" s="400">
        <f>CO154+'APONTAMENTO CREDENCIAMENTO'!CS154</f>
        <v>0</v>
      </c>
      <c r="CT154" s="400">
        <f>CP154+'APONTAMENTO CREDENCIAMENTO'!CT154</f>
        <v>0</v>
      </c>
      <c r="CU154" s="400">
        <f>CQ154+'APONTAMENTO CREDENCIAMENTO'!CU154</f>
        <v>0</v>
      </c>
      <c r="CV154" s="400">
        <f>CR154+'APONTAMENTO CREDENCIAMENTO'!CV154</f>
        <v>0</v>
      </c>
      <c r="CW154" s="400">
        <f>CS154+'APONTAMENTO CREDENCIAMENTO'!CW154</f>
        <v>0</v>
      </c>
      <c r="CX154" s="400">
        <f>CT154+'APONTAMENTO CREDENCIAMENTO'!CX154</f>
        <v>0</v>
      </c>
      <c r="CY154" s="400">
        <f>CU154+'APONTAMENTO CREDENCIAMENTO'!CY154</f>
        <v>0</v>
      </c>
      <c r="CZ154" s="400">
        <f>CV154+'APONTAMENTO CREDENCIAMENTO'!CZ154</f>
        <v>0</v>
      </c>
      <c r="DA154" s="400">
        <f>CW154+'APONTAMENTO CREDENCIAMENTO'!DA154</f>
        <v>0</v>
      </c>
      <c r="DB154" s="400">
        <f>CX154+'APONTAMENTO CREDENCIAMENTO'!DB154</f>
        <v>0</v>
      </c>
      <c r="DC154" s="400">
        <f>CY154+'APONTAMENTO CREDENCIAMENTO'!DC154</f>
        <v>0</v>
      </c>
      <c r="DD154" s="400">
        <f>CZ154+'APONTAMENTO CREDENCIAMENTO'!DD154</f>
        <v>0</v>
      </c>
      <c r="DE154" s="400">
        <f>DA154+'APONTAMENTO CREDENCIAMENTO'!DE154</f>
        <v>0</v>
      </c>
      <c r="DF154" s="400">
        <f>DB154+'APONTAMENTO CREDENCIAMENTO'!DF154</f>
        <v>0</v>
      </c>
      <c r="DG154" s="400">
        <f>DC154+'APONTAMENTO CREDENCIAMENTO'!DG154</f>
        <v>0</v>
      </c>
      <c r="DH154" s="400">
        <f>DD154+'APONTAMENTO CREDENCIAMENTO'!DH154</f>
        <v>0</v>
      </c>
      <c r="DI154" s="400">
        <f>DE154+'APONTAMENTO CREDENCIAMENTO'!DI154</f>
        <v>0</v>
      </c>
      <c r="DJ154" s="400">
        <f>DF154+'APONTAMENTO CREDENCIAMENTO'!DJ154</f>
        <v>0</v>
      </c>
      <c r="DK154" s="400">
        <f>DG154+'APONTAMENTO CREDENCIAMENTO'!DK154</f>
        <v>0</v>
      </c>
      <c r="DL154" s="400">
        <f>DH154+'APONTAMENTO CREDENCIAMENTO'!DL154</f>
        <v>0</v>
      </c>
      <c r="DM154" s="400">
        <f>DI154+'APONTAMENTO CREDENCIAMENTO'!DM154</f>
        <v>0</v>
      </c>
      <c r="DN154" s="400">
        <f>DJ154+'APONTAMENTO CREDENCIAMENTO'!DN154</f>
        <v>0</v>
      </c>
      <c r="DO154" s="400">
        <f>DK154+'APONTAMENTO CREDENCIAMENTO'!DO154</f>
        <v>0</v>
      </c>
      <c r="DP154" s="400">
        <f>DL154+'APONTAMENTO CREDENCIAMENTO'!DP154</f>
        <v>0</v>
      </c>
      <c r="DQ154" s="400">
        <f>DM154+'APONTAMENTO CREDENCIAMENTO'!DQ154</f>
        <v>0</v>
      </c>
      <c r="DR154" s="400">
        <f>DN154+'APONTAMENTO CREDENCIAMENTO'!DR154</f>
        <v>0</v>
      </c>
      <c r="DS154" s="400">
        <f>DO154+'APONTAMENTO CREDENCIAMENTO'!DS154</f>
        <v>0</v>
      </c>
      <c r="DT154" s="400">
        <f>DP154+'APONTAMENTO CREDENCIAMENTO'!DT154</f>
        <v>0</v>
      </c>
      <c r="DU154" s="400">
        <f>DQ154+'APONTAMENTO CREDENCIAMENTO'!DU154</f>
        <v>0</v>
      </c>
      <c r="DV154" s="400">
        <f>DR154+'APONTAMENTO CREDENCIAMENTO'!DV154</f>
        <v>0</v>
      </c>
      <c r="DW154" s="400">
        <f>DS154+'APONTAMENTO CREDENCIAMENTO'!DW154</f>
        <v>0</v>
      </c>
      <c r="DX154" s="400">
        <f>DT154+'APONTAMENTO CREDENCIAMENTO'!DX154</f>
        <v>0</v>
      </c>
      <c r="DY154" s="400">
        <f>DU154+'APONTAMENTO CREDENCIAMENTO'!DY154</f>
        <v>0</v>
      </c>
      <c r="DZ154" s="400">
        <f>DV154+'APONTAMENTO CREDENCIAMENTO'!DZ154</f>
        <v>0</v>
      </c>
      <c r="EA154" s="400">
        <f>DW154+'APONTAMENTO CREDENCIAMENTO'!EA154</f>
        <v>0</v>
      </c>
      <c r="EB154" s="400">
        <f>DX154+'APONTAMENTO CREDENCIAMENTO'!EB154</f>
        <v>0</v>
      </c>
      <c r="EC154" s="400">
        <f>DY154+'APONTAMENTO CREDENCIAMENTO'!EC154</f>
        <v>0</v>
      </c>
      <c r="ED154" s="400">
        <f>DZ154+'APONTAMENTO CREDENCIAMENTO'!ED154</f>
        <v>0</v>
      </c>
      <c r="EE154" s="400">
        <f>EA154+'APONTAMENTO CREDENCIAMENTO'!EE154</f>
        <v>0</v>
      </c>
      <c r="EF154" s="400">
        <f>EB154+'APONTAMENTO CREDENCIAMENTO'!EF154</f>
        <v>0</v>
      </c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v>0</v>
      </c>
      <c r="EQ154" s="171">
        <v>0</v>
      </c>
      <c r="ER154" s="171">
        <v>0</v>
      </c>
      <c r="ES154" s="171">
        <v>0</v>
      </c>
      <c r="ET154" s="171">
        <v>0</v>
      </c>
      <c r="EU154" s="171">
        <v>0</v>
      </c>
      <c r="EV154" s="172">
        <v>0</v>
      </c>
      <c r="EW154" s="127"/>
      <c r="EX154" s="248">
        <v>0</v>
      </c>
      <c r="EY154" s="174">
        <v>0</v>
      </c>
      <c r="EZ154" s="249">
        <v>0</v>
      </c>
      <c r="FA154" s="249">
        <v>0</v>
      </c>
      <c r="FB154" s="174">
        <v>0</v>
      </c>
      <c r="FC154" s="126">
        <v>0</v>
      </c>
      <c r="FD154" s="250"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v>0</v>
      </c>
      <c r="HZ154" s="280">
        <v>0</v>
      </c>
      <c r="IA154" s="280">
        <v>0</v>
      </c>
      <c r="IB154" s="65"/>
      <c r="IC154" s="65"/>
    </row>
    <row r="155" spans="1:237" s="106" customFormat="1" ht="22.5" customHeight="1" thickBot="1" x14ac:dyDescent="0.3">
      <c r="A155" s="377" t="s">
        <v>3310</v>
      </c>
      <c r="B155" s="378" t="s">
        <v>3311</v>
      </c>
      <c r="C155" s="379" t="s">
        <v>3192</v>
      </c>
      <c r="D155" s="380" t="s">
        <v>3312</v>
      </c>
      <c r="E155" s="380" t="s">
        <v>3313</v>
      </c>
      <c r="F155" s="381" t="s">
        <v>3181</v>
      </c>
      <c r="G155" s="381" t="s">
        <v>3182</v>
      </c>
      <c r="H155" s="382" t="s">
        <v>1360</v>
      </c>
      <c r="I155" s="383" t="s">
        <v>1360</v>
      </c>
      <c r="J155" s="421" t="s">
        <v>3183</v>
      </c>
      <c r="K155" s="424" t="s">
        <v>60</v>
      </c>
      <c r="L155" s="329">
        <v>0</v>
      </c>
      <c r="M155" s="329">
        <v>0</v>
      </c>
      <c r="N155" s="657"/>
      <c r="O155" s="658" t="s">
        <v>3355</v>
      </c>
      <c r="P155" s="659">
        <v>0</v>
      </c>
      <c r="Q155" s="400"/>
      <c r="R155" s="401"/>
      <c r="S155" s="400"/>
      <c r="T155" s="401"/>
      <c r="U155" s="400">
        <f>Q155+'APONTAMENTO CREDENCIAMENTO'!U155</f>
        <v>0</v>
      </c>
      <c r="V155" s="400">
        <f>R155+'APONTAMENTO CREDENCIAMENTO'!V155</f>
        <v>0</v>
      </c>
      <c r="W155" s="400">
        <f>S155+'APONTAMENTO CREDENCIAMENTO'!W155</f>
        <v>0</v>
      </c>
      <c r="X155" s="400">
        <f>T155+'APONTAMENTO CREDENCIAMENTO'!X155</f>
        <v>0</v>
      </c>
      <c r="Y155" s="400">
        <f>U155+'APONTAMENTO CREDENCIAMENTO'!Y155</f>
        <v>0</v>
      </c>
      <c r="Z155" s="400">
        <f>V155+'APONTAMENTO CREDENCIAMENTO'!Z155</f>
        <v>0</v>
      </c>
      <c r="AA155" s="400">
        <f>W155+'APONTAMENTO CREDENCIAMENTO'!AA155</f>
        <v>0</v>
      </c>
      <c r="AB155" s="400">
        <f>X155+'APONTAMENTO CREDENCIAMENTO'!AB155</f>
        <v>0</v>
      </c>
      <c r="AC155" s="400">
        <f>Y155+'APONTAMENTO CREDENCIAMENTO'!AC155</f>
        <v>0</v>
      </c>
      <c r="AD155" s="400">
        <f>Z155+'APONTAMENTO CREDENCIAMENTO'!AD155</f>
        <v>0</v>
      </c>
      <c r="AE155" s="400">
        <f>AA155+'APONTAMENTO CREDENCIAMENTO'!AE155</f>
        <v>0</v>
      </c>
      <c r="AF155" s="400">
        <f>AB155+'APONTAMENTO CREDENCIAMENTO'!AF155</f>
        <v>0</v>
      </c>
      <c r="AG155" s="400">
        <f>AC155+'APONTAMENTO CREDENCIAMENTO'!AG155</f>
        <v>0</v>
      </c>
      <c r="AH155" s="400">
        <f>AD155+'APONTAMENTO CREDENCIAMENTO'!AH155</f>
        <v>0</v>
      </c>
      <c r="AI155" s="400">
        <f>AE155+'APONTAMENTO CREDENCIAMENTO'!AI155</f>
        <v>0</v>
      </c>
      <c r="AJ155" s="400">
        <f>AF155+'APONTAMENTO CREDENCIAMENTO'!AJ155</f>
        <v>0</v>
      </c>
      <c r="AK155" s="400">
        <f>AG155+'APONTAMENTO CREDENCIAMENTO'!AK155</f>
        <v>0</v>
      </c>
      <c r="AL155" s="400">
        <f>AH155+'APONTAMENTO CREDENCIAMENTO'!AL155</f>
        <v>0</v>
      </c>
      <c r="AM155" s="400">
        <f>AI155+'APONTAMENTO CREDENCIAMENTO'!AM155</f>
        <v>0</v>
      </c>
      <c r="AN155" s="400">
        <f>AJ155+'APONTAMENTO CREDENCIAMENTO'!AN155</f>
        <v>0</v>
      </c>
      <c r="AO155" s="400">
        <f>AK155+'APONTAMENTO CREDENCIAMENTO'!AO155</f>
        <v>0</v>
      </c>
      <c r="AP155" s="400">
        <f>AL155+'APONTAMENTO CREDENCIAMENTO'!AP155</f>
        <v>0</v>
      </c>
      <c r="AQ155" s="400">
        <f>AM155+'APONTAMENTO CREDENCIAMENTO'!AQ155</f>
        <v>0</v>
      </c>
      <c r="AR155" s="400">
        <f>AN155+'APONTAMENTO CREDENCIAMENTO'!AR155</f>
        <v>0</v>
      </c>
      <c r="AS155" s="400">
        <f>AO155+'APONTAMENTO CREDENCIAMENTO'!AS155</f>
        <v>0</v>
      </c>
      <c r="AT155" s="400">
        <f>AP155+'APONTAMENTO CREDENCIAMENTO'!AT155</f>
        <v>0</v>
      </c>
      <c r="AU155" s="400">
        <f>AQ155+'APONTAMENTO CREDENCIAMENTO'!AU155</f>
        <v>0</v>
      </c>
      <c r="AV155" s="400">
        <f>AR155+'APONTAMENTO CREDENCIAMENTO'!AV155</f>
        <v>0</v>
      </c>
      <c r="AW155" s="400">
        <f>AS155+'APONTAMENTO CREDENCIAMENTO'!AW155</f>
        <v>0</v>
      </c>
      <c r="AX155" s="400">
        <f>AT155+'APONTAMENTO CREDENCIAMENTO'!AX155</f>
        <v>0</v>
      </c>
      <c r="AY155" s="400">
        <f>AU155+'APONTAMENTO CREDENCIAMENTO'!AY155</f>
        <v>0</v>
      </c>
      <c r="AZ155" s="400">
        <f>AV155+'APONTAMENTO CREDENCIAMENTO'!AZ155</f>
        <v>0</v>
      </c>
      <c r="BA155" s="400">
        <f>AW155+'APONTAMENTO CREDENCIAMENTO'!BA155</f>
        <v>0</v>
      </c>
      <c r="BB155" s="400">
        <f>AX155+'APONTAMENTO CREDENCIAMENTO'!BB155</f>
        <v>0</v>
      </c>
      <c r="BC155" s="400">
        <f>AY155+'APONTAMENTO CREDENCIAMENTO'!BC155</f>
        <v>0</v>
      </c>
      <c r="BD155" s="400">
        <f>AZ155+'APONTAMENTO CREDENCIAMENTO'!BD155</f>
        <v>0</v>
      </c>
      <c r="BE155" s="400">
        <f>BA155+'APONTAMENTO CREDENCIAMENTO'!BE155</f>
        <v>0</v>
      </c>
      <c r="BF155" s="400">
        <f>BB155+'APONTAMENTO CREDENCIAMENTO'!BF155</f>
        <v>0</v>
      </c>
      <c r="BG155" s="400">
        <f>BC155+'APONTAMENTO CREDENCIAMENTO'!BG155</f>
        <v>0</v>
      </c>
      <c r="BH155" s="400">
        <f>BD155+'APONTAMENTO CREDENCIAMENTO'!BH155</f>
        <v>0</v>
      </c>
      <c r="BI155" s="400">
        <f>BE155+'APONTAMENTO CREDENCIAMENTO'!BI155</f>
        <v>0</v>
      </c>
      <c r="BJ155" s="400">
        <f>BF155+'APONTAMENTO CREDENCIAMENTO'!BJ155</f>
        <v>0</v>
      </c>
      <c r="BK155" s="400">
        <f>BG155+'APONTAMENTO CREDENCIAMENTO'!BK155</f>
        <v>0</v>
      </c>
      <c r="BL155" s="400">
        <f>BH155+'APONTAMENTO CREDENCIAMENTO'!BL155</f>
        <v>0</v>
      </c>
      <c r="BM155" s="400">
        <f>BI155+'APONTAMENTO CREDENCIAMENTO'!BM155</f>
        <v>0</v>
      </c>
      <c r="BN155" s="400">
        <f>BJ155+'APONTAMENTO CREDENCIAMENTO'!BN155</f>
        <v>0</v>
      </c>
      <c r="BO155" s="400">
        <f>BK155+'APONTAMENTO CREDENCIAMENTO'!BO155</f>
        <v>0</v>
      </c>
      <c r="BP155" s="400">
        <f>BL155+'APONTAMENTO CREDENCIAMENTO'!BP155</f>
        <v>0</v>
      </c>
      <c r="BQ155" s="400">
        <f>BM155+'APONTAMENTO CREDENCIAMENTO'!BQ155</f>
        <v>0</v>
      </c>
      <c r="BR155" s="400">
        <f>BN155+'APONTAMENTO CREDENCIAMENTO'!BR155</f>
        <v>0</v>
      </c>
      <c r="BS155" s="400">
        <f>BO155+'APONTAMENTO CREDENCIAMENTO'!BS155</f>
        <v>0</v>
      </c>
      <c r="BT155" s="400">
        <f>BP155+'APONTAMENTO CREDENCIAMENTO'!BT155</f>
        <v>0</v>
      </c>
      <c r="BU155" s="400">
        <f>BQ155+'APONTAMENTO CREDENCIAMENTO'!BU155</f>
        <v>0</v>
      </c>
      <c r="BV155" s="400">
        <f>BR155+'APONTAMENTO CREDENCIAMENTO'!BV155</f>
        <v>0</v>
      </c>
      <c r="BW155" s="400">
        <f>BS155+'APONTAMENTO CREDENCIAMENTO'!BW155</f>
        <v>0</v>
      </c>
      <c r="BX155" s="400">
        <f>BT155+'APONTAMENTO CREDENCIAMENTO'!BX155</f>
        <v>0</v>
      </c>
      <c r="BY155" s="400">
        <f>BU155+'APONTAMENTO CREDENCIAMENTO'!BY155</f>
        <v>0</v>
      </c>
      <c r="BZ155" s="400">
        <f>BV155+'APONTAMENTO CREDENCIAMENTO'!BZ155</f>
        <v>0</v>
      </c>
      <c r="CA155" s="400">
        <f>BW155+'APONTAMENTO CREDENCIAMENTO'!CA155</f>
        <v>0</v>
      </c>
      <c r="CB155" s="400">
        <f>BX155+'APONTAMENTO CREDENCIAMENTO'!CB155</f>
        <v>0</v>
      </c>
      <c r="CC155" s="400">
        <f>BY155+'APONTAMENTO CREDENCIAMENTO'!CC155</f>
        <v>0</v>
      </c>
      <c r="CD155" s="400">
        <f>BZ155+'APONTAMENTO CREDENCIAMENTO'!CD155</f>
        <v>0</v>
      </c>
      <c r="CE155" s="400">
        <f>CA155+'APONTAMENTO CREDENCIAMENTO'!CE155</f>
        <v>0</v>
      </c>
      <c r="CF155" s="400">
        <f>CB155+'APONTAMENTO CREDENCIAMENTO'!CF155</f>
        <v>0</v>
      </c>
      <c r="CG155" s="400">
        <f>CC155+'APONTAMENTO CREDENCIAMENTO'!CG155</f>
        <v>0</v>
      </c>
      <c r="CH155" s="400">
        <f>CD155+'APONTAMENTO CREDENCIAMENTO'!CH155</f>
        <v>0</v>
      </c>
      <c r="CI155" s="400">
        <f>CE155+'APONTAMENTO CREDENCIAMENTO'!CI155</f>
        <v>0</v>
      </c>
      <c r="CJ155" s="400">
        <f>CF155+'APONTAMENTO CREDENCIAMENTO'!CJ155</f>
        <v>0</v>
      </c>
      <c r="CK155" s="400">
        <f>CG155+'APONTAMENTO CREDENCIAMENTO'!CK155</f>
        <v>0</v>
      </c>
      <c r="CL155" s="400">
        <f>CH155+'APONTAMENTO CREDENCIAMENTO'!CL155</f>
        <v>0</v>
      </c>
      <c r="CM155" s="400">
        <f>CI155+'APONTAMENTO CREDENCIAMENTO'!CM155</f>
        <v>0</v>
      </c>
      <c r="CN155" s="400">
        <f>CJ155+'APONTAMENTO CREDENCIAMENTO'!CN155</f>
        <v>0</v>
      </c>
      <c r="CO155" s="400">
        <f>CK155+'APONTAMENTO CREDENCIAMENTO'!CO155</f>
        <v>0</v>
      </c>
      <c r="CP155" s="400">
        <f>CL155+'APONTAMENTO CREDENCIAMENTO'!CP155</f>
        <v>0</v>
      </c>
      <c r="CQ155" s="400">
        <f>CM155+'APONTAMENTO CREDENCIAMENTO'!CQ155</f>
        <v>0</v>
      </c>
      <c r="CR155" s="400">
        <f>CN155+'APONTAMENTO CREDENCIAMENTO'!CR155</f>
        <v>0</v>
      </c>
      <c r="CS155" s="400">
        <f>CO155+'APONTAMENTO CREDENCIAMENTO'!CS155</f>
        <v>0</v>
      </c>
      <c r="CT155" s="400">
        <f>CP155+'APONTAMENTO CREDENCIAMENTO'!CT155</f>
        <v>0</v>
      </c>
      <c r="CU155" s="400">
        <f>CQ155+'APONTAMENTO CREDENCIAMENTO'!CU155</f>
        <v>0</v>
      </c>
      <c r="CV155" s="400">
        <f>CR155+'APONTAMENTO CREDENCIAMENTO'!CV155</f>
        <v>0</v>
      </c>
      <c r="CW155" s="400">
        <f>CS155+'APONTAMENTO CREDENCIAMENTO'!CW155</f>
        <v>0</v>
      </c>
      <c r="CX155" s="400">
        <f>CT155+'APONTAMENTO CREDENCIAMENTO'!CX155</f>
        <v>0</v>
      </c>
      <c r="CY155" s="400">
        <f>CU155+'APONTAMENTO CREDENCIAMENTO'!CY155</f>
        <v>0</v>
      </c>
      <c r="CZ155" s="400">
        <f>CV155+'APONTAMENTO CREDENCIAMENTO'!CZ155</f>
        <v>0</v>
      </c>
      <c r="DA155" s="400">
        <f>CW155+'APONTAMENTO CREDENCIAMENTO'!DA155</f>
        <v>0</v>
      </c>
      <c r="DB155" s="400">
        <f>CX155+'APONTAMENTO CREDENCIAMENTO'!DB155</f>
        <v>0</v>
      </c>
      <c r="DC155" s="400">
        <f>CY155+'APONTAMENTO CREDENCIAMENTO'!DC155</f>
        <v>0</v>
      </c>
      <c r="DD155" s="400">
        <f>CZ155+'APONTAMENTO CREDENCIAMENTO'!DD155</f>
        <v>0</v>
      </c>
      <c r="DE155" s="400">
        <f>DA155+'APONTAMENTO CREDENCIAMENTO'!DE155</f>
        <v>0</v>
      </c>
      <c r="DF155" s="400">
        <f>DB155+'APONTAMENTO CREDENCIAMENTO'!DF155</f>
        <v>0</v>
      </c>
      <c r="DG155" s="400">
        <f>DC155+'APONTAMENTO CREDENCIAMENTO'!DG155</f>
        <v>0</v>
      </c>
      <c r="DH155" s="400">
        <f>DD155+'APONTAMENTO CREDENCIAMENTO'!DH155</f>
        <v>0</v>
      </c>
      <c r="DI155" s="400">
        <f>DE155+'APONTAMENTO CREDENCIAMENTO'!DI155</f>
        <v>0</v>
      </c>
      <c r="DJ155" s="400">
        <f>DF155+'APONTAMENTO CREDENCIAMENTO'!DJ155</f>
        <v>0</v>
      </c>
      <c r="DK155" s="400">
        <f>DG155+'APONTAMENTO CREDENCIAMENTO'!DK155</f>
        <v>0</v>
      </c>
      <c r="DL155" s="400">
        <f>DH155+'APONTAMENTO CREDENCIAMENTO'!DL155</f>
        <v>0</v>
      </c>
      <c r="DM155" s="400">
        <f>DI155+'APONTAMENTO CREDENCIAMENTO'!DM155</f>
        <v>0</v>
      </c>
      <c r="DN155" s="400">
        <f>DJ155+'APONTAMENTO CREDENCIAMENTO'!DN155</f>
        <v>0</v>
      </c>
      <c r="DO155" s="400">
        <f>DK155+'APONTAMENTO CREDENCIAMENTO'!DO155</f>
        <v>0</v>
      </c>
      <c r="DP155" s="400">
        <f>DL155+'APONTAMENTO CREDENCIAMENTO'!DP155</f>
        <v>0</v>
      </c>
      <c r="DQ155" s="400">
        <f>DM155+'APONTAMENTO CREDENCIAMENTO'!DQ155</f>
        <v>0</v>
      </c>
      <c r="DR155" s="400">
        <f>DN155+'APONTAMENTO CREDENCIAMENTO'!DR155</f>
        <v>0</v>
      </c>
      <c r="DS155" s="400">
        <f>DO155+'APONTAMENTO CREDENCIAMENTO'!DS155</f>
        <v>0</v>
      </c>
      <c r="DT155" s="400">
        <f>DP155+'APONTAMENTO CREDENCIAMENTO'!DT155</f>
        <v>0</v>
      </c>
      <c r="DU155" s="400">
        <f>DQ155+'APONTAMENTO CREDENCIAMENTO'!DU155</f>
        <v>0</v>
      </c>
      <c r="DV155" s="400">
        <f>DR155+'APONTAMENTO CREDENCIAMENTO'!DV155</f>
        <v>0</v>
      </c>
      <c r="DW155" s="400">
        <f>DS155+'APONTAMENTO CREDENCIAMENTO'!DW155</f>
        <v>0</v>
      </c>
      <c r="DX155" s="400">
        <f>DT155+'APONTAMENTO CREDENCIAMENTO'!DX155</f>
        <v>0</v>
      </c>
      <c r="DY155" s="400">
        <f>DU155+'APONTAMENTO CREDENCIAMENTO'!DY155</f>
        <v>0</v>
      </c>
      <c r="DZ155" s="400">
        <f>DV155+'APONTAMENTO CREDENCIAMENTO'!DZ155</f>
        <v>0</v>
      </c>
      <c r="EA155" s="400">
        <f>DW155+'APONTAMENTO CREDENCIAMENTO'!EA155</f>
        <v>0</v>
      </c>
      <c r="EB155" s="400">
        <f>DX155+'APONTAMENTO CREDENCIAMENTO'!EB155</f>
        <v>0</v>
      </c>
      <c r="EC155" s="400">
        <f>DY155+'APONTAMENTO CREDENCIAMENTO'!EC155</f>
        <v>0</v>
      </c>
      <c r="ED155" s="400">
        <f>DZ155+'APONTAMENTO CREDENCIAMENTO'!ED155</f>
        <v>0</v>
      </c>
      <c r="EE155" s="400">
        <f>EA155+'APONTAMENTO CREDENCIAMENTO'!EE155</f>
        <v>0</v>
      </c>
      <c r="EF155" s="400">
        <f>EB155+'APONTAMENTO CREDENCIAMENTO'!EF155</f>
        <v>0</v>
      </c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v>0</v>
      </c>
      <c r="EQ155" s="179">
        <v>0</v>
      </c>
      <c r="ER155" s="179">
        <v>0</v>
      </c>
      <c r="ES155" s="179">
        <v>0</v>
      </c>
      <c r="ET155" s="179">
        <v>0</v>
      </c>
      <c r="EU155" s="179">
        <v>0</v>
      </c>
      <c r="EV155" s="172"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v>0</v>
      </c>
      <c r="FC155" s="256">
        <v>0</v>
      </c>
      <c r="FD155" s="250">
        <v>0</v>
      </c>
      <c r="FE155" s="257"/>
      <c r="FF155" s="181">
        <v>0</v>
      </c>
      <c r="FG155" s="181">
        <v>0</v>
      </c>
      <c r="FH155" s="181">
        <v>0</v>
      </c>
      <c r="FI155" s="181">
        <v>0</v>
      </c>
      <c r="FJ155" s="181">
        <v>0</v>
      </c>
      <c r="FK155" s="181">
        <v>0</v>
      </c>
      <c r="FL155" s="181">
        <v>0</v>
      </c>
      <c r="FM155" s="181">
        <v>0</v>
      </c>
      <c r="FN155" s="181">
        <v>0</v>
      </c>
      <c r="FO155" s="181">
        <v>0</v>
      </c>
      <c r="FP155" s="181">
        <v>0</v>
      </c>
      <c r="FQ155" s="181">
        <v>0</v>
      </c>
      <c r="FR155" s="181">
        <v>0</v>
      </c>
      <c r="FS155" s="181">
        <v>0</v>
      </c>
      <c r="FT155" s="181">
        <v>0</v>
      </c>
      <c r="FU155" s="181">
        <v>0</v>
      </c>
      <c r="FV155" s="181">
        <v>0</v>
      </c>
      <c r="FW155" s="181">
        <v>0</v>
      </c>
      <c r="FX155" s="181">
        <v>0</v>
      </c>
      <c r="FY155" s="181">
        <v>0</v>
      </c>
      <c r="FZ155" s="181">
        <v>0</v>
      </c>
      <c r="GA155" s="181">
        <v>0</v>
      </c>
      <c r="GB155" s="181">
        <v>0</v>
      </c>
      <c r="GC155" s="181">
        <v>0</v>
      </c>
      <c r="GD155" s="181">
        <v>0</v>
      </c>
      <c r="GE155" s="181">
        <v>0</v>
      </c>
      <c r="GF155" s="181">
        <v>0</v>
      </c>
      <c r="GG155" s="181">
        <v>0</v>
      </c>
      <c r="GH155" s="181">
        <v>0</v>
      </c>
      <c r="GI155" s="181">
        <v>0</v>
      </c>
      <c r="GJ155" s="181">
        <v>0</v>
      </c>
      <c r="GK155" s="258"/>
      <c r="GL155" s="103"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v>0</v>
      </c>
      <c r="HZ155" s="280">
        <v>0</v>
      </c>
      <c r="IA155" s="280">
        <v>0</v>
      </c>
    </row>
    <row r="156" spans="1:237" s="106" customFormat="1" ht="22.5" customHeight="1" x14ac:dyDescent="0.25">
      <c r="A156" t="s">
        <v>3314</v>
      </c>
      <c r="B156" s="522" t="s">
        <v>3315</v>
      </c>
      <c r="C156" s="523">
        <v>1</v>
      </c>
      <c r="D156" s="524" t="s">
        <v>3316</v>
      </c>
      <c r="E156" s="524" t="s">
        <v>3317</v>
      </c>
      <c r="F156" s="525" t="s">
        <v>3181</v>
      </c>
      <c r="G156" s="525" t="s">
        <v>3182</v>
      </c>
      <c r="H156" s="350" t="s">
        <v>1361</v>
      </c>
      <c r="I156" s="351" t="s">
        <v>1361</v>
      </c>
      <c r="J156" s="409" t="s">
        <v>3183</v>
      </c>
      <c r="K156" s="410" t="s">
        <v>3184</v>
      </c>
      <c r="L156" s="329">
        <v>0</v>
      </c>
      <c r="M156" s="329">
        <v>0</v>
      </c>
      <c r="N156" s="657"/>
      <c r="O156" s="658" t="s">
        <v>3356</v>
      </c>
      <c r="P156" s="659">
        <v>0</v>
      </c>
      <c r="Q156" s="400">
        <v>27</v>
      </c>
      <c r="R156" s="401"/>
      <c r="S156" s="400"/>
      <c r="T156" s="401"/>
      <c r="U156" s="400">
        <f>Q156+'APONTAMENTO CREDENCIAMENTO'!U156</f>
        <v>27</v>
      </c>
      <c r="V156" s="400">
        <f>R156+'APONTAMENTO CREDENCIAMENTO'!V156</f>
        <v>0</v>
      </c>
      <c r="W156" s="400">
        <f>S156+'APONTAMENTO CREDENCIAMENTO'!W156</f>
        <v>0</v>
      </c>
      <c r="X156" s="400">
        <f>T156+'APONTAMENTO CREDENCIAMENTO'!X156</f>
        <v>0</v>
      </c>
      <c r="Y156" s="400">
        <f>U156+'APONTAMENTO CREDENCIAMENTO'!Y156</f>
        <v>27</v>
      </c>
      <c r="Z156" s="400">
        <f>V156+'APONTAMENTO CREDENCIAMENTO'!Z156</f>
        <v>0</v>
      </c>
      <c r="AA156" s="400">
        <f>W156+'APONTAMENTO CREDENCIAMENTO'!AA156</f>
        <v>0</v>
      </c>
      <c r="AB156" s="400">
        <f>X156+'APONTAMENTO CREDENCIAMENTO'!AB156</f>
        <v>0</v>
      </c>
      <c r="AC156" s="400">
        <f>Y156+'APONTAMENTO CREDENCIAMENTO'!AC156</f>
        <v>27</v>
      </c>
      <c r="AD156" s="400">
        <f>Z156+'APONTAMENTO CREDENCIAMENTO'!AD156</f>
        <v>0</v>
      </c>
      <c r="AE156" s="400">
        <f>AA156+'APONTAMENTO CREDENCIAMENTO'!AE156</f>
        <v>0</v>
      </c>
      <c r="AF156" s="400">
        <f>AB156+'APONTAMENTO CREDENCIAMENTO'!AF156</f>
        <v>0</v>
      </c>
      <c r="AG156" s="400">
        <f>AC156+'APONTAMENTO CREDENCIAMENTO'!AG156</f>
        <v>27</v>
      </c>
      <c r="AH156" s="400">
        <f>AD156+'APONTAMENTO CREDENCIAMENTO'!AH156</f>
        <v>0</v>
      </c>
      <c r="AI156" s="400">
        <f>AE156+'APONTAMENTO CREDENCIAMENTO'!AI156</f>
        <v>0</v>
      </c>
      <c r="AJ156" s="400">
        <f>AF156+'APONTAMENTO CREDENCIAMENTO'!AJ156</f>
        <v>0</v>
      </c>
      <c r="AK156" s="400">
        <f>AG156+'APONTAMENTO CREDENCIAMENTO'!AK156</f>
        <v>34</v>
      </c>
      <c r="AL156" s="400">
        <f>AH156+'APONTAMENTO CREDENCIAMENTO'!AL156</f>
        <v>0</v>
      </c>
      <c r="AM156" s="400">
        <f>AI156+'APONTAMENTO CREDENCIAMENTO'!AM156</f>
        <v>0</v>
      </c>
      <c r="AN156" s="400">
        <f>AJ156+'APONTAMENTO CREDENCIAMENTO'!AN156</f>
        <v>0</v>
      </c>
      <c r="AO156" s="400">
        <f>AK156+'APONTAMENTO CREDENCIAMENTO'!AO156</f>
        <v>34</v>
      </c>
      <c r="AP156" s="400">
        <f>AL156+'APONTAMENTO CREDENCIAMENTO'!AP156</f>
        <v>0</v>
      </c>
      <c r="AQ156" s="400">
        <f>AM156+'APONTAMENTO CREDENCIAMENTO'!AQ156</f>
        <v>0</v>
      </c>
      <c r="AR156" s="400">
        <f>AN156+'APONTAMENTO CREDENCIAMENTO'!AR156</f>
        <v>0</v>
      </c>
      <c r="AS156" s="400">
        <f>AO156+'APONTAMENTO CREDENCIAMENTO'!AS156</f>
        <v>34</v>
      </c>
      <c r="AT156" s="400">
        <f>AP156+'APONTAMENTO CREDENCIAMENTO'!AT156</f>
        <v>0</v>
      </c>
      <c r="AU156" s="400">
        <f>AQ156+'APONTAMENTO CREDENCIAMENTO'!AU156</f>
        <v>0</v>
      </c>
      <c r="AV156" s="400">
        <f>AR156+'APONTAMENTO CREDENCIAMENTO'!AV156</f>
        <v>0</v>
      </c>
      <c r="AW156" s="400">
        <f>AS156+'APONTAMENTO CREDENCIAMENTO'!AW156</f>
        <v>34</v>
      </c>
      <c r="AX156" s="400">
        <f>AT156+'APONTAMENTO CREDENCIAMENTO'!AX156</f>
        <v>0</v>
      </c>
      <c r="AY156" s="400">
        <f>AU156+'APONTAMENTO CREDENCIAMENTO'!AY156</f>
        <v>0</v>
      </c>
      <c r="AZ156" s="400">
        <f>AV156+'APONTAMENTO CREDENCIAMENTO'!AZ156</f>
        <v>0</v>
      </c>
      <c r="BA156" s="400">
        <f>AW156+'APONTAMENTO CREDENCIAMENTO'!BA156</f>
        <v>35</v>
      </c>
      <c r="BB156" s="400">
        <f>AX156+'APONTAMENTO CREDENCIAMENTO'!BB156</f>
        <v>0</v>
      </c>
      <c r="BC156" s="400">
        <f>AY156+'APONTAMENTO CREDENCIAMENTO'!BC156</f>
        <v>0</v>
      </c>
      <c r="BD156" s="400">
        <f>AZ156+'APONTAMENTO CREDENCIAMENTO'!BD156</f>
        <v>0</v>
      </c>
      <c r="BE156" s="400">
        <f>BA156+'APONTAMENTO CREDENCIAMENTO'!BE156</f>
        <v>35</v>
      </c>
      <c r="BF156" s="400">
        <f>BB156+'APONTAMENTO CREDENCIAMENTO'!BF156</f>
        <v>0</v>
      </c>
      <c r="BG156" s="400">
        <f>BC156+'APONTAMENTO CREDENCIAMENTO'!BG156</f>
        <v>0</v>
      </c>
      <c r="BH156" s="400">
        <f>BD156+'APONTAMENTO CREDENCIAMENTO'!BH156</f>
        <v>0</v>
      </c>
      <c r="BI156" s="400">
        <f>BE156+'APONTAMENTO CREDENCIAMENTO'!BI156</f>
        <v>35</v>
      </c>
      <c r="BJ156" s="400">
        <f>BF156+'APONTAMENTO CREDENCIAMENTO'!BJ156</f>
        <v>0</v>
      </c>
      <c r="BK156" s="400">
        <f>BG156+'APONTAMENTO CREDENCIAMENTO'!BK156</f>
        <v>0</v>
      </c>
      <c r="BL156" s="400">
        <f>BH156+'APONTAMENTO CREDENCIAMENTO'!BL156</f>
        <v>0</v>
      </c>
      <c r="BM156" s="400">
        <f>BI156+'APONTAMENTO CREDENCIAMENTO'!BM156</f>
        <v>35</v>
      </c>
      <c r="BN156" s="400">
        <f>BJ156+'APONTAMENTO CREDENCIAMENTO'!BN156</f>
        <v>0</v>
      </c>
      <c r="BO156" s="400">
        <f>BK156+'APONTAMENTO CREDENCIAMENTO'!BO156</f>
        <v>0</v>
      </c>
      <c r="BP156" s="400">
        <f>BL156+'APONTAMENTO CREDENCIAMENTO'!BP156</f>
        <v>0</v>
      </c>
      <c r="BQ156" s="400">
        <f>BM156+'APONTAMENTO CREDENCIAMENTO'!BQ156</f>
        <v>35</v>
      </c>
      <c r="BR156" s="400">
        <f>BN156+'APONTAMENTO CREDENCIAMENTO'!BR156</f>
        <v>0</v>
      </c>
      <c r="BS156" s="400">
        <f>BO156+'APONTAMENTO CREDENCIAMENTO'!BS156</f>
        <v>0</v>
      </c>
      <c r="BT156" s="400">
        <f>BP156+'APONTAMENTO CREDENCIAMENTO'!BT156</f>
        <v>0</v>
      </c>
      <c r="BU156" s="400">
        <f>BQ156+'APONTAMENTO CREDENCIAMENTO'!BU156</f>
        <v>35</v>
      </c>
      <c r="BV156" s="400">
        <f>BR156+'APONTAMENTO CREDENCIAMENTO'!BV156</f>
        <v>0</v>
      </c>
      <c r="BW156" s="400">
        <f>BS156+'APONTAMENTO CREDENCIAMENTO'!BW156</f>
        <v>0</v>
      </c>
      <c r="BX156" s="400">
        <f>BT156+'APONTAMENTO CREDENCIAMENTO'!BX156</f>
        <v>0</v>
      </c>
      <c r="BY156" s="400">
        <f>BU156+'APONTAMENTO CREDENCIAMENTO'!BY156</f>
        <v>35</v>
      </c>
      <c r="BZ156" s="400">
        <f>BV156+'APONTAMENTO CREDENCIAMENTO'!BZ156</f>
        <v>0</v>
      </c>
      <c r="CA156" s="400">
        <f>BW156+'APONTAMENTO CREDENCIAMENTO'!CA156</f>
        <v>0</v>
      </c>
      <c r="CB156" s="400">
        <f>BX156+'APONTAMENTO CREDENCIAMENTO'!CB156</f>
        <v>0</v>
      </c>
      <c r="CC156" s="400">
        <f>BY156+'APONTAMENTO CREDENCIAMENTO'!CC156</f>
        <v>36</v>
      </c>
      <c r="CD156" s="400">
        <f>BZ156+'APONTAMENTO CREDENCIAMENTO'!CD156</f>
        <v>0</v>
      </c>
      <c r="CE156" s="400">
        <f>CA156+'APONTAMENTO CREDENCIAMENTO'!CE156</f>
        <v>0</v>
      </c>
      <c r="CF156" s="400">
        <f>CB156+'APONTAMENTO CREDENCIAMENTO'!CF156</f>
        <v>0</v>
      </c>
      <c r="CG156" s="400">
        <f>CC156+'APONTAMENTO CREDENCIAMENTO'!CG156</f>
        <v>36</v>
      </c>
      <c r="CH156" s="400">
        <f>CD156+'APONTAMENTO CREDENCIAMENTO'!CH156</f>
        <v>0</v>
      </c>
      <c r="CI156" s="400">
        <f>CE156+'APONTAMENTO CREDENCIAMENTO'!CI156</f>
        <v>0</v>
      </c>
      <c r="CJ156" s="400">
        <f>CF156+'APONTAMENTO CREDENCIAMENTO'!CJ156</f>
        <v>0</v>
      </c>
      <c r="CK156" s="400">
        <f>CG156+'APONTAMENTO CREDENCIAMENTO'!CK156</f>
        <v>36</v>
      </c>
      <c r="CL156" s="400">
        <f>CH156+'APONTAMENTO CREDENCIAMENTO'!CL156</f>
        <v>0</v>
      </c>
      <c r="CM156" s="400">
        <f>CI156+'APONTAMENTO CREDENCIAMENTO'!CM156</f>
        <v>0</v>
      </c>
      <c r="CN156" s="400">
        <f>CJ156+'APONTAMENTO CREDENCIAMENTO'!CN156</f>
        <v>0</v>
      </c>
      <c r="CO156" s="400">
        <f>CK156+'APONTAMENTO CREDENCIAMENTO'!CO156</f>
        <v>36</v>
      </c>
      <c r="CP156" s="400">
        <f>CL156+'APONTAMENTO CREDENCIAMENTO'!CP156</f>
        <v>0</v>
      </c>
      <c r="CQ156" s="400">
        <f>CM156+'APONTAMENTO CREDENCIAMENTO'!CQ156</f>
        <v>0</v>
      </c>
      <c r="CR156" s="400">
        <f>CN156+'APONTAMENTO CREDENCIAMENTO'!CR156</f>
        <v>0</v>
      </c>
      <c r="CS156" s="400">
        <f>CO156+'APONTAMENTO CREDENCIAMENTO'!CS156</f>
        <v>36</v>
      </c>
      <c r="CT156" s="400">
        <f>CP156+'APONTAMENTO CREDENCIAMENTO'!CT156</f>
        <v>0</v>
      </c>
      <c r="CU156" s="400">
        <f>CQ156+'APONTAMENTO CREDENCIAMENTO'!CU156</f>
        <v>0</v>
      </c>
      <c r="CV156" s="400">
        <f>CR156+'APONTAMENTO CREDENCIAMENTO'!CV156</f>
        <v>0</v>
      </c>
      <c r="CW156" s="400">
        <f>CS156+'APONTAMENTO CREDENCIAMENTO'!CW156</f>
        <v>36</v>
      </c>
      <c r="CX156" s="400">
        <f>CT156+'APONTAMENTO CREDENCIAMENTO'!CX156</f>
        <v>0</v>
      </c>
      <c r="CY156" s="400">
        <f>CU156+'APONTAMENTO CREDENCIAMENTO'!CY156</f>
        <v>0</v>
      </c>
      <c r="CZ156" s="400">
        <f>CV156+'APONTAMENTO CREDENCIAMENTO'!CZ156</f>
        <v>0</v>
      </c>
      <c r="DA156" s="400">
        <f>CW156+'APONTAMENTO CREDENCIAMENTO'!DA156</f>
        <v>36</v>
      </c>
      <c r="DB156" s="400">
        <f>CX156+'APONTAMENTO CREDENCIAMENTO'!DB156</f>
        <v>0</v>
      </c>
      <c r="DC156" s="400">
        <f>CY156+'APONTAMENTO CREDENCIAMENTO'!DC156</f>
        <v>0</v>
      </c>
      <c r="DD156" s="400">
        <f>CZ156+'APONTAMENTO CREDENCIAMENTO'!DD156</f>
        <v>0</v>
      </c>
      <c r="DE156" s="400">
        <f>DA156+'APONTAMENTO CREDENCIAMENTO'!DE156</f>
        <v>36</v>
      </c>
      <c r="DF156" s="400">
        <f>DB156+'APONTAMENTO CREDENCIAMENTO'!DF156</f>
        <v>0</v>
      </c>
      <c r="DG156" s="400">
        <f>DC156+'APONTAMENTO CREDENCIAMENTO'!DG156</f>
        <v>0</v>
      </c>
      <c r="DH156" s="400">
        <f>DD156+'APONTAMENTO CREDENCIAMENTO'!DH156</f>
        <v>0</v>
      </c>
      <c r="DI156" s="400">
        <f>DE156+'APONTAMENTO CREDENCIAMENTO'!DI156</f>
        <v>36</v>
      </c>
      <c r="DJ156" s="400">
        <f>DF156+'APONTAMENTO CREDENCIAMENTO'!DJ156</f>
        <v>0</v>
      </c>
      <c r="DK156" s="400">
        <f>DG156+'APONTAMENTO CREDENCIAMENTO'!DK156</f>
        <v>0</v>
      </c>
      <c r="DL156" s="400">
        <f>DH156+'APONTAMENTO CREDENCIAMENTO'!DL156</f>
        <v>0</v>
      </c>
      <c r="DM156" s="400">
        <f>DI156+'APONTAMENTO CREDENCIAMENTO'!DM156</f>
        <v>36</v>
      </c>
      <c r="DN156" s="400">
        <f>DJ156+'APONTAMENTO CREDENCIAMENTO'!DN156</f>
        <v>0</v>
      </c>
      <c r="DO156" s="400">
        <f>DK156+'APONTAMENTO CREDENCIAMENTO'!DO156</f>
        <v>0</v>
      </c>
      <c r="DP156" s="400">
        <f>DL156+'APONTAMENTO CREDENCIAMENTO'!DP156</f>
        <v>0</v>
      </c>
      <c r="DQ156" s="400">
        <f>DM156+'APONTAMENTO CREDENCIAMENTO'!DQ156</f>
        <v>36</v>
      </c>
      <c r="DR156" s="400">
        <f>DN156+'APONTAMENTO CREDENCIAMENTO'!DR156</f>
        <v>0</v>
      </c>
      <c r="DS156" s="400">
        <f>DO156+'APONTAMENTO CREDENCIAMENTO'!DS156</f>
        <v>0</v>
      </c>
      <c r="DT156" s="400">
        <f>DP156+'APONTAMENTO CREDENCIAMENTO'!DT156</f>
        <v>0</v>
      </c>
      <c r="DU156" s="400">
        <f>DQ156+'APONTAMENTO CREDENCIAMENTO'!DU156</f>
        <v>36</v>
      </c>
      <c r="DV156" s="400">
        <f>DR156+'APONTAMENTO CREDENCIAMENTO'!DV156</f>
        <v>0</v>
      </c>
      <c r="DW156" s="400">
        <f>DS156+'APONTAMENTO CREDENCIAMENTO'!DW156</f>
        <v>0</v>
      </c>
      <c r="DX156" s="400">
        <f>DT156+'APONTAMENTO CREDENCIAMENTO'!DX156</f>
        <v>0</v>
      </c>
      <c r="DY156" s="400">
        <f>DU156+'APONTAMENTO CREDENCIAMENTO'!DY156</f>
        <v>36</v>
      </c>
      <c r="DZ156" s="400">
        <f>DV156+'APONTAMENTO CREDENCIAMENTO'!DZ156</f>
        <v>0</v>
      </c>
      <c r="EA156" s="400">
        <f>DW156+'APONTAMENTO CREDENCIAMENTO'!EA156</f>
        <v>0</v>
      </c>
      <c r="EB156" s="400">
        <f>DX156+'APONTAMENTO CREDENCIAMENTO'!EB156</f>
        <v>0</v>
      </c>
      <c r="EC156" s="400">
        <f>DY156+'APONTAMENTO CREDENCIAMENTO'!EC156</f>
        <v>36</v>
      </c>
      <c r="ED156" s="400">
        <f>DZ156+'APONTAMENTO CREDENCIAMENTO'!ED156</f>
        <v>0</v>
      </c>
      <c r="EE156" s="400">
        <f>EA156+'APONTAMENTO CREDENCIAMENTO'!EE156</f>
        <v>0</v>
      </c>
      <c r="EF156" s="400">
        <f>EB156+'APONTAMENTO CREDENCIAMENTO'!EF156</f>
        <v>0</v>
      </c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v>27</v>
      </c>
      <c r="EQ156" s="171">
        <v>9</v>
      </c>
      <c r="ER156" s="171">
        <v>0</v>
      </c>
      <c r="ES156" s="171">
        <v>0</v>
      </c>
      <c r="ET156" s="171">
        <v>0</v>
      </c>
      <c r="EU156" s="171">
        <v>0</v>
      </c>
      <c r="EV156" s="172">
        <v>36</v>
      </c>
      <c r="EW156" s="367">
        <v>0</v>
      </c>
      <c r="EX156" s="248">
        <v>13656.2</v>
      </c>
      <c r="EY156" s="174">
        <v>0</v>
      </c>
      <c r="EZ156" s="249">
        <v>2696.61</v>
      </c>
      <c r="FA156" s="249">
        <v>0</v>
      </c>
      <c r="FB156" s="174">
        <v>0</v>
      </c>
      <c r="FC156" s="175">
        <v>0</v>
      </c>
      <c r="FD156" s="250">
        <v>0</v>
      </c>
      <c r="FE156" s="176">
        <v>16352.810000000001</v>
      </c>
      <c r="FF156" s="177">
        <v>13656.2</v>
      </c>
      <c r="FG156" s="177">
        <v>0</v>
      </c>
      <c r="FH156" s="177">
        <v>0</v>
      </c>
      <c r="FI156" s="177">
        <v>0</v>
      </c>
      <c r="FJ156" s="177">
        <v>0</v>
      </c>
      <c r="FK156" s="177">
        <v>2247.1750000000002</v>
      </c>
      <c r="FL156" s="177">
        <v>0</v>
      </c>
      <c r="FM156" s="177">
        <v>0</v>
      </c>
      <c r="FN156" s="177">
        <v>0</v>
      </c>
      <c r="FO156" s="177">
        <v>269.661</v>
      </c>
      <c r="FP156" s="177">
        <v>0</v>
      </c>
      <c r="FQ156" s="177">
        <v>0</v>
      </c>
      <c r="FR156" s="177">
        <v>0</v>
      </c>
      <c r="FS156" s="177">
        <v>0</v>
      </c>
      <c r="FT156" s="177">
        <v>0</v>
      </c>
      <c r="FU156" s="177">
        <v>0</v>
      </c>
      <c r="FV156" s="177">
        <v>179.774</v>
      </c>
      <c r="FW156" s="177">
        <v>0</v>
      </c>
      <c r="FX156" s="177">
        <v>0</v>
      </c>
      <c r="FY156" s="177">
        <v>0</v>
      </c>
      <c r="FZ156" s="177">
        <v>0</v>
      </c>
      <c r="GA156" s="177">
        <v>0</v>
      </c>
      <c r="GB156" s="177">
        <v>0</v>
      </c>
      <c r="GC156" s="177">
        <v>0</v>
      </c>
      <c r="GD156" s="177">
        <v>0</v>
      </c>
      <c r="GE156" s="177">
        <v>0</v>
      </c>
      <c r="GF156" s="177">
        <v>0</v>
      </c>
      <c r="GG156" s="177">
        <v>0</v>
      </c>
      <c r="GH156" s="177">
        <v>0</v>
      </c>
      <c r="GI156" s="177">
        <v>0</v>
      </c>
      <c r="GJ156" s="177">
        <v>0</v>
      </c>
      <c r="GK156" s="178"/>
      <c r="GL156" s="103">
        <v>0</v>
      </c>
      <c r="GM156" s="124"/>
      <c r="GN156" s="104">
        <v>0</v>
      </c>
      <c r="GO156" s="104">
        <v>0</v>
      </c>
      <c r="GP156" s="104">
        <v>0</v>
      </c>
      <c r="GQ156" s="104">
        <v>0</v>
      </c>
      <c r="GR156" s="104">
        <v>0</v>
      </c>
      <c r="GS156" s="104">
        <v>0</v>
      </c>
      <c r="GT156" s="104">
        <v>0</v>
      </c>
      <c r="GU156" s="104">
        <v>0</v>
      </c>
      <c r="GV156" s="104">
        <v>0</v>
      </c>
      <c r="GW156" s="104">
        <v>0</v>
      </c>
      <c r="GX156" s="104">
        <v>0</v>
      </c>
      <c r="GY156" s="104">
        <v>0</v>
      </c>
      <c r="GZ156" s="104">
        <v>0</v>
      </c>
      <c r="HA156" s="104">
        <v>0</v>
      </c>
      <c r="HB156" s="104">
        <v>0</v>
      </c>
      <c r="HC156" s="104">
        <v>0</v>
      </c>
      <c r="HD156" s="104">
        <v>0</v>
      </c>
      <c r="HE156" s="104">
        <v>0</v>
      </c>
      <c r="HF156" s="104">
        <v>0</v>
      </c>
      <c r="HG156" s="104">
        <v>0</v>
      </c>
      <c r="HH156" s="104">
        <v>0</v>
      </c>
      <c r="HI156" s="104">
        <v>0</v>
      </c>
      <c r="HJ156" s="104">
        <v>0</v>
      </c>
      <c r="HK156" s="104">
        <v>0</v>
      </c>
      <c r="HL156" s="104">
        <v>0</v>
      </c>
      <c r="HM156" s="104">
        <v>0</v>
      </c>
      <c r="HN156" s="104">
        <v>0</v>
      </c>
      <c r="HO156" s="104">
        <v>0</v>
      </c>
      <c r="HP156" s="104"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v>0</v>
      </c>
      <c r="HZ156" s="280">
        <v>0</v>
      </c>
      <c r="IA156" s="280">
        <v>0</v>
      </c>
      <c r="IB156" s="64" t="b">
        <v>0</v>
      </c>
      <c r="IC156" s="64"/>
    </row>
    <row r="157" spans="1:237" s="106" customFormat="1" ht="22.5" customHeight="1" x14ac:dyDescent="0.25">
      <c r="A157" s="368" t="s">
        <v>3314</v>
      </c>
      <c r="B157" s="369" t="s">
        <v>3315</v>
      </c>
      <c r="C157" s="370" t="s">
        <v>3191</v>
      </c>
      <c r="D157" s="371" t="s">
        <v>3316</v>
      </c>
      <c r="E157" s="371" t="s">
        <v>3317</v>
      </c>
      <c r="F157" s="372" t="s">
        <v>3181</v>
      </c>
      <c r="G157" s="372" t="s">
        <v>3182</v>
      </c>
      <c r="H157" s="373" t="s">
        <v>1361</v>
      </c>
      <c r="I157" s="374" t="s">
        <v>1361</v>
      </c>
      <c r="J157" s="421" t="s">
        <v>3183</v>
      </c>
      <c r="K157" s="421" t="s">
        <v>3185</v>
      </c>
      <c r="L157" s="329">
        <v>0</v>
      </c>
      <c r="M157" s="329">
        <v>0</v>
      </c>
      <c r="N157" s="657"/>
      <c r="O157" s="658" t="s">
        <v>3356</v>
      </c>
      <c r="P157" s="659">
        <v>0</v>
      </c>
      <c r="Q157" s="400">
        <v>5</v>
      </c>
      <c r="R157" s="401"/>
      <c r="S157" s="400"/>
      <c r="T157" s="401"/>
      <c r="U157" s="400">
        <f>Q157+'APONTAMENTO CREDENCIAMENTO'!U157</f>
        <v>5</v>
      </c>
      <c r="V157" s="400">
        <f>R157+'APONTAMENTO CREDENCIAMENTO'!V157</f>
        <v>0</v>
      </c>
      <c r="W157" s="400">
        <f>S157+'APONTAMENTO CREDENCIAMENTO'!W157</f>
        <v>0</v>
      </c>
      <c r="X157" s="400">
        <f>T157+'APONTAMENTO CREDENCIAMENTO'!X157</f>
        <v>0</v>
      </c>
      <c r="Y157" s="400">
        <f>U157+'APONTAMENTO CREDENCIAMENTO'!Y157</f>
        <v>5</v>
      </c>
      <c r="Z157" s="400">
        <f>V157+'APONTAMENTO CREDENCIAMENTO'!Z157</f>
        <v>0</v>
      </c>
      <c r="AA157" s="400">
        <f>W157+'APONTAMENTO CREDENCIAMENTO'!AA157</f>
        <v>0</v>
      </c>
      <c r="AB157" s="400">
        <f>X157+'APONTAMENTO CREDENCIAMENTO'!AB157</f>
        <v>0</v>
      </c>
      <c r="AC157" s="400">
        <f>Y157+'APONTAMENTO CREDENCIAMENTO'!AC157</f>
        <v>5</v>
      </c>
      <c r="AD157" s="400">
        <f>Z157+'APONTAMENTO CREDENCIAMENTO'!AD157</f>
        <v>0</v>
      </c>
      <c r="AE157" s="400">
        <f>AA157+'APONTAMENTO CREDENCIAMENTO'!AE157</f>
        <v>0</v>
      </c>
      <c r="AF157" s="400">
        <f>AB157+'APONTAMENTO CREDENCIAMENTO'!AF157</f>
        <v>0</v>
      </c>
      <c r="AG157" s="400">
        <f>AC157+'APONTAMENTO CREDENCIAMENTO'!AG157</f>
        <v>5</v>
      </c>
      <c r="AH157" s="400">
        <f>AD157+'APONTAMENTO CREDENCIAMENTO'!AH157</f>
        <v>0</v>
      </c>
      <c r="AI157" s="400">
        <f>AE157+'APONTAMENTO CREDENCIAMENTO'!AI157</f>
        <v>0</v>
      </c>
      <c r="AJ157" s="400">
        <f>AF157+'APONTAMENTO CREDENCIAMENTO'!AJ157</f>
        <v>0</v>
      </c>
      <c r="AK157" s="400">
        <f>AG157+'APONTAMENTO CREDENCIAMENTO'!AK157</f>
        <v>5</v>
      </c>
      <c r="AL157" s="400">
        <f>AH157+'APONTAMENTO CREDENCIAMENTO'!AL157</f>
        <v>0</v>
      </c>
      <c r="AM157" s="400">
        <f>AI157+'APONTAMENTO CREDENCIAMENTO'!AM157</f>
        <v>0</v>
      </c>
      <c r="AN157" s="400">
        <f>AJ157+'APONTAMENTO CREDENCIAMENTO'!AN157</f>
        <v>0</v>
      </c>
      <c r="AO157" s="400">
        <f>AK157+'APONTAMENTO CREDENCIAMENTO'!AO157</f>
        <v>5</v>
      </c>
      <c r="AP157" s="400">
        <f>AL157+'APONTAMENTO CREDENCIAMENTO'!AP157</f>
        <v>0</v>
      </c>
      <c r="AQ157" s="400">
        <f>AM157+'APONTAMENTO CREDENCIAMENTO'!AQ157</f>
        <v>0</v>
      </c>
      <c r="AR157" s="400">
        <f>AN157+'APONTAMENTO CREDENCIAMENTO'!AR157</f>
        <v>0</v>
      </c>
      <c r="AS157" s="400">
        <f>AO157+'APONTAMENTO CREDENCIAMENTO'!AS157</f>
        <v>5</v>
      </c>
      <c r="AT157" s="400">
        <f>AP157+'APONTAMENTO CREDENCIAMENTO'!AT157</f>
        <v>0</v>
      </c>
      <c r="AU157" s="400">
        <f>AQ157+'APONTAMENTO CREDENCIAMENTO'!AU157</f>
        <v>0</v>
      </c>
      <c r="AV157" s="400">
        <f>AR157+'APONTAMENTO CREDENCIAMENTO'!AV157</f>
        <v>0</v>
      </c>
      <c r="AW157" s="400">
        <f>AS157+'APONTAMENTO CREDENCIAMENTO'!AW157</f>
        <v>5</v>
      </c>
      <c r="AX157" s="400">
        <f>AT157+'APONTAMENTO CREDENCIAMENTO'!AX157</f>
        <v>0</v>
      </c>
      <c r="AY157" s="400">
        <f>AU157+'APONTAMENTO CREDENCIAMENTO'!AY157</f>
        <v>0</v>
      </c>
      <c r="AZ157" s="400">
        <f>AV157+'APONTAMENTO CREDENCIAMENTO'!AZ157</f>
        <v>0</v>
      </c>
      <c r="BA157" s="400">
        <f>AW157+'APONTAMENTO CREDENCIAMENTO'!BA157</f>
        <v>5</v>
      </c>
      <c r="BB157" s="400">
        <f>AX157+'APONTAMENTO CREDENCIAMENTO'!BB157</f>
        <v>0</v>
      </c>
      <c r="BC157" s="400">
        <f>AY157+'APONTAMENTO CREDENCIAMENTO'!BC157</f>
        <v>0</v>
      </c>
      <c r="BD157" s="400">
        <f>AZ157+'APONTAMENTO CREDENCIAMENTO'!BD157</f>
        <v>0</v>
      </c>
      <c r="BE157" s="400">
        <f>BA157+'APONTAMENTO CREDENCIAMENTO'!BE157</f>
        <v>5</v>
      </c>
      <c r="BF157" s="400">
        <f>BB157+'APONTAMENTO CREDENCIAMENTO'!BF157</f>
        <v>0</v>
      </c>
      <c r="BG157" s="400">
        <f>BC157+'APONTAMENTO CREDENCIAMENTO'!BG157</f>
        <v>0</v>
      </c>
      <c r="BH157" s="400">
        <f>BD157+'APONTAMENTO CREDENCIAMENTO'!BH157</f>
        <v>0</v>
      </c>
      <c r="BI157" s="400">
        <f>BE157+'APONTAMENTO CREDENCIAMENTO'!BI157</f>
        <v>5</v>
      </c>
      <c r="BJ157" s="400">
        <f>BF157+'APONTAMENTO CREDENCIAMENTO'!BJ157</f>
        <v>0</v>
      </c>
      <c r="BK157" s="400">
        <f>BG157+'APONTAMENTO CREDENCIAMENTO'!BK157</f>
        <v>0</v>
      </c>
      <c r="BL157" s="400">
        <f>BH157+'APONTAMENTO CREDENCIAMENTO'!BL157</f>
        <v>0</v>
      </c>
      <c r="BM157" s="400">
        <f>BI157+'APONTAMENTO CREDENCIAMENTO'!BM157</f>
        <v>5</v>
      </c>
      <c r="BN157" s="400">
        <f>BJ157+'APONTAMENTO CREDENCIAMENTO'!BN157</f>
        <v>0</v>
      </c>
      <c r="BO157" s="400">
        <f>BK157+'APONTAMENTO CREDENCIAMENTO'!BO157</f>
        <v>0</v>
      </c>
      <c r="BP157" s="400">
        <f>BL157+'APONTAMENTO CREDENCIAMENTO'!BP157</f>
        <v>0</v>
      </c>
      <c r="BQ157" s="400">
        <f>BM157+'APONTAMENTO CREDENCIAMENTO'!BQ157</f>
        <v>5</v>
      </c>
      <c r="BR157" s="400">
        <f>BN157+'APONTAMENTO CREDENCIAMENTO'!BR157</f>
        <v>0</v>
      </c>
      <c r="BS157" s="400">
        <f>BO157+'APONTAMENTO CREDENCIAMENTO'!BS157</f>
        <v>0</v>
      </c>
      <c r="BT157" s="400">
        <f>BP157+'APONTAMENTO CREDENCIAMENTO'!BT157</f>
        <v>0</v>
      </c>
      <c r="BU157" s="400">
        <f>BQ157+'APONTAMENTO CREDENCIAMENTO'!BU157</f>
        <v>5</v>
      </c>
      <c r="BV157" s="400">
        <f>BR157+'APONTAMENTO CREDENCIAMENTO'!BV157</f>
        <v>0</v>
      </c>
      <c r="BW157" s="400">
        <f>BS157+'APONTAMENTO CREDENCIAMENTO'!BW157</f>
        <v>0</v>
      </c>
      <c r="BX157" s="400">
        <f>BT157+'APONTAMENTO CREDENCIAMENTO'!BX157</f>
        <v>0</v>
      </c>
      <c r="BY157" s="400">
        <f>BU157+'APONTAMENTO CREDENCIAMENTO'!BY157</f>
        <v>5</v>
      </c>
      <c r="BZ157" s="400">
        <f>BV157+'APONTAMENTO CREDENCIAMENTO'!BZ157</f>
        <v>0</v>
      </c>
      <c r="CA157" s="400">
        <f>BW157+'APONTAMENTO CREDENCIAMENTO'!CA157</f>
        <v>0</v>
      </c>
      <c r="CB157" s="400">
        <f>BX157+'APONTAMENTO CREDENCIAMENTO'!CB157</f>
        <v>0</v>
      </c>
      <c r="CC157" s="400">
        <f>BY157+'APONTAMENTO CREDENCIAMENTO'!CC157</f>
        <v>5</v>
      </c>
      <c r="CD157" s="400">
        <f>BZ157+'APONTAMENTO CREDENCIAMENTO'!CD157</f>
        <v>0</v>
      </c>
      <c r="CE157" s="400">
        <f>CA157+'APONTAMENTO CREDENCIAMENTO'!CE157</f>
        <v>0</v>
      </c>
      <c r="CF157" s="400">
        <f>CB157+'APONTAMENTO CREDENCIAMENTO'!CF157</f>
        <v>0</v>
      </c>
      <c r="CG157" s="400">
        <f>CC157+'APONTAMENTO CREDENCIAMENTO'!CG157</f>
        <v>5</v>
      </c>
      <c r="CH157" s="400">
        <f>CD157+'APONTAMENTO CREDENCIAMENTO'!CH157</f>
        <v>0</v>
      </c>
      <c r="CI157" s="400">
        <f>CE157+'APONTAMENTO CREDENCIAMENTO'!CI157</f>
        <v>0</v>
      </c>
      <c r="CJ157" s="400">
        <f>CF157+'APONTAMENTO CREDENCIAMENTO'!CJ157</f>
        <v>0</v>
      </c>
      <c r="CK157" s="400">
        <f>CG157+'APONTAMENTO CREDENCIAMENTO'!CK157</f>
        <v>5</v>
      </c>
      <c r="CL157" s="400">
        <f>CH157+'APONTAMENTO CREDENCIAMENTO'!CL157</f>
        <v>0</v>
      </c>
      <c r="CM157" s="400">
        <f>CI157+'APONTAMENTO CREDENCIAMENTO'!CM157</f>
        <v>0</v>
      </c>
      <c r="CN157" s="400">
        <f>CJ157+'APONTAMENTO CREDENCIAMENTO'!CN157</f>
        <v>0</v>
      </c>
      <c r="CO157" s="400">
        <f>CK157+'APONTAMENTO CREDENCIAMENTO'!CO157</f>
        <v>5</v>
      </c>
      <c r="CP157" s="400">
        <f>CL157+'APONTAMENTO CREDENCIAMENTO'!CP157</f>
        <v>0</v>
      </c>
      <c r="CQ157" s="400">
        <f>CM157+'APONTAMENTO CREDENCIAMENTO'!CQ157</f>
        <v>0</v>
      </c>
      <c r="CR157" s="400">
        <f>CN157+'APONTAMENTO CREDENCIAMENTO'!CR157</f>
        <v>0</v>
      </c>
      <c r="CS157" s="400">
        <f>CO157+'APONTAMENTO CREDENCIAMENTO'!CS157</f>
        <v>5</v>
      </c>
      <c r="CT157" s="400">
        <f>CP157+'APONTAMENTO CREDENCIAMENTO'!CT157</f>
        <v>0</v>
      </c>
      <c r="CU157" s="400">
        <f>CQ157+'APONTAMENTO CREDENCIAMENTO'!CU157</f>
        <v>0</v>
      </c>
      <c r="CV157" s="400">
        <f>CR157+'APONTAMENTO CREDENCIAMENTO'!CV157</f>
        <v>0</v>
      </c>
      <c r="CW157" s="400">
        <f>CS157+'APONTAMENTO CREDENCIAMENTO'!CW157</f>
        <v>5</v>
      </c>
      <c r="CX157" s="400">
        <f>CT157+'APONTAMENTO CREDENCIAMENTO'!CX157</f>
        <v>0</v>
      </c>
      <c r="CY157" s="400">
        <f>CU157+'APONTAMENTO CREDENCIAMENTO'!CY157</f>
        <v>0</v>
      </c>
      <c r="CZ157" s="400">
        <f>CV157+'APONTAMENTO CREDENCIAMENTO'!CZ157</f>
        <v>0</v>
      </c>
      <c r="DA157" s="400">
        <f>CW157+'APONTAMENTO CREDENCIAMENTO'!DA157</f>
        <v>5</v>
      </c>
      <c r="DB157" s="400">
        <f>CX157+'APONTAMENTO CREDENCIAMENTO'!DB157</f>
        <v>0</v>
      </c>
      <c r="DC157" s="400">
        <f>CY157+'APONTAMENTO CREDENCIAMENTO'!DC157</f>
        <v>0</v>
      </c>
      <c r="DD157" s="400">
        <f>CZ157+'APONTAMENTO CREDENCIAMENTO'!DD157</f>
        <v>0</v>
      </c>
      <c r="DE157" s="400">
        <f>DA157+'APONTAMENTO CREDENCIAMENTO'!DE157</f>
        <v>5</v>
      </c>
      <c r="DF157" s="400">
        <f>DB157+'APONTAMENTO CREDENCIAMENTO'!DF157</f>
        <v>0</v>
      </c>
      <c r="DG157" s="400">
        <f>DC157+'APONTAMENTO CREDENCIAMENTO'!DG157</f>
        <v>0</v>
      </c>
      <c r="DH157" s="400">
        <f>DD157+'APONTAMENTO CREDENCIAMENTO'!DH157</f>
        <v>0</v>
      </c>
      <c r="DI157" s="400">
        <f>DE157+'APONTAMENTO CREDENCIAMENTO'!DI157</f>
        <v>5</v>
      </c>
      <c r="DJ157" s="400">
        <f>DF157+'APONTAMENTO CREDENCIAMENTO'!DJ157</f>
        <v>0</v>
      </c>
      <c r="DK157" s="400">
        <f>DG157+'APONTAMENTO CREDENCIAMENTO'!DK157</f>
        <v>0</v>
      </c>
      <c r="DL157" s="400">
        <f>DH157+'APONTAMENTO CREDENCIAMENTO'!DL157</f>
        <v>0</v>
      </c>
      <c r="DM157" s="400">
        <f>DI157+'APONTAMENTO CREDENCIAMENTO'!DM157</f>
        <v>5</v>
      </c>
      <c r="DN157" s="400">
        <f>DJ157+'APONTAMENTO CREDENCIAMENTO'!DN157</f>
        <v>0</v>
      </c>
      <c r="DO157" s="400">
        <f>DK157+'APONTAMENTO CREDENCIAMENTO'!DO157</f>
        <v>0</v>
      </c>
      <c r="DP157" s="400">
        <f>DL157+'APONTAMENTO CREDENCIAMENTO'!DP157</f>
        <v>0</v>
      </c>
      <c r="DQ157" s="400">
        <f>DM157+'APONTAMENTO CREDENCIAMENTO'!DQ157</f>
        <v>5</v>
      </c>
      <c r="DR157" s="400">
        <f>DN157+'APONTAMENTO CREDENCIAMENTO'!DR157</f>
        <v>0</v>
      </c>
      <c r="DS157" s="400">
        <f>DO157+'APONTAMENTO CREDENCIAMENTO'!DS157</f>
        <v>0</v>
      </c>
      <c r="DT157" s="400">
        <f>DP157+'APONTAMENTO CREDENCIAMENTO'!DT157</f>
        <v>0</v>
      </c>
      <c r="DU157" s="400">
        <f>DQ157+'APONTAMENTO CREDENCIAMENTO'!DU157</f>
        <v>5</v>
      </c>
      <c r="DV157" s="400">
        <f>DR157+'APONTAMENTO CREDENCIAMENTO'!DV157</f>
        <v>0</v>
      </c>
      <c r="DW157" s="400">
        <f>DS157+'APONTAMENTO CREDENCIAMENTO'!DW157</f>
        <v>0</v>
      </c>
      <c r="DX157" s="400">
        <f>DT157+'APONTAMENTO CREDENCIAMENTO'!DX157</f>
        <v>0</v>
      </c>
      <c r="DY157" s="400">
        <f>DU157+'APONTAMENTO CREDENCIAMENTO'!DY157</f>
        <v>5</v>
      </c>
      <c r="DZ157" s="400">
        <f>DV157+'APONTAMENTO CREDENCIAMENTO'!DZ157</f>
        <v>0</v>
      </c>
      <c r="EA157" s="400">
        <f>DW157+'APONTAMENTO CREDENCIAMENTO'!EA157</f>
        <v>0</v>
      </c>
      <c r="EB157" s="400">
        <f>DX157+'APONTAMENTO CREDENCIAMENTO'!EB157</f>
        <v>0</v>
      </c>
      <c r="EC157" s="400">
        <f>DY157+'APONTAMENTO CREDENCIAMENTO'!EC157</f>
        <v>5</v>
      </c>
      <c r="ED157" s="400">
        <f>DZ157+'APONTAMENTO CREDENCIAMENTO'!ED157</f>
        <v>0</v>
      </c>
      <c r="EE157" s="400">
        <f>EA157+'APONTAMENTO CREDENCIAMENTO'!EE157</f>
        <v>0</v>
      </c>
      <c r="EF157" s="400">
        <f>EB157+'APONTAMENTO CREDENCIAMENTO'!EF157</f>
        <v>0</v>
      </c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v>5</v>
      </c>
      <c r="EQ157" s="171">
        <v>0</v>
      </c>
      <c r="ER157" s="171">
        <v>0</v>
      </c>
      <c r="ES157" s="171">
        <v>0</v>
      </c>
      <c r="ET157" s="171">
        <v>0</v>
      </c>
      <c r="EU157" s="171">
        <v>0</v>
      </c>
      <c r="EV157" s="172">
        <v>5</v>
      </c>
      <c r="EW157" s="173"/>
      <c r="EX157" s="248">
        <v>0</v>
      </c>
      <c r="EY157" s="174">
        <v>0</v>
      </c>
      <c r="EZ157" s="249">
        <v>0</v>
      </c>
      <c r="FA157" s="249">
        <v>0</v>
      </c>
      <c r="FB157" s="174">
        <v>0</v>
      </c>
      <c r="FC157" s="126">
        <v>0</v>
      </c>
      <c r="FD157" s="250"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v>0</v>
      </c>
      <c r="HZ157" s="280">
        <v>0</v>
      </c>
      <c r="IA157" s="280">
        <v>0</v>
      </c>
      <c r="IB157" s="64"/>
      <c r="IC157" s="64"/>
    </row>
    <row r="158" spans="1:237" s="106" customFormat="1" ht="22.5" customHeight="1" x14ac:dyDescent="0.25">
      <c r="A158" s="368" t="s">
        <v>3314</v>
      </c>
      <c r="B158" s="369" t="s">
        <v>3315</v>
      </c>
      <c r="C158" s="375" t="s">
        <v>3191</v>
      </c>
      <c r="D158" s="371" t="s">
        <v>3316</v>
      </c>
      <c r="E158" s="371" t="s">
        <v>3317</v>
      </c>
      <c r="F158" s="376" t="s">
        <v>3181</v>
      </c>
      <c r="G158" s="376" t="s">
        <v>3182</v>
      </c>
      <c r="H158" s="373" t="s">
        <v>1361</v>
      </c>
      <c r="I158" s="374" t="s">
        <v>1361</v>
      </c>
      <c r="J158" s="421" t="s">
        <v>3183</v>
      </c>
      <c r="K158" s="422" t="s">
        <v>3186</v>
      </c>
      <c r="L158" s="329">
        <v>0</v>
      </c>
      <c r="M158" s="329">
        <v>0</v>
      </c>
      <c r="N158" s="657"/>
      <c r="O158" s="658" t="s">
        <v>3356</v>
      </c>
      <c r="P158" s="659">
        <v>0</v>
      </c>
      <c r="Q158" s="400"/>
      <c r="R158" s="401"/>
      <c r="S158" s="400"/>
      <c r="T158" s="401"/>
      <c r="U158" s="400">
        <f>Q158+'APONTAMENTO CREDENCIAMENTO'!U158</f>
        <v>0</v>
      </c>
      <c r="V158" s="400">
        <f>R158+'APONTAMENTO CREDENCIAMENTO'!V158</f>
        <v>0</v>
      </c>
      <c r="W158" s="400">
        <f>S158+'APONTAMENTO CREDENCIAMENTO'!W158</f>
        <v>0</v>
      </c>
      <c r="X158" s="400">
        <f>T158+'APONTAMENTO CREDENCIAMENTO'!X158</f>
        <v>0</v>
      </c>
      <c r="Y158" s="400">
        <f>U158+'APONTAMENTO CREDENCIAMENTO'!Y158</f>
        <v>0</v>
      </c>
      <c r="Z158" s="400">
        <f>V158+'APONTAMENTO CREDENCIAMENTO'!Z158</f>
        <v>0</v>
      </c>
      <c r="AA158" s="400">
        <f>W158+'APONTAMENTO CREDENCIAMENTO'!AA158</f>
        <v>0</v>
      </c>
      <c r="AB158" s="400">
        <f>X158+'APONTAMENTO CREDENCIAMENTO'!AB158</f>
        <v>0</v>
      </c>
      <c r="AC158" s="400">
        <f>Y158+'APONTAMENTO CREDENCIAMENTO'!AC158</f>
        <v>0</v>
      </c>
      <c r="AD158" s="400">
        <f>Z158+'APONTAMENTO CREDENCIAMENTO'!AD158</f>
        <v>0</v>
      </c>
      <c r="AE158" s="400">
        <f>AA158+'APONTAMENTO CREDENCIAMENTO'!AE158</f>
        <v>0</v>
      </c>
      <c r="AF158" s="400">
        <f>AB158+'APONTAMENTO CREDENCIAMENTO'!AF158</f>
        <v>0</v>
      </c>
      <c r="AG158" s="400">
        <f>AC158+'APONTAMENTO CREDENCIAMENTO'!AG158</f>
        <v>0</v>
      </c>
      <c r="AH158" s="400">
        <f>AD158+'APONTAMENTO CREDENCIAMENTO'!AH158</f>
        <v>0</v>
      </c>
      <c r="AI158" s="400">
        <f>AE158+'APONTAMENTO CREDENCIAMENTO'!AI158</f>
        <v>0</v>
      </c>
      <c r="AJ158" s="400">
        <f>AF158+'APONTAMENTO CREDENCIAMENTO'!AJ158</f>
        <v>0</v>
      </c>
      <c r="AK158" s="400">
        <f>AG158+'APONTAMENTO CREDENCIAMENTO'!AK158</f>
        <v>0</v>
      </c>
      <c r="AL158" s="400">
        <f>AH158+'APONTAMENTO CREDENCIAMENTO'!AL158</f>
        <v>0</v>
      </c>
      <c r="AM158" s="400">
        <f>AI158+'APONTAMENTO CREDENCIAMENTO'!AM158</f>
        <v>0</v>
      </c>
      <c r="AN158" s="400">
        <f>AJ158+'APONTAMENTO CREDENCIAMENTO'!AN158</f>
        <v>0</v>
      </c>
      <c r="AO158" s="400">
        <f>AK158+'APONTAMENTO CREDENCIAMENTO'!AO158</f>
        <v>0</v>
      </c>
      <c r="AP158" s="400">
        <f>AL158+'APONTAMENTO CREDENCIAMENTO'!AP158</f>
        <v>0</v>
      </c>
      <c r="AQ158" s="400">
        <f>AM158+'APONTAMENTO CREDENCIAMENTO'!AQ158</f>
        <v>0</v>
      </c>
      <c r="AR158" s="400">
        <f>AN158+'APONTAMENTO CREDENCIAMENTO'!AR158</f>
        <v>0</v>
      </c>
      <c r="AS158" s="400">
        <f>AO158+'APONTAMENTO CREDENCIAMENTO'!AS158</f>
        <v>0</v>
      </c>
      <c r="AT158" s="400">
        <f>AP158+'APONTAMENTO CREDENCIAMENTO'!AT158</f>
        <v>0</v>
      </c>
      <c r="AU158" s="400">
        <f>AQ158+'APONTAMENTO CREDENCIAMENTO'!AU158</f>
        <v>0</v>
      </c>
      <c r="AV158" s="400">
        <f>AR158+'APONTAMENTO CREDENCIAMENTO'!AV158</f>
        <v>0</v>
      </c>
      <c r="AW158" s="400">
        <f>AS158+'APONTAMENTO CREDENCIAMENTO'!AW158</f>
        <v>0</v>
      </c>
      <c r="AX158" s="400">
        <f>AT158+'APONTAMENTO CREDENCIAMENTO'!AX158</f>
        <v>0</v>
      </c>
      <c r="AY158" s="400">
        <f>AU158+'APONTAMENTO CREDENCIAMENTO'!AY158</f>
        <v>0</v>
      </c>
      <c r="AZ158" s="400">
        <f>AV158+'APONTAMENTO CREDENCIAMENTO'!AZ158</f>
        <v>0</v>
      </c>
      <c r="BA158" s="400">
        <f>AW158+'APONTAMENTO CREDENCIAMENTO'!BA158</f>
        <v>0</v>
      </c>
      <c r="BB158" s="400">
        <f>AX158+'APONTAMENTO CREDENCIAMENTO'!BB158</f>
        <v>0</v>
      </c>
      <c r="BC158" s="400">
        <f>AY158+'APONTAMENTO CREDENCIAMENTO'!BC158</f>
        <v>0</v>
      </c>
      <c r="BD158" s="400">
        <f>AZ158+'APONTAMENTO CREDENCIAMENTO'!BD158</f>
        <v>0</v>
      </c>
      <c r="BE158" s="400">
        <f>BA158+'APONTAMENTO CREDENCIAMENTO'!BE158</f>
        <v>0</v>
      </c>
      <c r="BF158" s="400">
        <f>BB158+'APONTAMENTO CREDENCIAMENTO'!BF158</f>
        <v>0</v>
      </c>
      <c r="BG158" s="400">
        <f>BC158+'APONTAMENTO CREDENCIAMENTO'!BG158</f>
        <v>0</v>
      </c>
      <c r="BH158" s="400">
        <f>BD158+'APONTAMENTO CREDENCIAMENTO'!BH158</f>
        <v>0</v>
      </c>
      <c r="BI158" s="400">
        <f>BE158+'APONTAMENTO CREDENCIAMENTO'!BI158</f>
        <v>0</v>
      </c>
      <c r="BJ158" s="400">
        <f>BF158+'APONTAMENTO CREDENCIAMENTO'!BJ158</f>
        <v>0</v>
      </c>
      <c r="BK158" s="400">
        <f>BG158+'APONTAMENTO CREDENCIAMENTO'!BK158</f>
        <v>0</v>
      </c>
      <c r="BL158" s="400">
        <f>BH158+'APONTAMENTO CREDENCIAMENTO'!BL158</f>
        <v>0</v>
      </c>
      <c r="BM158" s="400">
        <f>BI158+'APONTAMENTO CREDENCIAMENTO'!BM158</f>
        <v>0</v>
      </c>
      <c r="BN158" s="400">
        <f>BJ158+'APONTAMENTO CREDENCIAMENTO'!BN158</f>
        <v>0</v>
      </c>
      <c r="BO158" s="400">
        <f>BK158+'APONTAMENTO CREDENCIAMENTO'!BO158</f>
        <v>0</v>
      </c>
      <c r="BP158" s="400">
        <f>BL158+'APONTAMENTO CREDENCIAMENTO'!BP158</f>
        <v>0</v>
      </c>
      <c r="BQ158" s="400">
        <f>BM158+'APONTAMENTO CREDENCIAMENTO'!BQ158</f>
        <v>0</v>
      </c>
      <c r="BR158" s="400">
        <f>BN158+'APONTAMENTO CREDENCIAMENTO'!BR158</f>
        <v>0</v>
      </c>
      <c r="BS158" s="400">
        <f>BO158+'APONTAMENTO CREDENCIAMENTO'!BS158</f>
        <v>0</v>
      </c>
      <c r="BT158" s="400">
        <f>BP158+'APONTAMENTO CREDENCIAMENTO'!BT158</f>
        <v>0</v>
      </c>
      <c r="BU158" s="400">
        <f>BQ158+'APONTAMENTO CREDENCIAMENTO'!BU158</f>
        <v>0</v>
      </c>
      <c r="BV158" s="400">
        <f>BR158+'APONTAMENTO CREDENCIAMENTO'!BV158</f>
        <v>0</v>
      </c>
      <c r="BW158" s="400">
        <f>BS158+'APONTAMENTO CREDENCIAMENTO'!BW158</f>
        <v>0</v>
      </c>
      <c r="BX158" s="400">
        <f>BT158+'APONTAMENTO CREDENCIAMENTO'!BX158</f>
        <v>0</v>
      </c>
      <c r="BY158" s="400">
        <f>BU158+'APONTAMENTO CREDENCIAMENTO'!BY158</f>
        <v>0</v>
      </c>
      <c r="BZ158" s="400">
        <f>BV158+'APONTAMENTO CREDENCIAMENTO'!BZ158</f>
        <v>0</v>
      </c>
      <c r="CA158" s="400">
        <f>BW158+'APONTAMENTO CREDENCIAMENTO'!CA158</f>
        <v>0</v>
      </c>
      <c r="CB158" s="400">
        <f>BX158+'APONTAMENTO CREDENCIAMENTO'!CB158</f>
        <v>0</v>
      </c>
      <c r="CC158" s="400">
        <f>BY158+'APONTAMENTO CREDENCIAMENTO'!CC158</f>
        <v>0</v>
      </c>
      <c r="CD158" s="400">
        <f>BZ158+'APONTAMENTO CREDENCIAMENTO'!CD158</f>
        <v>0</v>
      </c>
      <c r="CE158" s="400">
        <f>CA158+'APONTAMENTO CREDENCIAMENTO'!CE158</f>
        <v>0</v>
      </c>
      <c r="CF158" s="400">
        <f>CB158+'APONTAMENTO CREDENCIAMENTO'!CF158</f>
        <v>0</v>
      </c>
      <c r="CG158" s="400">
        <f>CC158+'APONTAMENTO CREDENCIAMENTO'!CG158</f>
        <v>0</v>
      </c>
      <c r="CH158" s="400">
        <f>CD158+'APONTAMENTO CREDENCIAMENTO'!CH158</f>
        <v>0</v>
      </c>
      <c r="CI158" s="400">
        <f>CE158+'APONTAMENTO CREDENCIAMENTO'!CI158</f>
        <v>0</v>
      </c>
      <c r="CJ158" s="400">
        <f>CF158+'APONTAMENTO CREDENCIAMENTO'!CJ158</f>
        <v>0</v>
      </c>
      <c r="CK158" s="400">
        <f>CG158+'APONTAMENTO CREDENCIAMENTO'!CK158</f>
        <v>0</v>
      </c>
      <c r="CL158" s="400">
        <f>CH158+'APONTAMENTO CREDENCIAMENTO'!CL158</f>
        <v>0</v>
      </c>
      <c r="CM158" s="400">
        <f>CI158+'APONTAMENTO CREDENCIAMENTO'!CM158</f>
        <v>0</v>
      </c>
      <c r="CN158" s="400">
        <f>CJ158+'APONTAMENTO CREDENCIAMENTO'!CN158</f>
        <v>0</v>
      </c>
      <c r="CO158" s="400">
        <f>CK158+'APONTAMENTO CREDENCIAMENTO'!CO158</f>
        <v>0</v>
      </c>
      <c r="CP158" s="400">
        <f>CL158+'APONTAMENTO CREDENCIAMENTO'!CP158</f>
        <v>0</v>
      </c>
      <c r="CQ158" s="400">
        <f>CM158+'APONTAMENTO CREDENCIAMENTO'!CQ158</f>
        <v>0</v>
      </c>
      <c r="CR158" s="400">
        <f>CN158+'APONTAMENTO CREDENCIAMENTO'!CR158</f>
        <v>0</v>
      </c>
      <c r="CS158" s="400">
        <f>CO158+'APONTAMENTO CREDENCIAMENTO'!CS158</f>
        <v>0</v>
      </c>
      <c r="CT158" s="400">
        <f>CP158+'APONTAMENTO CREDENCIAMENTO'!CT158</f>
        <v>0</v>
      </c>
      <c r="CU158" s="400">
        <f>CQ158+'APONTAMENTO CREDENCIAMENTO'!CU158</f>
        <v>0</v>
      </c>
      <c r="CV158" s="400">
        <f>CR158+'APONTAMENTO CREDENCIAMENTO'!CV158</f>
        <v>0</v>
      </c>
      <c r="CW158" s="400">
        <f>CS158+'APONTAMENTO CREDENCIAMENTO'!CW158</f>
        <v>0</v>
      </c>
      <c r="CX158" s="400">
        <f>CT158+'APONTAMENTO CREDENCIAMENTO'!CX158</f>
        <v>0</v>
      </c>
      <c r="CY158" s="400">
        <f>CU158+'APONTAMENTO CREDENCIAMENTO'!CY158</f>
        <v>0</v>
      </c>
      <c r="CZ158" s="400">
        <f>CV158+'APONTAMENTO CREDENCIAMENTO'!CZ158</f>
        <v>0</v>
      </c>
      <c r="DA158" s="400">
        <f>CW158+'APONTAMENTO CREDENCIAMENTO'!DA158</f>
        <v>0</v>
      </c>
      <c r="DB158" s="400">
        <f>CX158+'APONTAMENTO CREDENCIAMENTO'!DB158</f>
        <v>0</v>
      </c>
      <c r="DC158" s="400">
        <f>CY158+'APONTAMENTO CREDENCIAMENTO'!DC158</f>
        <v>0</v>
      </c>
      <c r="DD158" s="400">
        <f>CZ158+'APONTAMENTO CREDENCIAMENTO'!DD158</f>
        <v>0</v>
      </c>
      <c r="DE158" s="400">
        <f>DA158+'APONTAMENTO CREDENCIAMENTO'!DE158</f>
        <v>0</v>
      </c>
      <c r="DF158" s="400">
        <f>DB158+'APONTAMENTO CREDENCIAMENTO'!DF158</f>
        <v>0</v>
      </c>
      <c r="DG158" s="400">
        <f>DC158+'APONTAMENTO CREDENCIAMENTO'!DG158</f>
        <v>0</v>
      </c>
      <c r="DH158" s="400">
        <f>DD158+'APONTAMENTO CREDENCIAMENTO'!DH158</f>
        <v>0</v>
      </c>
      <c r="DI158" s="400">
        <f>DE158+'APONTAMENTO CREDENCIAMENTO'!DI158</f>
        <v>0</v>
      </c>
      <c r="DJ158" s="400">
        <f>DF158+'APONTAMENTO CREDENCIAMENTO'!DJ158</f>
        <v>0</v>
      </c>
      <c r="DK158" s="400">
        <f>DG158+'APONTAMENTO CREDENCIAMENTO'!DK158</f>
        <v>0</v>
      </c>
      <c r="DL158" s="400">
        <f>DH158+'APONTAMENTO CREDENCIAMENTO'!DL158</f>
        <v>0</v>
      </c>
      <c r="DM158" s="400">
        <f>DI158+'APONTAMENTO CREDENCIAMENTO'!DM158</f>
        <v>0</v>
      </c>
      <c r="DN158" s="400">
        <f>DJ158+'APONTAMENTO CREDENCIAMENTO'!DN158</f>
        <v>0</v>
      </c>
      <c r="DO158" s="400">
        <f>DK158+'APONTAMENTO CREDENCIAMENTO'!DO158</f>
        <v>0</v>
      </c>
      <c r="DP158" s="400">
        <f>DL158+'APONTAMENTO CREDENCIAMENTO'!DP158</f>
        <v>0</v>
      </c>
      <c r="DQ158" s="400">
        <f>DM158+'APONTAMENTO CREDENCIAMENTO'!DQ158</f>
        <v>0</v>
      </c>
      <c r="DR158" s="400">
        <f>DN158+'APONTAMENTO CREDENCIAMENTO'!DR158</f>
        <v>0</v>
      </c>
      <c r="DS158" s="400">
        <f>DO158+'APONTAMENTO CREDENCIAMENTO'!DS158</f>
        <v>0</v>
      </c>
      <c r="DT158" s="400">
        <f>DP158+'APONTAMENTO CREDENCIAMENTO'!DT158</f>
        <v>0</v>
      </c>
      <c r="DU158" s="400">
        <f>DQ158+'APONTAMENTO CREDENCIAMENTO'!DU158</f>
        <v>0</v>
      </c>
      <c r="DV158" s="400">
        <f>DR158+'APONTAMENTO CREDENCIAMENTO'!DV158</f>
        <v>0</v>
      </c>
      <c r="DW158" s="400">
        <f>DS158+'APONTAMENTO CREDENCIAMENTO'!DW158</f>
        <v>0</v>
      </c>
      <c r="DX158" s="400">
        <f>DT158+'APONTAMENTO CREDENCIAMENTO'!DX158</f>
        <v>0</v>
      </c>
      <c r="DY158" s="400">
        <f>DU158+'APONTAMENTO CREDENCIAMENTO'!DY158</f>
        <v>0</v>
      </c>
      <c r="DZ158" s="400">
        <f>DV158+'APONTAMENTO CREDENCIAMENTO'!DZ158</f>
        <v>0</v>
      </c>
      <c r="EA158" s="400">
        <f>DW158+'APONTAMENTO CREDENCIAMENTO'!EA158</f>
        <v>0</v>
      </c>
      <c r="EB158" s="400">
        <f>DX158+'APONTAMENTO CREDENCIAMENTO'!EB158</f>
        <v>0</v>
      </c>
      <c r="EC158" s="400">
        <f>DY158+'APONTAMENTO CREDENCIAMENTO'!EC158</f>
        <v>0</v>
      </c>
      <c r="ED158" s="400">
        <f>DZ158+'APONTAMENTO CREDENCIAMENTO'!ED158</f>
        <v>0</v>
      </c>
      <c r="EE158" s="400">
        <f>EA158+'APONTAMENTO CREDENCIAMENTO'!EE158</f>
        <v>0</v>
      </c>
      <c r="EF158" s="400">
        <f>EB158+'APONTAMENTO CREDENCIAMENTO'!EF158</f>
        <v>0</v>
      </c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v>0</v>
      </c>
      <c r="EQ158" s="171">
        <v>0</v>
      </c>
      <c r="ER158" s="171">
        <v>0</v>
      </c>
      <c r="ES158" s="171">
        <v>0</v>
      </c>
      <c r="ET158" s="171">
        <v>0</v>
      </c>
      <c r="EU158" s="171">
        <v>0</v>
      </c>
      <c r="EV158" s="172">
        <v>0</v>
      </c>
      <c r="EW158" s="125"/>
      <c r="EX158" s="248">
        <v>0</v>
      </c>
      <c r="EY158" s="174">
        <v>0</v>
      </c>
      <c r="EZ158" s="249">
        <v>0</v>
      </c>
      <c r="FA158" s="249">
        <v>0</v>
      </c>
      <c r="FB158" s="174">
        <v>0</v>
      </c>
      <c r="FC158" s="126">
        <v>0</v>
      </c>
      <c r="FD158" s="250"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v>0</v>
      </c>
      <c r="HZ158" s="280">
        <v>0</v>
      </c>
      <c r="IA158" s="280">
        <v>0</v>
      </c>
      <c r="IB158" s="64"/>
      <c r="IC158" s="64"/>
    </row>
    <row r="159" spans="1:237" s="106" customFormat="1" ht="22.5" customHeight="1" x14ac:dyDescent="0.25">
      <c r="A159" s="368" t="s">
        <v>3314</v>
      </c>
      <c r="B159" s="369" t="s">
        <v>3315</v>
      </c>
      <c r="C159" s="375" t="s">
        <v>3191</v>
      </c>
      <c r="D159" s="371" t="s">
        <v>3316</v>
      </c>
      <c r="E159" s="371" t="s">
        <v>3317</v>
      </c>
      <c r="F159" s="376" t="s">
        <v>3181</v>
      </c>
      <c r="G159" s="376" t="s">
        <v>3182</v>
      </c>
      <c r="H159" s="373" t="s">
        <v>1361</v>
      </c>
      <c r="I159" s="374" t="s">
        <v>1361</v>
      </c>
      <c r="J159" s="421" t="s">
        <v>3183</v>
      </c>
      <c r="K159" s="423" t="s">
        <v>3187</v>
      </c>
      <c r="L159" s="329">
        <v>0</v>
      </c>
      <c r="M159" s="329">
        <v>0</v>
      </c>
      <c r="N159" s="657"/>
      <c r="O159" s="658" t="s">
        <v>3356</v>
      </c>
      <c r="P159" s="659">
        <v>0</v>
      </c>
      <c r="Q159" s="400"/>
      <c r="R159" s="401"/>
      <c r="S159" s="400"/>
      <c r="T159" s="401"/>
      <c r="U159" s="400">
        <f>Q159+'APONTAMENTO CREDENCIAMENTO'!U159</f>
        <v>0</v>
      </c>
      <c r="V159" s="400">
        <f>R159+'APONTAMENTO CREDENCIAMENTO'!V159</f>
        <v>0</v>
      </c>
      <c r="W159" s="400">
        <f>S159+'APONTAMENTO CREDENCIAMENTO'!W159</f>
        <v>0</v>
      </c>
      <c r="X159" s="400">
        <f>T159+'APONTAMENTO CREDENCIAMENTO'!X159</f>
        <v>0</v>
      </c>
      <c r="Y159" s="400">
        <f>U159+'APONTAMENTO CREDENCIAMENTO'!Y159</f>
        <v>0</v>
      </c>
      <c r="Z159" s="400">
        <f>V159+'APONTAMENTO CREDENCIAMENTO'!Z159</f>
        <v>0</v>
      </c>
      <c r="AA159" s="400">
        <f>W159+'APONTAMENTO CREDENCIAMENTO'!AA159</f>
        <v>0</v>
      </c>
      <c r="AB159" s="400">
        <f>X159+'APONTAMENTO CREDENCIAMENTO'!AB159</f>
        <v>0</v>
      </c>
      <c r="AC159" s="400">
        <f>Y159+'APONTAMENTO CREDENCIAMENTO'!AC159</f>
        <v>0</v>
      </c>
      <c r="AD159" s="400">
        <f>Z159+'APONTAMENTO CREDENCIAMENTO'!AD159</f>
        <v>0</v>
      </c>
      <c r="AE159" s="400">
        <f>AA159+'APONTAMENTO CREDENCIAMENTO'!AE159</f>
        <v>0</v>
      </c>
      <c r="AF159" s="400">
        <f>AB159+'APONTAMENTO CREDENCIAMENTO'!AF159</f>
        <v>0</v>
      </c>
      <c r="AG159" s="400">
        <f>AC159+'APONTAMENTO CREDENCIAMENTO'!AG159</f>
        <v>0</v>
      </c>
      <c r="AH159" s="400">
        <f>AD159+'APONTAMENTO CREDENCIAMENTO'!AH159</f>
        <v>0</v>
      </c>
      <c r="AI159" s="400">
        <f>AE159+'APONTAMENTO CREDENCIAMENTO'!AI159</f>
        <v>0</v>
      </c>
      <c r="AJ159" s="400">
        <f>AF159+'APONTAMENTO CREDENCIAMENTO'!AJ159</f>
        <v>0</v>
      </c>
      <c r="AK159" s="400">
        <f>AG159+'APONTAMENTO CREDENCIAMENTO'!AK159</f>
        <v>0</v>
      </c>
      <c r="AL159" s="400">
        <f>AH159+'APONTAMENTO CREDENCIAMENTO'!AL159</f>
        <v>0</v>
      </c>
      <c r="AM159" s="400">
        <f>AI159+'APONTAMENTO CREDENCIAMENTO'!AM159</f>
        <v>0</v>
      </c>
      <c r="AN159" s="400">
        <f>AJ159+'APONTAMENTO CREDENCIAMENTO'!AN159</f>
        <v>0</v>
      </c>
      <c r="AO159" s="400">
        <f>AK159+'APONTAMENTO CREDENCIAMENTO'!AO159</f>
        <v>0</v>
      </c>
      <c r="AP159" s="400">
        <f>AL159+'APONTAMENTO CREDENCIAMENTO'!AP159</f>
        <v>0</v>
      </c>
      <c r="AQ159" s="400">
        <f>AM159+'APONTAMENTO CREDENCIAMENTO'!AQ159</f>
        <v>0</v>
      </c>
      <c r="AR159" s="400">
        <f>AN159+'APONTAMENTO CREDENCIAMENTO'!AR159</f>
        <v>0</v>
      </c>
      <c r="AS159" s="400">
        <f>AO159+'APONTAMENTO CREDENCIAMENTO'!AS159</f>
        <v>0</v>
      </c>
      <c r="AT159" s="400">
        <f>AP159+'APONTAMENTO CREDENCIAMENTO'!AT159</f>
        <v>0</v>
      </c>
      <c r="AU159" s="400">
        <f>AQ159+'APONTAMENTO CREDENCIAMENTO'!AU159</f>
        <v>0</v>
      </c>
      <c r="AV159" s="400">
        <f>AR159+'APONTAMENTO CREDENCIAMENTO'!AV159</f>
        <v>0</v>
      </c>
      <c r="AW159" s="400">
        <f>AS159+'APONTAMENTO CREDENCIAMENTO'!AW159</f>
        <v>0</v>
      </c>
      <c r="AX159" s="400">
        <f>AT159+'APONTAMENTO CREDENCIAMENTO'!AX159</f>
        <v>0</v>
      </c>
      <c r="AY159" s="400">
        <f>AU159+'APONTAMENTO CREDENCIAMENTO'!AY159</f>
        <v>0</v>
      </c>
      <c r="AZ159" s="400">
        <f>AV159+'APONTAMENTO CREDENCIAMENTO'!AZ159</f>
        <v>0</v>
      </c>
      <c r="BA159" s="400">
        <f>AW159+'APONTAMENTO CREDENCIAMENTO'!BA159</f>
        <v>0</v>
      </c>
      <c r="BB159" s="400">
        <f>AX159+'APONTAMENTO CREDENCIAMENTO'!BB159</f>
        <v>0</v>
      </c>
      <c r="BC159" s="400">
        <f>AY159+'APONTAMENTO CREDENCIAMENTO'!BC159</f>
        <v>0</v>
      </c>
      <c r="BD159" s="400">
        <f>AZ159+'APONTAMENTO CREDENCIAMENTO'!BD159</f>
        <v>0</v>
      </c>
      <c r="BE159" s="400">
        <f>BA159+'APONTAMENTO CREDENCIAMENTO'!BE159</f>
        <v>0</v>
      </c>
      <c r="BF159" s="400">
        <f>BB159+'APONTAMENTO CREDENCIAMENTO'!BF159</f>
        <v>0</v>
      </c>
      <c r="BG159" s="400">
        <f>BC159+'APONTAMENTO CREDENCIAMENTO'!BG159</f>
        <v>0</v>
      </c>
      <c r="BH159" s="400">
        <f>BD159+'APONTAMENTO CREDENCIAMENTO'!BH159</f>
        <v>0</v>
      </c>
      <c r="BI159" s="400">
        <f>BE159+'APONTAMENTO CREDENCIAMENTO'!BI159</f>
        <v>0</v>
      </c>
      <c r="BJ159" s="400">
        <f>BF159+'APONTAMENTO CREDENCIAMENTO'!BJ159</f>
        <v>0</v>
      </c>
      <c r="BK159" s="400">
        <f>BG159+'APONTAMENTO CREDENCIAMENTO'!BK159</f>
        <v>0</v>
      </c>
      <c r="BL159" s="400">
        <f>BH159+'APONTAMENTO CREDENCIAMENTO'!BL159</f>
        <v>0</v>
      </c>
      <c r="BM159" s="400">
        <f>BI159+'APONTAMENTO CREDENCIAMENTO'!BM159</f>
        <v>0</v>
      </c>
      <c r="BN159" s="400">
        <f>BJ159+'APONTAMENTO CREDENCIAMENTO'!BN159</f>
        <v>0</v>
      </c>
      <c r="BO159" s="400">
        <f>BK159+'APONTAMENTO CREDENCIAMENTO'!BO159</f>
        <v>0</v>
      </c>
      <c r="BP159" s="400">
        <f>BL159+'APONTAMENTO CREDENCIAMENTO'!BP159</f>
        <v>0</v>
      </c>
      <c r="BQ159" s="400">
        <f>BM159+'APONTAMENTO CREDENCIAMENTO'!BQ159</f>
        <v>0</v>
      </c>
      <c r="BR159" s="400">
        <f>BN159+'APONTAMENTO CREDENCIAMENTO'!BR159</f>
        <v>0</v>
      </c>
      <c r="BS159" s="400">
        <f>BO159+'APONTAMENTO CREDENCIAMENTO'!BS159</f>
        <v>0</v>
      </c>
      <c r="BT159" s="400">
        <f>BP159+'APONTAMENTO CREDENCIAMENTO'!BT159</f>
        <v>0</v>
      </c>
      <c r="BU159" s="400">
        <f>BQ159+'APONTAMENTO CREDENCIAMENTO'!BU159</f>
        <v>0</v>
      </c>
      <c r="BV159" s="400">
        <f>BR159+'APONTAMENTO CREDENCIAMENTO'!BV159</f>
        <v>0</v>
      </c>
      <c r="BW159" s="400">
        <f>BS159+'APONTAMENTO CREDENCIAMENTO'!BW159</f>
        <v>0</v>
      </c>
      <c r="BX159" s="400">
        <f>BT159+'APONTAMENTO CREDENCIAMENTO'!BX159</f>
        <v>0</v>
      </c>
      <c r="BY159" s="400">
        <f>BU159+'APONTAMENTO CREDENCIAMENTO'!BY159</f>
        <v>0</v>
      </c>
      <c r="BZ159" s="400">
        <f>BV159+'APONTAMENTO CREDENCIAMENTO'!BZ159</f>
        <v>0</v>
      </c>
      <c r="CA159" s="400">
        <f>BW159+'APONTAMENTO CREDENCIAMENTO'!CA159</f>
        <v>0</v>
      </c>
      <c r="CB159" s="400">
        <f>BX159+'APONTAMENTO CREDENCIAMENTO'!CB159</f>
        <v>0</v>
      </c>
      <c r="CC159" s="400">
        <f>BY159+'APONTAMENTO CREDENCIAMENTO'!CC159</f>
        <v>0</v>
      </c>
      <c r="CD159" s="400">
        <f>BZ159+'APONTAMENTO CREDENCIAMENTO'!CD159</f>
        <v>0</v>
      </c>
      <c r="CE159" s="400">
        <f>CA159+'APONTAMENTO CREDENCIAMENTO'!CE159</f>
        <v>0</v>
      </c>
      <c r="CF159" s="400">
        <f>CB159+'APONTAMENTO CREDENCIAMENTO'!CF159</f>
        <v>0</v>
      </c>
      <c r="CG159" s="400">
        <f>CC159+'APONTAMENTO CREDENCIAMENTO'!CG159</f>
        <v>0</v>
      </c>
      <c r="CH159" s="400">
        <f>CD159+'APONTAMENTO CREDENCIAMENTO'!CH159</f>
        <v>0</v>
      </c>
      <c r="CI159" s="400">
        <f>CE159+'APONTAMENTO CREDENCIAMENTO'!CI159</f>
        <v>0</v>
      </c>
      <c r="CJ159" s="400">
        <f>CF159+'APONTAMENTO CREDENCIAMENTO'!CJ159</f>
        <v>0</v>
      </c>
      <c r="CK159" s="400">
        <f>CG159+'APONTAMENTO CREDENCIAMENTO'!CK159</f>
        <v>0</v>
      </c>
      <c r="CL159" s="400">
        <f>CH159+'APONTAMENTO CREDENCIAMENTO'!CL159</f>
        <v>0</v>
      </c>
      <c r="CM159" s="400">
        <f>CI159+'APONTAMENTO CREDENCIAMENTO'!CM159</f>
        <v>0</v>
      </c>
      <c r="CN159" s="400">
        <f>CJ159+'APONTAMENTO CREDENCIAMENTO'!CN159</f>
        <v>0</v>
      </c>
      <c r="CO159" s="400">
        <f>CK159+'APONTAMENTO CREDENCIAMENTO'!CO159</f>
        <v>0</v>
      </c>
      <c r="CP159" s="400">
        <f>CL159+'APONTAMENTO CREDENCIAMENTO'!CP159</f>
        <v>0</v>
      </c>
      <c r="CQ159" s="400">
        <f>CM159+'APONTAMENTO CREDENCIAMENTO'!CQ159</f>
        <v>0</v>
      </c>
      <c r="CR159" s="400">
        <f>CN159+'APONTAMENTO CREDENCIAMENTO'!CR159</f>
        <v>0</v>
      </c>
      <c r="CS159" s="400">
        <f>CO159+'APONTAMENTO CREDENCIAMENTO'!CS159</f>
        <v>0</v>
      </c>
      <c r="CT159" s="400">
        <f>CP159+'APONTAMENTO CREDENCIAMENTO'!CT159</f>
        <v>0</v>
      </c>
      <c r="CU159" s="400">
        <f>CQ159+'APONTAMENTO CREDENCIAMENTO'!CU159</f>
        <v>0</v>
      </c>
      <c r="CV159" s="400">
        <f>CR159+'APONTAMENTO CREDENCIAMENTO'!CV159</f>
        <v>0</v>
      </c>
      <c r="CW159" s="400">
        <f>CS159+'APONTAMENTO CREDENCIAMENTO'!CW159</f>
        <v>0</v>
      </c>
      <c r="CX159" s="400">
        <f>CT159+'APONTAMENTO CREDENCIAMENTO'!CX159</f>
        <v>0</v>
      </c>
      <c r="CY159" s="400">
        <f>CU159+'APONTAMENTO CREDENCIAMENTO'!CY159</f>
        <v>0</v>
      </c>
      <c r="CZ159" s="400">
        <f>CV159+'APONTAMENTO CREDENCIAMENTO'!CZ159</f>
        <v>0</v>
      </c>
      <c r="DA159" s="400">
        <f>CW159+'APONTAMENTO CREDENCIAMENTO'!DA159</f>
        <v>0</v>
      </c>
      <c r="DB159" s="400">
        <f>CX159+'APONTAMENTO CREDENCIAMENTO'!DB159</f>
        <v>0</v>
      </c>
      <c r="DC159" s="400">
        <f>CY159+'APONTAMENTO CREDENCIAMENTO'!DC159</f>
        <v>0</v>
      </c>
      <c r="DD159" s="400">
        <f>CZ159+'APONTAMENTO CREDENCIAMENTO'!DD159</f>
        <v>0</v>
      </c>
      <c r="DE159" s="400">
        <f>DA159+'APONTAMENTO CREDENCIAMENTO'!DE159</f>
        <v>0</v>
      </c>
      <c r="DF159" s="400">
        <f>DB159+'APONTAMENTO CREDENCIAMENTO'!DF159</f>
        <v>0</v>
      </c>
      <c r="DG159" s="400">
        <f>DC159+'APONTAMENTO CREDENCIAMENTO'!DG159</f>
        <v>0</v>
      </c>
      <c r="DH159" s="400">
        <f>DD159+'APONTAMENTO CREDENCIAMENTO'!DH159</f>
        <v>0</v>
      </c>
      <c r="DI159" s="400">
        <f>DE159+'APONTAMENTO CREDENCIAMENTO'!DI159</f>
        <v>0</v>
      </c>
      <c r="DJ159" s="400">
        <f>DF159+'APONTAMENTO CREDENCIAMENTO'!DJ159</f>
        <v>0</v>
      </c>
      <c r="DK159" s="400">
        <f>DG159+'APONTAMENTO CREDENCIAMENTO'!DK159</f>
        <v>0</v>
      </c>
      <c r="DL159" s="400">
        <f>DH159+'APONTAMENTO CREDENCIAMENTO'!DL159</f>
        <v>0</v>
      </c>
      <c r="DM159" s="400">
        <f>DI159+'APONTAMENTO CREDENCIAMENTO'!DM159</f>
        <v>0</v>
      </c>
      <c r="DN159" s="400">
        <f>DJ159+'APONTAMENTO CREDENCIAMENTO'!DN159</f>
        <v>0</v>
      </c>
      <c r="DO159" s="400">
        <f>DK159+'APONTAMENTO CREDENCIAMENTO'!DO159</f>
        <v>0</v>
      </c>
      <c r="DP159" s="400">
        <f>DL159+'APONTAMENTO CREDENCIAMENTO'!DP159</f>
        <v>0</v>
      </c>
      <c r="DQ159" s="400">
        <f>DM159+'APONTAMENTO CREDENCIAMENTO'!DQ159</f>
        <v>0</v>
      </c>
      <c r="DR159" s="400">
        <f>DN159+'APONTAMENTO CREDENCIAMENTO'!DR159</f>
        <v>0</v>
      </c>
      <c r="DS159" s="400">
        <f>DO159+'APONTAMENTO CREDENCIAMENTO'!DS159</f>
        <v>0</v>
      </c>
      <c r="DT159" s="400">
        <f>DP159+'APONTAMENTO CREDENCIAMENTO'!DT159</f>
        <v>0</v>
      </c>
      <c r="DU159" s="400">
        <f>DQ159+'APONTAMENTO CREDENCIAMENTO'!DU159</f>
        <v>0</v>
      </c>
      <c r="DV159" s="400">
        <f>DR159+'APONTAMENTO CREDENCIAMENTO'!DV159</f>
        <v>0</v>
      </c>
      <c r="DW159" s="400">
        <f>DS159+'APONTAMENTO CREDENCIAMENTO'!DW159</f>
        <v>0</v>
      </c>
      <c r="DX159" s="400">
        <f>DT159+'APONTAMENTO CREDENCIAMENTO'!DX159</f>
        <v>0</v>
      </c>
      <c r="DY159" s="400">
        <f>DU159+'APONTAMENTO CREDENCIAMENTO'!DY159</f>
        <v>0</v>
      </c>
      <c r="DZ159" s="400">
        <f>DV159+'APONTAMENTO CREDENCIAMENTO'!DZ159</f>
        <v>0</v>
      </c>
      <c r="EA159" s="400">
        <f>DW159+'APONTAMENTO CREDENCIAMENTO'!EA159</f>
        <v>0</v>
      </c>
      <c r="EB159" s="400">
        <f>DX159+'APONTAMENTO CREDENCIAMENTO'!EB159</f>
        <v>0</v>
      </c>
      <c r="EC159" s="400">
        <f>DY159+'APONTAMENTO CREDENCIAMENTO'!EC159</f>
        <v>0</v>
      </c>
      <c r="ED159" s="400">
        <f>DZ159+'APONTAMENTO CREDENCIAMENTO'!ED159</f>
        <v>0</v>
      </c>
      <c r="EE159" s="400">
        <f>EA159+'APONTAMENTO CREDENCIAMENTO'!EE159</f>
        <v>0</v>
      </c>
      <c r="EF159" s="400">
        <f>EB159+'APONTAMENTO CREDENCIAMENTO'!EF159</f>
        <v>0</v>
      </c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v>0</v>
      </c>
      <c r="EQ159" s="171">
        <v>0</v>
      </c>
      <c r="ER159" s="171">
        <v>0</v>
      </c>
      <c r="ES159" s="171">
        <v>0</v>
      </c>
      <c r="ET159" s="171">
        <v>0</v>
      </c>
      <c r="EU159" s="171">
        <v>0</v>
      </c>
      <c r="EV159" s="172">
        <v>0</v>
      </c>
      <c r="EW159" s="127"/>
      <c r="EX159" s="248">
        <v>0</v>
      </c>
      <c r="EY159" s="174">
        <v>0</v>
      </c>
      <c r="EZ159" s="249">
        <v>0</v>
      </c>
      <c r="FA159" s="249">
        <v>0</v>
      </c>
      <c r="FB159" s="174">
        <v>0</v>
      </c>
      <c r="FC159" s="126">
        <v>0</v>
      </c>
      <c r="FD159" s="250"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v>0</v>
      </c>
      <c r="HZ159" s="280">
        <v>0</v>
      </c>
      <c r="IA159" s="280">
        <v>0</v>
      </c>
      <c r="IB159" s="65"/>
      <c r="IC159" s="65"/>
    </row>
    <row r="160" spans="1:237" s="106" customFormat="1" ht="22.5" customHeight="1" thickBot="1" x14ac:dyDescent="0.3">
      <c r="A160" s="377" t="s">
        <v>3314</v>
      </c>
      <c r="B160" s="378" t="s">
        <v>3315</v>
      </c>
      <c r="C160" s="379" t="s">
        <v>3191</v>
      </c>
      <c r="D160" s="380" t="s">
        <v>3316</v>
      </c>
      <c r="E160" s="380" t="s">
        <v>3317</v>
      </c>
      <c r="F160" s="381" t="s">
        <v>3181</v>
      </c>
      <c r="G160" s="381" t="s">
        <v>3182</v>
      </c>
      <c r="H160" s="382" t="s">
        <v>1361</v>
      </c>
      <c r="I160" s="383" t="s">
        <v>1361</v>
      </c>
      <c r="J160" s="421" t="s">
        <v>3183</v>
      </c>
      <c r="K160" s="424" t="s">
        <v>60</v>
      </c>
      <c r="L160" s="329">
        <v>0</v>
      </c>
      <c r="M160" s="329">
        <v>0</v>
      </c>
      <c r="N160" s="657"/>
      <c r="O160" s="658" t="s">
        <v>3356</v>
      </c>
      <c r="P160" s="659">
        <v>0</v>
      </c>
      <c r="Q160" s="400"/>
      <c r="R160" s="401"/>
      <c r="S160" s="400"/>
      <c r="T160" s="401"/>
      <c r="U160" s="400">
        <f>Q160+'APONTAMENTO CREDENCIAMENTO'!U160</f>
        <v>0</v>
      </c>
      <c r="V160" s="400">
        <f>R160+'APONTAMENTO CREDENCIAMENTO'!V160</f>
        <v>0</v>
      </c>
      <c r="W160" s="400">
        <f>S160+'APONTAMENTO CREDENCIAMENTO'!W160</f>
        <v>0</v>
      </c>
      <c r="X160" s="400">
        <f>T160+'APONTAMENTO CREDENCIAMENTO'!X160</f>
        <v>0</v>
      </c>
      <c r="Y160" s="400">
        <f>U160+'APONTAMENTO CREDENCIAMENTO'!Y160</f>
        <v>0</v>
      </c>
      <c r="Z160" s="400">
        <f>V160+'APONTAMENTO CREDENCIAMENTO'!Z160</f>
        <v>0</v>
      </c>
      <c r="AA160" s="400">
        <f>W160+'APONTAMENTO CREDENCIAMENTO'!AA160</f>
        <v>0</v>
      </c>
      <c r="AB160" s="400">
        <f>X160+'APONTAMENTO CREDENCIAMENTO'!AB160</f>
        <v>0</v>
      </c>
      <c r="AC160" s="400">
        <f>Y160+'APONTAMENTO CREDENCIAMENTO'!AC160</f>
        <v>0</v>
      </c>
      <c r="AD160" s="400">
        <f>Z160+'APONTAMENTO CREDENCIAMENTO'!AD160</f>
        <v>0</v>
      </c>
      <c r="AE160" s="400">
        <f>AA160+'APONTAMENTO CREDENCIAMENTO'!AE160</f>
        <v>0</v>
      </c>
      <c r="AF160" s="400">
        <f>AB160+'APONTAMENTO CREDENCIAMENTO'!AF160</f>
        <v>0</v>
      </c>
      <c r="AG160" s="400">
        <f>AC160+'APONTAMENTO CREDENCIAMENTO'!AG160</f>
        <v>0</v>
      </c>
      <c r="AH160" s="400">
        <f>AD160+'APONTAMENTO CREDENCIAMENTO'!AH160</f>
        <v>0</v>
      </c>
      <c r="AI160" s="400">
        <f>AE160+'APONTAMENTO CREDENCIAMENTO'!AI160</f>
        <v>0</v>
      </c>
      <c r="AJ160" s="400">
        <f>AF160+'APONTAMENTO CREDENCIAMENTO'!AJ160</f>
        <v>0</v>
      </c>
      <c r="AK160" s="400">
        <f>AG160+'APONTAMENTO CREDENCIAMENTO'!AK160</f>
        <v>0</v>
      </c>
      <c r="AL160" s="400">
        <f>AH160+'APONTAMENTO CREDENCIAMENTO'!AL160</f>
        <v>0</v>
      </c>
      <c r="AM160" s="400">
        <f>AI160+'APONTAMENTO CREDENCIAMENTO'!AM160</f>
        <v>0</v>
      </c>
      <c r="AN160" s="400">
        <f>AJ160+'APONTAMENTO CREDENCIAMENTO'!AN160</f>
        <v>0</v>
      </c>
      <c r="AO160" s="400">
        <f>AK160+'APONTAMENTO CREDENCIAMENTO'!AO160</f>
        <v>0</v>
      </c>
      <c r="AP160" s="400">
        <f>AL160+'APONTAMENTO CREDENCIAMENTO'!AP160</f>
        <v>0</v>
      </c>
      <c r="AQ160" s="400">
        <f>AM160+'APONTAMENTO CREDENCIAMENTO'!AQ160</f>
        <v>0</v>
      </c>
      <c r="AR160" s="400">
        <f>AN160+'APONTAMENTO CREDENCIAMENTO'!AR160</f>
        <v>0</v>
      </c>
      <c r="AS160" s="400">
        <f>AO160+'APONTAMENTO CREDENCIAMENTO'!AS160</f>
        <v>0</v>
      </c>
      <c r="AT160" s="400">
        <f>AP160+'APONTAMENTO CREDENCIAMENTO'!AT160</f>
        <v>0</v>
      </c>
      <c r="AU160" s="400">
        <f>AQ160+'APONTAMENTO CREDENCIAMENTO'!AU160</f>
        <v>0</v>
      </c>
      <c r="AV160" s="400">
        <f>AR160+'APONTAMENTO CREDENCIAMENTO'!AV160</f>
        <v>0</v>
      </c>
      <c r="AW160" s="400">
        <f>AS160+'APONTAMENTO CREDENCIAMENTO'!AW160</f>
        <v>0</v>
      </c>
      <c r="AX160" s="400">
        <f>AT160+'APONTAMENTO CREDENCIAMENTO'!AX160</f>
        <v>0</v>
      </c>
      <c r="AY160" s="400">
        <f>AU160+'APONTAMENTO CREDENCIAMENTO'!AY160</f>
        <v>0</v>
      </c>
      <c r="AZ160" s="400">
        <f>AV160+'APONTAMENTO CREDENCIAMENTO'!AZ160</f>
        <v>0</v>
      </c>
      <c r="BA160" s="400">
        <f>AW160+'APONTAMENTO CREDENCIAMENTO'!BA160</f>
        <v>0</v>
      </c>
      <c r="BB160" s="400">
        <f>AX160+'APONTAMENTO CREDENCIAMENTO'!BB160</f>
        <v>0</v>
      </c>
      <c r="BC160" s="400">
        <f>AY160+'APONTAMENTO CREDENCIAMENTO'!BC160</f>
        <v>0</v>
      </c>
      <c r="BD160" s="400">
        <f>AZ160+'APONTAMENTO CREDENCIAMENTO'!BD160</f>
        <v>0</v>
      </c>
      <c r="BE160" s="400">
        <f>BA160+'APONTAMENTO CREDENCIAMENTO'!BE160</f>
        <v>0</v>
      </c>
      <c r="BF160" s="400">
        <f>BB160+'APONTAMENTO CREDENCIAMENTO'!BF160</f>
        <v>0</v>
      </c>
      <c r="BG160" s="400">
        <f>BC160+'APONTAMENTO CREDENCIAMENTO'!BG160</f>
        <v>0</v>
      </c>
      <c r="BH160" s="400">
        <f>BD160+'APONTAMENTO CREDENCIAMENTO'!BH160</f>
        <v>0</v>
      </c>
      <c r="BI160" s="400">
        <f>BE160+'APONTAMENTO CREDENCIAMENTO'!BI160</f>
        <v>0</v>
      </c>
      <c r="BJ160" s="400">
        <f>BF160+'APONTAMENTO CREDENCIAMENTO'!BJ160</f>
        <v>0</v>
      </c>
      <c r="BK160" s="400">
        <f>BG160+'APONTAMENTO CREDENCIAMENTO'!BK160</f>
        <v>0</v>
      </c>
      <c r="BL160" s="400">
        <f>BH160+'APONTAMENTO CREDENCIAMENTO'!BL160</f>
        <v>0</v>
      </c>
      <c r="BM160" s="400">
        <f>BI160+'APONTAMENTO CREDENCIAMENTO'!BM160</f>
        <v>0</v>
      </c>
      <c r="BN160" s="400">
        <f>BJ160+'APONTAMENTO CREDENCIAMENTO'!BN160</f>
        <v>0</v>
      </c>
      <c r="BO160" s="400">
        <f>BK160+'APONTAMENTO CREDENCIAMENTO'!BO160</f>
        <v>0</v>
      </c>
      <c r="BP160" s="400">
        <f>BL160+'APONTAMENTO CREDENCIAMENTO'!BP160</f>
        <v>0</v>
      </c>
      <c r="BQ160" s="400">
        <f>BM160+'APONTAMENTO CREDENCIAMENTO'!BQ160</f>
        <v>0</v>
      </c>
      <c r="BR160" s="400">
        <f>BN160+'APONTAMENTO CREDENCIAMENTO'!BR160</f>
        <v>0</v>
      </c>
      <c r="BS160" s="400">
        <f>BO160+'APONTAMENTO CREDENCIAMENTO'!BS160</f>
        <v>0</v>
      </c>
      <c r="BT160" s="400">
        <f>BP160+'APONTAMENTO CREDENCIAMENTO'!BT160</f>
        <v>0</v>
      </c>
      <c r="BU160" s="400">
        <f>BQ160+'APONTAMENTO CREDENCIAMENTO'!BU160</f>
        <v>0</v>
      </c>
      <c r="BV160" s="400">
        <f>BR160+'APONTAMENTO CREDENCIAMENTO'!BV160</f>
        <v>0</v>
      </c>
      <c r="BW160" s="400">
        <f>BS160+'APONTAMENTO CREDENCIAMENTO'!BW160</f>
        <v>0</v>
      </c>
      <c r="BX160" s="400">
        <f>BT160+'APONTAMENTO CREDENCIAMENTO'!BX160</f>
        <v>0</v>
      </c>
      <c r="BY160" s="400">
        <f>BU160+'APONTAMENTO CREDENCIAMENTO'!BY160</f>
        <v>0</v>
      </c>
      <c r="BZ160" s="400">
        <f>BV160+'APONTAMENTO CREDENCIAMENTO'!BZ160</f>
        <v>0</v>
      </c>
      <c r="CA160" s="400">
        <f>BW160+'APONTAMENTO CREDENCIAMENTO'!CA160</f>
        <v>0</v>
      </c>
      <c r="CB160" s="400">
        <f>BX160+'APONTAMENTO CREDENCIAMENTO'!CB160</f>
        <v>0</v>
      </c>
      <c r="CC160" s="400">
        <f>BY160+'APONTAMENTO CREDENCIAMENTO'!CC160</f>
        <v>0</v>
      </c>
      <c r="CD160" s="400">
        <f>BZ160+'APONTAMENTO CREDENCIAMENTO'!CD160</f>
        <v>0</v>
      </c>
      <c r="CE160" s="400">
        <f>CA160+'APONTAMENTO CREDENCIAMENTO'!CE160</f>
        <v>0</v>
      </c>
      <c r="CF160" s="400">
        <f>CB160+'APONTAMENTO CREDENCIAMENTO'!CF160</f>
        <v>0</v>
      </c>
      <c r="CG160" s="400">
        <f>CC160+'APONTAMENTO CREDENCIAMENTO'!CG160</f>
        <v>0</v>
      </c>
      <c r="CH160" s="400">
        <f>CD160+'APONTAMENTO CREDENCIAMENTO'!CH160</f>
        <v>0</v>
      </c>
      <c r="CI160" s="400">
        <f>CE160+'APONTAMENTO CREDENCIAMENTO'!CI160</f>
        <v>0</v>
      </c>
      <c r="CJ160" s="400">
        <f>CF160+'APONTAMENTO CREDENCIAMENTO'!CJ160</f>
        <v>0</v>
      </c>
      <c r="CK160" s="400">
        <f>CG160+'APONTAMENTO CREDENCIAMENTO'!CK160</f>
        <v>0</v>
      </c>
      <c r="CL160" s="400">
        <f>CH160+'APONTAMENTO CREDENCIAMENTO'!CL160</f>
        <v>0</v>
      </c>
      <c r="CM160" s="400">
        <f>CI160+'APONTAMENTO CREDENCIAMENTO'!CM160</f>
        <v>0</v>
      </c>
      <c r="CN160" s="400">
        <f>CJ160+'APONTAMENTO CREDENCIAMENTO'!CN160</f>
        <v>0</v>
      </c>
      <c r="CO160" s="400">
        <f>CK160+'APONTAMENTO CREDENCIAMENTO'!CO160</f>
        <v>0</v>
      </c>
      <c r="CP160" s="400">
        <f>CL160+'APONTAMENTO CREDENCIAMENTO'!CP160</f>
        <v>0</v>
      </c>
      <c r="CQ160" s="400">
        <f>CM160+'APONTAMENTO CREDENCIAMENTO'!CQ160</f>
        <v>0</v>
      </c>
      <c r="CR160" s="400">
        <f>CN160+'APONTAMENTO CREDENCIAMENTO'!CR160</f>
        <v>0</v>
      </c>
      <c r="CS160" s="400">
        <f>CO160+'APONTAMENTO CREDENCIAMENTO'!CS160</f>
        <v>0</v>
      </c>
      <c r="CT160" s="400">
        <f>CP160+'APONTAMENTO CREDENCIAMENTO'!CT160</f>
        <v>0</v>
      </c>
      <c r="CU160" s="400">
        <f>CQ160+'APONTAMENTO CREDENCIAMENTO'!CU160</f>
        <v>0</v>
      </c>
      <c r="CV160" s="400">
        <f>CR160+'APONTAMENTO CREDENCIAMENTO'!CV160</f>
        <v>0</v>
      </c>
      <c r="CW160" s="400">
        <f>CS160+'APONTAMENTO CREDENCIAMENTO'!CW160</f>
        <v>0</v>
      </c>
      <c r="CX160" s="400">
        <f>CT160+'APONTAMENTO CREDENCIAMENTO'!CX160</f>
        <v>0</v>
      </c>
      <c r="CY160" s="400">
        <f>CU160+'APONTAMENTO CREDENCIAMENTO'!CY160</f>
        <v>0</v>
      </c>
      <c r="CZ160" s="400">
        <f>CV160+'APONTAMENTO CREDENCIAMENTO'!CZ160</f>
        <v>0</v>
      </c>
      <c r="DA160" s="400">
        <f>CW160+'APONTAMENTO CREDENCIAMENTO'!DA160</f>
        <v>0</v>
      </c>
      <c r="DB160" s="400">
        <f>CX160+'APONTAMENTO CREDENCIAMENTO'!DB160</f>
        <v>0</v>
      </c>
      <c r="DC160" s="400">
        <f>CY160+'APONTAMENTO CREDENCIAMENTO'!DC160</f>
        <v>0</v>
      </c>
      <c r="DD160" s="400">
        <f>CZ160+'APONTAMENTO CREDENCIAMENTO'!DD160</f>
        <v>0</v>
      </c>
      <c r="DE160" s="400">
        <f>DA160+'APONTAMENTO CREDENCIAMENTO'!DE160</f>
        <v>0</v>
      </c>
      <c r="DF160" s="400">
        <f>DB160+'APONTAMENTO CREDENCIAMENTO'!DF160</f>
        <v>0</v>
      </c>
      <c r="DG160" s="400">
        <f>DC160+'APONTAMENTO CREDENCIAMENTO'!DG160</f>
        <v>0</v>
      </c>
      <c r="DH160" s="400">
        <f>DD160+'APONTAMENTO CREDENCIAMENTO'!DH160</f>
        <v>0</v>
      </c>
      <c r="DI160" s="400">
        <f>DE160+'APONTAMENTO CREDENCIAMENTO'!DI160</f>
        <v>0</v>
      </c>
      <c r="DJ160" s="400">
        <f>DF160+'APONTAMENTO CREDENCIAMENTO'!DJ160</f>
        <v>0</v>
      </c>
      <c r="DK160" s="400">
        <f>DG160+'APONTAMENTO CREDENCIAMENTO'!DK160</f>
        <v>0</v>
      </c>
      <c r="DL160" s="400">
        <f>DH160+'APONTAMENTO CREDENCIAMENTO'!DL160</f>
        <v>0</v>
      </c>
      <c r="DM160" s="400">
        <f>DI160+'APONTAMENTO CREDENCIAMENTO'!DM160</f>
        <v>0</v>
      </c>
      <c r="DN160" s="400">
        <f>DJ160+'APONTAMENTO CREDENCIAMENTO'!DN160</f>
        <v>0</v>
      </c>
      <c r="DO160" s="400">
        <f>DK160+'APONTAMENTO CREDENCIAMENTO'!DO160</f>
        <v>0</v>
      </c>
      <c r="DP160" s="400">
        <f>DL160+'APONTAMENTO CREDENCIAMENTO'!DP160</f>
        <v>0</v>
      </c>
      <c r="DQ160" s="400">
        <f>DM160+'APONTAMENTO CREDENCIAMENTO'!DQ160</f>
        <v>0</v>
      </c>
      <c r="DR160" s="400">
        <f>DN160+'APONTAMENTO CREDENCIAMENTO'!DR160</f>
        <v>0</v>
      </c>
      <c r="DS160" s="400">
        <f>DO160+'APONTAMENTO CREDENCIAMENTO'!DS160</f>
        <v>0</v>
      </c>
      <c r="DT160" s="400">
        <f>DP160+'APONTAMENTO CREDENCIAMENTO'!DT160</f>
        <v>0</v>
      </c>
      <c r="DU160" s="400">
        <f>DQ160+'APONTAMENTO CREDENCIAMENTO'!DU160</f>
        <v>0</v>
      </c>
      <c r="DV160" s="400">
        <f>DR160+'APONTAMENTO CREDENCIAMENTO'!DV160</f>
        <v>0</v>
      </c>
      <c r="DW160" s="400">
        <f>DS160+'APONTAMENTO CREDENCIAMENTO'!DW160</f>
        <v>0</v>
      </c>
      <c r="DX160" s="400">
        <f>DT160+'APONTAMENTO CREDENCIAMENTO'!DX160</f>
        <v>0</v>
      </c>
      <c r="DY160" s="400">
        <f>DU160+'APONTAMENTO CREDENCIAMENTO'!DY160</f>
        <v>0</v>
      </c>
      <c r="DZ160" s="400">
        <f>DV160+'APONTAMENTO CREDENCIAMENTO'!DZ160</f>
        <v>0</v>
      </c>
      <c r="EA160" s="400">
        <f>DW160+'APONTAMENTO CREDENCIAMENTO'!EA160</f>
        <v>0</v>
      </c>
      <c r="EB160" s="400">
        <f>DX160+'APONTAMENTO CREDENCIAMENTO'!EB160</f>
        <v>0</v>
      </c>
      <c r="EC160" s="400">
        <f>DY160+'APONTAMENTO CREDENCIAMENTO'!EC160</f>
        <v>0</v>
      </c>
      <c r="ED160" s="400">
        <f>DZ160+'APONTAMENTO CREDENCIAMENTO'!ED160</f>
        <v>0</v>
      </c>
      <c r="EE160" s="400">
        <f>EA160+'APONTAMENTO CREDENCIAMENTO'!EE160</f>
        <v>0</v>
      </c>
      <c r="EF160" s="400">
        <f>EB160+'APONTAMENTO CREDENCIAMENTO'!EF160</f>
        <v>0</v>
      </c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v>0</v>
      </c>
      <c r="EQ160" s="179">
        <v>0</v>
      </c>
      <c r="ER160" s="179">
        <v>0</v>
      </c>
      <c r="ES160" s="179">
        <v>0</v>
      </c>
      <c r="ET160" s="179">
        <v>0</v>
      </c>
      <c r="EU160" s="179">
        <v>0</v>
      </c>
      <c r="EV160" s="172"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v>0</v>
      </c>
      <c r="FC160" s="256">
        <v>0</v>
      </c>
      <c r="FD160" s="250">
        <v>0</v>
      </c>
      <c r="FE160" s="257"/>
      <c r="FF160" s="181">
        <v>0</v>
      </c>
      <c r="FG160" s="181">
        <v>0</v>
      </c>
      <c r="FH160" s="181">
        <v>0</v>
      </c>
      <c r="FI160" s="181">
        <v>0</v>
      </c>
      <c r="FJ160" s="181">
        <v>0</v>
      </c>
      <c r="FK160" s="181">
        <v>0</v>
      </c>
      <c r="FL160" s="181">
        <v>0</v>
      </c>
      <c r="FM160" s="181">
        <v>0</v>
      </c>
      <c r="FN160" s="181">
        <v>0</v>
      </c>
      <c r="FO160" s="181">
        <v>0</v>
      </c>
      <c r="FP160" s="181">
        <v>0</v>
      </c>
      <c r="FQ160" s="181">
        <v>0</v>
      </c>
      <c r="FR160" s="181">
        <v>0</v>
      </c>
      <c r="FS160" s="181">
        <v>0</v>
      </c>
      <c r="FT160" s="181">
        <v>0</v>
      </c>
      <c r="FU160" s="181">
        <v>0</v>
      </c>
      <c r="FV160" s="181">
        <v>0</v>
      </c>
      <c r="FW160" s="181">
        <v>0</v>
      </c>
      <c r="FX160" s="181">
        <v>0</v>
      </c>
      <c r="FY160" s="181">
        <v>0</v>
      </c>
      <c r="FZ160" s="181">
        <v>0</v>
      </c>
      <c r="GA160" s="181">
        <v>0</v>
      </c>
      <c r="GB160" s="181">
        <v>0</v>
      </c>
      <c r="GC160" s="181">
        <v>0</v>
      </c>
      <c r="GD160" s="181">
        <v>0</v>
      </c>
      <c r="GE160" s="181">
        <v>0</v>
      </c>
      <c r="GF160" s="181">
        <v>0</v>
      </c>
      <c r="GG160" s="181">
        <v>0</v>
      </c>
      <c r="GH160" s="181">
        <v>0</v>
      </c>
      <c r="GI160" s="181">
        <v>0</v>
      </c>
      <c r="GJ160" s="181">
        <v>0</v>
      </c>
      <c r="GK160" s="258"/>
      <c r="GL160" s="103"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v>0</v>
      </c>
      <c r="HZ160" s="280">
        <v>0</v>
      </c>
      <c r="IA160" s="280">
        <v>0</v>
      </c>
    </row>
    <row r="161" spans="1:237" s="106" customFormat="1" ht="22.5" customHeight="1" x14ac:dyDescent="0.25">
      <c r="A161" t="s">
        <v>3318</v>
      </c>
      <c r="B161" s="522" t="s">
        <v>3319</v>
      </c>
      <c r="C161" s="523">
        <v>1</v>
      </c>
      <c r="D161" s="524" t="s">
        <v>3320</v>
      </c>
      <c r="E161" s="524" t="s">
        <v>3321</v>
      </c>
      <c r="F161" s="525" t="s">
        <v>3181</v>
      </c>
      <c r="G161" s="525" t="s">
        <v>3182</v>
      </c>
      <c r="H161" s="350" t="s">
        <v>1362</v>
      </c>
      <c r="I161" s="351" t="s">
        <v>1362</v>
      </c>
      <c r="J161" s="409" t="s">
        <v>3183</v>
      </c>
      <c r="K161" s="410" t="s">
        <v>3184</v>
      </c>
      <c r="L161" s="329">
        <v>0</v>
      </c>
      <c r="M161" s="329">
        <v>0</v>
      </c>
      <c r="N161" s="657"/>
      <c r="O161" s="658" t="s">
        <v>3357</v>
      </c>
      <c r="P161" s="659">
        <v>0</v>
      </c>
      <c r="Q161" s="400"/>
      <c r="R161" s="401"/>
      <c r="S161" s="400"/>
      <c r="T161" s="401"/>
      <c r="U161" s="400">
        <f>Q161+'APONTAMENTO CREDENCIAMENTO'!U161</f>
        <v>0</v>
      </c>
      <c r="V161" s="400">
        <f>R161+'APONTAMENTO CREDENCIAMENTO'!V161</f>
        <v>0</v>
      </c>
      <c r="W161" s="400">
        <f>S161+'APONTAMENTO CREDENCIAMENTO'!W161</f>
        <v>0</v>
      </c>
      <c r="X161" s="400">
        <f>T161+'APONTAMENTO CREDENCIAMENTO'!X161</f>
        <v>0</v>
      </c>
      <c r="Y161" s="400">
        <f>U161+'APONTAMENTO CREDENCIAMENTO'!Y161</f>
        <v>0</v>
      </c>
      <c r="Z161" s="400">
        <f>V161+'APONTAMENTO CREDENCIAMENTO'!Z161</f>
        <v>0</v>
      </c>
      <c r="AA161" s="400">
        <f>W161+'APONTAMENTO CREDENCIAMENTO'!AA161</f>
        <v>0</v>
      </c>
      <c r="AB161" s="400">
        <f>X161+'APONTAMENTO CREDENCIAMENTO'!AB161</f>
        <v>0</v>
      </c>
      <c r="AC161" s="400">
        <f>Y161+'APONTAMENTO CREDENCIAMENTO'!AC161</f>
        <v>0</v>
      </c>
      <c r="AD161" s="400">
        <f>Z161+'APONTAMENTO CREDENCIAMENTO'!AD161</f>
        <v>0</v>
      </c>
      <c r="AE161" s="400">
        <f>AA161+'APONTAMENTO CREDENCIAMENTO'!AE161</f>
        <v>0</v>
      </c>
      <c r="AF161" s="400">
        <f>AB161+'APONTAMENTO CREDENCIAMENTO'!AF161</f>
        <v>0</v>
      </c>
      <c r="AG161" s="400">
        <f>AC161+'APONTAMENTO CREDENCIAMENTO'!AG161</f>
        <v>0</v>
      </c>
      <c r="AH161" s="400">
        <f>AD161+'APONTAMENTO CREDENCIAMENTO'!AH161</f>
        <v>0</v>
      </c>
      <c r="AI161" s="400">
        <f>AE161+'APONTAMENTO CREDENCIAMENTO'!AI161</f>
        <v>0</v>
      </c>
      <c r="AJ161" s="400">
        <f>AF161+'APONTAMENTO CREDENCIAMENTO'!AJ161</f>
        <v>0</v>
      </c>
      <c r="AK161" s="400">
        <f>AG161+'APONTAMENTO CREDENCIAMENTO'!AK161</f>
        <v>0</v>
      </c>
      <c r="AL161" s="400">
        <f>AH161+'APONTAMENTO CREDENCIAMENTO'!AL161</f>
        <v>0</v>
      </c>
      <c r="AM161" s="400">
        <f>AI161+'APONTAMENTO CREDENCIAMENTO'!AM161</f>
        <v>0</v>
      </c>
      <c r="AN161" s="400">
        <f>AJ161+'APONTAMENTO CREDENCIAMENTO'!AN161</f>
        <v>0</v>
      </c>
      <c r="AO161" s="400">
        <f>AK161+'APONTAMENTO CREDENCIAMENTO'!AO161</f>
        <v>0</v>
      </c>
      <c r="AP161" s="400">
        <f>AL161+'APONTAMENTO CREDENCIAMENTO'!AP161</f>
        <v>0</v>
      </c>
      <c r="AQ161" s="400">
        <f>AM161+'APONTAMENTO CREDENCIAMENTO'!AQ161</f>
        <v>0</v>
      </c>
      <c r="AR161" s="400">
        <f>AN161+'APONTAMENTO CREDENCIAMENTO'!AR161</f>
        <v>0</v>
      </c>
      <c r="AS161" s="400">
        <f>AO161+'APONTAMENTO CREDENCIAMENTO'!AS161</f>
        <v>0</v>
      </c>
      <c r="AT161" s="400">
        <f>AP161+'APONTAMENTO CREDENCIAMENTO'!AT161</f>
        <v>0</v>
      </c>
      <c r="AU161" s="400">
        <f>AQ161+'APONTAMENTO CREDENCIAMENTO'!AU161</f>
        <v>0</v>
      </c>
      <c r="AV161" s="400">
        <f>AR161+'APONTAMENTO CREDENCIAMENTO'!AV161</f>
        <v>0</v>
      </c>
      <c r="AW161" s="400">
        <f>AS161+'APONTAMENTO CREDENCIAMENTO'!AW161</f>
        <v>0</v>
      </c>
      <c r="AX161" s="400">
        <f>AT161+'APONTAMENTO CREDENCIAMENTO'!AX161</f>
        <v>0</v>
      </c>
      <c r="AY161" s="400">
        <f>AU161+'APONTAMENTO CREDENCIAMENTO'!AY161</f>
        <v>0</v>
      </c>
      <c r="AZ161" s="400">
        <f>AV161+'APONTAMENTO CREDENCIAMENTO'!AZ161</f>
        <v>0</v>
      </c>
      <c r="BA161" s="400">
        <f>AW161+'APONTAMENTO CREDENCIAMENTO'!BA161</f>
        <v>0</v>
      </c>
      <c r="BB161" s="400">
        <f>AX161+'APONTAMENTO CREDENCIAMENTO'!BB161</f>
        <v>0</v>
      </c>
      <c r="BC161" s="400">
        <f>AY161+'APONTAMENTO CREDENCIAMENTO'!BC161</f>
        <v>0</v>
      </c>
      <c r="BD161" s="400">
        <f>AZ161+'APONTAMENTO CREDENCIAMENTO'!BD161</f>
        <v>0</v>
      </c>
      <c r="BE161" s="400">
        <f>BA161+'APONTAMENTO CREDENCIAMENTO'!BE161</f>
        <v>0</v>
      </c>
      <c r="BF161" s="400">
        <f>BB161+'APONTAMENTO CREDENCIAMENTO'!BF161</f>
        <v>0</v>
      </c>
      <c r="BG161" s="400">
        <f>BC161+'APONTAMENTO CREDENCIAMENTO'!BG161</f>
        <v>0</v>
      </c>
      <c r="BH161" s="400">
        <f>BD161+'APONTAMENTO CREDENCIAMENTO'!BH161</f>
        <v>0</v>
      </c>
      <c r="BI161" s="400">
        <f>BE161+'APONTAMENTO CREDENCIAMENTO'!BI161</f>
        <v>0</v>
      </c>
      <c r="BJ161" s="400">
        <f>BF161+'APONTAMENTO CREDENCIAMENTO'!BJ161</f>
        <v>0</v>
      </c>
      <c r="BK161" s="400">
        <f>BG161+'APONTAMENTO CREDENCIAMENTO'!BK161</f>
        <v>0</v>
      </c>
      <c r="BL161" s="400">
        <f>BH161+'APONTAMENTO CREDENCIAMENTO'!BL161</f>
        <v>0</v>
      </c>
      <c r="BM161" s="400">
        <f>BI161+'APONTAMENTO CREDENCIAMENTO'!BM161</f>
        <v>0</v>
      </c>
      <c r="BN161" s="400">
        <f>BJ161+'APONTAMENTO CREDENCIAMENTO'!BN161</f>
        <v>0</v>
      </c>
      <c r="BO161" s="400">
        <f>BK161+'APONTAMENTO CREDENCIAMENTO'!BO161</f>
        <v>0</v>
      </c>
      <c r="BP161" s="400">
        <f>BL161+'APONTAMENTO CREDENCIAMENTO'!BP161</f>
        <v>0</v>
      </c>
      <c r="BQ161" s="400">
        <f>BM161+'APONTAMENTO CREDENCIAMENTO'!BQ161</f>
        <v>0</v>
      </c>
      <c r="BR161" s="400">
        <f>BN161+'APONTAMENTO CREDENCIAMENTO'!BR161</f>
        <v>0</v>
      </c>
      <c r="BS161" s="400">
        <f>BO161+'APONTAMENTO CREDENCIAMENTO'!BS161</f>
        <v>0</v>
      </c>
      <c r="BT161" s="400">
        <f>BP161+'APONTAMENTO CREDENCIAMENTO'!BT161</f>
        <v>0</v>
      </c>
      <c r="BU161" s="400">
        <f>BQ161+'APONTAMENTO CREDENCIAMENTO'!BU161</f>
        <v>0</v>
      </c>
      <c r="BV161" s="400">
        <f>BR161+'APONTAMENTO CREDENCIAMENTO'!BV161</f>
        <v>0</v>
      </c>
      <c r="BW161" s="400">
        <f>BS161+'APONTAMENTO CREDENCIAMENTO'!BW161</f>
        <v>0</v>
      </c>
      <c r="BX161" s="400">
        <f>BT161+'APONTAMENTO CREDENCIAMENTO'!BX161</f>
        <v>0</v>
      </c>
      <c r="BY161" s="400">
        <f>BU161+'APONTAMENTO CREDENCIAMENTO'!BY161</f>
        <v>0</v>
      </c>
      <c r="BZ161" s="400">
        <f>BV161+'APONTAMENTO CREDENCIAMENTO'!BZ161</f>
        <v>0</v>
      </c>
      <c r="CA161" s="400">
        <f>BW161+'APONTAMENTO CREDENCIAMENTO'!CA161</f>
        <v>0</v>
      </c>
      <c r="CB161" s="400">
        <f>BX161+'APONTAMENTO CREDENCIAMENTO'!CB161</f>
        <v>0</v>
      </c>
      <c r="CC161" s="400">
        <f>BY161+'APONTAMENTO CREDENCIAMENTO'!CC161</f>
        <v>0</v>
      </c>
      <c r="CD161" s="400">
        <f>BZ161+'APONTAMENTO CREDENCIAMENTO'!CD161</f>
        <v>0</v>
      </c>
      <c r="CE161" s="400">
        <f>CA161+'APONTAMENTO CREDENCIAMENTO'!CE161</f>
        <v>0</v>
      </c>
      <c r="CF161" s="400">
        <f>CB161+'APONTAMENTO CREDENCIAMENTO'!CF161</f>
        <v>0</v>
      </c>
      <c r="CG161" s="400">
        <f>CC161+'APONTAMENTO CREDENCIAMENTO'!CG161</f>
        <v>0</v>
      </c>
      <c r="CH161" s="400">
        <f>CD161+'APONTAMENTO CREDENCIAMENTO'!CH161</f>
        <v>0</v>
      </c>
      <c r="CI161" s="400">
        <f>CE161+'APONTAMENTO CREDENCIAMENTO'!CI161</f>
        <v>0</v>
      </c>
      <c r="CJ161" s="400">
        <f>CF161+'APONTAMENTO CREDENCIAMENTO'!CJ161</f>
        <v>0</v>
      </c>
      <c r="CK161" s="400">
        <f>CG161+'APONTAMENTO CREDENCIAMENTO'!CK161</f>
        <v>0</v>
      </c>
      <c r="CL161" s="400">
        <f>CH161+'APONTAMENTO CREDENCIAMENTO'!CL161</f>
        <v>0</v>
      </c>
      <c r="CM161" s="400">
        <f>CI161+'APONTAMENTO CREDENCIAMENTO'!CM161</f>
        <v>0</v>
      </c>
      <c r="CN161" s="400">
        <f>CJ161+'APONTAMENTO CREDENCIAMENTO'!CN161</f>
        <v>0</v>
      </c>
      <c r="CO161" s="400">
        <f>CK161+'APONTAMENTO CREDENCIAMENTO'!CO161</f>
        <v>0</v>
      </c>
      <c r="CP161" s="400">
        <f>CL161+'APONTAMENTO CREDENCIAMENTO'!CP161</f>
        <v>0</v>
      </c>
      <c r="CQ161" s="400">
        <f>CM161+'APONTAMENTO CREDENCIAMENTO'!CQ161</f>
        <v>0</v>
      </c>
      <c r="CR161" s="400">
        <f>CN161+'APONTAMENTO CREDENCIAMENTO'!CR161</f>
        <v>0</v>
      </c>
      <c r="CS161" s="400">
        <f>CO161+'APONTAMENTO CREDENCIAMENTO'!CS161</f>
        <v>0</v>
      </c>
      <c r="CT161" s="400">
        <f>CP161+'APONTAMENTO CREDENCIAMENTO'!CT161</f>
        <v>0</v>
      </c>
      <c r="CU161" s="400">
        <f>CQ161+'APONTAMENTO CREDENCIAMENTO'!CU161</f>
        <v>0</v>
      </c>
      <c r="CV161" s="400">
        <f>CR161+'APONTAMENTO CREDENCIAMENTO'!CV161</f>
        <v>0</v>
      </c>
      <c r="CW161" s="400">
        <f>CS161+'APONTAMENTO CREDENCIAMENTO'!CW161</f>
        <v>0</v>
      </c>
      <c r="CX161" s="400">
        <f>CT161+'APONTAMENTO CREDENCIAMENTO'!CX161</f>
        <v>0</v>
      </c>
      <c r="CY161" s="400">
        <f>CU161+'APONTAMENTO CREDENCIAMENTO'!CY161</f>
        <v>0</v>
      </c>
      <c r="CZ161" s="400">
        <f>CV161+'APONTAMENTO CREDENCIAMENTO'!CZ161</f>
        <v>0</v>
      </c>
      <c r="DA161" s="400">
        <f>CW161+'APONTAMENTO CREDENCIAMENTO'!DA161</f>
        <v>0</v>
      </c>
      <c r="DB161" s="400">
        <f>CX161+'APONTAMENTO CREDENCIAMENTO'!DB161</f>
        <v>0</v>
      </c>
      <c r="DC161" s="400">
        <f>CY161+'APONTAMENTO CREDENCIAMENTO'!DC161</f>
        <v>0</v>
      </c>
      <c r="DD161" s="400">
        <f>CZ161+'APONTAMENTO CREDENCIAMENTO'!DD161</f>
        <v>0</v>
      </c>
      <c r="DE161" s="400">
        <f>DA161+'APONTAMENTO CREDENCIAMENTO'!DE161</f>
        <v>0</v>
      </c>
      <c r="DF161" s="400">
        <f>DB161+'APONTAMENTO CREDENCIAMENTO'!DF161</f>
        <v>0</v>
      </c>
      <c r="DG161" s="400">
        <f>DC161+'APONTAMENTO CREDENCIAMENTO'!DG161</f>
        <v>0</v>
      </c>
      <c r="DH161" s="400">
        <f>DD161+'APONTAMENTO CREDENCIAMENTO'!DH161</f>
        <v>0</v>
      </c>
      <c r="DI161" s="400">
        <f>DE161+'APONTAMENTO CREDENCIAMENTO'!DI161</f>
        <v>0</v>
      </c>
      <c r="DJ161" s="400">
        <f>DF161+'APONTAMENTO CREDENCIAMENTO'!DJ161</f>
        <v>0</v>
      </c>
      <c r="DK161" s="400">
        <f>DG161+'APONTAMENTO CREDENCIAMENTO'!DK161</f>
        <v>0</v>
      </c>
      <c r="DL161" s="400">
        <f>DH161+'APONTAMENTO CREDENCIAMENTO'!DL161</f>
        <v>0</v>
      </c>
      <c r="DM161" s="400">
        <f>DI161+'APONTAMENTO CREDENCIAMENTO'!DM161</f>
        <v>0</v>
      </c>
      <c r="DN161" s="400">
        <f>DJ161+'APONTAMENTO CREDENCIAMENTO'!DN161</f>
        <v>0</v>
      </c>
      <c r="DO161" s="400">
        <f>DK161+'APONTAMENTO CREDENCIAMENTO'!DO161</f>
        <v>0</v>
      </c>
      <c r="DP161" s="400">
        <f>DL161+'APONTAMENTO CREDENCIAMENTO'!DP161</f>
        <v>0</v>
      </c>
      <c r="DQ161" s="400">
        <f>DM161+'APONTAMENTO CREDENCIAMENTO'!DQ161</f>
        <v>0</v>
      </c>
      <c r="DR161" s="400">
        <f>DN161+'APONTAMENTO CREDENCIAMENTO'!DR161</f>
        <v>0</v>
      </c>
      <c r="DS161" s="400">
        <f>DO161+'APONTAMENTO CREDENCIAMENTO'!DS161</f>
        <v>0</v>
      </c>
      <c r="DT161" s="400">
        <f>DP161+'APONTAMENTO CREDENCIAMENTO'!DT161</f>
        <v>0</v>
      </c>
      <c r="DU161" s="400">
        <f>DQ161+'APONTAMENTO CREDENCIAMENTO'!DU161</f>
        <v>0</v>
      </c>
      <c r="DV161" s="400">
        <f>DR161+'APONTAMENTO CREDENCIAMENTO'!DV161</f>
        <v>0</v>
      </c>
      <c r="DW161" s="400">
        <f>DS161+'APONTAMENTO CREDENCIAMENTO'!DW161</f>
        <v>0</v>
      </c>
      <c r="DX161" s="400">
        <f>DT161+'APONTAMENTO CREDENCIAMENTO'!DX161</f>
        <v>0</v>
      </c>
      <c r="DY161" s="400">
        <f>DU161+'APONTAMENTO CREDENCIAMENTO'!DY161</f>
        <v>0</v>
      </c>
      <c r="DZ161" s="400">
        <f>DV161+'APONTAMENTO CREDENCIAMENTO'!DZ161</f>
        <v>0</v>
      </c>
      <c r="EA161" s="400">
        <f>DW161+'APONTAMENTO CREDENCIAMENTO'!EA161</f>
        <v>0</v>
      </c>
      <c r="EB161" s="400">
        <f>DX161+'APONTAMENTO CREDENCIAMENTO'!EB161</f>
        <v>0</v>
      </c>
      <c r="EC161" s="400">
        <f>DY161+'APONTAMENTO CREDENCIAMENTO'!EC161</f>
        <v>0</v>
      </c>
      <c r="ED161" s="400">
        <f>DZ161+'APONTAMENTO CREDENCIAMENTO'!ED161</f>
        <v>0</v>
      </c>
      <c r="EE161" s="400">
        <f>EA161+'APONTAMENTO CREDENCIAMENTO'!EE161</f>
        <v>0</v>
      </c>
      <c r="EF161" s="400">
        <f>EB161+'APONTAMENTO CREDENCIAMENTO'!EF161</f>
        <v>0</v>
      </c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v>0</v>
      </c>
      <c r="EQ161" s="171">
        <v>0</v>
      </c>
      <c r="ER161" s="171">
        <v>0</v>
      </c>
      <c r="ES161" s="171">
        <v>0</v>
      </c>
      <c r="ET161" s="171">
        <v>0</v>
      </c>
      <c r="EU161" s="171">
        <v>0</v>
      </c>
      <c r="EV161" s="172">
        <v>0</v>
      </c>
      <c r="EW161" s="367">
        <v>0</v>
      </c>
      <c r="EX161" s="248">
        <v>12115.28</v>
      </c>
      <c r="EY161" s="174">
        <v>0</v>
      </c>
      <c r="EZ161" s="249">
        <v>487.95800000000003</v>
      </c>
      <c r="FA161" s="249">
        <v>-423.75300000000004</v>
      </c>
      <c r="FB161" s="174">
        <v>0</v>
      </c>
      <c r="FC161" s="175">
        <v>0</v>
      </c>
      <c r="FD161" s="250">
        <v>0</v>
      </c>
      <c r="FE161" s="176">
        <v>12179.485000000001</v>
      </c>
      <c r="FF161" s="177">
        <v>12115.28</v>
      </c>
      <c r="FG161" s="177">
        <v>0</v>
      </c>
      <c r="FH161" s="177">
        <v>0</v>
      </c>
      <c r="FI161" s="177">
        <v>0</v>
      </c>
      <c r="FJ161" s="177">
        <v>0</v>
      </c>
      <c r="FK161" s="177">
        <v>-321.02500000000003</v>
      </c>
      <c r="FL161" s="177">
        <v>308.18400000000003</v>
      </c>
      <c r="FM161" s="177">
        <v>0</v>
      </c>
      <c r="FN161" s="177">
        <v>0</v>
      </c>
      <c r="FO161" s="177">
        <v>0</v>
      </c>
      <c r="FP161" s="177">
        <v>0</v>
      </c>
      <c r="FQ161" s="177">
        <v>0</v>
      </c>
      <c r="FR161" s="177">
        <v>0</v>
      </c>
      <c r="FS161" s="177">
        <v>0</v>
      </c>
      <c r="FT161" s="177">
        <v>0</v>
      </c>
      <c r="FU161" s="177">
        <v>0</v>
      </c>
      <c r="FV161" s="177">
        <v>179.774</v>
      </c>
      <c r="FW161" s="177">
        <v>0</v>
      </c>
      <c r="FX161" s="177">
        <v>0</v>
      </c>
      <c r="FY161" s="177">
        <v>0</v>
      </c>
      <c r="FZ161" s="177">
        <v>0</v>
      </c>
      <c r="GA161" s="177">
        <v>0</v>
      </c>
      <c r="GB161" s="177">
        <v>-102.72800000000001</v>
      </c>
      <c r="GC161" s="177">
        <v>0</v>
      </c>
      <c r="GD161" s="177">
        <v>0</v>
      </c>
      <c r="GE161" s="177">
        <v>0</v>
      </c>
      <c r="GF161" s="177">
        <v>0</v>
      </c>
      <c r="GG161" s="177">
        <v>0</v>
      </c>
      <c r="GH161" s="177">
        <v>0</v>
      </c>
      <c r="GI161" s="177">
        <v>0</v>
      </c>
      <c r="GJ161" s="177">
        <v>0</v>
      </c>
      <c r="GK161" s="178"/>
      <c r="GL161" s="103">
        <v>0</v>
      </c>
      <c r="GM161" s="124"/>
      <c r="GN161" s="104">
        <v>0</v>
      </c>
      <c r="GO161" s="104">
        <v>0</v>
      </c>
      <c r="GP161" s="104">
        <v>0</v>
      </c>
      <c r="GQ161" s="104">
        <v>0</v>
      </c>
      <c r="GR161" s="104">
        <v>0</v>
      </c>
      <c r="GS161" s="104">
        <v>0</v>
      </c>
      <c r="GT161" s="104">
        <v>0</v>
      </c>
      <c r="GU161" s="104">
        <v>0</v>
      </c>
      <c r="GV161" s="104">
        <v>0</v>
      </c>
      <c r="GW161" s="104">
        <v>0</v>
      </c>
      <c r="GX161" s="104">
        <v>0</v>
      </c>
      <c r="GY161" s="104">
        <v>0</v>
      </c>
      <c r="GZ161" s="104">
        <v>0</v>
      </c>
      <c r="HA161" s="104">
        <v>0</v>
      </c>
      <c r="HB161" s="104">
        <v>0</v>
      </c>
      <c r="HC161" s="104">
        <v>0</v>
      </c>
      <c r="HD161" s="104">
        <v>0</v>
      </c>
      <c r="HE161" s="104">
        <v>0</v>
      </c>
      <c r="HF161" s="104">
        <v>0</v>
      </c>
      <c r="HG161" s="104">
        <v>0</v>
      </c>
      <c r="HH161" s="104">
        <v>0</v>
      </c>
      <c r="HI161" s="104">
        <v>0</v>
      </c>
      <c r="HJ161" s="104">
        <v>0</v>
      </c>
      <c r="HK161" s="104">
        <v>0</v>
      </c>
      <c r="HL161" s="104">
        <v>0</v>
      </c>
      <c r="HM161" s="104">
        <v>0</v>
      </c>
      <c r="HN161" s="104">
        <v>0</v>
      </c>
      <c r="HO161" s="104">
        <v>0</v>
      </c>
      <c r="HP161" s="104"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v>0</v>
      </c>
      <c r="HZ161" s="280">
        <v>0</v>
      </c>
      <c r="IA161" s="280">
        <v>0</v>
      </c>
      <c r="IB161" s="64" t="b">
        <v>0</v>
      </c>
      <c r="IC161" s="64"/>
    </row>
    <row r="162" spans="1:237" s="106" customFormat="1" ht="22.5" customHeight="1" x14ac:dyDescent="0.25">
      <c r="A162" s="368" t="s">
        <v>3318</v>
      </c>
      <c r="B162" s="369" t="s">
        <v>3319</v>
      </c>
      <c r="C162" s="370" t="s">
        <v>3191</v>
      </c>
      <c r="D162" s="371" t="s">
        <v>3320</v>
      </c>
      <c r="E162" s="371" t="s">
        <v>3321</v>
      </c>
      <c r="F162" s="372" t="s">
        <v>3181</v>
      </c>
      <c r="G162" s="372" t="s">
        <v>3182</v>
      </c>
      <c r="H162" s="373" t="s">
        <v>1362</v>
      </c>
      <c r="I162" s="374" t="s">
        <v>1362</v>
      </c>
      <c r="J162" s="421" t="s">
        <v>3183</v>
      </c>
      <c r="K162" s="421" t="s">
        <v>3185</v>
      </c>
      <c r="L162" s="329">
        <v>0</v>
      </c>
      <c r="M162" s="329">
        <v>0</v>
      </c>
      <c r="N162" s="657"/>
      <c r="O162" s="658" t="s">
        <v>3357</v>
      </c>
      <c r="P162" s="659">
        <v>0</v>
      </c>
      <c r="Q162" s="400">
        <v>28</v>
      </c>
      <c r="R162" s="401"/>
      <c r="S162" s="400"/>
      <c r="T162" s="401"/>
      <c r="U162" s="400">
        <f>Q162+'APONTAMENTO CREDENCIAMENTO'!U162</f>
        <v>28</v>
      </c>
      <c r="V162" s="400">
        <f>R162+'APONTAMENTO CREDENCIAMENTO'!V162</f>
        <v>0</v>
      </c>
      <c r="W162" s="400">
        <f>S162+'APONTAMENTO CREDENCIAMENTO'!W162</f>
        <v>0</v>
      </c>
      <c r="X162" s="400">
        <f>T162+'APONTAMENTO CREDENCIAMENTO'!X162</f>
        <v>0</v>
      </c>
      <c r="Y162" s="400">
        <f>U162+'APONTAMENTO CREDENCIAMENTO'!Y162</f>
        <v>28</v>
      </c>
      <c r="Z162" s="400">
        <f>V162+'APONTAMENTO CREDENCIAMENTO'!Z162</f>
        <v>0</v>
      </c>
      <c r="AA162" s="400">
        <f>W162+'APONTAMENTO CREDENCIAMENTO'!AA162</f>
        <v>0</v>
      </c>
      <c r="AB162" s="400">
        <f>X162+'APONTAMENTO CREDENCIAMENTO'!AB162</f>
        <v>0</v>
      </c>
      <c r="AC162" s="400">
        <f>Y162+'APONTAMENTO CREDENCIAMENTO'!AC162</f>
        <v>28</v>
      </c>
      <c r="AD162" s="400">
        <f>Z162+'APONTAMENTO CREDENCIAMENTO'!AD162</f>
        <v>0</v>
      </c>
      <c r="AE162" s="400">
        <f>AA162+'APONTAMENTO CREDENCIAMENTO'!AE162</f>
        <v>0</v>
      </c>
      <c r="AF162" s="400">
        <f>AB162+'APONTAMENTO CREDENCIAMENTO'!AF162</f>
        <v>0</v>
      </c>
      <c r="AG162" s="400">
        <f>AC162+'APONTAMENTO CREDENCIAMENTO'!AG162</f>
        <v>28</v>
      </c>
      <c r="AH162" s="400">
        <f>AD162+'APONTAMENTO CREDENCIAMENTO'!AH162</f>
        <v>0</v>
      </c>
      <c r="AI162" s="400">
        <f>AE162+'APONTAMENTO CREDENCIAMENTO'!AI162</f>
        <v>0</v>
      </c>
      <c r="AJ162" s="400">
        <f>AF162+'APONTAMENTO CREDENCIAMENTO'!AJ162</f>
        <v>0</v>
      </c>
      <c r="AK162" s="400">
        <f>AG162+'APONTAMENTO CREDENCIAMENTO'!AK162</f>
        <v>27</v>
      </c>
      <c r="AL162" s="400">
        <f>AH162+'APONTAMENTO CREDENCIAMENTO'!AL162</f>
        <v>0</v>
      </c>
      <c r="AM162" s="400">
        <f>AI162+'APONTAMENTO CREDENCIAMENTO'!AM162</f>
        <v>0</v>
      </c>
      <c r="AN162" s="400">
        <f>AJ162+'APONTAMENTO CREDENCIAMENTO'!AN162</f>
        <v>0</v>
      </c>
      <c r="AO162" s="400">
        <f>AK162+'APONTAMENTO CREDENCIAMENTO'!AO162</f>
        <v>28</v>
      </c>
      <c r="AP162" s="400">
        <f>AL162+'APONTAMENTO CREDENCIAMENTO'!AP162</f>
        <v>0</v>
      </c>
      <c r="AQ162" s="400">
        <f>AM162+'APONTAMENTO CREDENCIAMENTO'!AQ162</f>
        <v>0</v>
      </c>
      <c r="AR162" s="400">
        <f>AN162+'APONTAMENTO CREDENCIAMENTO'!AR162</f>
        <v>0</v>
      </c>
      <c r="AS162" s="400">
        <f>AO162+'APONTAMENTO CREDENCIAMENTO'!AS162</f>
        <v>28</v>
      </c>
      <c r="AT162" s="400">
        <f>AP162+'APONTAMENTO CREDENCIAMENTO'!AT162</f>
        <v>0</v>
      </c>
      <c r="AU162" s="400">
        <f>AQ162+'APONTAMENTO CREDENCIAMENTO'!AU162</f>
        <v>0</v>
      </c>
      <c r="AV162" s="400">
        <f>AR162+'APONTAMENTO CREDENCIAMENTO'!AV162</f>
        <v>0</v>
      </c>
      <c r="AW162" s="400">
        <f>AS162+'APONTAMENTO CREDENCIAMENTO'!AW162</f>
        <v>28</v>
      </c>
      <c r="AX162" s="400">
        <f>AT162+'APONTAMENTO CREDENCIAMENTO'!AX162</f>
        <v>0</v>
      </c>
      <c r="AY162" s="400">
        <f>AU162+'APONTAMENTO CREDENCIAMENTO'!AY162</f>
        <v>0</v>
      </c>
      <c r="AZ162" s="400">
        <f>AV162+'APONTAMENTO CREDENCIAMENTO'!AZ162</f>
        <v>0</v>
      </c>
      <c r="BA162" s="400">
        <f>AW162+'APONTAMENTO CREDENCIAMENTO'!BA162</f>
        <v>28</v>
      </c>
      <c r="BB162" s="400">
        <f>AX162+'APONTAMENTO CREDENCIAMENTO'!BB162</f>
        <v>0</v>
      </c>
      <c r="BC162" s="400">
        <f>AY162+'APONTAMENTO CREDENCIAMENTO'!BC162</f>
        <v>0</v>
      </c>
      <c r="BD162" s="400">
        <f>AZ162+'APONTAMENTO CREDENCIAMENTO'!BD162</f>
        <v>0</v>
      </c>
      <c r="BE162" s="400">
        <f>BA162+'APONTAMENTO CREDENCIAMENTO'!BE162</f>
        <v>28</v>
      </c>
      <c r="BF162" s="400">
        <f>BB162+'APONTAMENTO CREDENCIAMENTO'!BF162</f>
        <v>0</v>
      </c>
      <c r="BG162" s="400">
        <f>BC162+'APONTAMENTO CREDENCIAMENTO'!BG162</f>
        <v>0</v>
      </c>
      <c r="BH162" s="400">
        <f>BD162+'APONTAMENTO CREDENCIAMENTO'!BH162</f>
        <v>0</v>
      </c>
      <c r="BI162" s="400">
        <f>BE162+'APONTAMENTO CREDENCIAMENTO'!BI162</f>
        <v>28</v>
      </c>
      <c r="BJ162" s="400">
        <f>BF162+'APONTAMENTO CREDENCIAMENTO'!BJ162</f>
        <v>0</v>
      </c>
      <c r="BK162" s="400">
        <f>BG162+'APONTAMENTO CREDENCIAMENTO'!BK162</f>
        <v>0</v>
      </c>
      <c r="BL162" s="400">
        <f>BH162+'APONTAMENTO CREDENCIAMENTO'!BL162</f>
        <v>0</v>
      </c>
      <c r="BM162" s="400">
        <f>BI162+'APONTAMENTO CREDENCIAMENTO'!BM162</f>
        <v>28</v>
      </c>
      <c r="BN162" s="400">
        <f>BJ162+'APONTAMENTO CREDENCIAMENTO'!BN162</f>
        <v>0</v>
      </c>
      <c r="BO162" s="400">
        <f>BK162+'APONTAMENTO CREDENCIAMENTO'!BO162</f>
        <v>0</v>
      </c>
      <c r="BP162" s="400">
        <f>BL162+'APONTAMENTO CREDENCIAMENTO'!BP162</f>
        <v>0</v>
      </c>
      <c r="BQ162" s="400">
        <f>BM162+'APONTAMENTO CREDENCIAMENTO'!BQ162</f>
        <v>28</v>
      </c>
      <c r="BR162" s="400">
        <f>BN162+'APONTAMENTO CREDENCIAMENTO'!BR162</f>
        <v>0</v>
      </c>
      <c r="BS162" s="400">
        <f>BO162+'APONTAMENTO CREDENCIAMENTO'!BS162</f>
        <v>0</v>
      </c>
      <c r="BT162" s="400">
        <f>BP162+'APONTAMENTO CREDENCIAMENTO'!BT162</f>
        <v>0</v>
      </c>
      <c r="BU162" s="400">
        <f>BQ162+'APONTAMENTO CREDENCIAMENTO'!BU162</f>
        <v>28</v>
      </c>
      <c r="BV162" s="400">
        <f>BR162+'APONTAMENTO CREDENCIAMENTO'!BV162</f>
        <v>0</v>
      </c>
      <c r="BW162" s="400">
        <f>BS162+'APONTAMENTO CREDENCIAMENTO'!BW162</f>
        <v>0</v>
      </c>
      <c r="BX162" s="400">
        <f>BT162+'APONTAMENTO CREDENCIAMENTO'!BX162</f>
        <v>0</v>
      </c>
      <c r="BY162" s="400">
        <f>BU162+'APONTAMENTO CREDENCIAMENTO'!BY162</f>
        <v>28</v>
      </c>
      <c r="BZ162" s="400">
        <f>BV162+'APONTAMENTO CREDENCIAMENTO'!BZ162</f>
        <v>0</v>
      </c>
      <c r="CA162" s="400">
        <f>BW162+'APONTAMENTO CREDENCIAMENTO'!CA162</f>
        <v>0</v>
      </c>
      <c r="CB162" s="400">
        <f>BX162+'APONTAMENTO CREDENCIAMENTO'!CB162</f>
        <v>0</v>
      </c>
      <c r="CC162" s="400">
        <f>BY162+'APONTAMENTO CREDENCIAMENTO'!CC162</f>
        <v>29</v>
      </c>
      <c r="CD162" s="400">
        <f>BZ162+'APONTAMENTO CREDENCIAMENTO'!CD162</f>
        <v>0</v>
      </c>
      <c r="CE162" s="400">
        <f>CA162+'APONTAMENTO CREDENCIAMENTO'!CE162</f>
        <v>0</v>
      </c>
      <c r="CF162" s="400">
        <f>CB162+'APONTAMENTO CREDENCIAMENTO'!CF162</f>
        <v>0</v>
      </c>
      <c r="CG162" s="400">
        <f>CC162+'APONTAMENTO CREDENCIAMENTO'!CG162</f>
        <v>29</v>
      </c>
      <c r="CH162" s="400">
        <f>CD162+'APONTAMENTO CREDENCIAMENTO'!CH162</f>
        <v>0</v>
      </c>
      <c r="CI162" s="400">
        <f>CE162+'APONTAMENTO CREDENCIAMENTO'!CI162</f>
        <v>0</v>
      </c>
      <c r="CJ162" s="400">
        <f>CF162+'APONTAMENTO CREDENCIAMENTO'!CJ162</f>
        <v>0</v>
      </c>
      <c r="CK162" s="400">
        <f>CG162+'APONTAMENTO CREDENCIAMENTO'!CK162</f>
        <v>29</v>
      </c>
      <c r="CL162" s="400">
        <f>CH162+'APONTAMENTO CREDENCIAMENTO'!CL162</f>
        <v>0</v>
      </c>
      <c r="CM162" s="400">
        <f>CI162+'APONTAMENTO CREDENCIAMENTO'!CM162</f>
        <v>0</v>
      </c>
      <c r="CN162" s="400">
        <f>CJ162+'APONTAMENTO CREDENCIAMENTO'!CN162</f>
        <v>0</v>
      </c>
      <c r="CO162" s="400">
        <f>CK162+'APONTAMENTO CREDENCIAMENTO'!CO162</f>
        <v>29</v>
      </c>
      <c r="CP162" s="400">
        <f>CL162+'APONTAMENTO CREDENCIAMENTO'!CP162</f>
        <v>0</v>
      </c>
      <c r="CQ162" s="400">
        <f>CM162+'APONTAMENTO CREDENCIAMENTO'!CQ162</f>
        <v>0</v>
      </c>
      <c r="CR162" s="400">
        <f>CN162+'APONTAMENTO CREDENCIAMENTO'!CR162</f>
        <v>0</v>
      </c>
      <c r="CS162" s="400">
        <f>CO162+'APONTAMENTO CREDENCIAMENTO'!CS162</f>
        <v>29</v>
      </c>
      <c r="CT162" s="400">
        <f>CP162+'APONTAMENTO CREDENCIAMENTO'!CT162</f>
        <v>0</v>
      </c>
      <c r="CU162" s="400">
        <f>CQ162+'APONTAMENTO CREDENCIAMENTO'!CU162</f>
        <v>0</v>
      </c>
      <c r="CV162" s="400">
        <f>CR162+'APONTAMENTO CREDENCIAMENTO'!CV162</f>
        <v>0</v>
      </c>
      <c r="CW162" s="400">
        <f>CS162+'APONTAMENTO CREDENCIAMENTO'!CW162</f>
        <v>29</v>
      </c>
      <c r="CX162" s="400">
        <f>CT162+'APONTAMENTO CREDENCIAMENTO'!CX162</f>
        <v>0</v>
      </c>
      <c r="CY162" s="400">
        <f>CU162+'APONTAMENTO CREDENCIAMENTO'!CY162</f>
        <v>0</v>
      </c>
      <c r="CZ162" s="400">
        <f>CV162+'APONTAMENTO CREDENCIAMENTO'!CZ162</f>
        <v>0</v>
      </c>
      <c r="DA162" s="400">
        <f>CW162+'APONTAMENTO CREDENCIAMENTO'!DA162</f>
        <v>28</v>
      </c>
      <c r="DB162" s="400">
        <f>CX162+'APONTAMENTO CREDENCIAMENTO'!DB162</f>
        <v>0</v>
      </c>
      <c r="DC162" s="400">
        <f>CY162+'APONTAMENTO CREDENCIAMENTO'!DC162</f>
        <v>0</v>
      </c>
      <c r="DD162" s="400">
        <f>CZ162+'APONTAMENTO CREDENCIAMENTO'!DD162</f>
        <v>0</v>
      </c>
      <c r="DE162" s="400">
        <f>DA162+'APONTAMENTO CREDENCIAMENTO'!DE162</f>
        <v>28</v>
      </c>
      <c r="DF162" s="400">
        <f>DB162+'APONTAMENTO CREDENCIAMENTO'!DF162</f>
        <v>0</v>
      </c>
      <c r="DG162" s="400">
        <f>DC162+'APONTAMENTO CREDENCIAMENTO'!DG162</f>
        <v>0</v>
      </c>
      <c r="DH162" s="400">
        <f>DD162+'APONTAMENTO CREDENCIAMENTO'!DH162</f>
        <v>0</v>
      </c>
      <c r="DI162" s="400">
        <f>DE162+'APONTAMENTO CREDENCIAMENTO'!DI162</f>
        <v>28</v>
      </c>
      <c r="DJ162" s="400">
        <f>DF162+'APONTAMENTO CREDENCIAMENTO'!DJ162</f>
        <v>0</v>
      </c>
      <c r="DK162" s="400">
        <f>DG162+'APONTAMENTO CREDENCIAMENTO'!DK162</f>
        <v>0</v>
      </c>
      <c r="DL162" s="400">
        <f>DH162+'APONTAMENTO CREDENCIAMENTO'!DL162</f>
        <v>0</v>
      </c>
      <c r="DM162" s="400">
        <f>DI162+'APONTAMENTO CREDENCIAMENTO'!DM162</f>
        <v>28</v>
      </c>
      <c r="DN162" s="400">
        <f>DJ162+'APONTAMENTO CREDENCIAMENTO'!DN162</f>
        <v>0</v>
      </c>
      <c r="DO162" s="400">
        <f>DK162+'APONTAMENTO CREDENCIAMENTO'!DO162</f>
        <v>0</v>
      </c>
      <c r="DP162" s="400">
        <f>DL162+'APONTAMENTO CREDENCIAMENTO'!DP162</f>
        <v>0</v>
      </c>
      <c r="DQ162" s="400">
        <f>DM162+'APONTAMENTO CREDENCIAMENTO'!DQ162</f>
        <v>28</v>
      </c>
      <c r="DR162" s="400">
        <f>DN162+'APONTAMENTO CREDENCIAMENTO'!DR162</f>
        <v>0</v>
      </c>
      <c r="DS162" s="400">
        <f>DO162+'APONTAMENTO CREDENCIAMENTO'!DS162</f>
        <v>0</v>
      </c>
      <c r="DT162" s="400">
        <f>DP162+'APONTAMENTO CREDENCIAMENTO'!DT162</f>
        <v>0</v>
      </c>
      <c r="DU162" s="400">
        <f>DQ162+'APONTAMENTO CREDENCIAMENTO'!DU162</f>
        <v>28</v>
      </c>
      <c r="DV162" s="400">
        <f>DR162+'APONTAMENTO CREDENCIAMENTO'!DV162</f>
        <v>0</v>
      </c>
      <c r="DW162" s="400">
        <f>DS162+'APONTAMENTO CREDENCIAMENTO'!DW162</f>
        <v>0</v>
      </c>
      <c r="DX162" s="400">
        <f>DT162+'APONTAMENTO CREDENCIAMENTO'!DX162</f>
        <v>0</v>
      </c>
      <c r="DY162" s="400">
        <f>DU162+'APONTAMENTO CREDENCIAMENTO'!DY162</f>
        <v>28</v>
      </c>
      <c r="DZ162" s="400">
        <f>DV162+'APONTAMENTO CREDENCIAMENTO'!DZ162</f>
        <v>0</v>
      </c>
      <c r="EA162" s="400">
        <f>DW162+'APONTAMENTO CREDENCIAMENTO'!EA162</f>
        <v>0</v>
      </c>
      <c r="EB162" s="400">
        <f>DX162+'APONTAMENTO CREDENCIAMENTO'!EB162</f>
        <v>0</v>
      </c>
      <c r="EC162" s="400">
        <f>DY162+'APONTAMENTO CREDENCIAMENTO'!EC162</f>
        <v>28</v>
      </c>
      <c r="ED162" s="400">
        <f>DZ162+'APONTAMENTO CREDENCIAMENTO'!ED162</f>
        <v>0</v>
      </c>
      <c r="EE162" s="400">
        <f>EA162+'APONTAMENTO CREDENCIAMENTO'!EE162</f>
        <v>0</v>
      </c>
      <c r="EF162" s="400">
        <f>EB162+'APONTAMENTO CREDENCIAMENTO'!EF162</f>
        <v>0</v>
      </c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v>28</v>
      </c>
      <c r="EQ162" s="171">
        <v>0</v>
      </c>
      <c r="ER162" s="171">
        <v>0</v>
      </c>
      <c r="ES162" s="171">
        <v>0</v>
      </c>
      <c r="ET162" s="171">
        <v>0</v>
      </c>
      <c r="EU162" s="171">
        <v>0</v>
      </c>
      <c r="EV162" s="172">
        <v>28</v>
      </c>
      <c r="EW162" s="173"/>
      <c r="EX162" s="248">
        <v>0</v>
      </c>
      <c r="EY162" s="174">
        <v>0</v>
      </c>
      <c r="EZ162" s="249">
        <v>0</v>
      </c>
      <c r="FA162" s="249">
        <v>0</v>
      </c>
      <c r="FB162" s="174">
        <v>0</v>
      </c>
      <c r="FC162" s="126">
        <v>0</v>
      </c>
      <c r="FD162" s="250"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v>0</v>
      </c>
      <c r="HZ162" s="280">
        <v>0</v>
      </c>
      <c r="IA162" s="280">
        <v>0</v>
      </c>
      <c r="IB162" s="64"/>
      <c r="IC162" s="64"/>
    </row>
    <row r="163" spans="1:237" s="106" customFormat="1" ht="22.5" customHeight="1" x14ac:dyDescent="0.25">
      <c r="A163" s="368" t="s">
        <v>3318</v>
      </c>
      <c r="B163" s="369" t="s">
        <v>3319</v>
      </c>
      <c r="C163" s="375" t="s">
        <v>3191</v>
      </c>
      <c r="D163" s="371" t="s">
        <v>3320</v>
      </c>
      <c r="E163" s="371" t="s">
        <v>3321</v>
      </c>
      <c r="F163" s="376" t="s">
        <v>3181</v>
      </c>
      <c r="G163" s="376" t="s">
        <v>3182</v>
      </c>
      <c r="H163" s="373" t="s">
        <v>1362</v>
      </c>
      <c r="I163" s="374" t="s">
        <v>1362</v>
      </c>
      <c r="J163" s="421" t="s">
        <v>3183</v>
      </c>
      <c r="K163" s="422" t="s">
        <v>3186</v>
      </c>
      <c r="L163" s="329">
        <v>0</v>
      </c>
      <c r="M163" s="329">
        <v>0</v>
      </c>
      <c r="N163" s="657"/>
      <c r="O163" s="658" t="s">
        <v>3357</v>
      </c>
      <c r="P163" s="659">
        <v>0</v>
      </c>
      <c r="Q163" s="400"/>
      <c r="R163" s="401"/>
      <c r="S163" s="400"/>
      <c r="T163" s="401"/>
      <c r="U163" s="400">
        <f>Q163+'APONTAMENTO CREDENCIAMENTO'!U163</f>
        <v>0</v>
      </c>
      <c r="V163" s="400">
        <f>R163+'APONTAMENTO CREDENCIAMENTO'!V163</f>
        <v>0</v>
      </c>
      <c r="W163" s="400">
        <f>S163+'APONTAMENTO CREDENCIAMENTO'!W163</f>
        <v>0</v>
      </c>
      <c r="X163" s="400">
        <f>T163+'APONTAMENTO CREDENCIAMENTO'!X163</f>
        <v>0</v>
      </c>
      <c r="Y163" s="400">
        <f>U163+'APONTAMENTO CREDENCIAMENTO'!Y163</f>
        <v>0</v>
      </c>
      <c r="Z163" s="400">
        <f>V163+'APONTAMENTO CREDENCIAMENTO'!Z163</f>
        <v>0</v>
      </c>
      <c r="AA163" s="400">
        <f>W163+'APONTAMENTO CREDENCIAMENTO'!AA163</f>
        <v>0</v>
      </c>
      <c r="AB163" s="400">
        <f>X163+'APONTAMENTO CREDENCIAMENTO'!AB163</f>
        <v>0</v>
      </c>
      <c r="AC163" s="400">
        <f>Y163+'APONTAMENTO CREDENCIAMENTO'!AC163</f>
        <v>0</v>
      </c>
      <c r="AD163" s="400">
        <f>Z163+'APONTAMENTO CREDENCIAMENTO'!AD163</f>
        <v>0</v>
      </c>
      <c r="AE163" s="400">
        <f>AA163+'APONTAMENTO CREDENCIAMENTO'!AE163</f>
        <v>0</v>
      </c>
      <c r="AF163" s="400">
        <f>AB163+'APONTAMENTO CREDENCIAMENTO'!AF163</f>
        <v>0</v>
      </c>
      <c r="AG163" s="400">
        <f>AC163+'APONTAMENTO CREDENCIAMENTO'!AG163</f>
        <v>0</v>
      </c>
      <c r="AH163" s="400">
        <f>AD163+'APONTAMENTO CREDENCIAMENTO'!AH163</f>
        <v>0</v>
      </c>
      <c r="AI163" s="400">
        <f>AE163+'APONTAMENTO CREDENCIAMENTO'!AI163</f>
        <v>0</v>
      </c>
      <c r="AJ163" s="400">
        <f>AF163+'APONTAMENTO CREDENCIAMENTO'!AJ163</f>
        <v>0</v>
      </c>
      <c r="AK163" s="400">
        <f>AG163+'APONTAMENTO CREDENCIAMENTO'!AK163</f>
        <v>0</v>
      </c>
      <c r="AL163" s="400">
        <f>AH163+'APONTAMENTO CREDENCIAMENTO'!AL163</f>
        <v>0</v>
      </c>
      <c r="AM163" s="400">
        <f>AI163+'APONTAMENTO CREDENCIAMENTO'!AM163</f>
        <v>0</v>
      </c>
      <c r="AN163" s="400">
        <f>AJ163+'APONTAMENTO CREDENCIAMENTO'!AN163</f>
        <v>0</v>
      </c>
      <c r="AO163" s="400">
        <f>AK163+'APONTAMENTO CREDENCIAMENTO'!AO163</f>
        <v>0</v>
      </c>
      <c r="AP163" s="400">
        <f>AL163+'APONTAMENTO CREDENCIAMENTO'!AP163</f>
        <v>0</v>
      </c>
      <c r="AQ163" s="400">
        <f>AM163+'APONTAMENTO CREDENCIAMENTO'!AQ163</f>
        <v>0</v>
      </c>
      <c r="AR163" s="400">
        <f>AN163+'APONTAMENTO CREDENCIAMENTO'!AR163</f>
        <v>0</v>
      </c>
      <c r="AS163" s="400">
        <f>AO163+'APONTAMENTO CREDENCIAMENTO'!AS163</f>
        <v>0</v>
      </c>
      <c r="AT163" s="400">
        <f>AP163+'APONTAMENTO CREDENCIAMENTO'!AT163</f>
        <v>0</v>
      </c>
      <c r="AU163" s="400">
        <f>AQ163+'APONTAMENTO CREDENCIAMENTO'!AU163</f>
        <v>0</v>
      </c>
      <c r="AV163" s="400">
        <f>AR163+'APONTAMENTO CREDENCIAMENTO'!AV163</f>
        <v>0</v>
      </c>
      <c r="AW163" s="400">
        <f>AS163+'APONTAMENTO CREDENCIAMENTO'!AW163</f>
        <v>0</v>
      </c>
      <c r="AX163" s="400">
        <f>AT163+'APONTAMENTO CREDENCIAMENTO'!AX163</f>
        <v>0</v>
      </c>
      <c r="AY163" s="400">
        <f>AU163+'APONTAMENTO CREDENCIAMENTO'!AY163</f>
        <v>0</v>
      </c>
      <c r="AZ163" s="400">
        <f>AV163+'APONTAMENTO CREDENCIAMENTO'!AZ163</f>
        <v>0</v>
      </c>
      <c r="BA163" s="400">
        <f>AW163+'APONTAMENTO CREDENCIAMENTO'!BA163</f>
        <v>0</v>
      </c>
      <c r="BB163" s="400">
        <f>AX163+'APONTAMENTO CREDENCIAMENTO'!BB163</f>
        <v>0</v>
      </c>
      <c r="BC163" s="400">
        <f>AY163+'APONTAMENTO CREDENCIAMENTO'!BC163</f>
        <v>0</v>
      </c>
      <c r="BD163" s="400">
        <f>AZ163+'APONTAMENTO CREDENCIAMENTO'!BD163</f>
        <v>0</v>
      </c>
      <c r="BE163" s="400">
        <f>BA163+'APONTAMENTO CREDENCIAMENTO'!BE163</f>
        <v>0</v>
      </c>
      <c r="BF163" s="400">
        <f>BB163+'APONTAMENTO CREDENCIAMENTO'!BF163</f>
        <v>0</v>
      </c>
      <c r="BG163" s="400">
        <f>BC163+'APONTAMENTO CREDENCIAMENTO'!BG163</f>
        <v>0</v>
      </c>
      <c r="BH163" s="400">
        <f>BD163+'APONTAMENTO CREDENCIAMENTO'!BH163</f>
        <v>0</v>
      </c>
      <c r="BI163" s="400">
        <f>BE163+'APONTAMENTO CREDENCIAMENTO'!BI163</f>
        <v>0</v>
      </c>
      <c r="BJ163" s="400">
        <f>BF163+'APONTAMENTO CREDENCIAMENTO'!BJ163</f>
        <v>0</v>
      </c>
      <c r="BK163" s="400">
        <f>BG163+'APONTAMENTO CREDENCIAMENTO'!BK163</f>
        <v>0</v>
      </c>
      <c r="BL163" s="400">
        <f>BH163+'APONTAMENTO CREDENCIAMENTO'!BL163</f>
        <v>0</v>
      </c>
      <c r="BM163" s="400">
        <f>BI163+'APONTAMENTO CREDENCIAMENTO'!BM163</f>
        <v>0</v>
      </c>
      <c r="BN163" s="400">
        <f>BJ163+'APONTAMENTO CREDENCIAMENTO'!BN163</f>
        <v>0</v>
      </c>
      <c r="BO163" s="400">
        <f>BK163+'APONTAMENTO CREDENCIAMENTO'!BO163</f>
        <v>0</v>
      </c>
      <c r="BP163" s="400">
        <f>BL163+'APONTAMENTO CREDENCIAMENTO'!BP163</f>
        <v>0</v>
      </c>
      <c r="BQ163" s="400">
        <f>BM163+'APONTAMENTO CREDENCIAMENTO'!BQ163</f>
        <v>0</v>
      </c>
      <c r="BR163" s="400">
        <f>BN163+'APONTAMENTO CREDENCIAMENTO'!BR163</f>
        <v>0</v>
      </c>
      <c r="BS163" s="400">
        <f>BO163+'APONTAMENTO CREDENCIAMENTO'!BS163</f>
        <v>0</v>
      </c>
      <c r="BT163" s="400">
        <f>BP163+'APONTAMENTO CREDENCIAMENTO'!BT163</f>
        <v>0</v>
      </c>
      <c r="BU163" s="400">
        <f>BQ163+'APONTAMENTO CREDENCIAMENTO'!BU163</f>
        <v>0</v>
      </c>
      <c r="BV163" s="400">
        <f>BR163+'APONTAMENTO CREDENCIAMENTO'!BV163</f>
        <v>0</v>
      </c>
      <c r="BW163" s="400">
        <f>BS163+'APONTAMENTO CREDENCIAMENTO'!BW163</f>
        <v>0</v>
      </c>
      <c r="BX163" s="400">
        <f>BT163+'APONTAMENTO CREDENCIAMENTO'!BX163</f>
        <v>0</v>
      </c>
      <c r="BY163" s="400">
        <f>BU163+'APONTAMENTO CREDENCIAMENTO'!BY163</f>
        <v>0</v>
      </c>
      <c r="BZ163" s="400">
        <f>BV163+'APONTAMENTO CREDENCIAMENTO'!BZ163</f>
        <v>0</v>
      </c>
      <c r="CA163" s="400">
        <f>BW163+'APONTAMENTO CREDENCIAMENTO'!CA163</f>
        <v>0</v>
      </c>
      <c r="CB163" s="400">
        <f>BX163+'APONTAMENTO CREDENCIAMENTO'!CB163</f>
        <v>0</v>
      </c>
      <c r="CC163" s="400">
        <f>BY163+'APONTAMENTO CREDENCIAMENTO'!CC163</f>
        <v>0</v>
      </c>
      <c r="CD163" s="400">
        <f>BZ163+'APONTAMENTO CREDENCIAMENTO'!CD163</f>
        <v>0</v>
      </c>
      <c r="CE163" s="400">
        <f>CA163+'APONTAMENTO CREDENCIAMENTO'!CE163</f>
        <v>0</v>
      </c>
      <c r="CF163" s="400">
        <f>CB163+'APONTAMENTO CREDENCIAMENTO'!CF163</f>
        <v>0</v>
      </c>
      <c r="CG163" s="400">
        <f>CC163+'APONTAMENTO CREDENCIAMENTO'!CG163</f>
        <v>0</v>
      </c>
      <c r="CH163" s="400">
        <f>CD163+'APONTAMENTO CREDENCIAMENTO'!CH163</f>
        <v>0</v>
      </c>
      <c r="CI163" s="400">
        <f>CE163+'APONTAMENTO CREDENCIAMENTO'!CI163</f>
        <v>0</v>
      </c>
      <c r="CJ163" s="400">
        <f>CF163+'APONTAMENTO CREDENCIAMENTO'!CJ163</f>
        <v>0</v>
      </c>
      <c r="CK163" s="400">
        <f>CG163+'APONTAMENTO CREDENCIAMENTO'!CK163</f>
        <v>0</v>
      </c>
      <c r="CL163" s="400">
        <f>CH163+'APONTAMENTO CREDENCIAMENTO'!CL163</f>
        <v>0</v>
      </c>
      <c r="CM163" s="400">
        <f>CI163+'APONTAMENTO CREDENCIAMENTO'!CM163</f>
        <v>0</v>
      </c>
      <c r="CN163" s="400">
        <f>CJ163+'APONTAMENTO CREDENCIAMENTO'!CN163</f>
        <v>0</v>
      </c>
      <c r="CO163" s="400">
        <f>CK163+'APONTAMENTO CREDENCIAMENTO'!CO163</f>
        <v>0</v>
      </c>
      <c r="CP163" s="400">
        <f>CL163+'APONTAMENTO CREDENCIAMENTO'!CP163</f>
        <v>0</v>
      </c>
      <c r="CQ163" s="400">
        <f>CM163+'APONTAMENTO CREDENCIAMENTO'!CQ163</f>
        <v>0</v>
      </c>
      <c r="CR163" s="400">
        <f>CN163+'APONTAMENTO CREDENCIAMENTO'!CR163</f>
        <v>0</v>
      </c>
      <c r="CS163" s="400">
        <f>CO163+'APONTAMENTO CREDENCIAMENTO'!CS163</f>
        <v>0</v>
      </c>
      <c r="CT163" s="400">
        <f>CP163+'APONTAMENTO CREDENCIAMENTO'!CT163</f>
        <v>0</v>
      </c>
      <c r="CU163" s="400">
        <f>CQ163+'APONTAMENTO CREDENCIAMENTO'!CU163</f>
        <v>0</v>
      </c>
      <c r="CV163" s="400">
        <f>CR163+'APONTAMENTO CREDENCIAMENTO'!CV163</f>
        <v>0</v>
      </c>
      <c r="CW163" s="400">
        <f>CS163+'APONTAMENTO CREDENCIAMENTO'!CW163</f>
        <v>0</v>
      </c>
      <c r="CX163" s="400">
        <f>CT163+'APONTAMENTO CREDENCIAMENTO'!CX163</f>
        <v>0</v>
      </c>
      <c r="CY163" s="400">
        <f>CU163+'APONTAMENTO CREDENCIAMENTO'!CY163</f>
        <v>0</v>
      </c>
      <c r="CZ163" s="400">
        <f>CV163+'APONTAMENTO CREDENCIAMENTO'!CZ163</f>
        <v>0</v>
      </c>
      <c r="DA163" s="400">
        <f>CW163+'APONTAMENTO CREDENCIAMENTO'!DA163</f>
        <v>0</v>
      </c>
      <c r="DB163" s="400">
        <f>CX163+'APONTAMENTO CREDENCIAMENTO'!DB163</f>
        <v>0</v>
      </c>
      <c r="DC163" s="400">
        <f>CY163+'APONTAMENTO CREDENCIAMENTO'!DC163</f>
        <v>0</v>
      </c>
      <c r="DD163" s="400">
        <f>CZ163+'APONTAMENTO CREDENCIAMENTO'!DD163</f>
        <v>0</v>
      </c>
      <c r="DE163" s="400">
        <f>DA163+'APONTAMENTO CREDENCIAMENTO'!DE163</f>
        <v>0</v>
      </c>
      <c r="DF163" s="400">
        <f>DB163+'APONTAMENTO CREDENCIAMENTO'!DF163</f>
        <v>0</v>
      </c>
      <c r="DG163" s="400">
        <f>DC163+'APONTAMENTO CREDENCIAMENTO'!DG163</f>
        <v>0</v>
      </c>
      <c r="DH163" s="400">
        <f>DD163+'APONTAMENTO CREDENCIAMENTO'!DH163</f>
        <v>0</v>
      </c>
      <c r="DI163" s="400">
        <f>DE163+'APONTAMENTO CREDENCIAMENTO'!DI163</f>
        <v>0</v>
      </c>
      <c r="DJ163" s="400">
        <f>DF163+'APONTAMENTO CREDENCIAMENTO'!DJ163</f>
        <v>0</v>
      </c>
      <c r="DK163" s="400">
        <f>DG163+'APONTAMENTO CREDENCIAMENTO'!DK163</f>
        <v>0</v>
      </c>
      <c r="DL163" s="400">
        <f>DH163+'APONTAMENTO CREDENCIAMENTO'!DL163</f>
        <v>0</v>
      </c>
      <c r="DM163" s="400">
        <f>DI163+'APONTAMENTO CREDENCIAMENTO'!DM163</f>
        <v>0</v>
      </c>
      <c r="DN163" s="400">
        <f>DJ163+'APONTAMENTO CREDENCIAMENTO'!DN163</f>
        <v>0</v>
      </c>
      <c r="DO163" s="400">
        <f>DK163+'APONTAMENTO CREDENCIAMENTO'!DO163</f>
        <v>0</v>
      </c>
      <c r="DP163" s="400">
        <f>DL163+'APONTAMENTO CREDENCIAMENTO'!DP163</f>
        <v>0</v>
      </c>
      <c r="DQ163" s="400">
        <f>DM163+'APONTAMENTO CREDENCIAMENTO'!DQ163</f>
        <v>0</v>
      </c>
      <c r="DR163" s="400">
        <f>DN163+'APONTAMENTO CREDENCIAMENTO'!DR163</f>
        <v>0</v>
      </c>
      <c r="DS163" s="400">
        <f>DO163+'APONTAMENTO CREDENCIAMENTO'!DS163</f>
        <v>0</v>
      </c>
      <c r="DT163" s="400">
        <f>DP163+'APONTAMENTO CREDENCIAMENTO'!DT163</f>
        <v>0</v>
      </c>
      <c r="DU163" s="400">
        <f>DQ163+'APONTAMENTO CREDENCIAMENTO'!DU163</f>
        <v>0</v>
      </c>
      <c r="DV163" s="400">
        <f>DR163+'APONTAMENTO CREDENCIAMENTO'!DV163</f>
        <v>0</v>
      </c>
      <c r="DW163" s="400">
        <f>DS163+'APONTAMENTO CREDENCIAMENTO'!DW163</f>
        <v>0</v>
      </c>
      <c r="DX163" s="400">
        <f>DT163+'APONTAMENTO CREDENCIAMENTO'!DX163</f>
        <v>0</v>
      </c>
      <c r="DY163" s="400">
        <f>DU163+'APONTAMENTO CREDENCIAMENTO'!DY163</f>
        <v>0</v>
      </c>
      <c r="DZ163" s="400">
        <f>DV163+'APONTAMENTO CREDENCIAMENTO'!DZ163</f>
        <v>0</v>
      </c>
      <c r="EA163" s="400">
        <f>DW163+'APONTAMENTO CREDENCIAMENTO'!EA163</f>
        <v>0</v>
      </c>
      <c r="EB163" s="400">
        <f>DX163+'APONTAMENTO CREDENCIAMENTO'!EB163</f>
        <v>0</v>
      </c>
      <c r="EC163" s="400">
        <f>DY163+'APONTAMENTO CREDENCIAMENTO'!EC163</f>
        <v>0</v>
      </c>
      <c r="ED163" s="400">
        <f>DZ163+'APONTAMENTO CREDENCIAMENTO'!ED163</f>
        <v>0</v>
      </c>
      <c r="EE163" s="400">
        <f>EA163+'APONTAMENTO CREDENCIAMENTO'!EE163</f>
        <v>0</v>
      </c>
      <c r="EF163" s="400">
        <f>EB163+'APONTAMENTO CREDENCIAMENTO'!EF163</f>
        <v>0</v>
      </c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v>0</v>
      </c>
      <c r="EQ163" s="171">
        <v>0</v>
      </c>
      <c r="ER163" s="171">
        <v>0</v>
      </c>
      <c r="ES163" s="171">
        <v>0</v>
      </c>
      <c r="ET163" s="171">
        <v>0</v>
      </c>
      <c r="EU163" s="171">
        <v>0</v>
      </c>
      <c r="EV163" s="172">
        <v>0</v>
      </c>
      <c r="EW163" s="125"/>
      <c r="EX163" s="248">
        <v>0</v>
      </c>
      <c r="EY163" s="174">
        <v>0</v>
      </c>
      <c r="EZ163" s="249">
        <v>0</v>
      </c>
      <c r="FA163" s="249">
        <v>0</v>
      </c>
      <c r="FB163" s="174">
        <v>0</v>
      </c>
      <c r="FC163" s="126">
        <v>0</v>
      </c>
      <c r="FD163" s="250"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v>0</v>
      </c>
      <c r="HZ163" s="280">
        <v>0</v>
      </c>
      <c r="IA163" s="280">
        <v>0</v>
      </c>
      <c r="IB163" s="64"/>
      <c r="IC163" s="64"/>
    </row>
    <row r="164" spans="1:237" s="106" customFormat="1" ht="22.5" customHeight="1" x14ac:dyDescent="0.25">
      <c r="A164" s="368" t="s">
        <v>3318</v>
      </c>
      <c r="B164" s="369" t="s">
        <v>3319</v>
      </c>
      <c r="C164" s="375" t="s">
        <v>3191</v>
      </c>
      <c r="D164" s="371" t="s">
        <v>3320</v>
      </c>
      <c r="E164" s="371" t="s">
        <v>3321</v>
      </c>
      <c r="F164" s="376" t="s">
        <v>3181</v>
      </c>
      <c r="G164" s="376" t="s">
        <v>3182</v>
      </c>
      <c r="H164" s="373" t="s">
        <v>1362</v>
      </c>
      <c r="I164" s="374" t="s">
        <v>1362</v>
      </c>
      <c r="J164" s="421" t="s">
        <v>3183</v>
      </c>
      <c r="K164" s="423" t="s">
        <v>3187</v>
      </c>
      <c r="L164" s="329">
        <v>0</v>
      </c>
      <c r="M164" s="329">
        <v>0</v>
      </c>
      <c r="N164" s="657"/>
      <c r="O164" s="658" t="s">
        <v>3357</v>
      </c>
      <c r="P164" s="659">
        <v>0</v>
      </c>
      <c r="Q164" s="400"/>
      <c r="R164" s="401"/>
      <c r="S164" s="400"/>
      <c r="T164" s="401"/>
      <c r="U164" s="400">
        <f>Q164+'APONTAMENTO CREDENCIAMENTO'!U164</f>
        <v>0</v>
      </c>
      <c r="V164" s="400">
        <f>R164+'APONTAMENTO CREDENCIAMENTO'!V164</f>
        <v>0</v>
      </c>
      <c r="W164" s="400">
        <f>S164+'APONTAMENTO CREDENCIAMENTO'!W164</f>
        <v>0</v>
      </c>
      <c r="X164" s="400">
        <f>T164+'APONTAMENTO CREDENCIAMENTO'!X164</f>
        <v>0</v>
      </c>
      <c r="Y164" s="400">
        <f>U164+'APONTAMENTO CREDENCIAMENTO'!Y164</f>
        <v>0</v>
      </c>
      <c r="Z164" s="400">
        <f>V164+'APONTAMENTO CREDENCIAMENTO'!Z164</f>
        <v>0</v>
      </c>
      <c r="AA164" s="400">
        <f>W164+'APONTAMENTO CREDENCIAMENTO'!AA164</f>
        <v>0</v>
      </c>
      <c r="AB164" s="400">
        <f>X164+'APONTAMENTO CREDENCIAMENTO'!AB164</f>
        <v>0</v>
      </c>
      <c r="AC164" s="400">
        <f>Y164+'APONTAMENTO CREDENCIAMENTO'!AC164</f>
        <v>0</v>
      </c>
      <c r="AD164" s="400">
        <f>Z164+'APONTAMENTO CREDENCIAMENTO'!AD164</f>
        <v>0</v>
      </c>
      <c r="AE164" s="400">
        <f>AA164+'APONTAMENTO CREDENCIAMENTO'!AE164</f>
        <v>0</v>
      </c>
      <c r="AF164" s="400">
        <f>AB164+'APONTAMENTO CREDENCIAMENTO'!AF164</f>
        <v>0</v>
      </c>
      <c r="AG164" s="400">
        <f>AC164+'APONTAMENTO CREDENCIAMENTO'!AG164</f>
        <v>0</v>
      </c>
      <c r="AH164" s="400">
        <f>AD164+'APONTAMENTO CREDENCIAMENTO'!AH164</f>
        <v>0</v>
      </c>
      <c r="AI164" s="400">
        <f>AE164+'APONTAMENTO CREDENCIAMENTO'!AI164</f>
        <v>0</v>
      </c>
      <c r="AJ164" s="400">
        <f>AF164+'APONTAMENTO CREDENCIAMENTO'!AJ164</f>
        <v>0</v>
      </c>
      <c r="AK164" s="400">
        <f>AG164+'APONTAMENTO CREDENCIAMENTO'!AK164</f>
        <v>0</v>
      </c>
      <c r="AL164" s="400">
        <f>AH164+'APONTAMENTO CREDENCIAMENTO'!AL164</f>
        <v>0</v>
      </c>
      <c r="AM164" s="400">
        <f>AI164+'APONTAMENTO CREDENCIAMENTO'!AM164</f>
        <v>0</v>
      </c>
      <c r="AN164" s="400">
        <f>AJ164+'APONTAMENTO CREDENCIAMENTO'!AN164</f>
        <v>0</v>
      </c>
      <c r="AO164" s="400">
        <f>AK164+'APONTAMENTO CREDENCIAMENTO'!AO164</f>
        <v>0</v>
      </c>
      <c r="AP164" s="400">
        <f>AL164+'APONTAMENTO CREDENCIAMENTO'!AP164</f>
        <v>0</v>
      </c>
      <c r="AQ164" s="400">
        <f>AM164+'APONTAMENTO CREDENCIAMENTO'!AQ164</f>
        <v>0</v>
      </c>
      <c r="AR164" s="400">
        <f>AN164+'APONTAMENTO CREDENCIAMENTO'!AR164</f>
        <v>0</v>
      </c>
      <c r="AS164" s="400">
        <f>AO164+'APONTAMENTO CREDENCIAMENTO'!AS164</f>
        <v>0</v>
      </c>
      <c r="AT164" s="400">
        <f>AP164+'APONTAMENTO CREDENCIAMENTO'!AT164</f>
        <v>0</v>
      </c>
      <c r="AU164" s="400">
        <f>AQ164+'APONTAMENTO CREDENCIAMENTO'!AU164</f>
        <v>0</v>
      </c>
      <c r="AV164" s="400">
        <f>AR164+'APONTAMENTO CREDENCIAMENTO'!AV164</f>
        <v>0</v>
      </c>
      <c r="AW164" s="400">
        <f>AS164+'APONTAMENTO CREDENCIAMENTO'!AW164</f>
        <v>0</v>
      </c>
      <c r="AX164" s="400">
        <f>AT164+'APONTAMENTO CREDENCIAMENTO'!AX164</f>
        <v>0</v>
      </c>
      <c r="AY164" s="400">
        <f>AU164+'APONTAMENTO CREDENCIAMENTO'!AY164</f>
        <v>0</v>
      </c>
      <c r="AZ164" s="400">
        <f>AV164+'APONTAMENTO CREDENCIAMENTO'!AZ164</f>
        <v>0</v>
      </c>
      <c r="BA164" s="400">
        <f>AW164+'APONTAMENTO CREDENCIAMENTO'!BA164</f>
        <v>0</v>
      </c>
      <c r="BB164" s="400">
        <f>AX164+'APONTAMENTO CREDENCIAMENTO'!BB164</f>
        <v>0</v>
      </c>
      <c r="BC164" s="400">
        <f>AY164+'APONTAMENTO CREDENCIAMENTO'!BC164</f>
        <v>0</v>
      </c>
      <c r="BD164" s="400">
        <f>AZ164+'APONTAMENTO CREDENCIAMENTO'!BD164</f>
        <v>0</v>
      </c>
      <c r="BE164" s="400">
        <f>BA164+'APONTAMENTO CREDENCIAMENTO'!BE164</f>
        <v>0</v>
      </c>
      <c r="BF164" s="400">
        <f>BB164+'APONTAMENTO CREDENCIAMENTO'!BF164</f>
        <v>0</v>
      </c>
      <c r="BG164" s="400">
        <f>BC164+'APONTAMENTO CREDENCIAMENTO'!BG164</f>
        <v>0</v>
      </c>
      <c r="BH164" s="400">
        <f>BD164+'APONTAMENTO CREDENCIAMENTO'!BH164</f>
        <v>0</v>
      </c>
      <c r="BI164" s="400">
        <f>BE164+'APONTAMENTO CREDENCIAMENTO'!BI164</f>
        <v>0</v>
      </c>
      <c r="BJ164" s="400">
        <f>BF164+'APONTAMENTO CREDENCIAMENTO'!BJ164</f>
        <v>0</v>
      </c>
      <c r="BK164" s="400">
        <f>BG164+'APONTAMENTO CREDENCIAMENTO'!BK164</f>
        <v>0</v>
      </c>
      <c r="BL164" s="400">
        <f>BH164+'APONTAMENTO CREDENCIAMENTO'!BL164</f>
        <v>0</v>
      </c>
      <c r="BM164" s="400">
        <f>BI164+'APONTAMENTO CREDENCIAMENTO'!BM164</f>
        <v>0</v>
      </c>
      <c r="BN164" s="400">
        <f>BJ164+'APONTAMENTO CREDENCIAMENTO'!BN164</f>
        <v>0</v>
      </c>
      <c r="BO164" s="400">
        <f>BK164+'APONTAMENTO CREDENCIAMENTO'!BO164</f>
        <v>0</v>
      </c>
      <c r="BP164" s="400">
        <f>BL164+'APONTAMENTO CREDENCIAMENTO'!BP164</f>
        <v>0</v>
      </c>
      <c r="BQ164" s="400">
        <f>BM164+'APONTAMENTO CREDENCIAMENTO'!BQ164</f>
        <v>0</v>
      </c>
      <c r="BR164" s="400">
        <f>BN164+'APONTAMENTO CREDENCIAMENTO'!BR164</f>
        <v>0</v>
      </c>
      <c r="BS164" s="400">
        <f>BO164+'APONTAMENTO CREDENCIAMENTO'!BS164</f>
        <v>0</v>
      </c>
      <c r="BT164" s="400">
        <f>BP164+'APONTAMENTO CREDENCIAMENTO'!BT164</f>
        <v>0</v>
      </c>
      <c r="BU164" s="400">
        <f>BQ164+'APONTAMENTO CREDENCIAMENTO'!BU164</f>
        <v>0</v>
      </c>
      <c r="BV164" s="400">
        <f>BR164+'APONTAMENTO CREDENCIAMENTO'!BV164</f>
        <v>0</v>
      </c>
      <c r="BW164" s="400">
        <f>BS164+'APONTAMENTO CREDENCIAMENTO'!BW164</f>
        <v>0</v>
      </c>
      <c r="BX164" s="400">
        <f>BT164+'APONTAMENTO CREDENCIAMENTO'!BX164</f>
        <v>0</v>
      </c>
      <c r="BY164" s="400">
        <f>BU164+'APONTAMENTO CREDENCIAMENTO'!BY164</f>
        <v>0</v>
      </c>
      <c r="BZ164" s="400">
        <f>BV164+'APONTAMENTO CREDENCIAMENTO'!BZ164</f>
        <v>0</v>
      </c>
      <c r="CA164" s="400">
        <f>BW164+'APONTAMENTO CREDENCIAMENTO'!CA164</f>
        <v>0</v>
      </c>
      <c r="CB164" s="400">
        <f>BX164+'APONTAMENTO CREDENCIAMENTO'!CB164</f>
        <v>0</v>
      </c>
      <c r="CC164" s="400">
        <f>BY164+'APONTAMENTO CREDENCIAMENTO'!CC164</f>
        <v>0</v>
      </c>
      <c r="CD164" s="400">
        <f>BZ164+'APONTAMENTO CREDENCIAMENTO'!CD164</f>
        <v>0</v>
      </c>
      <c r="CE164" s="400">
        <f>CA164+'APONTAMENTO CREDENCIAMENTO'!CE164</f>
        <v>0</v>
      </c>
      <c r="CF164" s="400">
        <f>CB164+'APONTAMENTO CREDENCIAMENTO'!CF164</f>
        <v>0</v>
      </c>
      <c r="CG164" s="400">
        <f>CC164+'APONTAMENTO CREDENCIAMENTO'!CG164</f>
        <v>0</v>
      </c>
      <c r="CH164" s="400">
        <f>CD164+'APONTAMENTO CREDENCIAMENTO'!CH164</f>
        <v>0</v>
      </c>
      <c r="CI164" s="400">
        <f>CE164+'APONTAMENTO CREDENCIAMENTO'!CI164</f>
        <v>0</v>
      </c>
      <c r="CJ164" s="400">
        <f>CF164+'APONTAMENTO CREDENCIAMENTO'!CJ164</f>
        <v>0</v>
      </c>
      <c r="CK164" s="400">
        <f>CG164+'APONTAMENTO CREDENCIAMENTO'!CK164</f>
        <v>0</v>
      </c>
      <c r="CL164" s="400">
        <f>CH164+'APONTAMENTO CREDENCIAMENTO'!CL164</f>
        <v>0</v>
      </c>
      <c r="CM164" s="400">
        <f>CI164+'APONTAMENTO CREDENCIAMENTO'!CM164</f>
        <v>0</v>
      </c>
      <c r="CN164" s="400">
        <f>CJ164+'APONTAMENTO CREDENCIAMENTO'!CN164</f>
        <v>0</v>
      </c>
      <c r="CO164" s="400">
        <f>CK164+'APONTAMENTO CREDENCIAMENTO'!CO164</f>
        <v>0</v>
      </c>
      <c r="CP164" s="400">
        <f>CL164+'APONTAMENTO CREDENCIAMENTO'!CP164</f>
        <v>0</v>
      </c>
      <c r="CQ164" s="400">
        <f>CM164+'APONTAMENTO CREDENCIAMENTO'!CQ164</f>
        <v>0</v>
      </c>
      <c r="CR164" s="400">
        <f>CN164+'APONTAMENTO CREDENCIAMENTO'!CR164</f>
        <v>0</v>
      </c>
      <c r="CS164" s="400">
        <f>CO164+'APONTAMENTO CREDENCIAMENTO'!CS164</f>
        <v>0</v>
      </c>
      <c r="CT164" s="400">
        <f>CP164+'APONTAMENTO CREDENCIAMENTO'!CT164</f>
        <v>0</v>
      </c>
      <c r="CU164" s="400">
        <f>CQ164+'APONTAMENTO CREDENCIAMENTO'!CU164</f>
        <v>0</v>
      </c>
      <c r="CV164" s="400">
        <f>CR164+'APONTAMENTO CREDENCIAMENTO'!CV164</f>
        <v>0</v>
      </c>
      <c r="CW164" s="400">
        <f>CS164+'APONTAMENTO CREDENCIAMENTO'!CW164</f>
        <v>0</v>
      </c>
      <c r="CX164" s="400">
        <f>CT164+'APONTAMENTO CREDENCIAMENTO'!CX164</f>
        <v>0</v>
      </c>
      <c r="CY164" s="400">
        <f>CU164+'APONTAMENTO CREDENCIAMENTO'!CY164</f>
        <v>0</v>
      </c>
      <c r="CZ164" s="400">
        <f>CV164+'APONTAMENTO CREDENCIAMENTO'!CZ164</f>
        <v>0</v>
      </c>
      <c r="DA164" s="400">
        <f>CW164+'APONTAMENTO CREDENCIAMENTO'!DA164</f>
        <v>0</v>
      </c>
      <c r="DB164" s="400">
        <f>CX164+'APONTAMENTO CREDENCIAMENTO'!DB164</f>
        <v>0</v>
      </c>
      <c r="DC164" s="400">
        <f>CY164+'APONTAMENTO CREDENCIAMENTO'!DC164</f>
        <v>0</v>
      </c>
      <c r="DD164" s="400">
        <f>CZ164+'APONTAMENTO CREDENCIAMENTO'!DD164</f>
        <v>0</v>
      </c>
      <c r="DE164" s="400">
        <f>DA164+'APONTAMENTO CREDENCIAMENTO'!DE164</f>
        <v>0</v>
      </c>
      <c r="DF164" s="400">
        <f>DB164+'APONTAMENTO CREDENCIAMENTO'!DF164</f>
        <v>0</v>
      </c>
      <c r="DG164" s="400">
        <f>DC164+'APONTAMENTO CREDENCIAMENTO'!DG164</f>
        <v>0</v>
      </c>
      <c r="DH164" s="400">
        <f>DD164+'APONTAMENTO CREDENCIAMENTO'!DH164</f>
        <v>0</v>
      </c>
      <c r="DI164" s="400">
        <f>DE164+'APONTAMENTO CREDENCIAMENTO'!DI164</f>
        <v>0</v>
      </c>
      <c r="DJ164" s="400">
        <f>DF164+'APONTAMENTO CREDENCIAMENTO'!DJ164</f>
        <v>0</v>
      </c>
      <c r="DK164" s="400">
        <f>DG164+'APONTAMENTO CREDENCIAMENTO'!DK164</f>
        <v>0</v>
      </c>
      <c r="DL164" s="400">
        <f>DH164+'APONTAMENTO CREDENCIAMENTO'!DL164</f>
        <v>0</v>
      </c>
      <c r="DM164" s="400">
        <f>DI164+'APONTAMENTO CREDENCIAMENTO'!DM164</f>
        <v>0</v>
      </c>
      <c r="DN164" s="400">
        <f>DJ164+'APONTAMENTO CREDENCIAMENTO'!DN164</f>
        <v>0</v>
      </c>
      <c r="DO164" s="400">
        <f>DK164+'APONTAMENTO CREDENCIAMENTO'!DO164</f>
        <v>0</v>
      </c>
      <c r="DP164" s="400">
        <f>DL164+'APONTAMENTO CREDENCIAMENTO'!DP164</f>
        <v>0</v>
      </c>
      <c r="DQ164" s="400">
        <f>DM164+'APONTAMENTO CREDENCIAMENTO'!DQ164</f>
        <v>0</v>
      </c>
      <c r="DR164" s="400">
        <f>DN164+'APONTAMENTO CREDENCIAMENTO'!DR164</f>
        <v>0</v>
      </c>
      <c r="DS164" s="400">
        <f>DO164+'APONTAMENTO CREDENCIAMENTO'!DS164</f>
        <v>0</v>
      </c>
      <c r="DT164" s="400">
        <f>DP164+'APONTAMENTO CREDENCIAMENTO'!DT164</f>
        <v>0</v>
      </c>
      <c r="DU164" s="400">
        <f>DQ164+'APONTAMENTO CREDENCIAMENTO'!DU164</f>
        <v>0</v>
      </c>
      <c r="DV164" s="400">
        <f>DR164+'APONTAMENTO CREDENCIAMENTO'!DV164</f>
        <v>0</v>
      </c>
      <c r="DW164" s="400">
        <f>DS164+'APONTAMENTO CREDENCIAMENTO'!DW164</f>
        <v>0</v>
      </c>
      <c r="DX164" s="400">
        <f>DT164+'APONTAMENTO CREDENCIAMENTO'!DX164</f>
        <v>0</v>
      </c>
      <c r="DY164" s="400">
        <f>DU164+'APONTAMENTO CREDENCIAMENTO'!DY164</f>
        <v>0</v>
      </c>
      <c r="DZ164" s="400">
        <f>DV164+'APONTAMENTO CREDENCIAMENTO'!DZ164</f>
        <v>0</v>
      </c>
      <c r="EA164" s="400">
        <f>DW164+'APONTAMENTO CREDENCIAMENTO'!EA164</f>
        <v>0</v>
      </c>
      <c r="EB164" s="400">
        <f>DX164+'APONTAMENTO CREDENCIAMENTO'!EB164</f>
        <v>0</v>
      </c>
      <c r="EC164" s="400">
        <f>DY164+'APONTAMENTO CREDENCIAMENTO'!EC164</f>
        <v>0</v>
      </c>
      <c r="ED164" s="400">
        <f>DZ164+'APONTAMENTO CREDENCIAMENTO'!ED164</f>
        <v>0</v>
      </c>
      <c r="EE164" s="400">
        <f>EA164+'APONTAMENTO CREDENCIAMENTO'!EE164</f>
        <v>0</v>
      </c>
      <c r="EF164" s="400">
        <f>EB164+'APONTAMENTO CREDENCIAMENTO'!EF164</f>
        <v>0</v>
      </c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v>0</v>
      </c>
      <c r="EQ164" s="171">
        <v>0</v>
      </c>
      <c r="ER164" s="171">
        <v>0</v>
      </c>
      <c r="ES164" s="171">
        <v>0</v>
      </c>
      <c r="ET164" s="171">
        <v>0</v>
      </c>
      <c r="EU164" s="171">
        <v>0</v>
      </c>
      <c r="EV164" s="172">
        <v>0</v>
      </c>
      <c r="EW164" s="127"/>
      <c r="EX164" s="248">
        <v>0</v>
      </c>
      <c r="EY164" s="174">
        <v>0</v>
      </c>
      <c r="EZ164" s="249">
        <v>0</v>
      </c>
      <c r="FA164" s="249">
        <v>0</v>
      </c>
      <c r="FB164" s="174">
        <v>0</v>
      </c>
      <c r="FC164" s="126">
        <v>0</v>
      </c>
      <c r="FD164" s="250"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v>0</v>
      </c>
      <c r="HZ164" s="280">
        <v>0</v>
      </c>
      <c r="IA164" s="280">
        <v>0</v>
      </c>
      <c r="IB164" s="65"/>
      <c r="IC164" s="65"/>
    </row>
    <row r="165" spans="1:237" s="106" customFormat="1" ht="22.5" customHeight="1" thickBot="1" x14ac:dyDescent="0.3">
      <c r="A165" s="377" t="s">
        <v>3318</v>
      </c>
      <c r="B165" s="378" t="s">
        <v>3319</v>
      </c>
      <c r="C165" s="379" t="s">
        <v>3191</v>
      </c>
      <c r="D165" s="380" t="s">
        <v>3320</v>
      </c>
      <c r="E165" s="380" t="s">
        <v>3321</v>
      </c>
      <c r="F165" s="381" t="s">
        <v>3181</v>
      </c>
      <c r="G165" s="381" t="s">
        <v>3182</v>
      </c>
      <c r="H165" s="382" t="s">
        <v>1362</v>
      </c>
      <c r="I165" s="383" t="s">
        <v>1362</v>
      </c>
      <c r="J165" s="421" t="s">
        <v>3183</v>
      </c>
      <c r="K165" s="424" t="s">
        <v>60</v>
      </c>
      <c r="L165" s="329">
        <v>0</v>
      </c>
      <c r="M165" s="329">
        <v>0</v>
      </c>
      <c r="N165" s="657"/>
      <c r="O165" s="658" t="s">
        <v>3357</v>
      </c>
      <c r="P165" s="659">
        <v>0</v>
      </c>
      <c r="Q165" s="400"/>
      <c r="R165" s="401"/>
      <c r="S165" s="400"/>
      <c r="T165" s="401"/>
      <c r="U165" s="400">
        <f>Q165+'APONTAMENTO CREDENCIAMENTO'!U165</f>
        <v>0</v>
      </c>
      <c r="V165" s="400">
        <f>R165+'APONTAMENTO CREDENCIAMENTO'!V165</f>
        <v>0</v>
      </c>
      <c r="W165" s="400">
        <f>S165+'APONTAMENTO CREDENCIAMENTO'!W165</f>
        <v>0</v>
      </c>
      <c r="X165" s="400">
        <f>T165+'APONTAMENTO CREDENCIAMENTO'!X165</f>
        <v>0</v>
      </c>
      <c r="Y165" s="400">
        <f>U165+'APONTAMENTO CREDENCIAMENTO'!Y165</f>
        <v>0</v>
      </c>
      <c r="Z165" s="400">
        <f>V165+'APONTAMENTO CREDENCIAMENTO'!Z165</f>
        <v>0</v>
      </c>
      <c r="AA165" s="400">
        <f>W165+'APONTAMENTO CREDENCIAMENTO'!AA165</f>
        <v>0</v>
      </c>
      <c r="AB165" s="400">
        <f>X165+'APONTAMENTO CREDENCIAMENTO'!AB165</f>
        <v>0</v>
      </c>
      <c r="AC165" s="400">
        <f>Y165+'APONTAMENTO CREDENCIAMENTO'!AC165</f>
        <v>0</v>
      </c>
      <c r="AD165" s="400">
        <f>Z165+'APONTAMENTO CREDENCIAMENTO'!AD165</f>
        <v>0</v>
      </c>
      <c r="AE165" s="400">
        <f>AA165+'APONTAMENTO CREDENCIAMENTO'!AE165</f>
        <v>0</v>
      </c>
      <c r="AF165" s="400">
        <f>AB165+'APONTAMENTO CREDENCIAMENTO'!AF165</f>
        <v>0</v>
      </c>
      <c r="AG165" s="400">
        <f>AC165+'APONTAMENTO CREDENCIAMENTO'!AG165</f>
        <v>0</v>
      </c>
      <c r="AH165" s="400">
        <f>AD165+'APONTAMENTO CREDENCIAMENTO'!AH165</f>
        <v>0</v>
      </c>
      <c r="AI165" s="400">
        <f>AE165+'APONTAMENTO CREDENCIAMENTO'!AI165</f>
        <v>0</v>
      </c>
      <c r="AJ165" s="400">
        <f>AF165+'APONTAMENTO CREDENCIAMENTO'!AJ165</f>
        <v>0</v>
      </c>
      <c r="AK165" s="400">
        <f>AG165+'APONTAMENTO CREDENCIAMENTO'!AK165</f>
        <v>0</v>
      </c>
      <c r="AL165" s="400">
        <f>AH165+'APONTAMENTO CREDENCIAMENTO'!AL165</f>
        <v>0</v>
      </c>
      <c r="AM165" s="400">
        <f>AI165+'APONTAMENTO CREDENCIAMENTO'!AM165</f>
        <v>0</v>
      </c>
      <c r="AN165" s="400">
        <f>AJ165+'APONTAMENTO CREDENCIAMENTO'!AN165</f>
        <v>0</v>
      </c>
      <c r="AO165" s="400">
        <f>AK165+'APONTAMENTO CREDENCIAMENTO'!AO165</f>
        <v>0</v>
      </c>
      <c r="AP165" s="400">
        <f>AL165+'APONTAMENTO CREDENCIAMENTO'!AP165</f>
        <v>0</v>
      </c>
      <c r="AQ165" s="400">
        <f>AM165+'APONTAMENTO CREDENCIAMENTO'!AQ165</f>
        <v>0</v>
      </c>
      <c r="AR165" s="400">
        <f>AN165+'APONTAMENTO CREDENCIAMENTO'!AR165</f>
        <v>0</v>
      </c>
      <c r="AS165" s="400">
        <f>AO165+'APONTAMENTO CREDENCIAMENTO'!AS165</f>
        <v>0</v>
      </c>
      <c r="AT165" s="400">
        <f>AP165+'APONTAMENTO CREDENCIAMENTO'!AT165</f>
        <v>0</v>
      </c>
      <c r="AU165" s="400">
        <f>AQ165+'APONTAMENTO CREDENCIAMENTO'!AU165</f>
        <v>0</v>
      </c>
      <c r="AV165" s="400">
        <f>AR165+'APONTAMENTO CREDENCIAMENTO'!AV165</f>
        <v>0</v>
      </c>
      <c r="AW165" s="400">
        <f>AS165+'APONTAMENTO CREDENCIAMENTO'!AW165</f>
        <v>0</v>
      </c>
      <c r="AX165" s="400">
        <f>AT165+'APONTAMENTO CREDENCIAMENTO'!AX165</f>
        <v>0</v>
      </c>
      <c r="AY165" s="400">
        <f>AU165+'APONTAMENTO CREDENCIAMENTO'!AY165</f>
        <v>0</v>
      </c>
      <c r="AZ165" s="400">
        <f>AV165+'APONTAMENTO CREDENCIAMENTO'!AZ165</f>
        <v>0</v>
      </c>
      <c r="BA165" s="400">
        <f>AW165+'APONTAMENTO CREDENCIAMENTO'!BA165</f>
        <v>0</v>
      </c>
      <c r="BB165" s="400">
        <f>AX165+'APONTAMENTO CREDENCIAMENTO'!BB165</f>
        <v>0</v>
      </c>
      <c r="BC165" s="400">
        <f>AY165+'APONTAMENTO CREDENCIAMENTO'!BC165</f>
        <v>0</v>
      </c>
      <c r="BD165" s="400">
        <f>AZ165+'APONTAMENTO CREDENCIAMENTO'!BD165</f>
        <v>0</v>
      </c>
      <c r="BE165" s="400">
        <f>BA165+'APONTAMENTO CREDENCIAMENTO'!BE165</f>
        <v>0</v>
      </c>
      <c r="BF165" s="400">
        <f>BB165+'APONTAMENTO CREDENCIAMENTO'!BF165</f>
        <v>0</v>
      </c>
      <c r="BG165" s="400">
        <f>BC165+'APONTAMENTO CREDENCIAMENTO'!BG165</f>
        <v>0</v>
      </c>
      <c r="BH165" s="400">
        <f>BD165+'APONTAMENTO CREDENCIAMENTO'!BH165</f>
        <v>0</v>
      </c>
      <c r="BI165" s="400">
        <f>BE165+'APONTAMENTO CREDENCIAMENTO'!BI165</f>
        <v>0</v>
      </c>
      <c r="BJ165" s="400">
        <f>BF165+'APONTAMENTO CREDENCIAMENTO'!BJ165</f>
        <v>0</v>
      </c>
      <c r="BK165" s="400">
        <f>BG165+'APONTAMENTO CREDENCIAMENTO'!BK165</f>
        <v>0</v>
      </c>
      <c r="BL165" s="400">
        <f>BH165+'APONTAMENTO CREDENCIAMENTO'!BL165</f>
        <v>0</v>
      </c>
      <c r="BM165" s="400">
        <f>BI165+'APONTAMENTO CREDENCIAMENTO'!BM165</f>
        <v>0</v>
      </c>
      <c r="BN165" s="400">
        <f>BJ165+'APONTAMENTO CREDENCIAMENTO'!BN165</f>
        <v>0</v>
      </c>
      <c r="BO165" s="400">
        <f>BK165+'APONTAMENTO CREDENCIAMENTO'!BO165</f>
        <v>0</v>
      </c>
      <c r="BP165" s="400">
        <f>BL165+'APONTAMENTO CREDENCIAMENTO'!BP165</f>
        <v>0</v>
      </c>
      <c r="BQ165" s="400">
        <f>BM165+'APONTAMENTO CREDENCIAMENTO'!BQ165</f>
        <v>0</v>
      </c>
      <c r="BR165" s="400">
        <f>BN165+'APONTAMENTO CREDENCIAMENTO'!BR165</f>
        <v>0</v>
      </c>
      <c r="BS165" s="400">
        <f>BO165+'APONTAMENTO CREDENCIAMENTO'!BS165</f>
        <v>0</v>
      </c>
      <c r="BT165" s="400">
        <f>BP165+'APONTAMENTO CREDENCIAMENTO'!BT165</f>
        <v>0</v>
      </c>
      <c r="BU165" s="400">
        <f>BQ165+'APONTAMENTO CREDENCIAMENTO'!BU165</f>
        <v>0</v>
      </c>
      <c r="BV165" s="400">
        <f>BR165+'APONTAMENTO CREDENCIAMENTO'!BV165</f>
        <v>0</v>
      </c>
      <c r="BW165" s="400">
        <f>BS165+'APONTAMENTO CREDENCIAMENTO'!BW165</f>
        <v>0</v>
      </c>
      <c r="BX165" s="400">
        <f>BT165+'APONTAMENTO CREDENCIAMENTO'!BX165</f>
        <v>0</v>
      </c>
      <c r="BY165" s="400">
        <f>BU165+'APONTAMENTO CREDENCIAMENTO'!BY165</f>
        <v>0</v>
      </c>
      <c r="BZ165" s="400">
        <f>BV165+'APONTAMENTO CREDENCIAMENTO'!BZ165</f>
        <v>0</v>
      </c>
      <c r="CA165" s="400">
        <f>BW165+'APONTAMENTO CREDENCIAMENTO'!CA165</f>
        <v>0</v>
      </c>
      <c r="CB165" s="400">
        <f>BX165+'APONTAMENTO CREDENCIAMENTO'!CB165</f>
        <v>0</v>
      </c>
      <c r="CC165" s="400">
        <f>BY165+'APONTAMENTO CREDENCIAMENTO'!CC165</f>
        <v>0</v>
      </c>
      <c r="CD165" s="400">
        <f>BZ165+'APONTAMENTO CREDENCIAMENTO'!CD165</f>
        <v>0</v>
      </c>
      <c r="CE165" s="400">
        <f>CA165+'APONTAMENTO CREDENCIAMENTO'!CE165</f>
        <v>0</v>
      </c>
      <c r="CF165" s="400">
        <f>CB165+'APONTAMENTO CREDENCIAMENTO'!CF165</f>
        <v>0</v>
      </c>
      <c r="CG165" s="400">
        <f>CC165+'APONTAMENTO CREDENCIAMENTO'!CG165</f>
        <v>0</v>
      </c>
      <c r="CH165" s="400">
        <f>CD165+'APONTAMENTO CREDENCIAMENTO'!CH165</f>
        <v>0</v>
      </c>
      <c r="CI165" s="400">
        <f>CE165+'APONTAMENTO CREDENCIAMENTO'!CI165</f>
        <v>0</v>
      </c>
      <c r="CJ165" s="400">
        <f>CF165+'APONTAMENTO CREDENCIAMENTO'!CJ165</f>
        <v>0</v>
      </c>
      <c r="CK165" s="400">
        <f>CG165+'APONTAMENTO CREDENCIAMENTO'!CK165</f>
        <v>0</v>
      </c>
      <c r="CL165" s="400">
        <f>CH165+'APONTAMENTO CREDENCIAMENTO'!CL165</f>
        <v>0</v>
      </c>
      <c r="CM165" s="400">
        <f>CI165+'APONTAMENTO CREDENCIAMENTO'!CM165</f>
        <v>0</v>
      </c>
      <c r="CN165" s="400">
        <f>CJ165+'APONTAMENTO CREDENCIAMENTO'!CN165</f>
        <v>0</v>
      </c>
      <c r="CO165" s="400">
        <f>CK165+'APONTAMENTO CREDENCIAMENTO'!CO165</f>
        <v>0</v>
      </c>
      <c r="CP165" s="400">
        <f>CL165+'APONTAMENTO CREDENCIAMENTO'!CP165</f>
        <v>0</v>
      </c>
      <c r="CQ165" s="400">
        <f>CM165+'APONTAMENTO CREDENCIAMENTO'!CQ165</f>
        <v>0</v>
      </c>
      <c r="CR165" s="400">
        <f>CN165+'APONTAMENTO CREDENCIAMENTO'!CR165</f>
        <v>0</v>
      </c>
      <c r="CS165" s="400">
        <f>CO165+'APONTAMENTO CREDENCIAMENTO'!CS165</f>
        <v>0</v>
      </c>
      <c r="CT165" s="400">
        <f>CP165+'APONTAMENTO CREDENCIAMENTO'!CT165</f>
        <v>0</v>
      </c>
      <c r="CU165" s="400">
        <f>CQ165+'APONTAMENTO CREDENCIAMENTO'!CU165</f>
        <v>0</v>
      </c>
      <c r="CV165" s="400">
        <f>CR165+'APONTAMENTO CREDENCIAMENTO'!CV165</f>
        <v>0</v>
      </c>
      <c r="CW165" s="400">
        <f>CS165+'APONTAMENTO CREDENCIAMENTO'!CW165</f>
        <v>0</v>
      </c>
      <c r="CX165" s="400">
        <f>CT165+'APONTAMENTO CREDENCIAMENTO'!CX165</f>
        <v>0</v>
      </c>
      <c r="CY165" s="400">
        <f>CU165+'APONTAMENTO CREDENCIAMENTO'!CY165</f>
        <v>0</v>
      </c>
      <c r="CZ165" s="400">
        <f>CV165+'APONTAMENTO CREDENCIAMENTO'!CZ165</f>
        <v>0</v>
      </c>
      <c r="DA165" s="400">
        <f>CW165+'APONTAMENTO CREDENCIAMENTO'!DA165</f>
        <v>0</v>
      </c>
      <c r="DB165" s="400">
        <f>CX165+'APONTAMENTO CREDENCIAMENTO'!DB165</f>
        <v>0</v>
      </c>
      <c r="DC165" s="400">
        <f>CY165+'APONTAMENTO CREDENCIAMENTO'!DC165</f>
        <v>0</v>
      </c>
      <c r="DD165" s="400">
        <f>CZ165+'APONTAMENTO CREDENCIAMENTO'!DD165</f>
        <v>0</v>
      </c>
      <c r="DE165" s="400">
        <f>DA165+'APONTAMENTO CREDENCIAMENTO'!DE165</f>
        <v>0</v>
      </c>
      <c r="DF165" s="400">
        <f>DB165+'APONTAMENTO CREDENCIAMENTO'!DF165</f>
        <v>0</v>
      </c>
      <c r="DG165" s="400">
        <f>DC165+'APONTAMENTO CREDENCIAMENTO'!DG165</f>
        <v>0</v>
      </c>
      <c r="DH165" s="400">
        <f>DD165+'APONTAMENTO CREDENCIAMENTO'!DH165</f>
        <v>0</v>
      </c>
      <c r="DI165" s="400">
        <f>DE165+'APONTAMENTO CREDENCIAMENTO'!DI165</f>
        <v>0</v>
      </c>
      <c r="DJ165" s="400">
        <f>DF165+'APONTAMENTO CREDENCIAMENTO'!DJ165</f>
        <v>0</v>
      </c>
      <c r="DK165" s="400">
        <f>DG165+'APONTAMENTO CREDENCIAMENTO'!DK165</f>
        <v>0</v>
      </c>
      <c r="DL165" s="400">
        <f>DH165+'APONTAMENTO CREDENCIAMENTO'!DL165</f>
        <v>0</v>
      </c>
      <c r="DM165" s="400">
        <f>DI165+'APONTAMENTO CREDENCIAMENTO'!DM165</f>
        <v>0</v>
      </c>
      <c r="DN165" s="400">
        <f>DJ165+'APONTAMENTO CREDENCIAMENTO'!DN165</f>
        <v>0</v>
      </c>
      <c r="DO165" s="400">
        <f>DK165+'APONTAMENTO CREDENCIAMENTO'!DO165</f>
        <v>0</v>
      </c>
      <c r="DP165" s="400">
        <f>DL165+'APONTAMENTO CREDENCIAMENTO'!DP165</f>
        <v>0</v>
      </c>
      <c r="DQ165" s="400">
        <f>DM165+'APONTAMENTO CREDENCIAMENTO'!DQ165</f>
        <v>0</v>
      </c>
      <c r="DR165" s="400">
        <f>DN165+'APONTAMENTO CREDENCIAMENTO'!DR165</f>
        <v>0</v>
      </c>
      <c r="DS165" s="400">
        <f>DO165+'APONTAMENTO CREDENCIAMENTO'!DS165</f>
        <v>0</v>
      </c>
      <c r="DT165" s="400">
        <f>DP165+'APONTAMENTO CREDENCIAMENTO'!DT165</f>
        <v>0</v>
      </c>
      <c r="DU165" s="400">
        <f>DQ165+'APONTAMENTO CREDENCIAMENTO'!DU165</f>
        <v>0</v>
      </c>
      <c r="DV165" s="400">
        <f>DR165+'APONTAMENTO CREDENCIAMENTO'!DV165</f>
        <v>0</v>
      </c>
      <c r="DW165" s="400">
        <f>DS165+'APONTAMENTO CREDENCIAMENTO'!DW165</f>
        <v>0</v>
      </c>
      <c r="DX165" s="400">
        <f>DT165+'APONTAMENTO CREDENCIAMENTO'!DX165</f>
        <v>0</v>
      </c>
      <c r="DY165" s="400">
        <f>DU165+'APONTAMENTO CREDENCIAMENTO'!DY165</f>
        <v>0</v>
      </c>
      <c r="DZ165" s="400">
        <f>DV165+'APONTAMENTO CREDENCIAMENTO'!DZ165</f>
        <v>0</v>
      </c>
      <c r="EA165" s="400">
        <f>DW165+'APONTAMENTO CREDENCIAMENTO'!EA165</f>
        <v>0</v>
      </c>
      <c r="EB165" s="400">
        <f>DX165+'APONTAMENTO CREDENCIAMENTO'!EB165</f>
        <v>0</v>
      </c>
      <c r="EC165" s="400">
        <f>DY165+'APONTAMENTO CREDENCIAMENTO'!EC165</f>
        <v>0</v>
      </c>
      <c r="ED165" s="400">
        <f>DZ165+'APONTAMENTO CREDENCIAMENTO'!ED165</f>
        <v>0</v>
      </c>
      <c r="EE165" s="400">
        <f>EA165+'APONTAMENTO CREDENCIAMENTO'!EE165</f>
        <v>0</v>
      </c>
      <c r="EF165" s="400">
        <f>EB165+'APONTAMENTO CREDENCIAMENTO'!EF165</f>
        <v>0</v>
      </c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v>0</v>
      </c>
      <c r="EQ165" s="179">
        <v>0</v>
      </c>
      <c r="ER165" s="179">
        <v>0</v>
      </c>
      <c r="ES165" s="179">
        <v>0</v>
      </c>
      <c r="ET165" s="179">
        <v>0</v>
      </c>
      <c r="EU165" s="179">
        <v>0</v>
      </c>
      <c r="EV165" s="172"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v>0</v>
      </c>
      <c r="FC165" s="256">
        <v>0</v>
      </c>
      <c r="FD165" s="250">
        <v>0</v>
      </c>
      <c r="FE165" s="257"/>
      <c r="FF165" s="181">
        <v>0</v>
      </c>
      <c r="FG165" s="181">
        <v>0</v>
      </c>
      <c r="FH165" s="181">
        <v>0</v>
      </c>
      <c r="FI165" s="181">
        <v>0</v>
      </c>
      <c r="FJ165" s="181">
        <v>0</v>
      </c>
      <c r="FK165" s="181">
        <v>0</v>
      </c>
      <c r="FL165" s="181">
        <v>0</v>
      </c>
      <c r="FM165" s="181">
        <v>0</v>
      </c>
      <c r="FN165" s="181">
        <v>0</v>
      </c>
      <c r="FO165" s="181">
        <v>0</v>
      </c>
      <c r="FP165" s="181">
        <v>0</v>
      </c>
      <c r="FQ165" s="181">
        <v>0</v>
      </c>
      <c r="FR165" s="181">
        <v>0</v>
      </c>
      <c r="FS165" s="181">
        <v>0</v>
      </c>
      <c r="FT165" s="181">
        <v>0</v>
      </c>
      <c r="FU165" s="181">
        <v>0</v>
      </c>
      <c r="FV165" s="181">
        <v>0</v>
      </c>
      <c r="FW165" s="181">
        <v>0</v>
      </c>
      <c r="FX165" s="181">
        <v>0</v>
      </c>
      <c r="FY165" s="181">
        <v>0</v>
      </c>
      <c r="FZ165" s="181">
        <v>0</v>
      </c>
      <c r="GA165" s="181">
        <v>0</v>
      </c>
      <c r="GB165" s="181">
        <v>0</v>
      </c>
      <c r="GC165" s="181">
        <v>0</v>
      </c>
      <c r="GD165" s="181">
        <v>0</v>
      </c>
      <c r="GE165" s="181">
        <v>0</v>
      </c>
      <c r="GF165" s="181">
        <v>0</v>
      </c>
      <c r="GG165" s="181">
        <v>0</v>
      </c>
      <c r="GH165" s="181">
        <v>0</v>
      </c>
      <c r="GI165" s="181">
        <v>0</v>
      </c>
      <c r="GJ165" s="181">
        <v>0</v>
      </c>
      <c r="GK165" s="258"/>
      <c r="GL165" s="103"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v>0</v>
      </c>
      <c r="HZ165" s="280">
        <v>0</v>
      </c>
      <c r="IA165" s="280">
        <v>0</v>
      </c>
    </row>
    <row r="166" spans="1:237" s="106" customFormat="1" ht="22.5" customHeight="1" x14ac:dyDescent="0.25">
      <c r="A166" t="s">
        <v>3322</v>
      </c>
      <c r="B166" s="522" t="s">
        <v>3323</v>
      </c>
      <c r="C166" s="523">
        <v>1</v>
      </c>
      <c r="D166" s="524" t="s">
        <v>3324</v>
      </c>
      <c r="E166" s="524" t="s">
        <v>3325</v>
      </c>
      <c r="F166" s="525" t="s">
        <v>3181</v>
      </c>
      <c r="G166" s="525" t="s">
        <v>3182</v>
      </c>
      <c r="H166" s="350" t="s">
        <v>1363</v>
      </c>
      <c r="I166" s="351" t="s">
        <v>1363</v>
      </c>
      <c r="J166" s="409" t="s">
        <v>3183</v>
      </c>
      <c r="K166" s="410" t="s">
        <v>3184</v>
      </c>
      <c r="L166" s="329">
        <v>0</v>
      </c>
      <c r="M166" s="329">
        <v>0</v>
      </c>
      <c r="N166" s="657"/>
      <c r="O166" s="658" t="s">
        <v>3358</v>
      </c>
      <c r="P166" s="659">
        <v>0</v>
      </c>
      <c r="Q166" s="400">
        <v>25</v>
      </c>
      <c r="R166" s="401"/>
      <c r="S166" s="400"/>
      <c r="T166" s="401"/>
      <c r="U166" s="400">
        <f>Q166+'APONTAMENTO CREDENCIAMENTO'!U166</f>
        <v>25</v>
      </c>
      <c r="V166" s="400">
        <f>R166+'APONTAMENTO CREDENCIAMENTO'!V166</f>
        <v>0</v>
      </c>
      <c r="W166" s="400">
        <f>S166+'APONTAMENTO CREDENCIAMENTO'!W166</f>
        <v>0</v>
      </c>
      <c r="X166" s="400">
        <f>T166+'APONTAMENTO CREDENCIAMENTO'!X166</f>
        <v>0</v>
      </c>
      <c r="Y166" s="400">
        <f>U166+'APONTAMENTO CREDENCIAMENTO'!Y166</f>
        <v>25</v>
      </c>
      <c r="Z166" s="400">
        <f>V166+'APONTAMENTO CREDENCIAMENTO'!Z166</f>
        <v>0</v>
      </c>
      <c r="AA166" s="400">
        <f>W166+'APONTAMENTO CREDENCIAMENTO'!AA166</f>
        <v>0</v>
      </c>
      <c r="AB166" s="400">
        <f>X166+'APONTAMENTO CREDENCIAMENTO'!AB166</f>
        <v>0</v>
      </c>
      <c r="AC166" s="400">
        <f>Y166+'APONTAMENTO CREDENCIAMENTO'!AC166</f>
        <v>25</v>
      </c>
      <c r="AD166" s="400">
        <f>Z166+'APONTAMENTO CREDENCIAMENTO'!AD166</f>
        <v>0</v>
      </c>
      <c r="AE166" s="400">
        <f>AA166+'APONTAMENTO CREDENCIAMENTO'!AE166</f>
        <v>0</v>
      </c>
      <c r="AF166" s="400">
        <f>AB166+'APONTAMENTO CREDENCIAMENTO'!AF166</f>
        <v>0</v>
      </c>
      <c r="AG166" s="400">
        <f>AC166+'APONTAMENTO CREDENCIAMENTO'!AG166</f>
        <v>25</v>
      </c>
      <c r="AH166" s="400">
        <f>AD166+'APONTAMENTO CREDENCIAMENTO'!AH166</f>
        <v>0</v>
      </c>
      <c r="AI166" s="400">
        <f>AE166+'APONTAMENTO CREDENCIAMENTO'!AI166</f>
        <v>0</v>
      </c>
      <c r="AJ166" s="400">
        <f>AF166+'APONTAMENTO CREDENCIAMENTO'!AJ166</f>
        <v>0</v>
      </c>
      <c r="AK166" s="400">
        <f>AG166+'APONTAMENTO CREDENCIAMENTO'!AK166</f>
        <v>25</v>
      </c>
      <c r="AL166" s="400">
        <f>AH166+'APONTAMENTO CREDENCIAMENTO'!AL166</f>
        <v>0</v>
      </c>
      <c r="AM166" s="400">
        <f>AI166+'APONTAMENTO CREDENCIAMENTO'!AM166</f>
        <v>0</v>
      </c>
      <c r="AN166" s="400">
        <f>AJ166+'APONTAMENTO CREDENCIAMENTO'!AN166</f>
        <v>0</v>
      </c>
      <c r="AO166" s="400">
        <f>AK166+'APONTAMENTO CREDENCIAMENTO'!AO166</f>
        <v>25</v>
      </c>
      <c r="AP166" s="400">
        <f>AL166+'APONTAMENTO CREDENCIAMENTO'!AP166</f>
        <v>0</v>
      </c>
      <c r="AQ166" s="400">
        <f>AM166+'APONTAMENTO CREDENCIAMENTO'!AQ166</f>
        <v>0</v>
      </c>
      <c r="AR166" s="400">
        <f>AN166+'APONTAMENTO CREDENCIAMENTO'!AR166</f>
        <v>0</v>
      </c>
      <c r="AS166" s="400">
        <f>AO166+'APONTAMENTO CREDENCIAMENTO'!AS166</f>
        <v>25</v>
      </c>
      <c r="AT166" s="400">
        <f>AP166+'APONTAMENTO CREDENCIAMENTO'!AT166</f>
        <v>0</v>
      </c>
      <c r="AU166" s="400">
        <f>AQ166+'APONTAMENTO CREDENCIAMENTO'!AU166</f>
        <v>0</v>
      </c>
      <c r="AV166" s="400">
        <f>AR166+'APONTAMENTO CREDENCIAMENTO'!AV166</f>
        <v>0</v>
      </c>
      <c r="AW166" s="400">
        <f>AS166+'APONTAMENTO CREDENCIAMENTO'!AW166</f>
        <v>24</v>
      </c>
      <c r="AX166" s="400">
        <f>AT166+'APONTAMENTO CREDENCIAMENTO'!AX166</f>
        <v>0</v>
      </c>
      <c r="AY166" s="400">
        <f>AU166+'APONTAMENTO CREDENCIAMENTO'!AY166</f>
        <v>0</v>
      </c>
      <c r="AZ166" s="400">
        <f>AV166+'APONTAMENTO CREDENCIAMENTO'!AZ166</f>
        <v>0</v>
      </c>
      <c r="BA166" s="400">
        <f>AW166+'APONTAMENTO CREDENCIAMENTO'!BA166</f>
        <v>24</v>
      </c>
      <c r="BB166" s="400">
        <f>AX166+'APONTAMENTO CREDENCIAMENTO'!BB166</f>
        <v>0</v>
      </c>
      <c r="BC166" s="400">
        <f>AY166+'APONTAMENTO CREDENCIAMENTO'!BC166</f>
        <v>0</v>
      </c>
      <c r="BD166" s="400">
        <f>AZ166+'APONTAMENTO CREDENCIAMENTO'!BD166</f>
        <v>0</v>
      </c>
      <c r="BE166" s="400">
        <f>BA166+'APONTAMENTO CREDENCIAMENTO'!BE166</f>
        <v>24</v>
      </c>
      <c r="BF166" s="400">
        <f>BB166+'APONTAMENTO CREDENCIAMENTO'!BF166</f>
        <v>0</v>
      </c>
      <c r="BG166" s="400">
        <f>BC166+'APONTAMENTO CREDENCIAMENTO'!BG166</f>
        <v>0</v>
      </c>
      <c r="BH166" s="400">
        <f>BD166+'APONTAMENTO CREDENCIAMENTO'!BH166</f>
        <v>0</v>
      </c>
      <c r="BI166" s="400">
        <f>BE166+'APONTAMENTO CREDENCIAMENTO'!BI166</f>
        <v>24</v>
      </c>
      <c r="BJ166" s="400">
        <f>BF166+'APONTAMENTO CREDENCIAMENTO'!BJ166</f>
        <v>0</v>
      </c>
      <c r="BK166" s="400">
        <f>BG166+'APONTAMENTO CREDENCIAMENTO'!BK166</f>
        <v>0</v>
      </c>
      <c r="BL166" s="400">
        <f>BH166+'APONTAMENTO CREDENCIAMENTO'!BL166</f>
        <v>0</v>
      </c>
      <c r="BM166" s="400">
        <f>BI166+'APONTAMENTO CREDENCIAMENTO'!BM166</f>
        <v>24</v>
      </c>
      <c r="BN166" s="400">
        <f>BJ166+'APONTAMENTO CREDENCIAMENTO'!BN166</f>
        <v>0</v>
      </c>
      <c r="BO166" s="400">
        <f>BK166+'APONTAMENTO CREDENCIAMENTO'!BO166</f>
        <v>0</v>
      </c>
      <c r="BP166" s="400">
        <f>BL166+'APONTAMENTO CREDENCIAMENTO'!BP166</f>
        <v>0</v>
      </c>
      <c r="BQ166" s="400">
        <f>BM166+'APONTAMENTO CREDENCIAMENTO'!BQ166</f>
        <v>24</v>
      </c>
      <c r="BR166" s="400">
        <f>BN166+'APONTAMENTO CREDENCIAMENTO'!BR166</f>
        <v>0</v>
      </c>
      <c r="BS166" s="400">
        <f>BO166+'APONTAMENTO CREDENCIAMENTO'!BS166</f>
        <v>0</v>
      </c>
      <c r="BT166" s="400">
        <f>BP166+'APONTAMENTO CREDENCIAMENTO'!BT166</f>
        <v>0</v>
      </c>
      <c r="BU166" s="400">
        <f>BQ166+'APONTAMENTO CREDENCIAMENTO'!BU166</f>
        <v>24</v>
      </c>
      <c r="BV166" s="400">
        <f>BR166+'APONTAMENTO CREDENCIAMENTO'!BV166</f>
        <v>0</v>
      </c>
      <c r="BW166" s="400">
        <f>BS166+'APONTAMENTO CREDENCIAMENTO'!BW166</f>
        <v>0</v>
      </c>
      <c r="BX166" s="400">
        <f>BT166+'APONTAMENTO CREDENCIAMENTO'!BX166</f>
        <v>0</v>
      </c>
      <c r="BY166" s="400">
        <f>BU166+'APONTAMENTO CREDENCIAMENTO'!BY166</f>
        <v>23</v>
      </c>
      <c r="BZ166" s="400">
        <f>BV166+'APONTAMENTO CREDENCIAMENTO'!BZ166</f>
        <v>0</v>
      </c>
      <c r="CA166" s="400">
        <f>BW166+'APONTAMENTO CREDENCIAMENTO'!CA166</f>
        <v>0</v>
      </c>
      <c r="CB166" s="400">
        <f>BX166+'APONTAMENTO CREDENCIAMENTO'!CB166</f>
        <v>0</v>
      </c>
      <c r="CC166" s="400">
        <f>BY166+'APONTAMENTO CREDENCIAMENTO'!CC166</f>
        <v>23</v>
      </c>
      <c r="CD166" s="400">
        <f>BZ166+'APONTAMENTO CREDENCIAMENTO'!CD166</f>
        <v>0</v>
      </c>
      <c r="CE166" s="400">
        <f>CA166+'APONTAMENTO CREDENCIAMENTO'!CE166</f>
        <v>0</v>
      </c>
      <c r="CF166" s="400">
        <f>CB166+'APONTAMENTO CREDENCIAMENTO'!CF166</f>
        <v>0</v>
      </c>
      <c r="CG166" s="400">
        <f>CC166+'APONTAMENTO CREDENCIAMENTO'!CG166</f>
        <v>23</v>
      </c>
      <c r="CH166" s="400">
        <f>CD166+'APONTAMENTO CREDENCIAMENTO'!CH166</f>
        <v>0</v>
      </c>
      <c r="CI166" s="400">
        <f>CE166+'APONTAMENTO CREDENCIAMENTO'!CI166</f>
        <v>0</v>
      </c>
      <c r="CJ166" s="400">
        <f>CF166+'APONTAMENTO CREDENCIAMENTO'!CJ166</f>
        <v>0</v>
      </c>
      <c r="CK166" s="400">
        <f>CG166+'APONTAMENTO CREDENCIAMENTO'!CK166</f>
        <v>23</v>
      </c>
      <c r="CL166" s="400">
        <f>CH166+'APONTAMENTO CREDENCIAMENTO'!CL166</f>
        <v>0</v>
      </c>
      <c r="CM166" s="400">
        <f>CI166+'APONTAMENTO CREDENCIAMENTO'!CM166</f>
        <v>0</v>
      </c>
      <c r="CN166" s="400">
        <f>CJ166+'APONTAMENTO CREDENCIAMENTO'!CN166</f>
        <v>0</v>
      </c>
      <c r="CO166" s="400">
        <f>CK166+'APONTAMENTO CREDENCIAMENTO'!CO166</f>
        <v>23</v>
      </c>
      <c r="CP166" s="400">
        <f>CL166+'APONTAMENTO CREDENCIAMENTO'!CP166</f>
        <v>0</v>
      </c>
      <c r="CQ166" s="400">
        <f>CM166+'APONTAMENTO CREDENCIAMENTO'!CQ166</f>
        <v>0</v>
      </c>
      <c r="CR166" s="400">
        <f>CN166+'APONTAMENTO CREDENCIAMENTO'!CR166</f>
        <v>0</v>
      </c>
      <c r="CS166" s="400">
        <f>CO166+'APONTAMENTO CREDENCIAMENTO'!CS166</f>
        <v>23</v>
      </c>
      <c r="CT166" s="400">
        <f>CP166+'APONTAMENTO CREDENCIAMENTO'!CT166</f>
        <v>0</v>
      </c>
      <c r="CU166" s="400">
        <f>CQ166+'APONTAMENTO CREDENCIAMENTO'!CU166</f>
        <v>0</v>
      </c>
      <c r="CV166" s="400">
        <f>CR166+'APONTAMENTO CREDENCIAMENTO'!CV166</f>
        <v>0</v>
      </c>
      <c r="CW166" s="400">
        <f>CS166+'APONTAMENTO CREDENCIAMENTO'!CW166</f>
        <v>23</v>
      </c>
      <c r="CX166" s="400">
        <f>CT166+'APONTAMENTO CREDENCIAMENTO'!CX166</f>
        <v>0</v>
      </c>
      <c r="CY166" s="400">
        <f>CU166+'APONTAMENTO CREDENCIAMENTO'!CY166</f>
        <v>0</v>
      </c>
      <c r="CZ166" s="400">
        <f>CV166+'APONTAMENTO CREDENCIAMENTO'!CZ166</f>
        <v>0</v>
      </c>
      <c r="DA166" s="400">
        <f>CW166+'APONTAMENTO CREDENCIAMENTO'!DA166</f>
        <v>23</v>
      </c>
      <c r="DB166" s="400">
        <f>CX166+'APONTAMENTO CREDENCIAMENTO'!DB166</f>
        <v>0</v>
      </c>
      <c r="DC166" s="400">
        <f>CY166+'APONTAMENTO CREDENCIAMENTO'!DC166</f>
        <v>0</v>
      </c>
      <c r="DD166" s="400">
        <f>CZ166+'APONTAMENTO CREDENCIAMENTO'!DD166</f>
        <v>0</v>
      </c>
      <c r="DE166" s="400">
        <f>DA166+'APONTAMENTO CREDENCIAMENTO'!DE166</f>
        <v>23</v>
      </c>
      <c r="DF166" s="400">
        <f>DB166+'APONTAMENTO CREDENCIAMENTO'!DF166</f>
        <v>0</v>
      </c>
      <c r="DG166" s="400">
        <f>DC166+'APONTAMENTO CREDENCIAMENTO'!DG166</f>
        <v>0</v>
      </c>
      <c r="DH166" s="400">
        <f>DD166+'APONTAMENTO CREDENCIAMENTO'!DH166</f>
        <v>0</v>
      </c>
      <c r="DI166" s="400">
        <f>DE166+'APONTAMENTO CREDENCIAMENTO'!DI166</f>
        <v>23</v>
      </c>
      <c r="DJ166" s="400">
        <f>DF166+'APONTAMENTO CREDENCIAMENTO'!DJ166</f>
        <v>0</v>
      </c>
      <c r="DK166" s="400">
        <f>DG166+'APONTAMENTO CREDENCIAMENTO'!DK166</f>
        <v>0</v>
      </c>
      <c r="DL166" s="400">
        <f>DH166+'APONTAMENTO CREDENCIAMENTO'!DL166</f>
        <v>0</v>
      </c>
      <c r="DM166" s="400">
        <f>DI166+'APONTAMENTO CREDENCIAMENTO'!DM166</f>
        <v>23</v>
      </c>
      <c r="DN166" s="400">
        <f>DJ166+'APONTAMENTO CREDENCIAMENTO'!DN166</f>
        <v>0</v>
      </c>
      <c r="DO166" s="400">
        <f>DK166+'APONTAMENTO CREDENCIAMENTO'!DO166</f>
        <v>0</v>
      </c>
      <c r="DP166" s="400">
        <f>DL166+'APONTAMENTO CREDENCIAMENTO'!DP166</f>
        <v>0</v>
      </c>
      <c r="DQ166" s="400">
        <f>DM166+'APONTAMENTO CREDENCIAMENTO'!DQ166</f>
        <v>23</v>
      </c>
      <c r="DR166" s="400">
        <f>DN166+'APONTAMENTO CREDENCIAMENTO'!DR166</f>
        <v>0</v>
      </c>
      <c r="DS166" s="400">
        <f>DO166+'APONTAMENTO CREDENCIAMENTO'!DS166</f>
        <v>0</v>
      </c>
      <c r="DT166" s="400">
        <f>DP166+'APONTAMENTO CREDENCIAMENTO'!DT166</f>
        <v>0</v>
      </c>
      <c r="DU166" s="400">
        <f>DQ166+'APONTAMENTO CREDENCIAMENTO'!DU166</f>
        <v>23</v>
      </c>
      <c r="DV166" s="400">
        <f>DR166+'APONTAMENTO CREDENCIAMENTO'!DV166</f>
        <v>0</v>
      </c>
      <c r="DW166" s="400">
        <f>DS166+'APONTAMENTO CREDENCIAMENTO'!DW166</f>
        <v>0</v>
      </c>
      <c r="DX166" s="400">
        <f>DT166+'APONTAMENTO CREDENCIAMENTO'!DX166</f>
        <v>0</v>
      </c>
      <c r="DY166" s="400">
        <f>DU166+'APONTAMENTO CREDENCIAMENTO'!DY166</f>
        <v>23</v>
      </c>
      <c r="DZ166" s="400">
        <f>DV166+'APONTAMENTO CREDENCIAMENTO'!DZ166</f>
        <v>0</v>
      </c>
      <c r="EA166" s="400">
        <f>DW166+'APONTAMENTO CREDENCIAMENTO'!EA166</f>
        <v>0</v>
      </c>
      <c r="EB166" s="400">
        <f>DX166+'APONTAMENTO CREDENCIAMENTO'!EB166</f>
        <v>0</v>
      </c>
      <c r="EC166" s="400">
        <f>DY166+'APONTAMENTO CREDENCIAMENTO'!EC166</f>
        <v>23</v>
      </c>
      <c r="ED166" s="400">
        <f>DZ166+'APONTAMENTO CREDENCIAMENTO'!ED166</f>
        <v>0</v>
      </c>
      <c r="EE166" s="400">
        <f>EA166+'APONTAMENTO CREDENCIAMENTO'!EE166</f>
        <v>0</v>
      </c>
      <c r="EF166" s="400">
        <f>EB166+'APONTAMENTO CREDENCIAMENTO'!EF166</f>
        <v>0</v>
      </c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v>25</v>
      </c>
      <c r="EQ166" s="171">
        <v>-2</v>
      </c>
      <c r="ER166" s="171">
        <v>0</v>
      </c>
      <c r="ES166" s="171">
        <v>0</v>
      </c>
      <c r="ET166" s="171">
        <v>0</v>
      </c>
      <c r="EU166" s="171">
        <v>0</v>
      </c>
      <c r="EV166" s="172">
        <v>23</v>
      </c>
      <c r="EW166" s="367">
        <v>0</v>
      </c>
      <c r="EX166" s="248">
        <v>13270.970000000001</v>
      </c>
      <c r="EY166" s="174">
        <v>0</v>
      </c>
      <c r="EZ166" s="249">
        <v>0</v>
      </c>
      <c r="FA166" s="249">
        <v>-475.11700000000002</v>
      </c>
      <c r="FB166" s="174">
        <v>0</v>
      </c>
      <c r="FC166" s="175">
        <v>0</v>
      </c>
      <c r="FD166" s="250">
        <v>0</v>
      </c>
      <c r="FE166" s="176">
        <v>12795.853000000001</v>
      </c>
      <c r="FF166" s="177">
        <v>13270.970000000001</v>
      </c>
      <c r="FG166" s="177">
        <v>0</v>
      </c>
      <c r="FH166" s="177">
        <v>0</v>
      </c>
      <c r="FI166" s="177">
        <v>0</v>
      </c>
      <c r="FJ166" s="177">
        <v>0</v>
      </c>
      <c r="FK166" s="177">
        <v>0</v>
      </c>
      <c r="FL166" s="177">
        <v>0</v>
      </c>
      <c r="FM166" s="177">
        <v>0</v>
      </c>
      <c r="FN166" s="177">
        <v>-282.50200000000001</v>
      </c>
      <c r="FO166" s="177">
        <v>0</v>
      </c>
      <c r="FP166" s="177">
        <v>0</v>
      </c>
      <c r="FQ166" s="177">
        <v>0</v>
      </c>
      <c r="FR166" s="177">
        <v>0</v>
      </c>
      <c r="FS166" s="177">
        <v>0</v>
      </c>
      <c r="FT166" s="177">
        <v>0</v>
      </c>
      <c r="FU166" s="177">
        <v>-192.61500000000001</v>
      </c>
      <c r="FV166" s="177">
        <v>0</v>
      </c>
      <c r="FW166" s="177">
        <v>0</v>
      </c>
      <c r="FX166" s="177">
        <v>0</v>
      </c>
      <c r="FY166" s="177">
        <v>0</v>
      </c>
      <c r="FZ166" s="177">
        <v>0</v>
      </c>
      <c r="GA166" s="177">
        <v>0</v>
      </c>
      <c r="GB166" s="177">
        <v>0</v>
      </c>
      <c r="GC166" s="177">
        <v>0</v>
      </c>
      <c r="GD166" s="177">
        <v>0</v>
      </c>
      <c r="GE166" s="177">
        <v>0</v>
      </c>
      <c r="GF166" s="177">
        <v>0</v>
      </c>
      <c r="GG166" s="177">
        <v>0</v>
      </c>
      <c r="GH166" s="177">
        <v>0</v>
      </c>
      <c r="GI166" s="177">
        <v>0</v>
      </c>
      <c r="GJ166" s="177">
        <v>0</v>
      </c>
      <c r="GK166" s="178"/>
      <c r="GL166" s="103">
        <v>0</v>
      </c>
      <c r="GM166" s="124"/>
      <c r="GN166" s="104">
        <v>0</v>
      </c>
      <c r="GO166" s="104">
        <v>0</v>
      </c>
      <c r="GP166" s="104">
        <v>0</v>
      </c>
      <c r="GQ166" s="104">
        <v>0</v>
      </c>
      <c r="GR166" s="104">
        <v>0</v>
      </c>
      <c r="GS166" s="104">
        <v>0</v>
      </c>
      <c r="GT166" s="104">
        <v>0</v>
      </c>
      <c r="GU166" s="104">
        <v>0</v>
      </c>
      <c r="GV166" s="104">
        <v>0</v>
      </c>
      <c r="GW166" s="104">
        <v>0</v>
      </c>
      <c r="GX166" s="104">
        <v>0</v>
      </c>
      <c r="GY166" s="104">
        <v>0</v>
      </c>
      <c r="GZ166" s="104">
        <v>0</v>
      </c>
      <c r="HA166" s="104">
        <v>0</v>
      </c>
      <c r="HB166" s="104">
        <v>0</v>
      </c>
      <c r="HC166" s="104">
        <v>0</v>
      </c>
      <c r="HD166" s="104">
        <v>0</v>
      </c>
      <c r="HE166" s="104">
        <v>0</v>
      </c>
      <c r="HF166" s="104">
        <v>0</v>
      </c>
      <c r="HG166" s="104">
        <v>0</v>
      </c>
      <c r="HH166" s="104">
        <v>0</v>
      </c>
      <c r="HI166" s="104">
        <v>0</v>
      </c>
      <c r="HJ166" s="104">
        <v>0</v>
      </c>
      <c r="HK166" s="104">
        <v>0</v>
      </c>
      <c r="HL166" s="104">
        <v>0</v>
      </c>
      <c r="HM166" s="104">
        <v>0</v>
      </c>
      <c r="HN166" s="104">
        <v>0</v>
      </c>
      <c r="HO166" s="104">
        <v>0</v>
      </c>
      <c r="HP166" s="104"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v>0</v>
      </c>
      <c r="HZ166" s="280">
        <v>0</v>
      </c>
      <c r="IA166" s="280">
        <v>0</v>
      </c>
      <c r="IB166" s="64" t="b">
        <v>0</v>
      </c>
      <c r="IC166" s="64"/>
    </row>
    <row r="167" spans="1:237" s="106" customFormat="1" ht="22.5" customHeight="1" x14ac:dyDescent="0.25">
      <c r="A167" s="368" t="s">
        <v>3322</v>
      </c>
      <c r="B167" s="369" t="s">
        <v>3323</v>
      </c>
      <c r="C167" s="370" t="s">
        <v>3191</v>
      </c>
      <c r="D167" s="371" t="s">
        <v>3324</v>
      </c>
      <c r="E167" s="371" t="s">
        <v>3325</v>
      </c>
      <c r="F167" s="372" t="s">
        <v>3181</v>
      </c>
      <c r="G167" s="372" t="s">
        <v>3182</v>
      </c>
      <c r="H167" s="373" t="s">
        <v>1363</v>
      </c>
      <c r="I167" s="374" t="s">
        <v>1363</v>
      </c>
      <c r="J167" s="421" t="s">
        <v>3183</v>
      </c>
      <c r="K167" s="421" t="s">
        <v>3185</v>
      </c>
      <c r="L167" s="329">
        <v>0</v>
      </c>
      <c r="M167" s="329">
        <v>0</v>
      </c>
      <c r="N167" s="657"/>
      <c r="O167" s="658" t="s">
        <v>3358</v>
      </c>
      <c r="P167" s="659">
        <v>0</v>
      </c>
      <c r="Q167" s="400">
        <v>6</v>
      </c>
      <c r="R167" s="401"/>
      <c r="S167" s="400"/>
      <c r="T167" s="401"/>
      <c r="U167" s="400">
        <f>Q167+'APONTAMENTO CREDENCIAMENTO'!U167</f>
        <v>6</v>
      </c>
      <c r="V167" s="400">
        <f>R167+'APONTAMENTO CREDENCIAMENTO'!V167</f>
        <v>0</v>
      </c>
      <c r="W167" s="400">
        <f>S167+'APONTAMENTO CREDENCIAMENTO'!W167</f>
        <v>0</v>
      </c>
      <c r="X167" s="400">
        <f>T167+'APONTAMENTO CREDENCIAMENTO'!X167</f>
        <v>0</v>
      </c>
      <c r="Y167" s="400">
        <f>U167+'APONTAMENTO CREDENCIAMENTO'!Y167</f>
        <v>6</v>
      </c>
      <c r="Z167" s="400">
        <f>V167+'APONTAMENTO CREDENCIAMENTO'!Z167</f>
        <v>0</v>
      </c>
      <c r="AA167" s="400">
        <f>W167+'APONTAMENTO CREDENCIAMENTO'!AA167</f>
        <v>0</v>
      </c>
      <c r="AB167" s="400">
        <f>X167+'APONTAMENTO CREDENCIAMENTO'!AB167</f>
        <v>0</v>
      </c>
      <c r="AC167" s="400">
        <f>Y167+'APONTAMENTO CREDENCIAMENTO'!AC167</f>
        <v>6</v>
      </c>
      <c r="AD167" s="400">
        <f>Z167+'APONTAMENTO CREDENCIAMENTO'!AD167</f>
        <v>0</v>
      </c>
      <c r="AE167" s="400">
        <f>AA167+'APONTAMENTO CREDENCIAMENTO'!AE167</f>
        <v>0</v>
      </c>
      <c r="AF167" s="400">
        <f>AB167+'APONTAMENTO CREDENCIAMENTO'!AF167</f>
        <v>0</v>
      </c>
      <c r="AG167" s="400">
        <f>AC167+'APONTAMENTO CREDENCIAMENTO'!AG167</f>
        <v>6</v>
      </c>
      <c r="AH167" s="400">
        <f>AD167+'APONTAMENTO CREDENCIAMENTO'!AH167</f>
        <v>0</v>
      </c>
      <c r="AI167" s="400">
        <f>AE167+'APONTAMENTO CREDENCIAMENTO'!AI167</f>
        <v>0</v>
      </c>
      <c r="AJ167" s="400">
        <f>AF167+'APONTAMENTO CREDENCIAMENTO'!AJ167</f>
        <v>0</v>
      </c>
      <c r="AK167" s="400">
        <f>AG167+'APONTAMENTO CREDENCIAMENTO'!AK167</f>
        <v>6</v>
      </c>
      <c r="AL167" s="400">
        <f>AH167+'APONTAMENTO CREDENCIAMENTO'!AL167</f>
        <v>0</v>
      </c>
      <c r="AM167" s="400">
        <f>AI167+'APONTAMENTO CREDENCIAMENTO'!AM167</f>
        <v>0</v>
      </c>
      <c r="AN167" s="400">
        <f>AJ167+'APONTAMENTO CREDENCIAMENTO'!AN167</f>
        <v>0</v>
      </c>
      <c r="AO167" s="400">
        <f>AK167+'APONTAMENTO CREDENCIAMENTO'!AO167</f>
        <v>6</v>
      </c>
      <c r="AP167" s="400">
        <f>AL167+'APONTAMENTO CREDENCIAMENTO'!AP167</f>
        <v>0</v>
      </c>
      <c r="AQ167" s="400">
        <f>AM167+'APONTAMENTO CREDENCIAMENTO'!AQ167</f>
        <v>0</v>
      </c>
      <c r="AR167" s="400">
        <f>AN167+'APONTAMENTO CREDENCIAMENTO'!AR167</f>
        <v>0</v>
      </c>
      <c r="AS167" s="400">
        <f>AO167+'APONTAMENTO CREDENCIAMENTO'!AS167</f>
        <v>6</v>
      </c>
      <c r="AT167" s="400">
        <f>AP167+'APONTAMENTO CREDENCIAMENTO'!AT167</f>
        <v>0</v>
      </c>
      <c r="AU167" s="400">
        <f>AQ167+'APONTAMENTO CREDENCIAMENTO'!AU167</f>
        <v>0</v>
      </c>
      <c r="AV167" s="400">
        <f>AR167+'APONTAMENTO CREDENCIAMENTO'!AV167</f>
        <v>0</v>
      </c>
      <c r="AW167" s="400">
        <f>AS167+'APONTAMENTO CREDENCIAMENTO'!AW167</f>
        <v>6</v>
      </c>
      <c r="AX167" s="400">
        <f>AT167+'APONTAMENTO CREDENCIAMENTO'!AX167</f>
        <v>0</v>
      </c>
      <c r="AY167" s="400">
        <f>AU167+'APONTAMENTO CREDENCIAMENTO'!AY167</f>
        <v>0</v>
      </c>
      <c r="AZ167" s="400">
        <f>AV167+'APONTAMENTO CREDENCIAMENTO'!AZ167</f>
        <v>0</v>
      </c>
      <c r="BA167" s="400">
        <f>AW167+'APONTAMENTO CREDENCIAMENTO'!BA167</f>
        <v>6</v>
      </c>
      <c r="BB167" s="400">
        <f>AX167+'APONTAMENTO CREDENCIAMENTO'!BB167</f>
        <v>0</v>
      </c>
      <c r="BC167" s="400">
        <f>AY167+'APONTAMENTO CREDENCIAMENTO'!BC167</f>
        <v>0</v>
      </c>
      <c r="BD167" s="400">
        <f>AZ167+'APONTAMENTO CREDENCIAMENTO'!BD167</f>
        <v>0</v>
      </c>
      <c r="BE167" s="400">
        <f>BA167+'APONTAMENTO CREDENCIAMENTO'!BE167</f>
        <v>6</v>
      </c>
      <c r="BF167" s="400">
        <f>BB167+'APONTAMENTO CREDENCIAMENTO'!BF167</f>
        <v>0</v>
      </c>
      <c r="BG167" s="400">
        <f>BC167+'APONTAMENTO CREDENCIAMENTO'!BG167</f>
        <v>0</v>
      </c>
      <c r="BH167" s="400">
        <f>BD167+'APONTAMENTO CREDENCIAMENTO'!BH167</f>
        <v>0</v>
      </c>
      <c r="BI167" s="400">
        <f>BE167+'APONTAMENTO CREDENCIAMENTO'!BI167</f>
        <v>6</v>
      </c>
      <c r="BJ167" s="400">
        <f>BF167+'APONTAMENTO CREDENCIAMENTO'!BJ167</f>
        <v>0</v>
      </c>
      <c r="BK167" s="400">
        <f>BG167+'APONTAMENTO CREDENCIAMENTO'!BK167</f>
        <v>0</v>
      </c>
      <c r="BL167" s="400">
        <f>BH167+'APONTAMENTO CREDENCIAMENTO'!BL167</f>
        <v>0</v>
      </c>
      <c r="BM167" s="400">
        <f>BI167+'APONTAMENTO CREDENCIAMENTO'!BM167</f>
        <v>6</v>
      </c>
      <c r="BN167" s="400">
        <f>BJ167+'APONTAMENTO CREDENCIAMENTO'!BN167</f>
        <v>0</v>
      </c>
      <c r="BO167" s="400">
        <f>BK167+'APONTAMENTO CREDENCIAMENTO'!BO167</f>
        <v>0</v>
      </c>
      <c r="BP167" s="400">
        <f>BL167+'APONTAMENTO CREDENCIAMENTO'!BP167</f>
        <v>0</v>
      </c>
      <c r="BQ167" s="400">
        <f>BM167+'APONTAMENTO CREDENCIAMENTO'!BQ167</f>
        <v>6</v>
      </c>
      <c r="BR167" s="400">
        <f>BN167+'APONTAMENTO CREDENCIAMENTO'!BR167</f>
        <v>0</v>
      </c>
      <c r="BS167" s="400">
        <f>BO167+'APONTAMENTO CREDENCIAMENTO'!BS167</f>
        <v>0</v>
      </c>
      <c r="BT167" s="400">
        <f>BP167+'APONTAMENTO CREDENCIAMENTO'!BT167</f>
        <v>0</v>
      </c>
      <c r="BU167" s="400">
        <f>BQ167+'APONTAMENTO CREDENCIAMENTO'!BU167</f>
        <v>6</v>
      </c>
      <c r="BV167" s="400">
        <f>BR167+'APONTAMENTO CREDENCIAMENTO'!BV167</f>
        <v>0</v>
      </c>
      <c r="BW167" s="400">
        <f>BS167+'APONTAMENTO CREDENCIAMENTO'!BW167</f>
        <v>0</v>
      </c>
      <c r="BX167" s="400">
        <f>BT167+'APONTAMENTO CREDENCIAMENTO'!BX167</f>
        <v>0</v>
      </c>
      <c r="BY167" s="400">
        <f>BU167+'APONTAMENTO CREDENCIAMENTO'!BY167</f>
        <v>6</v>
      </c>
      <c r="BZ167" s="400">
        <f>BV167+'APONTAMENTO CREDENCIAMENTO'!BZ167</f>
        <v>0</v>
      </c>
      <c r="CA167" s="400">
        <f>BW167+'APONTAMENTO CREDENCIAMENTO'!CA167</f>
        <v>0</v>
      </c>
      <c r="CB167" s="400">
        <f>BX167+'APONTAMENTO CREDENCIAMENTO'!CB167</f>
        <v>0</v>
      </c>
      <c r="CC167" s="400">
        <f>BY167+'APONTAMENTO CREDENCIAMENTO'!CC167</f>
        <v>6</v>
      </c>
      <c r="CD167" s="400">
        <f>BZ167+'APONTAMENTO CREDENCIAMENTO'!CD167</f>
        <v>0</v>
      </c>
      <c r="CE167" s="400">
        <f>CA167+'APONTAMENTO CREDENCIAMENTO'!CE167</f>
        <v>0</v>
      </c>
      <c r="CF167" s="400">
        <f>CB167+'APONTAMENTO CREDENCIAMENTO'!CF167</f>
        <v>0</v>
      </c>
      <c r="CG167" s="400">
        <f>CC167+'APONTAMENTO CREDENCIAMENTO'!CG167</f>
        <v>6</v>
      </c>
      <c r="CH167" s="400">
        <f>CD167+'APONTAMENTO CREDENCIAMENTO'!CH167</f>
        <v>0</v>
      </c>
      <c r="CI167" s="400">
        <f>CE167+'APONTAMENTO CREDENCIAMENTO'!CI167</f>
        <v>0</v>
      </c>
      <c r="CJ167" s="400">
        <f>CF167+'APONTAMENTO CREDENCIAMENTO'!CJ167</f>
        <v>0</v>
      </c>
      <c r="CK167" s="400">
        <f>CG167+'APONTAMENTO CREDENCIAMENTO'!CK167</f>
        <v>6</v>
      </c>
      <c r="CL167" s="400">
        <f>CH167+'APONTAMENTO CREDENCIAMENTO'!CL167</f>
        <v>0</v>
      </c>
      <c r="CM167" s="400">
        <f>CI167+'APONTAMENTO CREDENCIAMENTO'!CM167</f>
        <v>0</v>
      </c>
      <c r="CN167" s="400">
        <f>CJ167+'APONTAMENTO CREDENCIAMENTO'!CN167</f>
        <v>0</v>
      </c>
      <c r="CO167" s="400">
        <f>CK167+'APONTAMENTO CREDENCIAMENTO'!CO167</f>
        <v>6</v>
      </c>
      <c r="CP167" s="400">
        <f>CL167+'APONTAMENTO CREDENCIAMENTO'!CP167</f>
        <v>0</v>
      </c>
      <c r="CQ167" s="400">
        <f>CM167+'APONTAMENTO CREDENCIAMENTO'!CQ167</f>
        <v>0</v>
      </c>
      <c r="CR167" s="400">
        <f>CN167+'APONTAMENTO CREDENCIAMENTO'!CR167</f>
        <v>0</v>
      </c>
      <c r="CS167" s="400">
        <f>CO167+'APONTAMENTO CREDENCIAMENTO'!CS167</f>
        <v>6</v>
      </c>
      <c r="CT167" s="400">
        <f>CP167+'APONTAMENTO CREDENCIAMENTO'!CT167</f>
        <v>0</v>
      </c>
      <c r="CU167" s="400">
        <f>CQ167+'APONTAMENTO CREDENCIAMENTO'!CU167</f>
        <v>0</v>
      </c>
      <c r="CV167" s="400">
        <f>CR167+'APONTAMENTO CREDENCIAMENTO'!CV167</f>
        <v>0</v>
      </c>
      <c r="CW167" s="400">
        <f>CS167+'APONTAMENTO CREDENCIAMENTO'!CW167</f>
        <v>6</v>
      </c>
      <c r="CX167" s="400">
        <f>CT167+'APONTAMENTO CREDENCIAMENTO'!CX167</f>
        <v>0</v>
      </c>
      <c r="CY167" s="400">
        <f>CU167+'APONTAMENTO CREDENCIAMENTO'!CY167</f>
        <v>0</v>
      </c>
      <c r="CZ167" s="400">
        <f>CV167+'APONTAMENTO CREDENCIAMENTO'!CZ167</f>
        <v>0</v>
      </c>
      <c r="DA167" s="400">
        <f>CW167+'APONTAMENTO CREDENCIAMENTO'!DA167</f>
        <v>6</v>
      </c>
      <c r="DB167" s="400">
        <f>CX167+'APONTAMENTO CREDENCIAMENTO'!DB167</f>
        <v>0</v>
      </c>
      <c r="DC167" s="400">
        <f>CY167+'APONTAMENTO CREDENCIAMENTO'!DC167</f>
        <v>0</v>
      </c>
      <c r="DD167" s="400">
        <f>CZ167+'APONTAMENTO CREDENCIAMENTO'!DD167</f>
        <v>0</v>
      </c>
      <c r="DE167" s="400">
        <f>DA167+'APONTAMENTO CREDENCIAMENTO'!DE167</f>
        <v>6</v>
      </c>
      <c r="DF167" s="400">
        <f>DB167+'APONTAMENTO CREDENCIAMENTO'!DF167</f>
        <v>0</v>
      </c>
      <c r="DG167" s="400">
        <f>DC167+'APONTAMENTO CREDENCIAMENTO'!DG167</f>
        <v>0</v>
      </c>
      <c r="DH167" s="400">
        <f>DD167+'APONTAMENTO CREDENCIAMENTO'!DH167</f>
        <v>0</v>
      </c>
      <c r="DI167" s="400">
        <f>DE167+'APONTAMENTO CREDENCIAMENTO'!DI167</f>
        <v>6</v>
      </c>
      <c r="DJ167" s="400">
        <f>DF167+'APONTAMENTO CREDENCIAMENTO'!DJ167</f>
        <v>0</v>
      </c>
      <c r="DK167" s="400">
        <f>DG167+'APONTAMENTO CREDENCIAMENTO'!DK167</f>
        <v>0</v>
      </c>
      <c r="DL167" s="400">
        <f>DH167+'APONTAMENTO CREDENCIAMENTO'!DL167</f>
        <v>0</v>
      </c>
      <c r="DM167" s="400">
        <f>DI167+'APONTAMENTO CREDENCIAMENTO'!DM167</f>
        <v>6</v>
      </c>
      <c r="DN167" s="400">
        <f>DJ167+'APONTAMENTO CREDENCIAMENTO'!DN167</f>
        <v>0</v>
      </c>
      <c r="DO167" s="400">
        <f>DK167+'APONTAMENTO CREDENCIAMENTO'!DO167</f>
        <v>0</v>
      </c>
      <c r="DP167" s="400">
        <f>DL167+'APONTAMENTO CREDENCIAMENTO'!DP167</f>
        <v>0</v>
      </c>
      <c r="DQ167" s="400">
        <f>DM167+'APONTAMENTO CREDENCIAMENTO'!DQ167</f>
        <v>6</v>
      </c>
      <c r="DR167" s="400">
        <f>DN167+'APONTAMENTO CREDENCIAMENTO'!DR167</f>
        <v>0</v>
      </c>
      <c r="DS167" s="400">
        <f>DO167+'APONTAMENTO CREDENCIAMENTO'!DS167</f>
        <v>0</v>
      </c>
      <c r="DT167" s="400">
        <f>DP167+'APONTAMENTO CREDENCIAMENTO'!DT167</f>
        <v>0</v>
      </c>
      <c r="DU167" s="400">
        <f>DQ167+'APONTAMENTO CREDENCIAMENTO'!DU167</f>
        <v>6</v>
      </c>
      <c r="DV167" s="400">
        <f>DR167+'APONTAMENTO CREDENCIAMENTO'!DV167</f>
        <v>0</v>
      </c>
      <c r="DW167" s="400">
        <f>DS167+'APONTAMENTO CREDENCIAMENTO'!DW167</f>
        <v>0</v>
      </c>
      <c r="DX167" s="400">
        <f>DT167+'APONTAMENTO CREDENCIAMENTO'!DX167</f>
        <v>0</v>
      </c>
      <c r="DY167" s="400">
        <f>DU167+'APONTAMENTO CREDENCIAMENTO'!DY167</f>
        <v>6</v>
      </c>
      <c r="DZ167" s="400">
        <f>DV167+'APONTAMENTO CREDENCIAMENTO'!DZ167</f>
        <v>0</v>
      </c>
      <c r="EA167" s="400">
        <f>DW167+'APONTAMENTO CREDENCIAMENTO'!EA167</f>
        <v>0</v>
      </c>
      <c r="EB167" s="400">
        <f>DX167+'APONTAMENTO CREDENCIAMENTO'!EB167</f>
        <v>0</v>
      </c>
      <c r="EC167" s="400">
        <f>DY167+'APONTAMENTO CREDENCIAMENTO'!EC167</f>
        <v>6</v>
      </c>
      <c r="ED167" s="400">
        <f>DZ167+'APONTAMENTO CREDENCIAMENTO'!ED167</f>
        <v>0</v>
      </c>
      <c r="EE167" s="400">
        <f>EA167+'APONTAMENTO CREDENCIAMENTO'!EE167</f>
        <v>0</v>
      </c>
      <c r="EF167" s="400">
        <f>EB167+'APONTAMENTO CREDENCIAMENTO'!EF167</f>
        <v>0</v>
      </c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v>6</v>
      </c>
      <c r="EQ167" s="171">
        <v>0</v>
      </c>
      <c r="ER167" s="171">
        <v>0</v>
      </c>
      <c r="ES167" s="171">
        <v>0</v>
      </c>
      <c r="ET167" s="171">
        <v>0</v>
      </c>
      <c r="EU167" s="171">
        <v>0</v>
      </c>
      <c r="EV167" s="172">
        <v>6</v>
      </c>
      <c r="EW167" s="173"/>
      <c r="EX167" s="248">
        <v>0</v>
      </c>
      <c r="EY167" s="174">
        <v>0</v>
      </c>
      <c r="EZ167" s="249">
        <v>0</v>
      </c>
      <c r="FA167" s="249">
        <v>0</v>
      </c>
      <c r="FB167" s="174">
        <v>0</v>
      </c>
      <c r="FC167" s="126">
        <v>0</v>
      </c>
      <c r="FD167" s="250"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v>0</v>
      </c>
      <c r="HZ167" s="280">
        <v>0</v>
      </c>
      <c r="IA167" s="280">
        <v>0</v>
      </c>
      <c r="IB167" s="64"/>
      <c r="IC167" s="64"/>
    </row>
    <row r="168" spans="1:237" s="106" customFormat="1" ht="22.5" customHeight="1" x14ac:dyDescent="0.25">
      <c r="A168" s="368" t="s">
        <v>3322</v>
      </c>
      <c r="B168" s="369" t="s">
        <v>3323</v>
      </c>
      <c r="C168" s="375" t="s">
        <v>3191</v>
      </c>
      <c r="D168" s="371" t="s">
        <v>3324</v>
      </c>
      <c r="E168" s="371" t="s">
        <v>3325</v>
      </c>
      <c r="F168" s="376" t="s">
        <v>3181</v>
      </c>
      <c r="G168" s="376" t="s">
        <v>3182</v>
      </c>
      <c r="H168" s="373" t="s">
        <v>1363</v>
      </c>
      <c r="I168" s="374" t="s">
        <v>1363</v>
      </c>
      <c r="J168" s="421" t="s">
        <v>3183</v>
      </c>
      <c r="K168" s="422" t="s">
        <v>3186</v>
      </c>
      <c r="L168" s="329">
        <v>0</v>
      </c>
      <c r="M168" s="329">
        <v>0</v>
      </c>
      <c r="N168" s="657"/>
      <c r="O168" s="658" t="s">
        <v>3358</v>
      </c>
      <c r="P168" s="659">
        <v>0</v>
      </c>
      <c r="Q168" s="400"/>
      <c r="R168" s="401"/>
      <c r="S168" s="400"/>
      <c r="T168" s="401"/>
      <c r="U168" s="400">
        <f>Q168+'APONTAMENTO CREDENCIAMENTO'!U168</f>
        <v>0</v>
      </c>
      <c r="V168" s="400">
        <f>R168+'APONTAMENTO CREDENCIAMENTO'!V168</f>
        <v>0</v>
      </c>
      <c r="W168" s="400">
        <f>S168+'APONTAMENTO CREDENCIAMENTO'!W168</f>
        <v>0</v>
      </c>
      <c r="X168" s="400">
        <f>T168+'APONTAMENTO CREDENCIAMENTO'!X168</f>
        <v>0</v>
      </c>
      <c r="Y168" s="400">
        <f>U168+'APONTAMENTO CREDENCIAMENTO'!Y168</f>
        <v>0</v>
      </c>
      <c r="Z168" s="400">
        <f>V168+'APONTAMENTO CREDENCIAMENTO'!Z168</f>
        <v>0</v>
      </c>
      <c r="AA168" s="400">
        <f>W168+'APONTAMENTO CREDENCIAMENTO'!AA168</f>
        <v>0</v>
      </c>
      <c r="AB168" s="400">
        <f>X168+'APONTAMENTO CREDENCIAMENTO'!AB168</f>
        <v>0</v>
      </c>
      <c r="AC168" s="400">
        <f>Y168+'APONTAMENTO CREDENCIAMENTO'!AC168</f>
        <v>0</v>
      </c>
      <c r="AD168" s="400">
        <f>Z168+'APONTAMENTO CREDENCIAMENTO'!AD168</f>
        <v>0</v>
      </c>
      <c r="AE168" s="400">
        <f>AA168+'APONTAMENTO CREDENCIAMENTO'!AE168</f>
        <v>0</v>
      </c>
      <c r="AF168" s="400">
        <f>AB168+'APONTAMENTO CREDENCIAMENTO'!AF168</f>
        <v>0</v>
      </c>
      <c r="AG168" s="400">
        <f>AC168+'APONTAMENTO CREDENCIAMENTO'!AG168</f>
        <v>0</v>
      </c>
      <c r="AH168" s="400">
        <f>AD168+'APONTAMENTO CREDENCIAMENTO'!AH168</f>
        <v>0</v>
      </c>
      <c r="AI168" s="400">
        <f>AE168+'APONTAMENTO CREDENCIAMENTO'!AI168</f>
        <v>0</v>
      </c>
      <c r="AJ168" s="400">
        <f>AF168+'APONTAMENTO CREDENCIAMENTO'!AJ168</f>
        <v>0</v>
      </c>
      <c r="AK168" s="400">
        <f>AG168+'APONTAMENTO CREDENCIAMENTO'!AK168</f>
        <v>0</v>
      </c>
      <c r="AL168" s="400">
        <f>AH168+'APONTAMENTO CREDENCIAMENTO'!AL168</f>
        <v>0</v>
      </c>
      <c r="AM168" s="400">
        <f>AI168+'APONTAMENTO CREDENCIAMENTO'!AM168</f>
        <v>0</v>
      </c>
      <c r="AN168" s="400">
        <f>AJ168+'APONTAMENTO CREDENCIAMENTO'!AN168</f>
        <v>0</v>
      </c>
      <c r="AO168" s="400">
        <f>AK168+'APONTAMENTO CREDENCIAMENTO'!AO168</f>
        <v>0</v>
      </c>
      <c r="AP168" s="400">
        <f>AL168+'APONTAMENTO CREDENCIAMENTO'!AP168</f>
        <v>0</v>
      </c>
      <c r="AQ168" s="400">
        <f>AM168+'APONTAMENTO CREDENCIAMENTO'!AQ168</f>
        <v>0</v>
      </c>
      <c r="AR168" s="400">
        <f>AN168+'APONTAMENTO CREDENCIAMENTO'!AR168</f>
        <v>0</v>
      </c>
      <c r="AS168" s="400">
        <f>AO168+'APONTAMENTO CREDENCIAMENTO'!AS168</f>
        <v>0</v>
      </c>
      <c r="AT168" s="400">
        <f>AP168+'APONTAMENTO CREDENCIAMENTO'!AT168</f>
        <v>0</v>
      </c>
      <c r="AU168" s="400">
        <f>AQ168+'APONTAMENTO CREDENCIAMENTO'!AU168</f>
        <v>0</v>
      </c>
      <c r="AV168" s="400">
        <f>AR168+'APONTAMENTO CREDENCIAMENTO'!AV168</f>
        <v>0</v>
      </c>
      <c r="AW168" s="400">
        <f>AS168+'APONTAMENTO CREDENCIAMENTO'!AW168</f>
        <v>0</v>
      </c>
      <c r="AX168" s="400">
        <f>AT168+'APONTAMENTO CREDENCIAMENTO'!AX168</f>
        <v>0</v>
      </c>
      <c r="AY168" s="400">
        <f>AU168+'APONTAMENTO CREDENCIAMENTO'!AY168</f>
        <v>0</v>
      </c>
      <c r="AZ168" s="400">
        <f>AV168+'APONTAMENTO CREDENCIAMENTO'!AZ168</f>
        <v>0</v>
      </c>
      <c r="BA168" s="400">
        <f>AW168+'APONTAMENTO CREDENCIAMENTO'!BA168</f>
        <v>0</v>
      </c>
      <c r="BB168" s="400">
        <f>AX168+'APONTAMENTO CREDENCIAMENTO'!BB168</f>
        <v>0</v>
      </c>
      <c r="BC168" s="400">
        <f>AY168+'APONTAMENTO CREDENCIAMENTO'!BC168</f>
        <v>0</v>
      </c>
      <c r="BD168" s="400">
        <f>AZ168+'APONTAMENTO CREDENCIAMENTO'!BD168</f>
        <v>0</v>
      </c>
      <c r="BE168" s="400">
        <f>BA168+'APONTAMENTO CREDENCIAMENTO'!BE168</f>
        <v>0</v>
      </c>
      <c r="BF168" s="400">
        <f>BB168+'APONTAMENTO CREDENCIAMENTO'!BF168</f>
        <v>0</v>
      </c>
      <c r="BG168" s="400">
        <f>BC168+'APONTAMENTO CREDENCIAMENTO'!BG168</f>
        <v>0</v>
      </c>
      <c r="BH168" s="400">
        <f>BD168+'APONTAMENTO CREDENCIAMENTO'!BH168</f>
        <v>0</v>
      </c>
      <c r="BI168" s="400">
        <f>BE168+'APONTAMENTO CREDENCIAMENTO'!BI168</f>
        <v>0</v>
      </c>
      <c r="BJ168" s="400">
        <f>BF168+'APONTAMENTO CREDENCIAMENTO'!BJ168</f>
        <v>0</v>
      </c>
      <c r="BK168" s="400">
        <f>BG168+'APONTAMENTO CREDENCIAMENTO'!BK168</f>
        <v>0</v>
      </c>
      <c r="BL168" s="400">
        <f>BH168+'APONTAMENTO CREDENCIAMENTO'!BL168</f>
        <v>0</v>
      </c>
      <c r="BM168" s="400">
        <f>BI168+'APONTAMENTO CREDENCIAMENTO'!BM168</f>
        <v>0</v>
      </c>
      <c r="BN168" s="400">
        <f>BJ168+'APONTAMENTO CREDENCIAMENTO'!BN168</f>
        <v>0</v>
      </c>
      <c r="BO168" s="400">
        <f>BK168+'APONTAMENTO CREDENCIAMENTO'!BO168</f>
        <v>0</v>
      </c>
      <c r="BP168" s="400">
        <f>BL168+'APONTAMENTO CREDENCIAMENTO'!BP168</f>
        <v>0</v>
      </c>
      <c r="BQ168" s="400">
        <f>BM168+'APONTAMENTO CREDENCIAMENTO'!BQ168</f>
        <v>0</v>
      </c>
      <c r="BR168" s="400">
        <f>BN168+'APONTAMENTO CREDENCIAMENTO'!BR168</f>
        <v>0</v>
      </c>
      <c r="BS168" s="400">
        <f>BO168+'APONTAMENTO CREDENCIAMENTO'!BS168</f>
        <v>0</v>
      </c>
      <c r="BT168" s="400">
        <f>BP168+'APONTAMENTO CREDENCIAMENTO'!BT168</f>
        <v>0</v>
      </c>
      <c r="BU168" s="400">
        <f>BQ168+'APONTAMENTO CREDENCIAMENTO'!BU168</f>
        <v>0</v>
      </c>
      <c r="BV168" s="400">
        <f>BR168+'APONTAMENTO CREDENCIAMENTO'!BV168</f>
        <v>0</v>
      </c>
      <c r="BW168" s="400">
        <f>BS168+'APONTAMENTO CREDENCIAMENTO'!BW168</f>
        <v>0</v>
      </c>
      <c r="BX168" s="400">
        <f>BT168+'APONTAMENTO CREDENCIAMENTO'!BX168</f>
        <v>0</v>
      </c>
      <c r="BY168" s="400">
        <f>BU168+'APONTAMENTO CREDENCIAMENTO'!BY168</f>
        <v>0</v>
      </c>
      <c r="BZ168" s="400">
        <f>BV168+'APONTAMENTO CREDENCIAMENTO'!BZ168</f>
        <v>0</v>
      </c>
      <c r="CA168" s="400">
        <f>BW168+'APONTAMENTO CREDENCIAMENTO'!CA168</f>
        <v>0</v>
      </c>
      <c r="CB168" s="400">
        <f>BX168+'APONTAMENTO CREDENCIAMENTO'!CB168</f>
        <v>0</v>
      </c>
      <c r="CC168" s="400">
        <f>BY168+'APONTAMENTO CREDENCIAMENTO'!CC168</f>
        <v>0</v>
      </c>
      <c r="CD168" s="400">
        <f>BZ168+'APONTAMENTO CREDENCIAMENTO'!CD168</f>
        <v>0</v>
      </c>
      <c r="CE168" s="400">
        <f>CA168+'APONTAMENTO CREDENCIAMENTO'!CE168</f>
        <v>0</v>
      </c>
      <c r="CF168" s="400">
        <f>CB168+'APONTAMENTO CREDENCIAMENTO'!CF168</f>
        <v>0</v>
      </c>
      <c r="CG168" s="400">
        <f>CC168+'APONTAMENTO CREDENCIAMENTO'!CG168</f>
        <v>0</v>
      </c>
      <c r="CH168" s="400">
        <f>CD168+'APONTAMENTO CREDENCIAMENTO'!CH168</f>
        <v>0</v>
      </c>
      <c r="CI168" s="400">
        <f>CE168+'APONTAMENTO CREDENCIAMENTO'!CI168</f>
        <v>0</v>
      </c>
      <c r="CJ168" s="400">
        <f>CF168+'APONTAMENTO CREDENCIAMENTO'!CJ168</f>
        <v>0</v>
      </c>
      <c r="CK168" s="400">
        <f>CG168+'APONTAMENTO CREDENCIAMENTO'!CK168</f>
        <v>0</v>
      </c>
      <c r="CL168" s="400">
        <f>CH168+'APONTAMENTO CREDENCIAMENTO'!CL168</f>
        <v>0</v>
      </c>
      <c r="CM168" s="400">
        <f>CI168+'APONTAMENTO CREDENCIAMENTO'!CM168</f>
        <v>0</v>
      </c>
      <c r="CN168" s="400">
        <f>CJ168+'APONTAMENTO CREDENCIAMENTO'!CN168</f>
        <v>0</v>
      </c>
      <c r="CO168" s="400">
        <f>CK168+'APONTAMENTO CREDENCIAMENTO'!CO168</f>
        <v>0</v>
      </c>
      <c r="CP168" s="400">
        <f>CL168+'APONTAMENTO CREDENCIAMENTO'!CP168</f>
        <v>0</v>
      </c>
      <c r="CQ168" s="400">
        <f>CM168+'APONTAMENTO CREDENCIAMENTO'!CQ168</f>
        <v>0</v>
      </c>
      <c r="CR168" s="400">
        <f>CN168+'APONTAMENTO CREDENCIAMENTO'!CR168</f>
        <v>0</v>
      </c>
      <c r="CS168" s="400">
        <f>CO168+'APONTAMENTO CREDENCIAMENTO'!CS168</f>
        <v>0</v>
      </c>
      <c r="CT168" s="400">
        <f>CP168+'APONTAMENTO CREDENCIAMENTO'!CT168</f>
        <v>0</v>
      </c>
      <c r="CU168" s="400">
        <f>CQ168+'APONTAMENTO CREDENCIAMENTO'!CU168</f>
        <v>0</v>
      </c>
      <c r="CV168" s="400">
        <f>CR168+'APONTAMENTO CREDENCIAMENTO'!CV168</f>
        <v>0</v>
      </c>
      <c r="CW168" s="400">
        <f>CS168+'APONTAMENTO CREDENCIAMENTO'!CW168</f>
        <v>0</v>
      </c>
      <c r="CX168" s="400">
        <f>CT168+'APONTAMENTO CREDENCIAMENTO'!CX168</f>
        <v>0</v>
      </c>
      <c r="CY168" s="400">
        <f>CU168+'APONTAMENTO CREDENCIAMENTO'!CY168</f>
        <v>0</v>
      </c>
      <c r="CZ168" s="400">
        <f>CV168+'APONTAMENTO CREDENCIAMENTO'!CZ168</f>
        <v>0</v>
      </c>
      <c r="DA168" s="400">
        <f>CW168+'APONTAMENTO CREDENCIAMENTO'!DA168</f>
        <v>0</v>
      </c>
      <c r="DB168" s="400">
        <f>CX168+'APONTAMENTO CREDENCIAMENTO'!DB168</f>
        <v>0</v>
      </c>
      <c r="DC168" s="400">
        <f>CY168+'APONTAMENTO CREDENCIAMENTO'!DC168</f>
        <v>0</v>
      </c>
      <c r="DD168" s="400">
        <f>CZ168+'APONTAMENTO CREDENCIAMENTO'!DD168</f>
        <v>0</v>
      </c>
      <c r="DE168" s="400">
        <f>DA168+'APONTAMENTO CREDENCIAMENTO'!DE168</f>
        <v>0</v>
      </c>
      <c r="DF168" s="400">
        <f>DB168+'APONTAMENTO CREDENCIAMENTO'!DF168</f>
        <v>0</v>
      </c>
      <c r="DG168" s="400">
        <f>DC168+'APONTAMENTO CREDENCIAMENTO'!DG168</f>
        <v>0</v>
      </c>
      <c r="DH168" s="400">
        <f>DD168+'APONTAMENTO CREDENCIAMENTO'!DH168</f>
        <v>0</v>
      </c>
      <c r="DI168" s="400">
        <f>DE168+'APONTAMENTO CREDENCIAMENTO'!DI168</f>
        <v>0</v>
      </c>
      <c r="DJ168" s="400">
        <f>DF168+'APONTAMENTO CREDENCIAMENTO'!DJ168</f>
        <v>0</v>
      </c>
      <c r="DK168" s="400">
        <f>DG168+'APONTAMENTO CREDENCIAMENTO'!DK168</f>
        <v>0</v>
      </c>
      <c r="DL168" s="400">
        <f>DH168+'APONTAMENTO CREDENCIAMENTO'!DL168</f>
        <v>0</v>
      </c>
      <c r="DM168" s="400">
        <f>DI168+'APONTAMENTO CREDENCIAMENTO'!DM168</f>
        <v>0</v>
      </c>
      <c r="DN168" s="400">
        <f>DJ168+'APONTAMENTO CREDENCIAMENTO'!DN168</f>
        <v>0</v>
      </c>
      <c r="DO168" s="400">
        <f>DK168+'APONTAMENTO CREDENCIAMENTO'!DO168</f>
        <v>0</v>
      </c>
      <c r="DP168" s="400">
        <f>DL168+'APONTAMENTO CREDENCIAMENTO'!DP168</f>
        <v>0</v>
      </c>
      <c r="DQ168" s="400">
        <f>DM168+'APONTAMENTO CREDENCIAMENTO'!DQ168</f>
        <v>0</v>
      </c>
      <c r="DR168" s="400">
        <f>DN168+'APONTAMENTO CREDENCIAMENTO'!DR168</f>
        <v>0</v>
      </c>
      <c r="DS168" s="400">
        <f>DO168+'APONTAMENTO CREDENCIAMENTO'!DS168</f>
        <v>0</v>
      </c>
      <c r="DT168" s="400">
        <f>DP168+'APONTAMENTO CREDENCIAMENTO'!DT168</f>
        <v>0</v>
      </c>
      <c r="DU168" s="400">
        <f>DQ168+'APONTAMENTO CREDENCIAMENTO'!DU168</f>
        <v>0</v>
      </c>
      <c r="DV168" s="400">
        <f>DR168+'APONTAMENTO CREDENCIAMENTO'!DV168</f>
        <v>0</v>
      </c>
      <c r="DW168" s="400">
        <f>DS168+'APONTAMENTO CREDENCIAMENTO'!DW168</f>
        <v>0</v>
      </c>
      <c r="DX168" s="400">
        <f>DT168+'APONTAMENTO CREDENCIAMENTO'!DX168</f>
        <v>0</v>
      </c>
      <c r="DY168" s="400">
        <f>DU168+'APONTAMENTO CREDENCIAMENTO'!DY168</f>
        <v>0</v>
      </c>
      <c r="DZ168" s="400">
        <f>DV168+'APONTAMENTO CREDENCIAMENTO'!DZ168</f>
        <v>0</v>
      </c>
      <c r="EA168" s="400">
        <f>DW168+'APONTAMENTO CREDENCIAMENTO'!EA168</f>
        <v>0</v>
      </c>
      <c r="EB168" s="400">
        <f>DX168+'APONTAMENTO CREDENCIAMENTO'!EB168</f>
        <v>0</v>
      </c>
      <c r="EC168" s="400">
        <f>DY168+'APONTAMENTO CREDENCIAMENTO'!EC168</f>
        <v>0</v>
      </c>
      <c r="ED168" s="400">
        <f>DZ168+'APONTAMENTO CREDENCIAMENTO'!ED168</f>
        <v>0</v>
      </c>
      <c r="EE168" s="400">
        <f>EA168+'APONTAMENTO CREDENCIAMENTO'!EE168</f>
        <v>0</v>
      </c>
      <c r="EF168" s="400">
        <f>EB168+'APONTAMENTO CREDENCIAMENTO'!EF168</f>
        <v>0</v>
      </c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v>0</v>
      </c>
      <c r="EQ168" s="171">
        <v>0</v>
      </c>
      <c r="ER168" s="171">
        <v>0</v>
      </c>
      <c r="ES168" s="171">
        <v>0</v>
      </c>
      <c r="ET168" s="171">
        <v>0</v>
      </c>
      <c r="EU168" s="171">
        <v>0</v>
      </c>
      <c r="EV168" s="172">
        <v>0</v>
      </c>
      <c r="EW168" s="125"/>
      <c r="EX168" s="248">
        <v>0</v>
      </c>
      <c r="EY168" s="174">
        <v>0</v>
      </c>
      <c r="EZ168" s="249">
        <v>0</v>
      </c>
      <c r="FA168" s="249">
        <v>0</v>
      </c>
      <c r="FB168" s="174">
        <v>0</v>
      </c>
      <c r="FC168" s="126">
        <v>0</v>
      </c>
      <c r="FD168" s="250"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v>0</v>
      </c>
      <c r="HZ168" s="280">
        <v>0</v>
      </c>
      <c r="IA168" s="280">
        <v>0</v>
      </c>
      <c r="IB168" s="64"/>
      <c r="IC168" s="64"/>
    </row>
    <row r="169" spans="1:237" s="106" customFormat="1" ht="22.5" customHeight="1" x14ac:dyDescent="0.25">
      <c r="A169" s="368" t="s">
        <v>3322</v>
      </c>
      <c r="B169" s="369" t="s">
        <v>3323</v>
      </c>
      <c r="C169" s="375" t="s">
        <v>3191</v>
      </c>
      <c r="D169" s="371" t="s">
        <v>3324</v>
      </c>
      <c r="E169" s="371" t="s">
        <v>3325</v>
      </c>
      <c r="F169" s="376" t="s">
        <v>3181</v>
      </c>
      <c r="G169" s="376" t="s">
        <v>3182</v>
      </c>
      <c r="H169" s="373" t="s">
        <v>1363</v>
      </c>
      <c r="I169" s="374" t="s">
        <v>1363</v>
      </c>
      <c r="J169" s="421" t="s">
        <v>3183</v>
      </c>
      <c r="K169" s="423" t="s">
        <v>3187</v>
      </c>
      <c r="L169" s="329">
        <v>0</v>
      </c>
      <c r="M169" s="329">
        <v>0</v>
      </c>
      <c r="N169" s="657"/>
      <c r="O169" s="658" t="s">
        <v>3358</v>
      </c>
      <c r="P169" s="659">
        <v>0</v>
      </c>
      <c r="Q169" s="400"/>
      <c r="R169" s="401"/>
      <c r="S169" s="400"/>
      <c r="T169" s="401"/>
      <c r="U169" s="400">
        <f>Q169+'APONTAMENTO CREDENCIAMENTO'!U169</f>
        <v>0</v>
      </c>
      <c r="V169" s="400">
        <f>R169+'APONTAMENTO CREDENCIAMENTO'!V169</f>
        <v>0</v>
      </c>
      <c r="W169" s="400">
        <f>S169+'APONTAMENTO CREDENCIAMENTO'!W169</f>
        <v>0</v>
      </c>
      <c r="X169" s="400">
        <f>T169+'APONTAMENTO CREDENCIAMENTO'!X169</f>
        <v>0</v>
      </c>
      <c r="Y169" s="400">
        <f>U169+'APONTAMENTO CREDENCIAMENTO'!Y169</f>
        <v>0</v>
      </c>
      <c r="Z169" s="400">
        <f>V169+'APONTAMENTO CREDENCIAMENTO'!Z169</f>
        <v>0</v>
      </c>
      <c r="AA169" s="400">
        <f>W169+'APONTAMENTO CREDENCIAMENTO'!AA169</f>
        <v>0</v>
      </c>
      <c r="AB169" s="400">
        <f>X169+'APONTAMENTO CREDENCIAMENTO'!AB169</f>
        <v>0</v>
      </c>
      <c r="AC169" s="400">
        <f>Y169+'APONTAMENTO CREDENCIAMENTO'!AC169</f>
        <v>0</v>
      </c>
      <c r="AD169" s="400">
        <f>Z169+'APONTAMENTO CREDENCIAMENTO'!AD169</f>
        <v>0</v>
      </c>
      <c r="AE169" s="400">
        <f>AA169+'APONTAMENTO CREDENCIAMENTO'!AE169</f>
        <v>0</v>
      </c>
      <c r="AF169" s="400">
        <f>AB169+'APONTAMENTO CREDENCIAMENTO'!AF169</f>
        <v>0</v>
      </c>
      <c r="AG169" s="400">
        <f>AC169+'APONTAMENTO CREDENCIAMENTO'!AG169</f>
        <v>0</v>
      </c>
      <c r="AH169" s="400">
        <f>AD169+'APONTAMENTO CREDENCIAMENTO'!AH169</f>
        <v>0</v>
      </c>
      <c r="AI169" s="400">
        <f>AE169+'APONTAMENTO CREDENCIAMENTO'!AI169</f>
        <v>0</v>
      </c>
      <c r="AJ169" s="400">
        <f>AF169+'APONTAMENTO CREDENCIAMENTO'!AJ169</f>
        <v>0</v>
      </c>
      <c r="AK169" s="400">
        <f>AG169+'APONTAMENTO CREDENCIAMENTO'!AK169</f>
        <v>0</v>
      </c>
      <c r="AL169" s="400">
        <f>AH169+'APONTAMENTO CREDENCIAMENTO'!AL169</f>
        <v>0</v>
      </c>
      <c r="AM169" s="400">
        <f>AI169+'APONTAMENTO CREDENCIAMENTO'!AM169</f>
        <v>0</v>
      </c>
      <c r="AN169" s="400">
        <f>AJ169+'APONTAMENTO CREDENCIAMENTO'!AN169</f>
        <v>0</v>
      </c>
      <c r="AO169" s="400">
        <f>AK169+'APONTAMENTO CREDENCIAMENTO'!AO169</f>
        <v>0</v>
      </c>
      <c r="AP169" s="400">
        <f>AL169+'APONTAMENTO CREDENCIAMENTO'!AP169</f>
        <v>0</v>
      </c>
      <c r="AQ169" s="400">
        <f>AM169+'APONTAMENTO CREDENCIAMENTO'!AQ169</f>
        <v>0</v>
      </c>
      <c r="AR169" s="400">
        <f>AN169+'APONTAMENTO CREDENCIAMENTO'!AR169</f>
        <v>0</v>
      </c>
      <c r="AS169" s="400">
        <f>AO169+'APONTAMENTO CREDENCIAMENTO'!AS169</f>
        <v>0</v>
      </c>
      <c r="AT169" s="400">
        <f>AP169+'APONTAMENTO CREDENCIAMENTO'!AT169</f>
        <v>0</v>
      </c>
      <c r="AU169" s="400">
        <f>AQ169+'APONTAMENTO CREDENCIAMENTO'!AU169</f>
        <v>0</v>
      </c>
      <c r="AV169" s="400">
        <f>AR169+'APONTAMENTO CREDENCIAMENTO'!AV169</f>
        <v>0</v>
      </c>
      <c r="AW169" s="400">
        <f>AS169+'APONTAMENTO CREDENCIAMENTO'!AW169</f>
        <v>0</v>
      </c>
      <c r="AX169" s="400">
        <f>AT169+'APONTAMENTO CREDENCIAMENTO'!AX169</f>
        <v>0</v>
      </c>
      <c r="AY169" s="400">
        <f>AU169+'APONTAMENTO CREDENCIAMENTO'!AY169</f>
        <v>0</v>
      </c>
      <c r="AZ169" s="400">
        <f>AV169+'APONTAMENTO CREDENCIAMENTO'!AZ169</f>
        <v>0</v>
      </c>
      <c r="BA169" s="400">
        <f>AW169+'APONTAMENTO CREDENCIAMENTO'!BA169</f>
        <v>0</v>
      </c>
      <c r="BB169" s="400">
        <f>AX169+'APONTAMENTO CREDENCIAMENTO'!BB169</f>
        <v>0</v>
      </c>
      <c r="BC169" s="400">
        <f>AY169+'APONTAMENTO CREDENCIAMENTO'!BC169</f>
        <v>0</v>
      </c>
      <c r="BD169" s="400">
        <f>AZ169+'APONTAMENTO CREDENCIAMENTO'!BD169</f>
        <v>0</v>
      </c>
      <c r="BE169" s="400">
        <f>BA169+'APONTAMENTO CREDENCIAMENTO'!BE169</f>
        <v>0</v>
      </c>
      <c r="BF169" s="400">
        <f>BB169+'APONTAMENTO CREDENCIAMENTO'!BF169</f>
        <v>0</v>
      </c>
      <c r="BG169" s="400">
        <f>BC169+'APONTAMENTO CREDENCIAMENTO'!BG169</f>
        <v>0</v>
      </c>
      <c r="BH169" s="400">
        <f>BD169+'APONTAMENTO CREDENCIAMENTO'!BH169</f>
        <v>0</v>
      </c>
      <c r="BI169" s="400">
        <f>BE169+'APONTAMENTO CREDENCIAMENTO'!BI169</f>
        <v>0</v>
      </c>
      <c r="BJ169" s="400">
        <f>BF169+'APONTAMENTO CREDENCIAMENTO'!BJ169</f>
        <v>0</v>
      </c>
      <c r="BK169" s="400">
        <f>BG169+'APONTAMENTO CREDENCIAMENTO'!BK169</f>
        <v>0</v>
      </c>
      <c r="BL169" s="400">
        <f>BH169+'APONTAMENTO CREDENCIAMENTO'!BL169</f>
        <v>0</v>
      </c>
      <c r="BM169" s="400">
        <f>BI169+'APONTAMENTO CREDENCIAMENTO'!BM169</f>
        <v>0</v>
      </c>
      <c r="BN169" s="400">
        <f>BJ169+'APONTAMENTO CREDENCIAMENTO'!BN169</f>
        <v>0</v>
      </c>
      <c r="BO169" s="400">
        <f>BK169+'APONTAMENTO CREDENCIAMENTO'!BO169</f>
        <v>0</v>
      </c>
      <c r="BP169" s="400">
        <f>BL169+'APONTAMENTO CREDENCIAMENTO'!BP169</f>
        <v>0</v>
      </c>
      <c r="BQ169" s="400">
        <f>BM169+'APONTAMENTO CREDENCIAMENTO'!BQ169</f>
        <v>0</v>
      </c>
      <c r="BR169" s="400">
        <f>BN169+'APONTAMENTO CREDENCIAMENTO'!BR169</f>
        <v>0</v>
      </c>
      <c r="BS169" s="400">
        <f>BO169+'APONTAMENTO CREDENCIAMENTO'!BS169</f>
        <v>0</v>
      </c>
      <c r="BT169" s="400">
        <f>BP169+'APONTAMENTO CREDENCIAMENTO'!BT169</f>
        <v>0</v>
      </c>
      <c r="BU169" s="400">
        <f>BQ169+'APONTAMENTO CREDENCIAMENTO'!BU169</f>
        <v>0</v>
      </c>
      <c r="BV169" s="400">
        <f>BR169+'APONTAMENTO CREDENCIAMENTO'!BV169</f>
        <v>0</v>
      </c>
      <c r="BW169" s="400">
        <f>BS169+'APONTAMENTO CREDENCIAMENTO'!BW169</f>
        <v>0</v>
      </c>
      <c r="BX169" s="400">
        <f>BT169+'APONTAMENTO CREDENCIAMENTO'!BX169</f>
        <v>0</v>
      </c>
      <c r="BY169" s="400">
        <f>BU169+'APONTAMENTO CREDENCIAMENTO'!BY169</f>
        <v>0</v>
      </c>
      <c r="BZ169" s="400">
        <f>BV169+'APONTAMENTO CREDENCIAMENTO'!BZ169</f>
        <v>0</v>
      </c>
      <c r="CA169" s="400">
        <f>BW169+'APONTAMENTO CREDENCIAMENTO'!CA169</f>
        <v>0</v>
      </c>
      <c r="CB169" s="400">
        <f>BX169+'APONTAMENTO CREDENCIAMENTO'!CB169</f>
        <v>0</v>
      </c>
      <c r="CC169" s="400">
        <f>BY169+'APONTAMENTO CREDENCIAMENTO'!CC169</f>
        <v>0</v>
      </c>
      <c r="CD169" s="400">
        <f>BZ169+'APONTAMENTO CREDENCIAMENTO'!CD169</f>
        <v>0</v>
      </c>
      <c r="CE169" s="400">
        <f>CA169+'APONTAMENTO CREDENCIAMENTO'!CE169</f>
        <v>0</v>
      </c>
      <c r="CF169" s="400">
        <f>CB169+'APONTAMENTO CREDENCIAMENTO'!CF169</f>
        <v>0</v>
      </c>
      <c r="CG169" s="400">
        <f>CC169+'APONTAMENTO CREDENCIAMENTO'!CG169</f>
        <v>0</v>
      </c>
      <c r="CH169" s="400">
        <f>CD169+'APONTAMENTO CREDENCIAMENTO'!CH169</f>
        <v>0</v>
      </c>
      <c r="CI169" s="400">
        <f>CE169+'APONTAMENTO CREDENCIAMENTO'!CI169</f>
        <v>0</v>
      </c>
      <c r="CJ169" s="400">
        <f>CF169+'APONTAMENTO CREDENCIAMENTO'!CJ169</f>
        <v>0</v>
      </c>
      <c r="CK169" s="400">
        <f>CG169+'APONTAMENTO CREDENCIAMENTO'!CK169</f>
        <v>0</v>
      </c>
      <c r="CL169" s="400">
        <f>CH169+'APONTAMENTO CREDENCIAMENTO'!CL169</f>
        <v>0</v>
      </c>
      <c r="CM169" s="400">
        <f>CI169+'APONTAMENTO CREDENCIAMENTO'!CM169</f>
        <v>0</v>
      </c>
      <c r="CN169" s="400">
        <f>CJ169+'APONTAMENTO CREDENCIAMENTO'!CN169</f>
        <v>0</v>
      </c>
      <c r="CO169" s="400">
        <f>CK169+'APONTAMENTO CREDENCIAMENTO'!CO169</f>
        <v>0</v>
      </c>
      <c r="CP169" s="400">
        <f>CL169+'APONTAMENTO CREDENCIAMENTO'!CP169</f>
        <v>0</v>
      </c>
      <c r="CQ169" s="400">
        <f>CM169+'APONTAMENTO CREDENCIAMENTO'!CQ169</f>
        <v>0</v>
      </c>
      <c r="CR169" s="400">
        <f>CN169+'APONTAMENTO CREDENCIAMENTO'!CR169</f>
        <v>0</v>
      </c>
      <c r="CS169" s="400">
        <f>CO169+'APONTAMENTO CREDENCIAMENTO'!CS169</f>
        <v>0</v>
      </c>
      <c r="CT169" s="400">
        <f>CP169+'APONTAMENTO CREDENCIAMENTO'!CT169</f>
        <v>0</v>
      </c>
      <c r="CU169" s="400">
        <f>CQ169+'APONTAMENTO CREDENCIAMENTO'!CU169</f>
        <v>0</v>
      </c>
      <c r="CV169" s="400">
        <f>CR169+'APONTAMENTO CREDENCIAMENTO'!CV169</f>
        <v>0</v>
      </c>
      <c r="CW169" s="400">
        <f>CS169+'APONTAMENTO CREDENCIAMENTO'!CW169</f>
        <v>0</v>
      </c>
      <c r="CX169" s="400">
        <f>CT169+'APONTAMENTO CREDENCIAMENTO'!CX169</f>
        <v>0</v>
      </c>
      <c r="CY169" s="400">
        <f>CU169+'APONTAMENTO CREDENCIAMENTO'!CY169</f>
        <v>0</v>
      </c>
      <c r="CZ169" s="400">
        <f>CV169+'APONTAMENTO CREDENCIAMENTO'!CZ169</f>
        <v>0</v>
      </c>
      <c r="DA169" s="400">
        <f>CW169+'APONTAMENTO CREDENCIAMENTO'!DA169</f>
        <v>0</v>
      </c>
      <c r="DB169" s="400">
        <f>CX169+'APONTAMENTO CREDENCIAMENTO'!DB169</f>
        <v>0</v>
      </c>
      <c r="DC169" s="400">
        <f>CY169+'APONTAMENTO CREDENCIAMENTO'!DC169</f>
        <v>0</v>
      </c>
      <c r="DD169" s="400">
        <f>CZ169+'APONTAMENTO CREDENCIAMENTO'!DD169</f>
        <v>0</v>
      </c>
      <c r="DE169" s="400">
        <f>DA169+'APONTAMENTO CREDENCIAMENTO'!DE169</f>
        <v>0</v>
      </c>
      <c r="DF169" s="400">
        <f>DB169+'APONTAMENTO CREDENCIAMENTO'!DF169</f>
        <v>0</v>
      </c>
      <c r="DG169" s="400">
        <f>DC169+'APONTAMENTO CREDENCIAMENTO'!DG169</f>
        <v>0</v>
      </c>
      <c r="DH169" s="400">
        <f>DD169+'APONTAMENTO CREDENCIAMENTO'!DH169</f>
        <v>0</v>
      </c>
      <c r="DI169" s="400">
        <f>DE169+'APONTAMENTO CREDENCIAMENTO'!DI169</f>
        <v>0</v>
      </c>
      <c r="DJ169" s="400">
        <f>DF169+'APONTAMENTO CREDENCIAMENTO'!DJ169</f>
        <v>0</v>
      </c>
      <c r="DK169" s="400">
        <f>DG169+'APONTAMENTO CREDENCIAMENTO'!DK169</f>
        <v>0</v>
      </c>
      <c r="DL169" s="400">
        <f>DH169+'APONTAMENTO CREDENCIAMENTO'!DL169</f>
        <v>0</v>
      </c>
      <c r="DM169" s="400">
        <f>DI169+'APONTAMENTO CREDENCIAMENTO'!DM169</f>
        <v>0</v>
      </c>
      <c r="DN169" s="400">
        <f>DJ169+'APONTAMENTO CREDENCIAMENTO'!DN169</f>
        <v>0</v>
      </c>
      <c r="DO169" s="400">
        <f>DK169+'APONTAMENTO CREDENCIAMENTO'!DO169</f>
        <v>0</v>
      </c>
      <c r="DP169" s="400">
        <f>DL169+'APONTAMENTO CREDENCIAMENTO'!DP169</f>
        <v>0</v>
      </c>
      <c r="DQ169" s="400">
        <f>DM169+'APONTAMENTO CREDENCIAMENTO'!DQ169</f>
        <v>0</v>
      </c>
      <c r="DR169" s="400">
        <f>DN169+'APONTAMENTO CREDENCIAMENTO'!DR169</f>
        <v>0</v>
      </c>
      <c r="DS169" s="400">
        <f>DO169+'APONTAMENTO CREDENCIAMENTO'!DS169</f>
        <v>0</v>
      </c>
      <c r="DT169" s="400">
        <f>DP169+'APONTAMENTO CREDENCIAMENTO'!DT169</f>
        <v>0</v>
      </c>
      <c r="DU169" s="400">
        <f>DQ169+'APONTAMENTO CREDENCIAMENTO'!DU169</f>
        <v>0</v>
      </c>
      <c r="DV169" s="400">
        <f>DR169+'APONTAMENTO CREDENCIAMENTO'!DV169</f>
        <v>0</v>
      </c>
      <c r="DW169" s="400">
        <f>DS169+'APONTAMENTO CREDENCIAMENTO'!DW169</f>
        <v>0</v>
      </c>
      <c r="DX169" s="400">
        <f>DT169+'APONTAMENTO CREDENCIAMENTO'!DX169</f>
        <v>0</v>
      </c>
      <c r="DY169" s="400">
        <f>DU169+'APONTAMENTO CREDENCIAMENTO'!DY169</f>
        <v>0</v>
      </c>
      <c r="DZ169" s="400">
        <f>DV169+'APONTAMENTO CREDENCIAMENTO'!DZ169</f>
        <v>0</v>
      </c>
      <c r="EA169" s="400">
        <f>DW169+'APONTAMENTO CREDENCIAMENTO'!EA169</f>
        <v>0</v>
      </c>
      <c r="EB169" s="400">
        <f>DX169+'APONTAMENTO CREDENCIAMENTO'!EB169</f>
        <v>0</v>
      </c>
      <c r="EC169" s="400">
        <f>DY169+'APONTAMENTO CREDENCIAMENTO'!EC169</f>
        <v>0</v>
      </c>
      <c r="ED169" s="400">
        <f>DZ169+'APONTAMENTO CREDENCIAMENTO'!ED169</f>
        <v>0</v>
      </c>
      <c r="EE169" s="400">
        <f>EA169+'APONTAMENTO CREDENCIAMENTO'!EE169</f>
        <v>0</v>
      </c>
      <c r="EF169" s="400">
        <f>EB169+'APONTAMENTO CREDENCIAMENTO'!EF169</f>
        <v>0</v>
      </c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v>0</v>
      </c>
      <c r="EQ169" s="171">
        <v>0</v>
      </c>
      <c r="ER169" s="171">
        <v>0</v>
      </c>
      <c r="ES169" s="171">
        <v>0</v>
      </c>
      <c r="ET169" s="171">
        <v>0</v>
      </c>
      <c r="EU169" s="171">
        <v>0</v>
      </c>
      <c r="EV169" s="172">
        <v>0</v>
      </c>
      <c r="EW169" s="127"/>
      <c r="EX169" s="248">
        <v>0</v>
      </c>
      <c r="EY169" s="174">
        <v>0</v>
      </c>
      <c r="EZ169" s="249">
        <v>0</v>
      </c>
      <c r="FA169" s="249">
        <v>0</v>
      </c>
      <c r="FB169" s="174">
        <v>0</v>
      </c>
      <c r="FC169" s="126">
        <v>0</v>
      </c>
      <c r="FD169" s="250"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v>0</v>
      </c>
      <c r="HZ169" s="280">
        <v>0</v>
      </c>
      <c r="IA169" s="280">
        <v>0</v>
      </c>
      <c r="IB169" s="65"/>
      <c r="IC169" s="65"/>
    </row>
    <row r="170" spans="1:237" s="106" customFormat="1" ht="22.5" customHeight="1" thickBot="1" x14ac:dyDescent="0.3">
      <c r="A170" s="377" t="s">
        <v>3322</v>
      </c>
      <c r="B170" s="378" t="s">
        <v>3323</v>
      </c>
      <c r="C170" s="379" t="s">
        <v>3191</v>
      </c>
      <c r="D170" s="380" t="s">
        <v>3324</v>
      </c>
      <c r="E170" s="380" t="s">
        <v>3325</v>
      </c>
      <c r="F170" s="381" t="s">
        <v>3181</v>
      </c>
      <c r="G170" s="381" t="s">
        <v>3182</v>
      </c>
      <c r="H170" s="382" t="s">
        <v>1363</v>
      </c>
      <c r="I170" s="383" t="s">
        <v>1363</v>
      </c>
      <c r="J170" s="421" t="s">
        <v>3183</v>
      </c>
      <c r="K170" s="424" t="s">
        <v>60</v>
      </c>
      <c r="L170" s="329">
        <v>0</v>
      </c>
      <c r="M170" s="329">
        <v>0</v>
      </c>
      <c r="N170" s="657"/>
      <c r="O170" s="658" t="s">
        <v>3358</v>
      </c>
      <c r="P170" s="659">
        <v>0</v>
      </c>
      <c r="Q170" s="400"/>
      <c r="R170" s="401"/>
      <c r="S170" s="400"/>
      <c r="T170" s="401"/>
      <c r="U170" s="400">
        <f>Q170+'APONTAMENTO CREDENCIAMENTO'!U170</f>
        <v>0</v>
      </c>
      <c r="V170" s="400">
        <f>R170+'APONTAMENTO CREDENCIAMENTO'!V170</f>
        <v>0</v>
      </c>
      <c r="W170" s="400">
        <f>S170+'APONTAMENTO CREDENCIAMENTO'!W170</f>
        <v>0</v>
      </c>
      <c r="X170" s="400">
        <f>T170+'APONTAMENTO CREDENCIAMENTO'!X170</f>
        <v>0</v>
      </c>
      <c r="Y170" s="400">
        <f>U170+'APONTAMENTO CREDENCIAMENTO'!Y170</f>
        <v>0</v>
      </c>
      <c r="Z170" s="400">
        <f>V170+'APONTAMENTO CREDENCIAMENTO'!Z170</f>
        <v>0</v>
      </c>
      <c r="AA170" s="400">
        <f>W170+'APONTAMENTO CREDENCIAMENTO'!AA170</f>
        <v>0</v>
      </c>
      <c r="AB170" s="400">
        <f>X170+'APONTAMENTO CREDENCIAMENTO'!AB170</f>
        <v>0</v>
      </c>
      <c r="AC170" s="400">
        <f>Y170+'APONTAMENTO CREDENCIAMENTO'!AC170</f>
        <v>0</v>
      </c>
      <c r="AD170" s="400">
        <f>Z170+'APONTAMENTO CREDENCIAMENTO'!AD170</f>
        <v>0</v>
      </c>
      <c r="AE170" s="400">
        <f>AA170+'APONTAMENTO CREDENCIAMENTO'!AE170</f>
        <v>0</v>
      </c>
      <c r="AF170" s="400">
        <f>AB170+'APONTAMENTO CREDENCIAMENTO'!AF170</f>
        <v>0</v>
      </c>
      <c r="AG170" s="400">
        <f>AC170+'APONTAMENTO CREDENCIAMENTO'!AG170</f>
        <v>0</v>
      </c>
      <c r="AH170" s="400">
        <f>AD170+'APONTAMENTO CREDENCIAMENTO'!AH170</f>
        <v>0</v>
      </c>
      <c r="AI170" s="400">
        <f>AE170+'APONTAMENTO CREDENCIAMENTO'!AI170</f>
        <v>0</v>
      </c>
      <c r="AJ170" s="400">
        <f>AF170+'APONTAMENTO CREDENCIAMENTO'!AJ170</f>
        <v>0</v>
      </c>
      <c r="AK170" s="400">
        <f>AG170+'APONTAMENTO CREDENCIAMENTO'!AK170</f>
        <v>0</v>
      </c>
      <c r="AL170" s="400">
        <f>AH170+'APONTAMENTO CREDENCIAMENTO'!AL170</f>
        <v>0</v>
      </c>
      <c r="AM170" s="400">
        <f>AI170+'APONTAMENTO CREDENCIAMENTO'!AM170</f>
        <v>0</v>
      </c>
      <c r="AN170" s="400">
        <f>AJ170+'APONTAMENTO CREDENCIAMENTO'!AN170</f>
        <v>0</v>
      </c>
      <c r="AO170" s="400">
        <f>AK170+'APONTAMENTO CREDENCIAMENTO'!AO170</f>
        <v>0</v>
      </c>
      <c r="AP170" s="400">
        <f>AL170+'APONTAMENTO CREDENCIAMENTO'!AP170</f>
        <v>0</v>
      </c>
      <c r="AQ170" s="400">
        <f>AM170+'APONTAMENTO CREDENCIAMENTO'!AQ170</f>
        <v>0</v>
      </c>
      <c r="AR170" s="400">
        <f>AN170+'APONTAMENTO CREDENCIAMENTO'!AR170</f>
        <v>0</v>
      </c>
      <c r="AS170" s="400">
        <f>AO170+'APONTAMENTO CREDENCIAMENTO'!AS170</f>
        <v>0</v>
      </c>
      <c r="AT170" s="400">
        <f>AP170+'APONTAMENTO CREDENCIAMENTO'!AT170</f>
        <v>0</v>
      </c>
      <c r="AU170" s="400">
        <f>AQ170+'APONTAMENTO CREDENCIAMENTO'!AU170</f>
        <v>0</v>
      </c>
      <c r="AV170" s="400">
        <f>AR170+'APONTAMENTO CREDENCIAMENTO'!AV170</f>
        <v>0</v>
      </c>
      <c r="AW170" s="400">
        <f>AS170+'APONTAMENTO CREDENCIAMENTO'!AW170</f>
        <v>0</v>
      </c>
      <c r="AX170" s="400">
        <f>AT170+'APONTAMENTO CREDENCIAMENTO'!AX170</f>
        <v>0</v>
      </c>
      <c r="AY170" s="400">
        <f>AU170+'APONTAMENTO CREDENCIAMENTO'!AY170</f>
        <v>0</v>
      </c>
      <c r="AZ170" s="400">
        <f>AV170+'APONTAMENTO CREDENCIAMENTO'!AZ170</f>
        <v>0</v>
      </c>
      <c r="BA170" s="400">
        <f>AW170+'APONTAMENTO CREDENCIAMENTO'!BA170</f>
        <v>0</v>
      </c>
      <c r="BB170" s="400">
        <f>AX170+'APONTAMENTO CREDENCIAMENTO'!BB170</f>
        <v>0</v>
      </c>
      <c r="BC170" s="400">
        <f>AY170+'APONTAMENTO CREDENCIAMENTO'!BC170</f>
        <v>0</v>
      </c>
      <c r="BD170" s="400">
        <f>AZ170+'APONTAMENTO CREDENCIAMENTO'!BD170</f>
        <v>0</v>
      </c>
      <c r="BE170" s="400">
        <f>BA170+'APONTAMENTO CREDENCIAMENTO'!BE170</f>
        <v>0</v>
      </c>
      <c r="BF170" s="400">
        <f>BB170+'APONTAMENTO CREDENCIAMENTO'!BF170</f>
        <v>0</v>
      </c>
      <c r="BG170" s="400">
        <f>BC170+'APONTAMENTO CREDENCIAMENTO'!BG170</f>
        <v>0</v>
      </c>
      <c r="BH170" s="400">
        <f>BD170+'APONTAMENTO CREDENCIAMENTO'!BH170</f>
        <v>0</v>
      </c>
      <c r="BI170" s="400">
        <f>BE170+'APONTAMENTO CREDENCIAMENTO'!BI170</f>
        <v>0</v>
      </c>
      <c r="BJ170" s="400">
        <f>BF170+'APONTAMENTO CREDENCIAMENTO'!BJ170</f>
        <v>0</v>
      </c>
      <c r="BK170" s="400">
        <f>BG170+'APONTAMENTO CREDENCIAMENTO'!BK170</f>
        <v>0</v>
      </c>
      <c r="BL170" s="400">
        <f>BH170+'APONTAMENTO CREDENCIAMENTO'!BL170</f>
        <v>0</v>
      </c>
      <c r="BM170" s="400">
        <f>BI170+'APONTAMENTO CREDENCIAMENTO'!BM170</f>
        <v>0</v>
      </c>
      <c r="BN170" s="400">
        <f>BJ170+'APONTAMENTO CREDENCIAMENTO'!BN170</f>
        <v>0</v>
      </c>
      <c r="BO170" s="400">
        <f>BK170+'APONTAMENTO CREDENCIAMENTO'!BO170</f>
        <v>0</v>
      </c>
      <c r="BP170" s="400">
        <f>BL170+'APONTAMENTO CREDENCIAMENTO'!BP170</f>
        <v>0</v>
      </c>
      <c r="BQ170" s="400">
        <f>BM170+'APONTAMENTO CREDENCIAMENTO'!BQ170</f>
        <v>0</v>
      </c>
      <c r="BR170" s="400">
        <f>BN170+'APONTAMENTO CREDENCIAMENTO'!BR170</f>
        <v>0</v>
      </c>
      <c r="BS170" s="400">
        <f>BO170+'APONTAMENTO CREDENCIAMENTO'!BS170</f>
        <v>0</v>
      </c>
      <c r="BT170" s="400">
        <f>BP170+'APONTAMENTO CREDENCIAMENTO'!BT170</f>
        <v>0</v>
      </c>
      <c r="BU170" s="400">
        <f>BQ170+'APONTAMENTO CREDENCIAMENTO'!BU170</f>
        <v>0</v>
      </c>
      <c r="BV170" s="400">
        <f>BR170+'APONTAMENTO CREDENCIAMENTO'!BV170</f>
        <v>0</v>
      </c>
      <c r="BW170" s="400">
        <f>BS170+'APONTAMENTO CREDENCIAMENTO'!BW170</f>
        <v>0</v>
      </c>
      <c r="BX170" s="400">
        <f>BT170+'APONTAMENTO CREDENCIAMENTO'!BX170</f>
        <v>0</v>
      </c>
      <c r="BY170" s="400">
        <f>BU170+'APONTAMENTO CREDENCIAMENTO'!BY170</f>
        <v>0</v>
      </c>
      <c r="BZ170" s="400">
        <f>BV170+'APONTAMENTO CREDENCIAMENTO'!BZ170</f>
        <v>0</v>
      </c>
      <c r="CA170" s="400">
        <f>BW170+'APONTAMENTO CREDENCIAMENTO'!CA170</f>
        <v>0</v>
      </c>
      <c r="CB170" s="400">
        <f>BX170+'APONTAMENTO CREDENCIAMENTO'!CB170</f>
        <v>0</v>
      </c>
      <c r="CC170" s="400">
        <f>BY170+'APONTAMENTO CREDENCIAMENTO'!CC170</f>
        <v>0</v>
      </c>
      <c r="CD170" s="400">
        <f>BZ170+'APONTAMENTO CREDENCIAMENTO'!CD170</f>
        <v>0</v>
      </c>
      <c r="CE170" s="400">
        <f>CA170+'APONTAMENTO CREDENCIAMENTO'!CE170</f>
        <v>0</v>
      </c>
      <c r="CF170" s="400">
        <f>CB170+'APONTAMENTO CREDENCIAMENTO'!CF170</f>
        <v>0</v>
      </c>
      <c r="CG170" s="400">
        <f>CC170+'APONTAMENTO CREDENCIAMENTO'!CG170</f>
        <v>0</v>
      </c>
      <c r="CH170" s="400">
        <f>CD170+'APONTAMENTO CREDENCIAMENTO'!CH170</f>
        <v>0</v>
      </c>
      <c r="CI170" s="400">
        <f>CE170+'APONTAMENTO CREDENCIAMENTO'!CI170</f>
        <v>0</v>
      </c>
      <c r="CJ170" s="400">
        <f>CF170+'APONTAMENTO CREDENCIAMENTO'!CJ170</f>
        <v>0</v>
      </c>
      <c r="CK170" s="400">
        <f>CG170+'APONTAMENTO CREDENCIAMENTO'!CK170</f>
        <v>0</v>
      </c>
      <c r="CL170" s="400">
        <f>CH170+'APONTAMENTO CREDENCIAMENTO'!CL170</f>
        <v>0</v>
      </c>
      <c r="CM170" s="400">
        <f>CI170+'APONTAMENTO CREDENCIAMENTO'!CM170</f>
        <v>0</v>
      </c>
      <c r="CN170" s="400">
        <f>CJ170+'APONTAMENTO CREDENCIAMENTO'!CN170</f>
        <v>0</v>
      </c>
      <c r="CO170" s="400">
        <f>CK170+'APONTAMENTO CREDENCIAMENTO'!CO170</f>
        <v>0</v>
      </c>
      <c r="CP170" s="400">
        <f>CL170+'APONTAMENTO CREDENCIAMENTO'!CP170</f>
        <v>0</v>
      </c>
      <c r="CQ170" s="400">
        <f>CM170+'APONTAMENTO CREDENCIAMENTO'!CQ170</f>
        <v>0</v>
      </c>
      <c r="CR170" s="400">
        <f>CN170+'APONTAMENTO CREDENCIAMENTO'!CR170</f>
        <v>0</v>
      </c>
      <c r="CS170" s="400">
        <f>CO170+'APONTAMENTO CREDENCIAMENTO'!CS170</f>
        <v>0</v>
      </c>
      <c r="CT170" s="400">
        <f>CP170+'APONTAMENTO CREDENCIAMENTO'!CT170</f>
        <v>0</v>
      </c>
      <c r="CU170" s="400">
        <f>CQ170+'APONTAMENTO CREDENCIAMENTO'!CU170</f>
        <v>0</v>
      </c>
      <c r="CV170" s="400">
        <f>CR170+'APONTAMENTO CREDENCIAMENTO'!CV170</f>
        <v>0</v>
      </c>
      <c r="CW170" s="400">
        <f>CS170+'APONTAMENTO CREDENCIAMENTO'!CW170</f>
        <v>0</v>
      </c>
      <c r="CX170" s="400">
        <f>CT170+'APONTAMENTO CREDENCIAMENTO'!CX170</f>
        <v>0</v>
      </c>
      <c r="CY170" s="400">
        <f>CU170+'APONTAMENTO CREDENCIAMENTO'!CY170</f>
        <v>0</v>
      </c>
      <c r="CZ170" s="400">
        <f>CV170+'APONTAMENTO CREDENCIAMENTO'!CZ170</f>
        <v>0</v>
      </c>
      <c r="DA170" s="400">
        <f>CW170+'APONTAMENTO CREDENCIAMENTO'!DA170</f>
        <v>0</v>
      </c>
      <c r="DB170" s="400">
        <f>CX170+'APONTAMENTO CREDENCIAMENTO'!DB170</f>
        <v>0</v>
      </c>
      <c r="DC170" s="400">
        <f>CY170+'APONTAMENTO CREDENCIAMENTO'!DC170</f>
        <v>0</v>
      </c>
      <c r="DD170" s="400">
        <f>CZ170+'APONTAMENTO CREDENCIAMENTO'!DD170</f>
        <v>0</v>
      </c>
      <c r="DE170" s="400">
        <f>DA170+'APONTAMENTO CREDENCIAMENTO'!DE170</f>
        <v>0</v>
      </c>
      <c r="DF170" s="400">
        <f>DB170+'APONTAMENTO CREDENCIAMENTO'!DF170</f>
        <v>0</v>
      </c>
      <c r="DG170" s="400">
        <f>DC170+'APONTAMENTO CREDENCIAMENTO'!DG170</f>
        <v>0</v>
      </c>
      <c r="DH170" s="400">
        <f>DD170+'APONTAMENTO CREDENCIAMENTO'!DH170</f>
        <v>0</v>
      </c>
      <c r="DI170" s="400">
        <f>DE170+'APONTAMENTO CREDENCIAMENTO'!DI170</f>
        <v>0</v>
      </c>
      <c r="DJ170" s="400">
        <f>DF170+'APONTAMENTO CREDENCIAMENTO'!DJ170</f>
        <v>0</v>
      </c>
      <c r="DK170" s="400">
        <f>DG170+'APONTAMENTO CREDENCIAMENTO'!DK170</f>
        <v>0</v>
      </c>
      <c r="DL170" s="400">
        <f>DH170+'APONTAMENTO CREDENCIAMENTO'!DL170</f>
        <v>0</v>
      </c>
      <c r="DM170" s="400">
        <f>DI170+'APONTAMENTO CREDENCIAMENTO'!DM170</f>
        <v>0</v>
      </c>
      <c r="DN170" s="400">
        <f>DJ170+'APONTAMENTO CREDENCIAMENTO'!DN170</f>
        <v>0</v>
      </c>
      <c r="DO170" s="400">
        <f>DK170+'APONTAMENTO CREDENCIAMENTO'!DO170</f>
        <v>0</v>
      </c>
      <c r="DP170" s="400">
        <f>DL170+'APONTAMENTO CREDENCIAMENTO'!DP170</f>
        <v>0</v>
      </c>
      <c r="DQ170" s="400">
        <f>DM170+'APONTAMENTO CREDENCIAMENTO'!DQ170</f>
        <v>0</v>
      </c>
      <c r="DR170" s="400">
        <f>DN170+'APONTAMENTO CREDENCIAMENTO'!DR170</f>
        <v>0</v>
      </c>
      <c r="DS170" s="400">
        <f>DO170+'APONTAMENTO CREDENCIAMENTO'!DS170</f>
        <v>0</v>
      </c>
      <c r="DT170" s="400">
        <f>DP170+'APONTAMENTO CREDENCIAMENTO'!DT170</f>
        <v>0</v>
      </c>
      <c r="DU170" s="400">
        <f>DQ170+'APONTAMENTO CREDENCIAMENTO'!DU170</f>
        <v>0</v>
      </c>
      <c r="DV170" s="400">
        <f>DR170+'APONTAMENTO CREDENCIAMENTO'!DV170</f>
        <v>0</v>
      </c>
      <c r="DW170" s="400">
        <f>DS170+'APONTAMENTO CREDENCIAMENTO'!DW170</f>
        <v>0</v>
      </c>
      <c r="DX170" s="400">
        <f>DT170+'APONTAMENTO CREDENCIAMENTO'!DX170</f>
        <v>0</v>
      </c>
      <c r="DY170" s="400">
        <f>DU170+'APONTAMENTO CREDENCIAMENTO'!DY170</f>
        <v>0</v>
      </c>
      <c r="DZ170" s="400">
        <f>DV170+'APONTAMENTO CREDENCIAMENTO'!DZ170</f>
        <v>0</v>
      </c>
      <c r="EA170" s="400">
        <f>DW170+'APONTAMENTO CREDENCIAMENTO'!EA170</f>
        <v>0</v>
      </c>
      <c r="EB170" s="400">
        <f>DX170+'APONTAMENTO CREDENCIAMENTO'!EB170</f>
        <v>0</v>
      </c>
      <c r="EC170" s="400">
        <f>DY170+'APONTAMENTO CREDENCIAMENTO'!EC170</f>
        <v>0</v>
      </c>
      <c r="ED170" s="400">
        <f>DZ170+'APONTAMENTO CREDENCIAMENTO'!ED170</f>
        <v>0</v>
      </c>
      <c r="EE170" s="400">
        <f>EA170+'APONTAMENTO CREDENCIAMENTO'!EE170</f>
        <v>0</v>
      </c>
      <c r="EF170" s="400">
        <f>EB170+'APONTAMENTO CREDENCIAMENTO'!EF170</f>
        <v>0</v>
      </c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v>0</v>
      </c>
      <c r="EQ170" s="179">
        <v>0</v>
      </c>
      <c r="ER170" s="179">
        <v>0</v>
      </c>
      <c r="ES170" s="179">
        <v>0</v>
      </c>
      <c r="ET170" s="179">
        <v>0</v>
      </c>
      <c r="EU170" s="179">
        <v>0</v>
      </c>
      <c r="EV170" s="172"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v>0</v>
      </c>
      <c r="FC170" s="256">
        <v>0</v>
      </c>
      <c r="FD170" s="250">
        <v>0</v>
      </c>
      <c r="FE170" s="257"/>
      <c r="FF170" s="181">
        <v>0</v>
      </c>
      <c r="FG170" s="181">
        <v>0</v>
      </c>
      <c r="FH170" s="181">
        <v>0</v>
      </c>
      <c r="FI170" s="181">
        <v>0</v>
      </c>
      <c r="FJ170" s="181">
        <v>0</v>
      </c>
      <c r="FK170" s="181">
        <v>0</v>
      </c>
      <c r="FL170" s="181">
        <v>0</v>
      </c>
      <c r="FM170" s="181">
        <v>0</v>
      </c>
      <c r="FN170" s="181">
        <v>0</v>
      </c>
      <c r="FO170" s="181">
        <v>0</v>
      </c>
      <c r="FP170" s="181">
        <v>0</v>
      </c>
      <c r="FQ170" s="181">
        <v>0</v>
      </c>
      <c r="FR170" s="181">
        <v>0</v>
      </c>
      <c r="FS170" s="181">
        <v>0</v>
      </c>
      <c r="FT170" s="181">
        <v>0</v>
      </c>
      <c r="FU170" s="181">
        <v>0</v>
      </c>
      <c r="FV170" s="181">
        <v>0</v>
      </c>
      <c r="FW170" s="181">
        <v>0</v>
      </c>
      <c r="FX170" s="181">
        <v>0</v>
      </c>
      <c r="FY170" s="181">
        <v>0</v>
      </c>
      <c r="FZ170" s="181">
        <v>0</v>
      </c>
      <c r="GA170" s="181">
        <v>0</v>
      </c>
      <c r="GB170" s="181">
        <v>0</v>
      </c>
      <c r="GC170" s="181">
        <v>0</v>
      </c>
      <c r="GD170" s="181">
        <v>0</v>
      </c>
      <c r="GE170" s="181">
        <v>0</v>
      </c>
      <c r="GF170" s="181">
        <v>0</v>
      </c>
      <c r="GG170" s="181">
        <v>0</v>
      </c>
      <c r="GH170" s="181">
        <v>0</v>
      </c>
      <c r="GI170" s="181">
        <v>0</v>
      </c>
      <c r="GJ170" s="181">
        <v>0</v>
      </c>
      <c r="GK170" s="258"/>
      <c r="GL170" s="103"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v>0</v>
      </c>
      <c r="HZ170" s="280">
        <v>0</v>
      </c>
      <c r="IA170" s="280">
        <v>0</v>
      </c>
    </row>
    <row r="171" spans="1:237" ht="11.25" x14ac:dyDescent="0.2">
      <c r="G171" s="7"/>
      <c r="H171" s="7"/>
      <c r="I171" s="7"/>
      <c r="J171" s="7"/>
      <c r="K171" s="7"/>
      <c r="L171" s="7">
        <v>1</v>
      </c>
      <c r="M171" s="7">
        <v>2</v>
      </c>
      <c r="N171" s="7">
        <v>3</v>
      </c>
      <c r="O171" s="7">
        <v>4</v>
      </c>
      <c r="P171" s="7">
        <v>5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>
        <v>1</v>
      </c>
      <c r="EN171" s="7">
        <v>2</v>
      </c>
      <c r="EO171" s="7">
        <v>3</v>
      </c>
      <c r="EP171" s="7">
        <v>4</v>
      </c>
      <c r="EQ171" s="7">
        <v>5</v>
      </c>
      <c r="ER171" s="7">
        <v>6</v>
      </c>
      <c r="ES171" s="7">
        <v>7</v>
      </c>
      <c r="ET171" s="7">
        <v>8</v>
      </c>
      <c r="EU171" s="7">
        <v>9</v>
      </c>
      <c r="EV171" s="7">
        <v>10</v>
      </c>
      <c r="EW171" s="7">
        <v>11</v>
      </c>
      <c r="EX171" s="7">
        <v>12</v>
      </c>
      <c r="EY171" s="7">
        <v>13</v>
      </c>
      <c r="EZ171" s="7">
        <v>14</v>
      </c>
      <c r="FA171" s="7">
        <v>15</v>
      </c>
      <c r="FB171" s="7">
        <v>16</v>
      </c>
      <c r="FC171" s="7">
        <v>17</v>
      </c>
      <c r="FD171" s="7">
        <v>18</v>
      </c>
      <c r="FE171" s="7">
        <v>19</v>
      </c>
      <c r="FF171" s="7">
        <v>20</v>
      </c>
      <c r="FG171" s="7">
        <v>21</v>
      </c>
      <c r="FH171" s="7">
        <v>22</v>
      </c>
      <c r="FI171" s="7">
        <v>23</v>
      </c>
      <c r="FJ171" s="7">
        <v>24</v>
      </c>
      <c r="FK171" s="7">
        <v>25</v>
      </c>
      <c r="FL171" s="7">
        <v>26</v>
      </c>
      <c r="FM171" s="7">
        <v>27</v>
      </c>
      <c r="FN171" s="7">
        <v>28</v>
      </c>
      <c r="FO171" s="7">
        <v>29</v>
      </c>
      <c r="FP171" s="7">
        <v>30</v>
      </c>
      <c r="FQ171" s="7">
        <v>31</v>
      </c>
      <c r="FR171" s="7">
        <v>32</v>
      </c>
      <c r="FS171" s="7">
        <v>33</v>
      </c>
      <c r="FT171" s="7">
        <v>34</v>
      </c>
      <c r="FU171" s="7">
        <v>35</v>
      </c>
      <c r="FV171" s="7">
        <v>36</v>
      </c>
      <c r="FW171" s="7">
        <v>37</v>
      </c>
      <c r="FX171" s="7">
        <v>38</v>
      </c>
      <c r="FY171" s="7">
        <v>39</v>
      </c>
      <c r="FZ171" s="7">
        <v>40</v>
      </c>
      <c r="GA171" s="7">
        <v>41</v>
      </c>
      <c r="GB171" s="7">
        <v>42</v>
      </c>
      <c r="GC171" s="7">
        <v>43</v>
      </c>
      <c r="GD171" s="7">
        <v>44</v>
      </c>
      <c r="GE171" s="7">
        <v>45</v>
      </c>
      <c r="GF171" s="7">
        <v>46</v>
      </c>
      <c r="GG171" s="7">
        <v>47</v>
      </c>
      <c r="GH171" s="7">
        <v>48</v>
      </c>
      <c r="GI171" s="7">
        <v>49</v>
      </c>
      <c r="GJ171" s="7">
        <v>50</v>
      </c>
      <c r="GK171" s="7">
        <v>51</v>
      </c>
      <c r="GL171" s="7">
        <v>52</v>
      </c>
      <c r="GM171" s="7">
        <v>53</v>
      </c>
      <c r="GN171" s="7">
        <v>54</v>
      </c>
      <c r="GO171" s="7">
        <v>55</v>
      </c>
      <c r="GP171" s="7">
        <v>56</v>
      </c>
      <c r="GQ171" s="7">
        <v>57</v>
      </c>
      <c r="GR171" s="7">
        <v>58</v>
      </c>
      <c r="GS171" s="7">
        <v>59</v>
      </c>
      <c r="GT171" s="7">
        <v>60</v>
      </c>
      <c r="GU171" s="7">
        <v>61</v>
      </c>
      <c r="GV171" s="7">
        <v>62</v>
      </c>
      <c r="GW171" s="7">
        <v>63</v>
      </c>
      <c r="GX171" s="7">
        <v>64</v>
      </c>
      <c r="GY171" s="7">
        <v>65</v>
      </c>
      <c r="GZ171" s="7">
        <v>66</v>
      </c>
      <c r="HA171" s="7">
        <v>67</v>
      </c>
      <c r="HB171" s="7">
        <v>68</v>
      </c>
      <c r="HC171" s="7">
        <v>69</v>
      </c>
      <c r="HD171" s="7">
        <v>70</v>
      </c>
      <c r="HE171" s="7">
        <v>71</v>
      </c>
      <c r="HF171" s="7">
        <v>72</v>
      </c>
      <c r="HG171" s="7">
        <v>73</v>
      </c>
      <c r="HH171" s="7">
        <v>74</v>
      </c>
      <c r="HI171" s="7">
        <v>75</v>
      </c>
      <c r="HJ171" s="7">
        <v>76</v>
      </c>
      <c r="HK171" s="7">
        <v>77</v>
      </c>
      <c r="HL171" s="7">
        <v>78</v>
      </c>
      <c r="HM171" s="7">
        <v>79</v>
      </c>
      <c r="HN171" s="7">
        <v>80</v>
      </c>
      <c r="HO171" s="7">
        <v>81</v>
      </c>
      <c r="HP171" s="7">
        <v>82</v>
      </c>
      <c r="HQ171" s="7">
        <v>83</v>
      </c>
      <c r="HR171" s="7">
        <v>84</v>
      </c>
      <c r="HS171" s="7">
        <v>85</v>
      </c>
      <c r="HT171" s="7">
        <v>86</v>
      </c>
      <c r="HU171" s="7">
        <v>87</v>
      </c>
      <c r="HV171" s="7">
        <v>88</v>
      </c>
      <c r="HW171" s="7">
        <v>89</v>
      </c>
      <c r="HX171" s="7">
        <v>90</v>
      </c>
      <c r="HY171" s="7">
        <v>91</v>
      </c>
      <c r="HZ171" s="7">
        <v>92</v>
      </c>
      <c r="IA171" s="7">
        <v>93</v>
      </c>
    </row>
    <row r="172" spans="1:237" ht="11.25" x14ac:dyDescent="0.2">
      <c r="G172" s="7"/>
      <c r="H172" s="7"/>
      <c r="I172" s="7"/>
      <c r="J172" s="7"/>
      <c r="K172" s="7"/>
      <c r="L172" s="7">
        <v>1</v>
      </c>
      <c r="M172" s="7">
        <v>2</v>
      </c>
      <c r="N172" s="7">
        <v>3</v>
      </c>
      <c r="O172" s="7">
        <v>4</v>
      </c>
      <c r="P172" s="7">
        <v>5</v>
      </c>
      <c r="Q172" s="7">
        <v>6</v>
      </c>
      <c r="R172" s="7">
        <v>7</v>
      </c>
      <c r="S172" s="7">
        <v>8</v>
      </c>
      <c r="T172" s="7">
        <v>9</v>
      </c>
      <c r="U172" s="7">
        <v>10</v>
      </c>
      <c r="V172" s="7">
        <v>11</v>
      </c>
      <c r="W172" s="7">
        <v>12</v>
      </c>
      <c r="X172" s="7">
        <v>13</v>
      </c>
      <c r="Y172" s="7">
        <v>14</v>
      </c>
      <c r="Z172" s="7">
        <v>15</v>
      </c>
      <c r="AA172" s="7">
        <v>16</v>
      </c>
      <c r="AB172" s="7">
        <v>17</v>
      </c>
      <c r="AC172" s="7">
        <v>18</v>
      </c>
      <c r="AD172" s="7">
        <v>19</v>
      </c>
      <c r="AE172" s="7">
        <v>20</v>
      </c>
      <c r="AF172" s="7">
        <v>21</v>
      </c>
      <c r="AG172" s="7">
        <v>22</v>
      </c>
      <c r="AH172" s="7">
        <v>23</v>
      </c>
      <c r="AI172" s="7">
        <v>24</v>
      </c>
      <c r="AJ172" s="7">
        <v>25</v>
      </c>
      <c r="AK172" s="7">
        <v>26</v>
      </c>
      <c r="AL172" s="7">
        <v>27</v>
      </c>
      <c r="AM172" s="7">
        <v>28</v>
      </c>
      <c r="AN172" s="7">
        <v>29</v>
      </c>
      <c r="AO172" s="7">
        <v>30</v>
      </c>
      <c r="AP172" s="7">
        <v>31</v>
      </c>
      <c r="AQ172" s="7">
        <v>32</v>
      </c>
      <c r="AR172" s="7">
        <v>33</v>
      </c>
      <c r="AS172" s="7">
        <v>34</v>
      </c>
      <c r="AT172" s="7">
        <v>35</v>
      </c>
      <c r="AU172" s="7">
        <v>36</v>
      </c>
      <c r="AV172" s="7">
        <v>37</v>
      </c>
      <c r="AW172" s="7">
        <v>38</v>
      </c>
      <c r="AX172" s="7">
        <v>39</v>
      </c>
      <c r="AY172" s="7">
        <v>40</v>
      </c>
      <c r="AZ172" s="7">
        <v>41</v>
      </c>
      <c r="BA172" s="7">
        <v>42</v>
      </c>
      <c r="BB172" s="7">
        <v>43</v>
      </c>
      <c r="BC172" s="7">
        <v>44</v>
      </c>
      <c r="BD172" s="7">
        <v>45</v>
      </c>
      <c r="BE172" s="7">
        <v>46</v>
      </c>
      <c r="BF172" s="7">
        <v>47</v>
      </c>
      <c r="BG172" s="7">
        <v>48</v>
      </c>
      <c r="BH172" s="7">
        <v>49</v>
      </c>
      <c r="BI172" s="7">
        <v>50</v>
      </c>
      <c r="BJ172" s="7">
        <v>51</v>
      </c>
      <c r="BK172" s="7">
        <v>52</v>
      </c>
      <c r="BL172" s="7">
        <v>53</v>
      </c>
      <c r="BM172" s="7">
        <v>54</v>
      </c>
      <c r="BN172" s="7">
        <v>55</v>
      </c>
      <c r="BO172" s="7">
        <v>56</v>
      </c>
      <c r="BP172" s="7">
        <v>57</v>
      </c>
      <c r="BQ172" s="7">
        <v>58</v>
      </c>
      <c r="BR172" s="7">
        <v>59</v>
      </c>
      <c r="BS172" s="7">
        <v>60</v>
      </c>
      <c r="BT172" s="7">
        <v>61</v>
      </c>
      <c r="BU172" s="7">
        <v>62</v>
      </c>
      <c r="BV172" s="7">
        <v>63</v>
      </c>
      <c r="BW172" s="7">
        <v>64</v>
      </c>
      <c r="BX172" s="7">
        <v>65</v>
      </c>
      <c r="BY172" s="7">
        <v>66</v>
      </c>
      <c r="BZ172" s="7">
        <v>67</v>
      </c>
      <c r="CA172" s="7">
        <v>68</v>
      </c>
      <c r="CB172" s="7">
        <v>69</v>
      </c>
      <c r="CC172" s="7">
        <v>70</v>
      </c>
      <c r="CD172" s="7">
        <v>71</v>
      </c>
      <c r="CE172" s="7">
        <v>72</v>
      </c>
      <c r="CF172" s="7">
        <v>73</v>
      </c>
      <c r="CG172" s="7">
        <v>74</v>
      </c>
      <c r="CH172" s="7">
        <v>75</v>
      </c>
      <c r="CI172" s="7">
        <v>76</v>
      </c>
      <c r="CJ172" s="7">
        <v>77</v>
      </c>
      <c r="CK172" s="7">
        <v>78</v>
      </c>
      <c r="CL172" s="7">
        <v>79</v>
      </c>
      <c r="CM172" s="7">
        <v>80</v>
      </c>
      <c r="CN172" s="7">
        <v>81</v>
      </c>
      <c r="CO172" s="7">
        <v>82</v>
      </c>
      <c r="CP172" s="7">
        <v>83</v>
      </c>
      <c r="CQ172" s="7">
        <v>84</v>
      </c>
      <c r="CR172" s="7">
        <v>85</v>
      </c>
      <c r="CS172" s="7">
        <v>86</v>
      </c>
      <c r="CT172" s="7">
        <v>87</v>
      </c>
      <c r="CU172" s="7">
        <v>88</v>
      </c>
      <c r="CV172" s="7">
        <v>89</v>
      </c>
      <c r="CW172" s="7">
        <v>90</v>
      </c>
      <c r="CX172" s="7">
        <v>91</v>
      </c>
      <c r="CY172" s="7">
        <v>92</v>
      </c>
      <c r="CZ172" s="7">
        <v>93</v>
      </c>
      <c r="DA172" s="7">
        <v>94</v>
      </c>
      <c r="DB172" s="7">
        <v>95</v>
      </c>
      <c r="DC172" s="7">
        <v>96</v>
      </c>
      <c r="DD172" s="7">
        <v>97</v>
      </c>
      <c r="DE172" s="7">
        <v>98</v>
      </c>
      <c r="DF172" s="7">
        <v>99</v>
      </c>
      <c r="DG172" s="7">
        <v>100</v>
      </c>
      <c r="DH172" s="7">
        <v>101</v>
      </c>
      <c r="DI172" s="7">
        <v>102</v>
      </c>
      <c r="DJ172" s="7">
        <v>103</v>
      </c>
      <c r="DK172" s="7">
        <v>104</v>
      </c>
      <c r="DL172" s="7">
        <v>105</v>
      </c>
      <c r="DM172" s="7">
        <v>106</v>
      </c>
      <c r="DN172" s="7">
        <v>107</v>
      </c>
      <c r="DO172" s="7">
        <v>108</v>
      </c>
      <c r="DP172" s="7">
        <v>109</v>
      </c>
      <c r="DQ172" s="7">
        <v>110</v>
      </c>
      <c r="DR172" s="7">
        <v>111</v>
      </c>
      <c r="DS172" s="7">
        <v>112</v>
      </c>
      <c r="DT172" s="7">
        <v>113</v>
      </c>
      <c r="DU172" s="7">
        <v>114</v>
      </c>
      <c r="DV172" s="7">
        <v>115</v>
      </c>
      <c r="DW172" s="7">
        <v>116</v>
      </c>
      <c r="DX172" s="7">
        <v>117</v>
      </c>
      <c r="DY172" s="7">
        <v>118</v>
      </c>
      <c r="DZ172" s="7">
        <v>119</v>
      </c>
      <c r="EA172" s="7">
        <v>120</v>
      </c>
      <c r="EB172" s="7">
        <v>121</v>
      </c>
      <c r="EC172" s="7">
        <v>122</v>
      </c>
      <c r="ED172" s="7">
        <v>123</v>
      </c>
      <c r="EE172" s="7">
        <v>124</v>
      </c>
      <c r="EF172" s="7">
        <v>125</v>
      </c>
      <c r="EG172" s="7">
        <v>126</v>
      </c>
      <c r="EH172" s="7">
        <v>127</v>
      </c>
      <c r="EI172" s="7">
        <v>128</v>
      </c>
      <c r="EJ172" s="7">
        <v>129</v>
      </c>
      <c r="EK172" s="7">
        <v>130</v>
      </c>
      <c r="EL172" s="7">
        <v>131</v>
      </c>
      <c r="EM172" s="7">
        <v>132</v>
      </c>
      <c r="EN172" s="7">
        <v>133</v>
      </c>
      <c r="EO172" s="7">
        <v>134</v>
      </c>
      <c r="EP172" s="7">
        <v>135</v>
      </c>
      <c r="EQ172" s="7">
        <v>136</v>
      </c>
      <c r="ER172" s="7">
        <v>137</v>
      </c>
      <c r="ES172" s="7">
        <v>138</v>
      </c>
      <c r="ET172" s="7">
        <v>139</v>
      </c>
      <c r="EU172" s="7">
        <v>140</v>
      </c>
      <c r="EV172" s="7">
        <v>141</v>
      </c>
      <c r="EW172" s="7">
        <v>142</v>
      </c>
      <c r="EX172" s="7">
        <v>143</v>
      </c>
      <c r="EY172" s="7">
        <v>144</v>
      </c>
      <c r="EZ172" s="7">
        <v>145</v>
      </c>
      <c r="FA172" s="7">
        <v>146</v>
      </c>
      <c r="FB172" s="7">
        <v>147</v>
      </c>
      <c r="FC172" s="7">
        <v>148</v>
      </c>
      <c r="FD172" s="7">
        <v>149</v>
      </c>
      <c r="FE172" s="7">
        <v>150</v>
      </c>
      <c r="FF172" s="7">
        <v>151</v>
      </c>
      <c r="FG172" s="7">
        <v>152</v>
      </c>
      <c r="FH172" s="7">
        <v>153</v>
      </c>
      <c r="FI172" s="7">
        <v>154</v>
      </c>
      <c r="FJ172" s="7">
        <v>155</v>
      </c>
      <c r="FK172" s="7">
        <v>156</v>
      </c>
      <c r="FL172" s="7">
        <v>157</v>
      </c>
      <c r="FM172" s="7">
        <v>158</v>
      </c>
      <c r="FN172" s="7">
        <v>159</v>
      </c>
      <c r="FO172" s="7">
        <v>160</v>
      </c>
      <c r="FP172" s="7">
        <v>161</v>
      </c>
      <c r="FQ172" s="7">
        <v>162</v>
      </c>
      <c r="FR172" s="7">
        <v>163</v>
      </c>
      <c r="FS172" s="7">
        <v>164</v>
      </c>
      <c r="FT172" s="7">
        <v>165</v>
      </c>
      <c r="FU172" s="7">
        <v>166</v>
      </c>
      <c r="FV172" s="7">
        <v>167</v>
      </c>
      <c r="FW172" s="7">
        <v>168</v>
      </c>
      <c r="FX172" s="7">
        <v>169</v>
      </c>
      <c r="FY172" s="7">
        <v>170</v>
      </c>
    </row>
    <row r="173" spans="1:237" x14ac:dyDescent="0.25">
      <c r="N173"/>
      <c r="P173" s="84"/>
    </row>
    <row r="174" spans="1:237" x14ac:dyDescent="0.25">
      <c r="P174" s="84"/>
      <c r="FE174" s="901">
        <f>SUM(FE6:FE170)</f>
        <v>542747.80966666667</v>
      </c>
    </row>
    <row r="175" spans="1:237" x14ac:dyDescent="0.25">
      <c r="P175" s="84"/>
    </row>
    <row r="176" spans="1:237" x14ac:dyDescent="0.25">
      <c r="P176" s="84"/>
    </row>
    <row r="177" spans="16:16" x14ac:dyDescent="0.25">
      <c r="P177" s="84"/>
    </row>
    <row r="178" spans="16:16" x14ac:dyDescent="0.25">
      <c r="P178" s="84"/>
    </row>
    <row r="179" spans="16:16" x14ac:dyDescent="0.25">
      <c r="P179" s="84"/>
    </row>
    <row r="180" spans="16:16" x14ac:dyDescent="0.25">
      <c r="P180" s="84"/>
    </row>
    <row r="181" spans="16:16" x14ac:dyDescent="0.25">
      <c r="P181" s="84"/>
    </row>
    <row r="182" spans="16:16" x14ac:dyDescent="0.25">
      <c r="P182" s="84"/>
    </row>
    <row r="183" spans="16:16" x14ac:dyDescent="0.25">
      <c r="P183" s="84"/>
    </row>
    <row r="184" spans="16:16" x14ac:dyDescent="0.25">
      <c r="P184" s="84"/>
    </row>
    <row r="185" spans="16:16" x14ac:dyDescent="0.25">
      <c r="P185" s="84"/>
    </row>
    <row r="186" spans="16:16" x14ac:dyDescent="0.25">
      <c r="P186" s="84"/>
    </row>
    <row r="187" spans="16:16" x14ac:dyDescent="0.25">
      <c r="P187" s="84"/>
    </row>
    <row r="188" spans="16:16" x14ac:dyDescent="0.25">
      <c r="P188" s="84"/>
    </row>
    <row r="189" spans="16:16" x14ac:dyDescent="0.25">
      <c r="P189" s="84"/>
    </row>
    <row r="190" spans="16:16" x14ac:dyDescent="0.25">
      <c r="P190" s="84"/>
    </row>
    <row r="191" spans="16:16" x14ac:dyDescent="0.25">
      <c r="P191" s="84"/>
    </row>
    <row r="192" spans="16:16" x14ac:dyDescent="0.25">
      <c r="P192" s="84"/>
    </row>
    <row r="193" spans="16:16" x14ac:dyDescent="0.25">
      <c r="P193" s="84"/>
    </row>
    <row r="194" spans="16:16" x14ac:dyDescent="0.25">
      <c r="P194" s="84"/>
    </row>
    <row r="195" spans="16:16" x14ac:dyDescent="0.25">
      <c r="P195" s="84"/>
    </row>
    <row r="196" spans="16:16" x14ac:dyDescent="0.25">
      <c r="P196" s="84"/>
    </row>
    <row r="197" spans="16:16" x14ac:dyDescent="0.25">
      <c r="P197" s="84"/>
    </row>
    <row r="198" spans="16:16" x14ac:dyDescent="0.25">
      <c r="P198" s="84"/>
    </row>
    <row r="199" spans="16:16" x14ac:dyDescent="0.25">
      <c r="P199" s="84"/>
    </row>
    <row r="200" spans="16:16" x14ac:dyDescent="0.25">
      <c r="P200" s="84"/>
    </row>
    <row r="201" spans="16:16" x14ac:dyDescent="0.25">
      <c r="P201" s="84"/>
    </row>
    <row r="202" spans="16:16" x14ac:dyDescent="0.25">
      <c r="P202" s="84"/>
    </row>
    <row r="203" spans="16:16" x14ac:dyDescent="0.25">
      <c r="P203" s="84"/>
    </row>
    <row r="204" spans="16:16" x14ac:dyDescent="0.25">
      <c r="P204" s="84"/>
    </row>
    <row r="205" spans="16:16" x14ac:dyDescent="0.25">
      <c r="P205" s="84"/>
    </row>
    <row r="206" spans="16:16" x14ac:dyDescent="0.25">
      <c r="P206" s="84"/>
    </row>
    <row r="207" spans="16:16" x14ac:dyDescent="0.25">
      <c r="P207" s="84"/>
    </row>
    <row r="208" spans="16:16" x14ac:dyDescent="0.25">
      <c r="P208" s="84"/>
    </row>
    <row r="209" spans="16:16" x14ac:dyDescent="0.25">
      <c r="P209" s="84"/>
    </row>
    <row r="210" spans="16:16" x14ac:dyDescent="0.25">
      <c r="P210" s="84"/>
    </row>
    <row r="211" spans="16:16" x14ac:dyDescent="0.25">
      <c r="P211" s="84"/>
    </row>
    <row r="212" spans="16:16" x14ac:dyDescent="0.25">
      <c r="P212" s="84"/>
    </row>
    <row r="213" spans="16:16" x14ac:dyDescent="0.25">
      <c r="P213" s="84"/>
    </row>
    <row r="214" spans="16:16" x14ac:dyDescent="0.25">
      <c r="P214" s="84"/>
    </row>
    <row r="215" spans="16:16" x14ac:dyDescent="0.25">
      <c r="P215" s="84"/>
    </row>
    <row r="216" spans="16:16" x14ac:dyDescent="0.25">
      <c r="P216" s="84"/>
    </row>
    <row r="217" spans="16:16" x14ac:dyDescent="0.25">
      <c r="P217" s="84"/>
    </row>
    <row r="218" spans="16:16" x14ac:dyDescent="0.25">
      <c r="P218" s="84"/>
    </row>
    <row r="219" spans="16:16" x14ac:dyDescent="0.25">
      <c r="P219" s="84"/>
    </row>
    <row r="220" spans="16:16" x14ac:dyDescent="0.25">
      <c r="P220" s="84"/>
    </row>
    <row r="221" spans="16:16" x14ac:dyDescent="0.25">
      <c r="P221" s="84"/>
    </row>
    <row r="222" spans="16:16" x14ac:dyDescent="0.25">
      <c r="P222" s="84"/>
    </row>
    <row r="223" spans="16:16" x14ac:dyDescent="0.25">
      <c r="P223" s="84"/>
    </row>
    <row r="224" spans="16:16" x14ac:dyDescent="0.25">
      <c r="P224" s="84"/>
    </row>
    <row r="225" spans="16:16" x14ac:dyDescent="0.25">
      <c r="P225" s="84"/>
    </row>
    <row r="226" spans="16:16" x14ac:dyDescent="0.25">
      <c r="P226" s="84"/>
    </row>
    <row r="227" spans="16:16" x14ac:dyDescent="0.25">
      <c r="P227" s="84"/>
    </row>
    <row r="228" spans="16:16" x14ac:dyDescent="0.25">
      <c r="P228" s="84"/>
    </row>
    <row r="229" spans="16:16" x14ac:dyDescent="0.25">
      <c r="P229" s="84"/>
    </row>
    <row r="230" spans="16:16" x14ac:dyDescent="0.25">
      <c r="P230" s="84"/>
    </row>
    <row r="231" spans="16:16" x14ac:dyDescent="0.25">
      <c r="P231" s="84"/>
    </row>
    <row r="232" spans="16:16" x14ac:dyDescent="0.25">
      <c r="P232" s="84"/>
    </row>
    <row r="233" spans="16:16" x14ac:dyDescent="0.25">
      <c r="P233" s="84"/>
    </row>
  </sheetData>
  <mergeCells count="34">
    <mergeCell ref="DM4:DP4"/>
    <mergeCell ref="DQ4:DT4"/>
    <mergeCell ref="DU4:DX4"/>
    <mergeCell ref="DY4:EB4"/>
    <mergeCell ref="EC4:EF4"/>
    <mergeCell ref="EG4:EJ4"/>
    <mergeCell ref="CO4:CR4"/>
    <mergeCell ref="CS4:CV4"/>
    <mergeCell ref="CW4:CZ4"/>
    <mergeCell ref="DA4:DD4"/>
    <mergeCell ref="DE4:DH4"/>
    <mergeCell ref="DI4:DL4"/>
    <mergeCell ref="BQ4:BT4"/>
    <mergeCell ref="BU4:BX4"/>
    <mergeCell ref="BY4:CB4"/>
    <mergeCell ref="CC4:CF4"/>
    <mergeCell ref="CG4:CJ4"/>
    <mergeCell ref="CK4:CN4"/>
    <mergeCell ref="AS4:AV4"/>
    <mergeCell ref="AW4:AZ4"/>
    <mergeCell ref="BA4:BD4"/>
    <mergeCell ref="BE4:BH4"/>
    <mergeCell ref="BI4:BL4"/>
    <mergeCell ref="BM4:BP4"/>
    <mergeCell ref="A1:F2"/>
    <mergeCell ref="I1:J2"/>
    <mergeCell ref="EL1:EL2"/>
    <mergeCell ref="Q4:T4"/>
    <mergeCell ref="U4:X4"/>
    <mergeCell ref="Y4:AB4"/>
    <mergeCell ref="AC4:AF4"/>
    <mergeCell ref="AG4:AJ4"/>
    <mergeCell ref="AK4:AN4"/>
    <mergeCell ref="AO4:AR4"/>
  </mergeCells>
  <conditionalFormatting sqref="J6:J170">
    <cfRule type="cellIs" dxfId="2" priority="1" operator="equal">
      <formula>"CRECHE"</formula>
    </cfRule>
    <cfRule type="cellIs" dxfId="1" priority="2" operator="equal">
      <formula>"ADAPTADO"</formula>
    </cfRule>
  </conditionalFormatting>
  <conditionalFormatting sqref="EW5:EW170">
    <cfRule type="cellIs" dxfId="0" priority="3" operator="greater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tabColor indexed="40"/>
  </sheetPr>
  <dimension ref="A1:IC233"/>
  <sheetViews>
    <sheetView showGridLines="0" tabSelected="1" topLeftCell="H1" zoomScale="85" zoomScaleNormal="85" workbookViewId="0">
      <selection activeCell="FF15" sqref="FF15"/>
    </sheetView>
  </sheetViews>
  <sheetFormatPr defaultColWidth="9.140625" defaultRowHeight="18" outlineLevelCol="2" x14ac:dyDescent="0.25"/>
  <cols>
    <col min="1" max="1" width="12.85546875" style="5" customWidth="1" outlineLevel="2"/>
    <col min="2" max="2" width="22.140625" style="5" customWidth="1" outlineLevel="2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12" width="9.5703125" style="5" customWidth="1"/>
    <col min="13" max="13" width="10.140625" style="5" bestFit="1" customWidth="1"/>
    <col min="14" max="14" width="10.85546875" style="5" customWidth="1"/>
    <col min="15" max="15" width="27" style="5" hidden="1" customWidth="1"/>
    <col min="16" max="16" width="13.85546875" style="5" hidden="1" customWidth="1"/>
    <col min="17" max="20" width="11.140625" style="84" customWidth="1"/>
    <col min="21" max="140" width="11.140625" style="79" customWidth="1"/>
    <col min="141" max="141" width="40.85546875" style="6" customWidth="1"/>
    <col min="142" max="142" width="30.5703125" style="5" customWidth="1"/>
    <col min="143" max="143" width="15.42578125" style="274" customWidth="1" outlineLevel="1"/>
    <col min="144" max="144" width="12.7109375" style="275" customWidth="1" outlineLevel="1"/>
    <col min="145" max="145" width="17.28515625" style="276" customWidth="1" outlineLevel="1"/>
    <col min="146" max="147" width="17.28515625" style="86" customWidth="1"/>
    <col min="148" max="148" width="14.28515625" style="86" customWidth="1"/>
    <col min="149" max="149" width="15.7109375" style="86" customWidth="1"/>
    <col min="150" max="150" width="15.42578125" style="86" customWidth="1"/>
    <col min="151" max="151" width="14.28515625" style="86" customWidth="1"/>
    <col min="152" max="152" width="13.5703125" style="87" customWidth="1"/>
    <col min="153" max="153" width="25.140625" style="4" customWidth="1" outlineLevel="1"/>
    <col min="154" max="154" width="20" style="5" bestFit="1" customWidth="1" outlineLevel="1"/>
    <col min="155" max="155" width="18.42578125" style="5" bestFit="1" customWidth="1" outlineLevel="1"/>
    <col min="156" max="156" width="22.7109375" style="5" bestFit="1" customWidth="1" outlineLevel="1"/>
    <col min="157" max="157" width="17" style="5" customWidth="1" outlineLevel="1"/>
    <col min="158" max="158" width="19.85546875" style="5" bestFit="1" customWidth="1" outlineLevel="1"/>
    <col min="159" max="159" width="17.140625" style="5" bestFit="1" customWidth="1" outlineLevel="1"/>
    <col min="160" max="160" width="18.7109375" style="5" customWidth="1" outlineLevel="1"/>
    <col min="161" max="161" width="20.7109375" style="6" customWidth="1"/>
    <col min="162" max="162" width="20.7109375" style="6" customWidth="1" outlineLevel="1"/>
    <col min="163" max="193" width="20.7109375" style="5" customWidth="1" outlineLevel="1"/>
    <col min="194" max="195" width="20.7109375" style="96" customWidth="1" outlineLevel="1"/>
    <col min="196" max="224" width="20.7109375" style="5" customWidth="1" outlineLevel="1"/>
    <col min="225" max="225" width="9.140625" style="5" customWidth="1" outlineLevel="1"/>
    <col min="226" max="226" width="9.140625" style="5" customWidth="1"/>
    <col min="227" max="230" width="9.140625" style="5"/>
    <col min="231" max="231" width="21.85546875" style="6" customWidth="1"/>
    <col min="232" max="232" width="9.5703125" style="5" bestFit="1" customWidth="1"/>
    <col min="233" max="233" width="15.42578125" style="274" customWidth="1" outlineLevel="1"/>
    <col min="234" max="234" width="12.7109375" style="275" customWidth="1" outlineLevel="1"/>
    <col min="235" max="235" width="17.28515625" style="276" customWidth="1" outlineLevel="1"/>
    <col min="236" max="236" width="14.28515625" style="5" bestFit="1" customWidth="1"/>
    <col min="237" max="16384" width="9.140625" style="5"/>
  </cols>
  <sheetData>
    <row r="1" spans="1:237" ht="18" customHeight="1" thickBot="1" x14ac:dyDescent="0.3">
      <c r="A1" s="728" t="s">
        <v>3190</v>
      </c>
      <c r="B1" s="728"/>
      <c r="C1" s="728"/>
      <c r="D1" s="728"/>
      <c r="E1" s="728"/>
      <c r="F1" s="728"/>
      <c r="G1" s="281" t="str">
        <f>'BASE C'!E4</f>
        <v>ABRIL</v>
      </c>
      <c r="H1" s="281"/>
      <c r="I1" s="724" t="s">
        <v>37</v>
      </c>
      <c r="J1" s="724"/>
      <c r="K1" s="8"/>
      <c r="L1" s="8"/>
      <c r="M1" s="8"/>
      <c r="N1" s="8"/>
      <c r="O1" s="8"/>
      <c r="P1" s="8"/>
      <c r="T1" s="84" t="s">
        <v>38</v>
      </c>
      <c r="EK1"/>
      <c r="EL1" s="722" t="s">
        <v>39</v>
      </c>
      <c r="EM1"/>
      <c r="EN1"/>
      <c r="EO1"/>
    </row>
    <row r="2" spans="1:237" s="78" customFormat="1" ht="44.25" customHeight="1" thickBot="1" x14ac:dyDescent="0.25">
      <c r="A2" s="728"/>
      <c r="B2" s="728"/>
      <c r="C2" s="728"/>
      <c r="D2" s="728"/>
      <c r="E2" s="728"/>
      <c r="F2" s="728"/>
      <c r="G2" s="282" t="s">
        <v>167</v>
      </c>
      <c r="H2" s="283"/>
      <c r="I2" s="724"/>
      <c r="J2" s="724"/>
      <c r="K2" s="8"/>
      <c r="L2" s="8"/>
      <c r="M2" s="8"/>
      <c r="N2" s="8"/>
      <c r="O2" s="8"/>
      <c r="P2" s="8"/>
      <c r="Q2" s="89"/>
      <c r="R2" s="89"/>
      <c r="S2" s="89"/>
      <c r="T2" s="89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  <c r="AJ2" s="90"/>
      <c r="AK2" s="90"/>
      <c r="AL2" s="90"/>
      <c r="AM2" s="90"/>
      <c r="AN2" s="90"/>
      <c r="AO2" s="90"/>
      <c r="AP2" s="90"/>
      <c r="AQ2" s="90"/>
      <c r="AR2" s="90"/>
      <c r="AS2" s="90"/>
      <c r="AT2" s="90"/>
      <c r="AU2" s="90"/>
      <c r="AV2" s="90"/>
      <c r="AW2" s="90"/>
      <c r="AX2" s="90"/>
      <c r="AY2" s="90"/>
      <c r="AZ2" s="90"/>
      <c r="BA2" s="90"/>
      <c r="BB2" s="90"/>
      <c r="BC2" s="90"/>
      <c r="BD2" s="90"/>
      <c r="BE2" s="90"/>
      <c r="BF2" s="90"/>
      <c r="BG2" s="90"/>
      <c r="BH2" s="90"/>
      <c r="BI2" s="90"/>
      <c r="BJ2" s="90"/>
      <c r="BK2" s="90"/>
      <c r="BL2" s="90"/>
      <c r="BM2" s="90"/>
      <c r="BN2" s="90"/>
      <c r="BO2" s="90"/>
      <c r="BP2" s="90"/>
      <c r="BQ2" s="90"/>
      <c r="BR2" s="90"/>
      <c r="BS2" s="90"/>
      <c r="BT2" s="90"/>
      <c r="BU2" s="90"/>
      <c r="BV2" s="90"/>
      <c r="BW2" s="90"/>
      <c r="BX2" s="90"/>
      <c r="BY2" s="90"/>
      <c r="BZ2" s="90"/>
      <c r="CA2" s="90"/>
      <c r="CB2" s="90"/>
      <c r="CC2" s="90"/>
      <c r="CD2" s="90"/>
      <c r="CE2" s="90"/>
      <c r="CF2" s="90"/>
      <c r="CG2" s="90"/>
      <c r="CH2" s="90"/>
      <c r="CI2" s="90"/>
      <c r="CJ2" s="90"/>
      <c r="CK2" s="90"/>
      <c r="CL2" s="90"/>
      <c r="CM2" s="90"/>
      <c r="CN2" s="90"/>
      <c r="CO2" s="90"/>
      <c r="CP2" s="90"/>
      <c r="CQ2" s="90"/>
      <c r="CR2" s="90"/>
      <c r="CS2" s="90"/>
      <c r="CT2" s="90"/>
      <c r="CU2" s="90"/>
      <c r="CV2" s="90"/>
      <c r="CW2" s="90"/>
      <c r="CX2" s="90"/>
      <c r="CY2" s="90"/>
      <c r="CZ2" s="90"/>
      <c r="DA2" s="90"/>
      <c r="DB2" s="90"/>
      <c r="DC2" s="90"/>
      <c r="DD2" s="90"/>
      <c r="DE2" s="90"/>
      <c r="DF2" s="90"/>
      <c r="DG2" s="90"/>
      <c r="DH2" s="90"/>
      <c r="DI2" s="90"/>
      <c r="DJ2" s="90"/>
      <c r="DK2" s="90"/>
      <c r="DL2" s="90"/>
      <c r="DM2" s="90"/>
      <c r="DN2" s="90"/>
      <c r="DO2" s="90"/>
      <c r="DP2" s="90"/>
      <c r="DQ2" s="90"/>
      <c r="DR2" s="90"/>
      <c r="DS2" s="90"/>
      <c r="DT2" s="90"/>
      <c r="DU2" s="90"/>
      <c r="DV2" s="90"/>
      <c r="DW2" s="90"/>
      <c r="DX2" s="90"/>
      <c r="DY2" s="90"/>
      <c r="DZ2" s="90"/>
      <c r="EA2" s="90"/>
      <c r="EB2" s="90"/>
      <c r="EC2" s="90"/>
      <c r="ED2" s="90"/>
      <c r="EE2" s="90"/>
      <c r="EF2" s="90"/>
      <c r="EG2" s="90"/>
      <c r="EH2" s="90"/>
      <c r="EI2" s="90"/>
      <c r="EJ2" s="90"/>
      <c r="EK2" s="9"/>
      <c r="EL2" s="722"/>
      <c r="EM2" s="9"/>
      <c r="EO2" s="9"/>
      <c r="EP2" s="93"/>
      <c r="EQ2" s="93"/>
      <c r="ER2" s="93"/>
      <c r="ES2" s="93"/>
      <c r="ET2" s="93"/>
      <c r="EU2" s="93"/>
      <c r="EV2" s="91"/>
      <c r="EW2" s="92"/>
      <c r="FE2" s="9"/>
      <c r="FF2" s="9"/>
      <c r="GL2" s="97"/>
      <c r="GM2" s="97"/>
      <c r="HW2" s="9"/>
      <c r="HY2" s="274"/>
      <c r="HZ2" s="277"/>
      <c r="IA2" s="274"/>
    </row>
    <row r="3" spans="1:237" s="9" customFormat="1" x14ac:dyDescent="0.2">
      <c r="A3" s="9">
        <v>1</v>
      </c>
      <c r="B3" s="9">
        <f>A3+1</f>
        <v>2</v>
      </c>
      <c r="C3" s="9">
        <f t="shared" ref="C3:BN3" si="0">B3+1</f>
        <v>3</v>
      </c>
      <c r="D3" s="9">
        <v>1</v>
      </c>
      <c r="E3" s="9">
        <f t="shared" si="0"/>
        <v>2</v>
      </c>
      <c r="F3" s="9">
        <f t="shared" si="0"/>
        <v>3</v>
      </c>
      <c r="G3" s="9">
        <f t="shared" si="0"/>
        <v>4</v>
      </c>
      <c r="H3" s="9">
        <f t="shared" si="0"/>
        <v>5</v>
      </c>
      <c r="I3" s="9">
        <f t="shared" si="0"/>
        <v>6</v>
      </c>
      <c r="J3" s="9">
        <f t="shared" si="0"/>
        <v>7</v>
      </c>
      <c r="K3" s="9">
        <f t="shared" si="0"/>
        <v>8</v>
      </c>
      <c r="L3" s="9">
        <f t="shared" si="0"/>
        <v>9</v>
      </c>
      <c r="M3" s="9">
        <f t="shared" si="0"/>
        <v>10</v>
      </c>
      <c r="N3" s="9">
        <v>10</v>
      </c>
      <c r="O3" s="9">
        <f t="shared" si="0"/>
        <v>11</v>
      </c>
      <c r="P3" s="9">
        <v>13</v>
      </c>
      <c r="Q3" s="9">
        <f t="shared" si="0"/>
        <v>14</v>
      </c>
      <c r="R3" s="9">
        <f t="shared" si="0"/>
        <v>15</v>
      </c>
      <c r="S3" s="9">
        <f t="shared" si="0"/>
        <v>16</v>
      </c>
      <c r="T3" s="9">
        <f t="shared" si="0"/>
        <v>17</v>
      </c>
      <c r="U3" s="9">
        <f t="shared" si="0"/>
        <v>18</v>
      </c>
      <c r="V3" s="9">
        <f t="shared" si="0"/>
        <v>19</v>
      </c>
      <c r="W3" s="9">
        <f t="shared" si="0"/>
        <v>20</v>
      </c>
      <c r="X3" s="9">
        <f t="shared" si="0"/>
        <v>21</v>
      </c>
      <c r="Y3" s="9">
        <f t="shared" si="0"/>
        <v>22</v>
      </c>
      <c r="Z3" s="9">
        <f t="shared" si="0"/>
        <v>23</v>
      </c>
      <c r="AA3" s="9">
        <f t="shared" si="0"/>
        <v>24</v>
      </c>
      <c r="AB3" s="9">
        <f t="shared" si="0"/>
        <v>25</v>
      </c>
      <c r="AC3" s="9">
        <f t="shared" si="0"/>
        <v>26</v>
      </c>
      <c r="AD3" s="9">
        <f t="shared" si="0"/>
        <v>27</v>
      </c>
      <c r="AE3" s="9">
        <f t="shared" si="0"/>
        <v>28</v>
      </c>
      <c r="AF3" s="9">
        <f t="shared" si="0"/>
        <v>29</v>
      </c>
      <c r="AG3" s="9">
        <f t="shared" si="0"/>
        <v>30</v>
      </c>
      <c r="AH3" s="9">
        <f t="shared" si="0"/>
        <v>31</v>
      </c>
      <c r="AI3" s="9">
        <f t="shared" si="0"/>
        <v>32</v>
      </c>
      <c r="AJ3" s="9">
        <f t="shared" si="0"/>
        <v>33</v>
      </c>
      <c r="AK3" s="9">
        <f t="shared" si="0"/>
        <v>34</v>
      </c>
      <c r="AL3" s="9">
        <f t="shared" si="0"/>
        <v>35</v>
      </c>
      <c r="AM3" s="9">
        <f t="shared" si="0"/>
        <v>36</v>
      </c>
      <c r="AN3" s="9">
        <f t="shared" si="0"/>
        <v>37</v>
      </c>
      <c r="AO3" s="9">
        <f t="shared" si="0"/>
        <v>38</v>
      </c>
      <c r="AP3" s="9">
        <f t="shared" si="0"/>
        <v>39</v>
      </c>
      <c r="AQ3" s="9">
        <f t="shared" si="0"/>
        <v>40</v>
      </c>
      <c r="AR3" s="9">
        <f t="shared" si="0"/>
        <v>41</v>
      </c>
      <c r="AS3" s="9">
        <f t="shared" si="0"/>
        <v>42</v>
      </c>
      <c r="AT3" s="9">
        <f t="shared" si="0"/>
        <v>43</v>
      </c>
      <c r="AU3" s="9">
        <f t="shared" si="0"/>
        <v>44</v>
      </c>
      <c r="AV3" s="9">
        <f t="shared" si="0"/>
        <v>45</v>
      </c>
      <c r="AW3" s="9">
        <f t="shared" si="0"/>
        <v>46</v>
      </c>
      <c r="AX3" s="9">
        <f t="shared" si="0"/>
        <v>47</v>
      </c>
      <c r="AY3" s="9">
        <f t="shared" si="0"/>
        <v>48</v>
      </c>
      <c r="AZ3" s="9">
        <f t="shared" si="0"/>
        <v>49</v>
      </c>
      <c r="BA3" s="9">
        <f t="shared" si="0"/>
        <v>50</v>
      </c>
      <c r="BB3" s="9">
        <f t="shared" si="0"/>
        <v>51</v>
      </c>
      <c r="BC3" s="9">
        <f t="shared" si="0"/>
        <v>52</v>
      </c>
      <c r="BD3" s="9">
        <f t="shared" si="0"/>
        <v>53</v>
      </c>
      <c r="BE3" s="9">
        <f t="shared" si="0"/>
        <v>54</v>
      </c>
      <c r="BF3" s="9">
        <f t="shared" si="0"/>
        <v>55</v>
      </c>
      <c r="BG3" s="9">
        <f t="shared" si="0"/>
        <v>56</v>
      </c>
      <c r="BH3" s="9">
        <f t="shared" si="0"/>
        <v>57</v>
      </c>
      <c r="BI3" s="9">
        <f t="shared" si="0"/>
        <v>58</v>
      </c>
      <c r="BJ3" s="9">
        <f t="shared" si="0"/>
        <v>59</v>
      </c>
      <c r="BK3" s="9">
        <f t="shared" si="0"/>
        <v>60</v>
      </c>
      <c r="BL3" s="9">
        <f t="shared" si="0"/>
        <v>61</v>
      </c>
      <c r="BM3" s="9">
        <f t="shared" si="0"/>
        <v>62</v>
      </c>
      <c r="BN3" s="9">
        <f t="shared" si="0"/>
        <v>63</v>
      </c>
      <c r="BO3" s="9">
        <f t="shared" ref="BO3:DZ3" si="1">BN3+1</f>
        <v>64</v>
      </c>
      <c r="BP3" s="9">
        <f t="shared" si="1"/>
        <v>65</v>
      </c>
      <c r="BQ3" s="9">
        <f t="shared" si="1"/>
        <v>66</v>
      </c>
      <c r="BR3" s="9">
        <f t="shared" si="1"/>
        <v>67</v>
      </c>
      <c r="BS3" s="9">
        <f t="shared" si="1"/>
        <v>68</v>
      </c>
      <c r="BT3" s="9">
        <f t="shared" si="1"/>
        <v>69</v>
      </c>
      <c r="BU3" s="9">
        <f t="shared" si="1"/>
        <v>70</v>
      </c>
      <c r="BV3" s="9">
        <f t="shared" si="1"/>
        <v>71</v>
      </c>
      <c r="BW3" s="9">
        <f t="shared" si="1"/>
        <v>72</v>
      </c>
      <c r="BX3" s="9">
        <f t="shared" si="1"/>
        <v>73</v>
      </c>
      <c r="BY3" s="9">
        <f t="shared" si="1"/>
        <v>74</v>
      </c>
      <c r="BZ3" s="9">
        <f t="shared" si="1"/>
        <v>75</v>
      </c>
      <c r="CA3" s="9">
        <f t="shared" si="1"/>
        <v>76</v>
      </c>
      <c r="CB3" s="9">
        <f t="shared" si="1"/>
        <v>77</v>
      </c>
      <c r="CC3" s="9">
        <f t="shared" si="1"/>
        <v>78</v>
      </c>
      <c r="CD3" s="9">
        <f t="shared" si="1"/>
        <v>79</v>
      </c>
      <c r="CE3" s="9">
        <f t="shared" si="1"/>
        <v>80</v>
      </c>
      <c r="CF3" s="9">
        <f t="shared" si="1"/>
        <v>81</v>
      </c>
      <c r="CG3" s="9">
        <f t="shared" si="1"/>
        <v>82</v>
      </c>
      <c r="CH3" s="9">
        <f t="shared" si="1"/>
        <v>83</v>
      </c>
      <c r="CI3" s="9">
        <f t="shared" si="1"/>
        <v>84</v>
      </c>
      <c r="CJ3" s="9">
        <f t="shared" si="1"/>
        <v>85</v>
      </c>
      <c r="CK3" s="9">
        <f t="shared" si="1"/>
        <v>86</v>
      </c>
      <c r="CL3" s="9">
        <f t="shared" si="1"/>
        <v>87</v>
      </c>
      <c r="CM3" s="9">
        <f t="shared" si="1"/>
        <v>88</v>
      </c>
      <c r="CN3" s="9">
        <f t="shared" si="1"/>
        <v>89</v>
      </c>
      <c r="CO3" s="9">
        <f t="shared" si="1"/>
        <v>90</v>
      </c>
      <c r="CP3" s="9">
        <f t="shared" si="1"/>
        <v>91</v>
      </c>
      <c r="CQ3" s="9">
        <f t="shared" si="1"/>
        <v>92</v>
      </c>
      <c r="CR3" s="9">
        <f t="shared" si="1"/>
        <v>93</v>
      </c>
      <c r="CS3" s="9">
        <f t="shared" si="1"/>
        <v>94</v>
      </c>
      <c r="CT3" s="9">
        <f t="shared" si="1"/>
        <v>95</v>
      </c>
      <c r="CU3" s="9">
        <f t="shared" si="1"/>
        <v>96</v>
      </c>
      <c r="CV3" s="9">
        <f t="shared" si="1"/>
        <v>97</v>
      </c>
      <c r="CW3" s="9">
        <f t="shared" si="1"/>
        <v>98</v>
      </c>
      <c r="CX3" s="9">
        <f t="shared" si="1"/>
        <v>99</v>
      </c>
      <c r="CY3" s="9">
        <f t="shared" si="1"/>
        <v>100</v>
      </c>
      <c r="CZ3" s="9">
        <f t="shared" si="1"/>
        <v>101</v>
      </c>
      <c r="DA3" s="9">
        <f t="shared" si="1"/>
        <v>102</v>
      </c>
      <c r="DB3" s="9">
        <f t="shared" si="1"/>
        <v>103</v>
      </c>
      <c r="DC3" s="9">
        <f t="shared" si="1"/>
        <v>104</v>
      </c>
      <c r="DD3" s="9">
        <f t="shared" si="1"/>
        <v>105</v>
      </c>
      <c r="DE3" s="9">
        <f t="shared" si="1"/>
        <v>106</v>
      </c>
      <c r="DF3" s="9">
        <f t="shared" si="1"/>
        <v>107</v>
      </c>
      <c r="DG3" s="9">
        <f t="shared" si="1"/>
        <v>108</v>
      </c>
      <c r="DH3" s="9">
        <f t="shared" si="1"/>
        <v>109</v>
      </c>
      <c r="DI3" s="9">
        <f t="shared" si="1"/>
        <v>110</v>
      </c>
      <c r="DJ3" s="9">
        <f t="shared" si="1"/>
        <v>111</v>
      </c>
      <c r="DK3" s="9">
        <f t="shared" si="1"/>
        <v>112</v>
      </c>
      <c r="DL3" s="9">
        <f t="shared" si="1"/>
        <v>113</v>
      </c>
      <c r="DM3" s="9">
        <f t="shared" si="1"/>
        <v>114</v>
      </c>
      <c r="DN3" s="9">
        <f t="shared" si="1"/>
        <v>115</v>
      </c>
      <c r="DO3" s="9">
        <f t="shared" si="1"/>
        <v>116</v>
      </c>
      <c r="DP3" s="9">
        <f t="shared" si="1"/>
        <v>117</v>
      </c>
      <c r="DQ3" s="9">
        <f t="shared" si="1"/>
        <v>118</v>
      </c>
      <c r="DR3" s="9">
        <f t="shared" si="1"/>
        <v>119</v>
      </c>
      <c r="DS3" s="9">
        <f t="shared" si="1"/>
        <v>120</v>
      </c>
      <c r="DT3" s="9">
        <f t="shared" si="1"/>
        <v>121</v>
      </c>
      <c r="DU3" s="9">
        <f t="shared" si="1"/>
        <v>122</v>
      </c>
      <c r="DV3" s="9">
        <f t="shared" si="1"/>
        <v>123</v>
      </c>
      <c r="DW3" s="9">
        <f t="shared" si="1"/>
        <v>124</v>
      </c>
      <c r="DX3" s="9">
        <f t="shared" si="1"/>
        <v>125</v>
      </c>
      <c r="DY3" s="9">
        <f t="shared" si="1"/>
        <v>126</v>
      </c>
      <c r="DZ3" s="9">
        <f t="shared" si="1"/>
        <v>127</v>
      </c>
      <c r="EA3" s="9">
        <f t="shared" ref="EA3:EL3" si="2">DZ3+1</f>
        <v>128</v>
      </c>
      <c r="EB3" s="9">
        <f t="shared" si="2"/>
        <v>129</v>
      </c>
      <c r="EC3" s="9">
        <f t="shared" si="2"/>
        <v>130</v>
      </c>
      <c r="ED3" s="9">
        <f t="shared" si="2"/>
        <v>131</v>
      </c>
      <c r="EE3" s="9">
        <f t="shared" si="2"/>
        <v>132</v>
      </c>
      <c r="EF3" s="9">
        <f t="shared" si="2"/>
        <v>133</v>
      </c>
      <c r="EG3" s="9">
        <f t="shared" si="2"/>
        <v>134</v>
      </c>
      <c r="EH3" s="9">
        <f t="shared" si="2"/>
        <v>135</v>
      </c>
      <c r="EI3" s="9">
        <f t="shared" si="2"/>
        <v>136</v>
      </c>
      <c r="EJ3" s="9">
        <f t="shared" si="2"/>
        <v>137</v>
      </c>
      <c r="EK3" s="9">
        <f t="shared" si="2"/>
        <v>138</v>
      </c>
      <c r="EL3" s="9">
        <f t="shared" si="2"/>
        <v>139</v>
      </c>
      <c r="EM3" s="85">
        <v>140</v>
      </c>
      <c r="EN3" s="94">
        <f>EM3+1</f>
        <v>141</v>
      </c>
      <c r="EO3" s="94">
        <f t="shared" ref="EO3:GZ3" si="3">EN3+1</f>
        <v>142</v>
      </c>
      <c r="EP3" s="94">
        <f t="shared" si="3"/>
        <v>143</v>
      </c>
      <c r="EQ3" s="94">
        <f t="shared" si="3"/>
        <v>144</v>
      </c>
      <c r="ER3" s="94">
        <f t="shared" si="3"/>
        <v>145</v>
      </c>
      <c r="ES3" s="94">
        <f t="shared" si="3"/>
        <v>146</v>
      </c>
      <c r="ET3" s="94">
        <f t="shared" si="3"/>
        <v>147</v>
      </c>
      <c r="EU3" s="94">
        <f t="shared" si="3"/>
        <v>148</v>
      </c>
      <c r="EV3" s="94">
        <f t="shared" si="3"/>
        <v>149</v>
      </c>
      <c r="EW3" s="94">
        <f t="shared" si="3"/>
        <v>150</v>
      </c>
      <c r="EX3" s="94">
        <f t="shared" si="3"/>
        <v>151</v>
      </c>
      <c r="EY3" s="94">
        <f t="shared" si="3"/>
        <v>152</v>
      </c>
      <c r="EZ3" s="94">
        <f t="shared" si="3"/>
        <v>153</v>
      </c>
      <c r="FA3" s="94">
        <f t="shared" si="3"/>
        <v>154</v>
      </c>
      <c r="FB3" s="94">
        <f t="shared" si="3"/>
        <v>155</v>
      </c>
      <c r="FC3" s="94">
        <f t="shared" si="3"/>
        <v>156</v>
      </c>
      <c r="FD3" s="94">
        <f t="shared" si="3"/>
        <v>157</v>
      </c>
      <c r="FE3" s="94">
        <f t="shared" si="3"/>
        <v>158</v>
      </c>
      <c r="FF3" s="94">
        <f t="shared" si="3"/>
        <v>159</v>
      </c>
      <c r="FG3" s="94">
        <f t="shared" si="3"/>
        <v>160</v>
      </c>
      <c r="FH3" s="94">
        <f t="shared" si="3"/>
        <v>161</v>
      </c>
      <c r="FI3" s="94">
        <f t="shared" si="3"/>
        <v>162</v>
      </c>
      <c r="FJ3" s="94">
        <f t="shared" si="3"/>
        <v>163</v>
      </c>
      <c r="FK3" s="94">
        <f t="shared" si="3"/>
        <v>164</v>
      </c>
      <c r="FL3" s="94">
        <f t="shared" si="3"/>
        <v>165</v>
      </c>
      <c r="FM3" s="94">
        <f t="shared" si="3"/>
        <v>166</v>
      </c>
      <c r="FN3" s="94">
        <f t="shared" si="3"/>
        <v>167</v>
      </c>
      <c r="FO3" s="94">
        <f t="shared" si="3"/>
        <v>168</v>
      </c>
      <c r="FP3" s="94">
        <f t="shared" si="3"/>
        <v>169</v>
      </c>
      <c r="FQ3" s="94">
        <f t="shared" si="3"/>
        <v>170</v>
      </c>
      <c r="FR3" s="94">
        <f t="shared" si="3"/>
        <v>171</v>
      </c>
      <c r="FS3" s="94">
        <f t="shared" si="3"/>
        <v>172</v>
      </c>
      <c r="FT3" s="94">
        <f t="shared" si="3"/>
        <v>173</v>
      </c>
      <c r="FU3" s="94">
        <f t="shared" si="3"/>
        <v>174</v>
      </c>
      <c r="FV3" s="94">
        <f t="shared" si="3"/>
        <v>175</v>
      </c>
      <c r="FW3" s="94">
        <f t="shared" si="3"/>
        <v>176</v>
      </c>
      <c r="FX3" s="94">
        <f t="shared" si="3"/>
        <v>177</v>
      </c>
      <c r="FY3" s="94">
        <f t="shared" si="3"/>
        <v>178</v>
      </c>
      <c r="FZ3" s="94">
        <f t="shared" si="3"/>
        <v>179</v>
      </c>
      <c r="GA3" s="94">
        <f t="shared" si="3"/>
        <v>180</v>
      </c>
      <c r="GB3" s="94">
        <f t="shared" si="3"/>
        <v>181</v>
      </c>
      <c r="GC3" s="94">
        <f t="shared" si="3"/>
        <v>182</v>
      </c>
      <c r="GD3" s="94">
        <f t="shared" si="3"/>
        <v>183</v>
      </c>
      <c r="GE3" s="94">
        <f t="shared" si="3"/>
        <v>184</v>
      </c>
      <c r="GF3" s="94">
        <f t="shared" si="3"/>
        <v>185</v>
      </c>
      <c r="GG3" s="94">
        <f t="shared" si="3"/>
        <v>186</v>
      </c>
      <c r="GH3" s="94">
        <f t="shared" si="3"/>
        <v>187</v>
      </c>
      <c r="GI3" s="94">
        <f t="shared" si="3"/>
        <v>188</v>
      </c>
      <c r="GJ3" s="94">
        <f t="shared" si="3"/>
        <v>189</v>
      </c>
      <c r="GK3" s="94">
        <f t="shared" si="3"/>
        <v>190</v>
      </c>
      <c r="GL3" s="94">
        <f t="shared" si="3"/>
        <v>191</v>
      </c>
      <c r="GM3" s="94">
        <f t="shared" si="3"/>
        <v>192</v>
      </c>
      <c r="GN3" s="94">
        <f t="shared" si="3"/>
        <v>193</v>
      </c>
      <c r="GO3" s="94">
        <f t="shared" si="3"/>
        <v>194</v>
      </c>
      <c r="GP3" s="94">
        <f t="shared" si="3"/>
        <v>195</v>
      </c>
      <c r="GQ3" s="94">
        <f t="shared" si="3"/>
        <v>196</v>
      </c>
      <c r="GR3" s="94">
        <f t="shared" si="3"/>
        <v>197</v>
      </c>
      <c r="GS3" s="94">
        <f t="shared" si="3"/>
        <v>198</v>
      </c>
      <c r="GT3" s="94">
        <f t="shared" si="3"/>
        <v>199</v>
      </c>
      <c r="GU3" s="94">
        <f t="shared" si="3"/>
        <v>200</v>
      </c>
      <c r="GV3" s="94">
        <f t="shared" si="3"/>
        <v>201</v>
      </c>
      <c r="GW3" s="94">
        <f t="shared" si="3"/>
        <v>202</v>
      </c>
      <c r="GX3" s="94">
        <f t="shared" si="3"/>
        <v>203</v>
      </c>
      <c r="GY3" s="94">
        <f t="shared" si="3"/>
        <v>204</v>
      </c>
      <c r="GZ3" s="94">
        <f t="shared" si="3"/>
        <v>205</v>
      </c>
      <c r="HA3" s="94">
        <f t="shared" ref="HA3:IA3" si="4">GZ3+1</f>
        <v>206</v>
      </c>
      <c r="HB3" s="94">
        <f t="shared" si="4"/>
        <v>207</v>
      </c>
      <c r="HC3" s="94">
        <f t="shared" si="4"/>
        <v>208</v>
      </c>
      <c r="HD3" s="94">
        <f t="shared" si="4"/>
        <v>209</v>
      </c>
      <c r="HE3" s="94">
        <f t="shared" si="4"/>
        <v>210</v>
      </c>
      <c r="HF3" s="94">
        <f t="shared" si="4"/>
        <v>211</v>
      </c>
      <c r="HG3" s="94">
        <f t="shared" si="4"/>
        <v>212</v>
      </c>
      <c r="HH3" s="94">
        <f t="shared" si="4"/>
        <v>213</v>
      </c>
      <c r="HI3" s="94">
        <f t="shared" si="4"/>
        <v>214</v>
      </c>
      <c r="HJ3" s="94">
        <f t="shared" si="4"/>
        <v>215</v>
      </c>
      <c r="HK3" s="94">
        <f t="shared" si="4"/>
        <v>216</v>
      </c>
      <c r="HL3" s="94">
        <f t="shared" si="4"/>
        <v>217</v>
      </c>
      <c r="HM3" s="94">
        <f t="shared" si="4"/>
        <v>218</v>
      </c>
      <c r="HN3" s="94">
        <f t="shared" si="4"/>
        <v>219</v>
      </c>
      <c r="HO3" s="94">
        <f t="shared" si="4"/>
        <v>220</v>
      </c>
      <c r="HP3" s="94">
        <f t="shared" si="4"/>
        <v>221</v>
      </c>
      <c r="HQ3" s="94">
        <f t="shared" si="4"/>
        <v>222</v>
      </c>
      <c r="HR3" s="94">
        <f t="shared" si="4"/>
        <v>223</v>
      </c>
      <c r="HS3" s="94">
        <f t="shared" si="4"/>
        <v>224</v>
      </c>
      <c r="HT3" s="94">
        <f t="shared" si="4"/>
        <v>225</v>
      </c>
      <c r="HU3" s="94">
        <f t="shared" si="4"/>
        <v>226</v>
      </c>
      <c r="HV3" s="94">
        <f t="shared" si="4"/>
        <v>227</v>
      </c>
      <c r="HW3" s="94">
        <f t="shared" si="4"/>
        <v>228</v>
      </c>
      <c r="HX3" s="94">
        <f t="shared" si="4"/>
        <v>229</v>
      </c>
      <c r="HY3" s="94">
        <f t="shared" si="4"/>
        <v>230</v>
      </c>
      <c r="HZ3" s="94">
        <f t="shared" si="4"/>
        <v>231</v>
      </c>
      <c r="IA3" s="94">
        <f t="shared" si="4"/>
        <v>232</v>
      </c>
    </row>
    <row r="4" spans="1:237" s="63" customFormat="1" ht="78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244" t="s">
        <v>16</v>
      </c>
      <c r="G4" s="244"/>
      <c r="H4" s="245" t="s">
        <v>12</v>
      </c>
      <c r="I4" s="246" t="s">
        <v>42</v>
      </c>
      <c r="J4" s="285" t="s">
        <v>43</v>
      </c>
      <c r="K4" s="286" t="s">
        <v>44</v>
      </c>
      <c r="L4" s="286" t="s">
        <v>45</v>
      </c>
      <c r="M4" s="286" t="s">
        <v>46</v>
      </c>
      <c r="N4" s="340" t="s">
        <v>47</v>
      </c>
      <c r="O4" s="287" t="s">
        <v>168</v>
      </c>
      <c r="P4" s="287" t="s">
        <v>169</v>
      </c>
      <c r="Q4" s="725" t="str">
        <f>F5</f>
        <v>01/04/2026</v>
      </c>
      <c r="R4" s="726"/>
      <c r="S4" s="726"/>
      <c r="T4" s="727"/>
      <c r="U4" s="723">
        <f>Q4+1</f>
        <v>46114</v>
      </c>
      <c r="V4" s="723"/>
      <c r="W4" s="723"/>
      <c r="X4" s="723"/>
      <c r="Y4" s="723">
        <f>U4+1</f>
        <v>46115</v>
      </c>
      <c r="Z4" s="723"/>
      <c r="AA4" s="723"/>
      <c r="AB4" s="723"/>
      <c r="AC4" s="723">
        <f>Y4+1</f>
        <v>46116</v>
      </c>
      <c r="AD4" s="723"/>
      <c r="AE4" s="723"/>
      <c r="AF4" s="723"/>
      <c r="AG4" s="723">
        <f>AC4+1</f>
        <v>46117</v>
      </c>
      <c r="AH4" s="723"/>
      <c r="AI4" s="723"/>
      <c r="AJ4" s="723"/>
      <c r="AK4" s="723">
        <f>AG4+1</f>
        <v>46118</v>
      </c>
      <c r="AL4" s="723"/>
      <c r="AM4" s="723"/>
      <c r="AN4" s="723"/>
      <c r="AO4" s="723">
        <f>AK4+1</f>
        <v>46119</v>
      </c>
      <c r="AP4" s="723"/>
      <c r="AQ4" s="723"/>
      <c r="AR4" s="723"/>
      <c r="AS4" s="723">
        <f>AO4+1</f>
        <v>46120</v>
      </c>
      <c r="AT4" s="723"/>
      <c r="AU4" s="723"/>
      <c r="AV4" s="723"/>
      <c r="AW4" s="723">
        <f>AS4+1</f>
        <v>46121</v>
      </c>
      <c r="AX4" s="723"/>
      <c r="AY4" s="723"/>
      <c r="AZ4" s="723"/>
      <c r="BA4" s="723">
        <f>AW4+1</f>
        <v>46122</v>
      </c>
      <c r="BB4" s="723"/>
      <c r="BC4" s="723"/>
      <c r="BD4" s="723"/>
      <c r="BE4" s="723">
        <f>BA4+1</f>
        <v>46123</v>
      </c>
      <c r="BF4" s="723"/>
      <c r="BG4" s="723"/>
      <c r="BH4" s="723"/>
      <c r="BI4" s="723">
        <f>BE4+1</f>
        <v>46124</v>
      </c>
      <c r="BJ4" s="723"/>
      <c r="BK4" s="723"/>
      <c r="BL4" s="723"/>
      <c r="BM4" s="723">
        <f>BI4+1</f>
        <v>46125</v>
      </c>
      <c r="BN4" s="723"/>
      <c r="BO4" s="723"/>
      <c r="BP4" s="723"/>
      <c r="BQ4" s="723">
        <f>BM4+1</f>
        <v>46126</v>
      </c>
      <c r="BR4" s="723"/>
      <c r="BS4" s="723"/>
      <c r="BT4" s="723"/>
      <c r="BU4" s="723">
        <f>BQ4+1</f>
        <v>46127</v>
      </c>
      <c r="BV4" s="723"/>
      <c r="BW4" s="723"/>
      <c r="BX4" s="723"/>
      <c r="BY4" s="723">
        <f>BU4+1</f>
        <v>46128</v>
      </c>
      <c r="BZ4" s="723"/>
      <c r="CA4" s="723"/>
      <c r="CB4" s="723"/>
      <c r="CC4" s="723">
        <f>BY4+1</f>
        <v>46129</v>
      </c>
      <c r="CD4" s="723"/>
      <c r="CE4" s="723"/>
      <c r="CF4" s="723"/>
      <c r="CG4" s="723">
        <f>CC4+1</f>
        <v>46130</v>
      </c>
      <c r="CH4" s="723"/>
      <c r="CI4" s="723"/>
      <c r="CJ4" s="723"/>
      <c r="CK4" s="723">
        <f>CG4+1</f>
        <v>46131</v>
      </c>
      <c r="CL4" s="723"/>
      <c r="CM4" s="723"/>
      <c r="CN4" s="723"/>
      <c r="CO4" s="723">
        <f>CK4+1</f>
        <v>46132</v>
      </c>
      <c r="CP4" s="723"/>
      <c r="CQ4" s="723"/>
      <c r="CR4" s="723"/>
      <c r="CS4" s="723">
        <f>CO4+1</f>
        <v>46133</v>
      </c>
      <c r="CT4" s="723"/>
      <c r="CU4" s="723"/>
      <c r="CV4" s="723"/>
      <c r="CW4" s="723">
        <f>CS4+1</f>
        <v>46134</v>
      </c>
      <c r="CX4" s="723"/>
      <c r="CY4" s="723"/>
      <c r="CZ4" s="723"/>
      <c r="DA4" s="723">
        <f>CW4+1</f>
        <v>46135</v>
      </c>
      <c r="DB4" s="723"/>
      <c r="DC4" s="723"/>
      <c r="DD4" s="723"/>
      <c r="DE4" s="723">
        <f>DA4+1</f>
        <v>46136</v>
      </c>
      <c r="DF4" s="723"/>
      <c r="DG4" s="723"/>
      <c r="DH4" s="723"/>
      <c r="DI4" s="723">
        <f>DE4+1</f>
        <v>46137</v>
      </c>
      <c r="DJ4" s="723"/>
      <c r="DK4" s="723"/>
      <c r="DL4" s="723"/>
      <c r="DM4" s="723">
        <f>DI4+1</f>
        <v>46138</v>
      </c>
      <c r="DN4" s="723"/>
      <c r="DO4" s="723"/>
      <c r="DP4" s="723"/>
      <c r="DQ4" s="723">
        <f>DM4+1</f>
        <v>46139</v>
      </c>
      <c r="DR4" s="723"/>
      <c r="DS4" s="723"/>
      <c r="DT4" s="723"/>
      <c r="DU4" s="723">
        <f>DQ4+1</f>
        <v>46140</v>
      </c>
      <c r="DV4" s="723"/>
      <c r="DW4" s="723"/>
      <c r="DX4" s="723"/>
      <c r="DY4" s="723">
        <f t="shared" ref="DY4" si="5">DU4+1</f>
        <v>46141</v>
      </c>
      <c r="DZ4" s="723"/>
      <c r="EA4" s="723"/>
      <c r="EB4" s="723"/>
      <c r="EC4" s="723">
        <f t="shared" ref="EC4" si="6">DY4+1</f>
        <v>46142</v>
      </c>
      <c r="ED4" s="723"/>
      <c r="EE4" s="723"/>
      <c r="EF4" s="723"/>
      <c r="EG4" s="723"/>
      <c r="EH4" s="723"/>
      <c r="EI4" s="723"/>
      <c r="EJ4" s="723"/>
      <c r="EK4" s="338" t="s">
        <v>48</v>
      </c>
      <c r="EL4" s="339" t="s">
        <v>49</v>
      </c>
      <c r="EM4" s="346" t="s">
        <v>62</v>
      </c>
      <c r="EN4" s="346" t="s">
        <v>63</v>
      </c>
      <c r="EO4" s="347" t="s">
        <v>64</v>
      </c>
      <c r="EP4" s="148" t="s">
        <v>3178</v>
      </c>
      <c r="EQ4" s="148" t="s">
        <v>3177</v>
      </c>
      <c r="ER4" s="148" t="s">
        <v>51</v>
      </c>
      <c r="ES4" s="149" t="s">
        <v>3179</v>
      </c>
      <c r="ET4" s="149" t="s">
        <v>3180</v>
      </c>
      <c r="EU4" s="149" t="s">
        <v>53</v>
      </c>
      <c r="EV4" s="150" t="s">
        <v>54</v>
      </c>
      <c r="EW4" s="151" t="s">
        <v>55</v>
      </c>
      <c r="EX4" s="152" t="s">
        <v>56</v>
      </c>
      <c r="EY4" s="152" t="s">
        <v>57</v>
      </c>
      <c r="EZ4" s="152" t="s">
        <v>58</v>
      </c>
      <c r="FA4" s="152" t="s">
        <v>59</v>
      </c>
      <c r="FB4" s="152" t="s">
        <v>60</v>
      </c>
      <c r="FC4" s="123" t="s">
        <v>61</v>
      </c>
      <c r="FD4" s="154" t="s">
        <v>153</v>
      </c>
      <c r="FE4" s="155" t="s">
        <v>66</v>
      </c>
      <c r="FF4" s="156">
        <v>30</v>
      </c>
      <c r="FG4" s="157">
        <f>FF4-1</f>
        <v>29</v>
      </c>
      <c r="FH4" s="157">
        <f>FG4-1</f>
        <v>28</v>
      </c>
      <c r="FI4" s="157">
        <f t="shared" ref="FI4:GF4" si="7">FH4-1</f>
        <v>27</v>
      </c>
      <c r="FJ4" s="157">
        <f t="shared" si="7"/>
        <v>26</v>
      </c>
      <c r="FK4" s="157">
        <f t="shared" si="7"/>
        <v>25</v>
      </c>
      <c r="FL4" s="157">
        <f t="shared" si="7"/>
        <v>24</v>
      </c>
      <c r="FM4" s="157">
        <f t="shared" si="7"/>
        <v>23</v>
      </c>
      <c r="FN4" s="157">
        <f t="shared" si="7"/>
        <v>22</v>
      </c>
      <c r="FO4" s="157">
        <f t="shared" si="7"/>
        <v>21</v>
      </c>
      <c r="FP4" s="157">
        <f t="shared" si="7"/>
        <v>20</v>
      </c>
      <c r="FQ4" s="157">
        <f t="shared" si="7"/>
        <v>19</v>
      </c>
      <c r="FR4" s="157">
        <f t="shared" si="7"/>
        <v>18</v>
      </c>
      <c r="FS4" s="157">
        <f t="shared" si="7"/>
        <v>17</v>
      </c>
      <c r="FT4" s="157">
        <f t="shared" si="7"/>
        <v>16</v>
      </c>
      <c r="FU4" s="157">
        <f t="shared" si="7"/>
        <v>15</v>
      </c>
      <c r="FV4" s="157">
        <f t="shared" si="7"/>
        <v>14</v>
      </c>
      <c r="FW4" s="157">
        <f t="shared" si="7"/>
        <v>13</v>
      </c>
      <c r="FX4" s="157">
        <f t="shared" si="7"/>
        <v>12</v>
      </c>
      <c r="FY4" s="157">
        <f t="shared" si="7"/>
        <v>11</v>
      </c>
      <c r="FZ4" s="157">
        <f t="shared" si="7"/>
        <v>10</v>
      </c>
      <c r="GA4" s="157">
        <f t="shared" si="7"/>
        <v>9</v>
      </c>
      <c r="GB4" s="157">
        <f t="shared" si="7"/>
        <v>8</v>
      </c>
      <c r="GC4" s="157">
        <f t="shared" si="7"/>
        <v>7</v>
      </c>
      <c r="GD4" s="157">
        <f t="shared" si="7"/>
        <v>6</v>
      </c>
      <c r="GE4" s="157">
        <f t="shared" si="7"/>
        <v>5</v>
      </c>
      <c r="GF4" s="157">
        <f t="shared" si="7"/>
        <v>4</v>
      </c>
      <c r="GG4" s="157">
        <f>GF4-1</f>
        <v>3</v>
      </c>
      <c r="GH4" s="157">
        <f>GG4-1</f>
        <v>2</v>
      </c>
      <c r="GI4" s="157">
        <f>GH4-1</f>
        <v>1</v>
      </c>
      <c r="GJ4" s="158">
        <v>1</v>
      </c>
      <c r="GK4" s="159" t="s">
        <v>65</v>
      </c>
      <c r="GL4" s="99" t="s">
        <v>67</v>
      </c>
      <c r="GM4" s="99" t="s">
        <v>68</v>
      </c>
      <c r="GN4" s="160">
        <v>29</v>
      </c>
      <c r="GO4" s="160">
        <f>GN4-1</f>
        <v>28</v>
      </c>
      <c r="GP4" s="160">
        <f>GO4-1</f>
        <v>27</v>
      </c>
      <c r="GQ4" s="160">
        <f>GP4-1</f>
        <v>26</v>
      </c>
      <c r="GR4" s="160">
        <f>GQ4-1</f>
        <v>25</v>
      </c>
      <c r="GS4" s="160">
        <f t="shared" ref="GS4:HL4" si="8">GR4-1</f>
        <v>24</v>
      </c>
      <c r="GT4" s="160">
        <f t="shared" si="8"/>
        <v>23</v>
      </c>
      <c r="GU4" s="160">
        <f t="shared" si="8"/>
        <v>22</v>
      </c>
      <c r="GV4" s="160">
        <f t="shared" si="8"/>
        <v>21</v>
      </c>
      <c r="GW4" s="160">
        <f t="shared" si="8"/>
        <v>20</v>
      </c>
      <c r="GX4" s="160">
        <f t="shared" si="8"/>
        <v>19</v>
      </c>
      <c r="GY4" s="160">
        <f t="shared" si="8"/>
        <v>18</v>
      </c>
      <c r="GZ4" s="160">
        <f t="shared" si="8"/>
        <v>17</v>
      </c>
      <c r="HA4" s="160">
        <f t="shared" si="8"/>
        <v>16</v>
      </c>
      <c r="HB4" s="160">
        <f t="shared" si="8"/>
        <v>15</v>
      </c>
      <c r="HC4" s="160">
        <f t="shared" si="8"/>
        <v>14</v>
      </c>
      <c r="HD4" s="160">
        <f t="shared" si="8"/>
        <v>13</v>
      </c>
      <c r="HE4" s="160">
        <f t="shared" si="8"/>
        <v>12</v>
      </c>
      <c r="HF4" s="160">
        <f t="shared" si="8"/>
        <v>11</v>
      </c>
      <c r="HG4" s="160">
        <f t="shared" si="8"/>
        <v>10</v>
      </c>
      <c r="HH4" s="160">
        <f t="shared" si="8"/>
        <v>9</v>
      </c>
      <c r="HI4" s="160">
        <f t="shared" si="8"/>
        <v>8</v>
      </c>
      <c r="HJ4" s="160">
        <f t="shared" si="8"/>
        <v>7</v>
      </c>
      <c r="HK4" s="160">
        <f t="shared" si="8"/>
        <v>6</v>
      </c>
      <c r="HL4" s="160">
        <f t="shared" si="8"/>
        <v>5</v>
      </c>
      <c r="HM4" s="160">
        <f>HL4-1</f>
        <v>4</v>
      </c>
      <c r="HN4" s="160">
        <f>HM4-1</f>
        <v>3</v>
      </c>
      <c r="HO4" s="160">
        <f>HN4-1</f>
        <v>2</v>
      </c>
      <c r="HP4" s="160">
        <f>HO4-1</f>
        <v>1</v>
      </c>
      <c r="HW4" s="155" t="s">
        <v>66</v>
      </c>
      <c r="HY4" s="278" t="s">
        <v>62</v>
      </c>
      <c r="HZ4" s="278" t="s">
        <v>63</v>
      </c>
      <c r="IA4" s="279" t="s">
        <v>64</v>
      </c>
    </row>
    <row r="5" spans="1:237" s="10" customFormat="1" ht="19.5" customHeight="1" thickBot="1" x14ac:dyDescent="0.25">
      <c r="A5" s="154"/>
      <c r="B5" s="161"/>
      <c r="C5" s="161"/>
      <c r="D5" s="161"/>
      <c r="E5" s="161"/>
      <c r="F5" s="365" t="s">
        <v>3181</v>
      </c>
      <c r="G5" s="366" t="s">
        <v>3182</v>
      </c>
      <c r="H5" s="162"/>
      <c r="I5" s="163"/>
      <c r="J5" s="164"/>
      <c r="K5" s="164"/>
      <c r="L5" s="164"/>
      <c r="M5" s="164"/>
      <c r="N5" s="341"/>
      <c r="O5" s="284"/>
      <c r="P5" s="284"/>
      <c r="Q5" s="116" t="s">
        <v>69</v>
      </c>
      <c r="R5" s="117" t="s">
        <v>70</v>
      </c>
      <c r="S5" s="116" t="s">
        <v>71</v>
      </c>
      <c r="T5" s="117" t="s">
        <v>72</v>
      </c>
      <c r="U5" s="116" t="s">
        <v>69</v>
      </c>
      <c r="V5" s="117" t="s">
        <v>70</v>
      </c>
      <c r="W5" s="116" t="s">
        <v>71</v>
      </c>
      <c r="X5" s="117" t="s">
        <v>72</v>
      </c>
      <c r="Y5" s="116" t="s">
        <v>69</v>
      </c>
      <c r="Z5" s="117" t="s">
        <v>70</v>
      </c>
      <c r="AA5" s="116" t="s">
        <v>71</v>
      </c>
      <c r="AB5" s="117" t="s">
        <v>72</v>
      </c>
      <c r="AC5" s="116" t="s">
        <v>69</v>
      </c>
      <c r="AD5" s="117" t="s">
        <v>70</v>
      </c>
      <c r="AE5" s="116" t="s">
        <v>71</v>
      </c>
      <c r="AF5" s="117" t="s">
        <v>72</v>
      </c>
      <c r="AG5" s="116" t="s">
        <v>69</v>
      </c>
      <c r="AH5" s="117" t="s">
        <v>70</v>
      </c>
      <c r="AI5" s="116" t="s">
        <v>71</v>
      </c>
      <c r="AJ5" s="117" t="s">
        <v>72</v>
      </c>
      <c r="AK5" s="116" t="s">
        <v>69</v>
      </c>
      <c r="AL5" s="117" t="s">
        <v>70</v>
      </c>
      <c r="AM5" s="116" t="s">
        <v>71</v>
      </c>
      <c r="AN5" s="117" t="s">
        <v>72</v>
      </c>
      <c r="AO5" s="116" t="s">
        <v>69</v>
      </c>
      <c r="AP5" s="117" t="s">
        <v>70</v>
      </c>
      <c r="AQ5" s="116" t="s">
        <v>71</v>
      </c>
      <c r="AR5" s="117" t="s">
        <v>72</v>
      </c>
      <c r="AS5" s="116" t="s">
        <v>69</v>
      </c>
      <c r="AT5" s="117" t="s">
        <v>70</v>
      </c>
      <c r="AU5" s="116" t="s">
        <v>71</v>
      </c>
      <c r="AV5" s="117" t="s">
        <v>72</v>
      </c>
      <c r="AW5" s="116" t="s">
        <v>69</v>
      </c>
      <c r="AX5" s="117" t="s">
        <v>70</v>
      </c>
      <c r="AY5" s="116" t="s">
        <v>71</v>
      </c>
      <c r="AZ5" s="117" t="s">
        <v>72</v>
      </c>
      <c r="BA5" s="116" t="s">
        <v>69</v>
      </c>
      <c r="BB5" s="117" t="s">
        <v>70</v>
      </c>
      <c r="BC5" s="116" t="s">
        <v>71</v>
      </c>
      <c r="BD5" s="117" t="s">
        <v>72</v>
      </c>
      <c r="BE5" s="116" t="s">
        <v>69</v>
      </c>
      <c r="BF5" s="117" t="s">
        <v>70</v>
      </c>
      <c r="BG5" s="116" t="s">
        <v>71</v>
      </c>
      <c r="BH5" s="117" t="s">
        <v>72</v>
      </c>
      <c r="BI5" s="116" t="s">
        <v>69</v>
      </c>
      <c r="BJ5" s="117" t="s">
        <v>70</v>
      </c>
      <c r="BK5" s="116" t="s">
        <v>71</v>
      </c>
      <c r="BL5" s="117" t="s">
        <v>72</v>
      </c>
      <c r="BM5" s="116" t="s">
        <v>69</v>
      </c>
      <c r="BN5" s="117" t="s">
        <v>70</v>
      </c>
      <c r="BO5" s="116" t="s">
        <v>71</v>
      </c>
      <c r="BP5" s="117" t="s">
        <v>72</v>
      </c>
      <c r="BQ5" s="116" t="s">
        <v>69</v>
      </c>
      <c r="BR5" s="117" t="s">
        <v>70</v>
      </c>
      <c r="BS5" s="116" t="s">
        <v>71</v>
      </c>
      <c r="BT5" s="117" t="s">
        <v>72</v>
      </c>
      <c r="BU5" s="116" t="s">
        <v>69</v>
      </c>
      <c r="BV5" s="117" t="s">
        <v>70</v>
      </c>
      <c r="BW5" s="116" t="s">
        <v>71</v>
      </c>
      <c r="BX5" s="117" t="s">
        <v>72</v>
      </c>
      <c r="BY5" s="116" t="s">
        <v>69</v>
      </c>
      <c r="BZ5" s="117" t="s">
        <v>70</v>
      </c>
      <c r="CA5" s="116" t="s">
        <v>71</v>
      </c>
      <c r="CB5" s="117" t="s">
        <v>72</v>
      </c>
      <c r="CC5" s="116" t="s">
        <v>69</v>
      </c>
      <c r="CD5" s="117" t="s">
        <v>70</v>
      </c>
      <c r="CE5" s="116" t="s">
        <v>71</v>
      </c>
      <c r="CF5" s="117" t="s">
        <v>72</v>
      </c>
      <c r="CG5" s="116" t="s">
        <v>69</v>
      </c>
      <c r="CH5" s="117" t="s">
        <v>70</v>
      </c>
      <c r="CI5" s="116" t="s">
        <v>71</v>
      </c>
      <c r="CJ5" s="117" t="s">
        <v>72</v>
      </c>
      <c r="CK5" s="116" t="s">
        <v>69</v>
      </c>
      <c r="CL5" s="117" t="s">
        <v>70</v>
      </c>
      <c r="CM5" s="116" t="s">
        <v>71</v>
      </c>
      <c r="CN5" s="117" t="s">
        <v>72</v>
      </c>
      <c r="CO5" s="116" t="s">
        <v>69</v>
      </c>
      <c r="CP5" s="117" t="s">
        <v>70</v>
      </c>
      <c r="CQ5" s="116" t="s">
        <v>71</v>
      </c>
      <c r="CR5" s="117" t="s">
        <v>72</v>
      </c>
      <c r="CS5" s="116" t="s">
        <v>69</v>
      </c>
      <c r="CT5" s="117" t="s">
        <v>70</v>
      </c>
      <c r="CU5" s="116" t="s">
        <v>71</v>
      </c>
      <c r="CV5" s="117" t="s">
        <v>72</v>
      </c>
      <c r="CW5" s="116" t="s">
        <v>69</v>
      </c>
      <c r="CX5" s="117" t="s">
        <v>70</v>
      </c>
      <c r="CY5" s="116" t="s">
        <v>71</v>
      </c>
      <c r="CZ5" s="117" t="s">
        <v>72</v>
      </c>
      <c r="DA5" s="116" t="s">
        <v>69</v>
      </c>
      <c r="DB5" s="117" t="s">
        <v>70</v>
      </c>
      <c r="DC5" s="116" t="s">
        <v>71</v>
      </c>
      <c r="DD5" s="117" t="s">
        <v>72</v>
      </c>
      <c r="DE5" s="116" t="s">
        <v>69</v>
      </c>
      <c r="DF5" s="117" t="s">
        <v>70</v>
      </c>
      <c r="DG5" s="116" t="s">
        <v>71</v>
      </c>
      <c r="DH5" s="117" t="s">
        <v>72</v>
      </c>
      <c r="DI5" s="116" t="s">
        <v>69</v>
      </c>
      <c r="DJ5" s="117" t="s">
        <v>70</v>
      </c>
      <c r="DK5" s="116" t="s">
        <v>71</v>
      </c>
      <c r="DL5" s="117" t="s">
        <v>72</v>
      </c>
      <c r="DM5" s="116" t="s">
        <v>69</v>
      </c>
      <c r="DN5" s="117" t="s">
        <v>70</v>
      </c>
      <c r="DO5" s="116" t="s">
        <v>71</v>
      </c>
      <c r="DP5" s="117" t="s">
        <v>72</v>
      </c>
      <c r="DQ5" s="116" t="s">
        <v>69</v>
      </c>
      <c r="DR5" s="117" t="s">
        <v>70</v>
      </c>
      <c r="DS5" s="116" t="s">
        <v>71</v>
      </c>
      <c r="DT5" s="117" t="s">
        <v>72</v>
      </c>
      <c r="DU5" s="116" t="s">
        <v>69</v>
      </c>
      <c r="DV5" s="117" t="s">
        <v>70</v>
      </c>
      <c r="DW5" s="116" t="s">
        <v>71</v>
      </c>
      <c r="DX5" s="117" t="s">
        <v>72</v>
      </c>
      <c r="DY5" s="116" t="s">
        <v>69</v>
      </c>
      <c r="DZ5" s="117" t="s">
        <v>70</v>
      </c>
      <c r="EA5" s="116" t="s">
        <v>71</v>
      </c>
      <c r="EB5" s="117" t="s">
        <v>72</v>
      </c>
      <c r="EC5" s="116" t="s">
        <v>69</v>
      </c>
      <c r="ED5" s="117" t="s">
        <v>70</v>
      </c>
      <c r="EE5" s="116" t="s">
        <v>71</v>
      </c>
      <c r="EF5" s="117" t="s">
        <v>72</v>
      </c>
      <c r="EG5" s="116" t="s">
        <v>69</v>
      </c>
      <c r="EH5" s="117" t="s">
        <v>70</v>
      </c>
      <c r="EI5" s="116" t="s">
        <v>71</v>
      </c>
      <c r="EJ5" s="117" t="s">
        <v>72</v>
      </c>
      <c r="EK5" s="449"/>
      <c r="EL5" s="451"/>
      <c r="EM5" s="346"/>
      <c r="EN5" s="346"/>
      <c r="EO5" s="347"/>
      <c r="EP5" s="165"/>
      <c r="EQ5" s="165"/>
      <c r="ER5" s="166"/>
      <c r="ES5" s="166"/>
      <c r="ET5" s="166"/>
      <c r="EU5" s="166"/>
      <c r="EV5" s="150"/>
      <c r="EW5" s="167"/>
      <c r="EX5" s="123"/>
      <c r="EY5" s="81"/>
      <c r="EZ5" s="81"/>
      <c r="FA5" s="81"/>
      <c r="FB5" s="81"/>
      <c r="FC5" s="168"/>
      <c r="FD5" s="152"/>
      <c r="FE5" s="169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70"/>
      <c r="GL5" s="98"/>
      <c r="GM5" s="98"/>
      <c r="HW5" s="169"/>
      <c r="HY5" s="278"/>
      <c r="HZ5" s="278"/>
      <c r="IA5" s="279"/>
    </row>
    <row r="6" spans="1:237" s="64" customFormat="1" ht="22.5" customHeight="1" x14ac:dyDescent="0.25">
      <c r="A6" t="s">
        <v>3194</v>
      </c>
      <c r="B6" s="522" t="s">
        <v>3195</v>
      </c>
      <c r="C6" s="523">
        <v>1</v>
      </c>
      <c r="D6" s="524" t="s">
        <v>3196</v>
      </c>
      <c r="E6" s="524" t="s">
        <v>3197</v>
      </c>
      <c r="F6" s="525" t="s">
        <v>3181</v>
      </c>
      <c r="G6" s="525" t="s">
        <v>3182</v>
      </c>
      <c r="H6" s="350" t="s">
        <v>1284</v>
      </c>
      <c r="I6" s="351" t="s">
        <v>1284</v>
      </c>
      <c r="J6" s="409" t="s">
        <v>3183</v>
      </c>
      <c r="K6" s="410" t="s">
        <v>3184</v>
      </c>
      <c r="L6" s="329">
        <f>CONTINUA!BV6</f>
        <v>0</v>
      </c>
      <c r="M6" s="329">
        <f>CONTINUA!BW6</f>
        <v>0</v>
      </c>
      <c r="N6" s="342"/>
      <c r="O6" s="288" t="s">
        <v>3326</v>
      </c>
      <c r="P6" s="330">
        <v>0</v>
      </c>
      <c r="Q6" s="400"/>
      <c r="R6" s="401"/>
      <c r="S6" s="400"/>
      <c r="T6" s="401"/>
      <c r="U6" s="400"/>
      <c r="V6" s="401"/>
      <c r="W6" s="400"/>
      <c r="X6" s="401"/>
      <c r="Y6" s="400"/>
      <c r="Z6" s="401"/>
      <c r="AA6" s="400"/>
      <c r="AB6" s="401"/>
      <c r="AC6" s="400"/>
      <c r="AD6" s="401"/>
      <c r="AE6" s="400"/>
      <c r="AF6" s="401"/>
      <c r="AG6" s="400"/>
      <c r="AH6" s="401"/>
      <c r="AI6" s="400"/>
      <c r="AJ6" s="401"/>
      <c r="AK6" s="400"/>
      <c r="AL6" s="401"/>
      <c r="AM6" s="400"/>
      <c r="AN6" s="401"/>
      <c r="AO6" s="400"/>
      <c r="AP6" s="401"/>
      <c r="AQ6" s="400"/>
      <c r="AR6" s="401"/>
      <c r="AS6" s="400"/>
      <c r="AT6" s="401"/>
      <c r="AU6" s="400"/>
      <c r="AV6" s="401"/>
      <c r="AW6" s="400"/>
      <c r="AX6" s="401"/>
      <c r="AY6" s="400"/>
      <c r="AZ6" s="401"/>
      <c r="BA6" s="400"/>
      <c r="BB6" s="401"/>
      <c r="BC6" s="400"/>
      <c r="BD6" s="401"/>
      <c r="BE6" s="400"/>
      <c r="BF6" s="401"/>
      <c r="BG6" s="400"/>
      <c r="BH6" s="401"/>
      <c r="BI6" s="400"/>
      <c r="BJ6" s="401"/>
      <c r="BK6" s="400"/>
      <c r="BL6" s="401"/>
      <c r="BM6" s="400"/>
      <c r="BN6" s="401"/>
      <c r="BO6" s="400"/>
      <c r="BP6" s="401"/>
      <c r="BQ6" s="400"/>
      <c r="BR6" s="401"/>
      <c r="BS6" s="400"/>
      <c r="BT6" s="401"/>
      <c r="BU6" s="400"/>
      <c r="BV6" s="401"/>
      <c r="BW6" s="400"/>
      <c r="BX6" s="401"/>
      <c r="BY6" s="400"/>
      <c r="BZ6" s="401"/>
      <c r="CA6" s="400"/>
      <c r="CB6" s="401"/>
      <c r="CC6" s="400"/>
      <c r="CD6" s="401"/>
      <c r="CE6" s="400"/>
      <c r="CF6" s="401"/>
      <c r="CG6" s="400"/>
      <c r="CH6" s="401"/>
      <c r="CI6" s="400"/>
      <c r="CJ6" s="401"/>
      <c r="CK6" s="400"/>
      <c r="CL6" s="401"/>
      <c r="CM6" s="400"/>
      <c r="CN6" s="401"/>
      <c r="CO6" s="400"/>
      <c r="CP6" s="401"/>
      <c r="CQ6" s="400"/>
      <c r="CR6" s="401"/>
      <c r="CS6" s="400"/>
      <c r="CT6" s="401"/>
      <c r="CU6" s="400"/>
      <c r="CV6" s="401"/>
      <c r="CW6" s="400"/>
      <c r="CX6" s="401"/>
      <c r="CY6" s="400"/>
      <c r="CZ6" s="401"/>
      <c r="DA6" s="400"/>
      <c r="DB6" s="401"/>
      <c r="DC6" s="400"/>
      <c r="DD6" s="401"/>
      <c r="DE6" s="400"/>
      <c r="DF6" s="401"/>
      <c r="DG6" s="400"/>
      <c r="DH6" s="401"/>
      <c r="DI6" s="400"/>
      <c r="DJ6" s="401"/>
      <c r="DK6" s="400"/>
      <c r="DL6" s="401"/>
      <c r="DM6" s="400"/>
      <c r="DN6" s="401"/>
      <c r="DO6" s="400"/>
      <c r="DP6" s="401"/>
      <c r="DQ6" s="400"/>
      <c r="DR6" s="401"/>
      <c r="DS6" s="400"/>
      <c r="DT6" s="401"/>
      <c r="DU6" s="400"/>
      <c r="DV6" s="401"/>
      <c r="DW6" s="400"/>
      <c r="DX6" s="401"/>
      <c r="DY6" s="400"/>
      <c r="DZ6" s="401"/>
      <c r="EA6" s="400"/>
      <c r="EB6" s="401"/>
      <c r="EC6" s="400"/>
      <c r="ED6" s="401"/>
      <c r="EE6" s="400"/>
      <c r="EF6" s="401"/>
      <c r="EG6" s="400"/>
      <c r="EH6" s="401"/>
      <c r="EI6" s="400"/>
      <c r="EJ6" s="447"/>
      <c r="EK6" s="510"/>
      <c r="EL6" s="513"/>
      <c r="EM6" s="520"/>
      <c r="EN6" s="520"/>
      <c r="EO6" s="520"/>
      <c r="EP6" s="171">
        <f t="shared" ref="EP6:EP10" si="9">Q6</f>
        <v>0</v>
      </c>
      <c r="EQ6" s="171">
        <f t="shared" ref="EQ6:EQ10" si="10">U6+Y6+AC6+AG6+AK6+AO6+AS6+AW6+BA6+BE6+BI6+BM6+BQ6+BU6+BY6+CC6+CG6+CK6+CO6+CS6+CW6+DA6+DE6+DI6+DM6+DQ6+DU6+DY6+EC6+EG6</f>
        <v>0</v>
      </c>
      <c r="ER6" s="171">
        <f t="shared" ref="ER6:ER10" si="11">S6+W6+AA6+AE6+AI6+AM6+AQ6+AU6+AY6+BC6+BG6+BK6+BO6+BS6+BW6+CA6+CE6+CI6+CM6+CQ6+CU6+CY6+DC6+DG6+DK6+DO6+DS6+DW6+EA6+EE6+EI6</f>
        <v>0</v>
      </c>
      <c r="ES6" s="171">
        <f t="shared" ref="ES6:ES10" si="12">R6</f>
        <v>0</v>
      </c>
      <c r="ET6" s="171">
        <f t="shared" ref="ET6:ET10" si="13">V6+Z6+AD6+AH6+AL6+AP6+AT6+AX6+BB6+BF6+BJ6+BN6+BR6+BV6+BZ6+CD6+CH6+CL6+CP6+CT6+CX6+DB6+DF6+DJ6+DN6+DR6+DV6+DZ6+ED6+EH6</f>
        <v>0</v>
      </c>
      <c r="EU6" s="171">
        <f t="shared" ref="EU6:EU10" si="14">T6+X6+AB6+AF6+AJ6+AN6+AR6+AV6+AZ6+BD6+BH6+BL6+BP6+BT6+BX6+CB6+CF6+CJ6+CN6+CR6+CV6+CZ6+DD6+DH6+DL6+DP6+DT6+DX6+EB6+EF6+EJ6</f>
        <v>0</v>
      </c>
      <c r="EV6" s="172">
        <f t="shared" ref="EV6:EV10" si="15">EP6+EQ6+ES6+ET6+ER6+EU6</f>
        <v>0</v>
      </c>
      <c r="EW6" s="367">
        <f>IF(C6=4,IF(MAX(Q6:EJ8)&gt;0,(Especiall/30*(IF(($G6-$F6)=($G$5-$F$5),30,IF(DAY($G6)=31,($G6-$F6),($G6-$F6)+1)))),0),0)</f>
        <v>0</v>
      </c>
      <c r="EX6" s="248">
        <f t="shared" ref="EX6:EX9" si="16">FF6</f>
        <v>24057.41</v>
      </c>
      <c r="EY6" s="174">
        <f>(L6*regular)+(M6*Cadeirantee)</f>
        <v>0</v>
      </c>
      <c r="EZ6" s="249">
        <f>SUMIF(FG6:GJ6,"&gt;0")</f>
        <v>0</v>
      </c>
      <c r="FA6" s="249">
        <f>SUMIF(FG6:GJ6,"&lt;0")+SUMIF(GN6:HP6,"&lt;0")</f>
        <v>0</v>
      </c>
      <c r="FB6" s="174">
        <v>0</v>
      </c>
      <c r="FC6" s="175">
        <f>N6*km*'VALORES TABELA'!$B$13</f>
        <v>0</v>
      </c>
      <c r="FD6" s="250">
        <f>GL6</f>
        <v>0</v>
      </c>
      <c r="FE6" s="176">
        <f>(EW6+EW7+EW8+EW9+EX6+EX7+EX8+EX9+EY6+EY7+EY8+EY9+EY10+EZ6+EZ7+EZ8+EZ9+FA6+FA7+FA8+FA9+FC6+FC7+FC8+FC9+HY6-HZ6-IA6+FD6+FD7+FD8+FD9+FB10)</f>
        <v>24057.41</v>
      </c>
      <c r="FF6" s="177">
        <f>IF(C6=4,SUM(Q6+Q7+Q8+S6+S7+S8)*Percapita/30*FF$4+(R6+R7+R8+T6+T7+T8)*Cadeirante/30*FF$4,IF(C6=3,IF(Q9+S9=10,Fixo/30*FF$4+(Q6+Q7+Q8+S6+S7+S8)*Percapita/30*FF$4+(R9+T9)*Cadeirante/30*FF$4,IF(Q9+S9&lt;=9,(Q9+S9)*Crechee/30*FF$4)+(R9+T9)*Cadeirante/30*FF$4+(Q6+Q7+Q8+S6+S7+S8)*Percapita/30*FF$4)+IF(Q9+S9&gt;=11,Fixo/30*FF$4+(Q9+S9-10)*Crechee/30*FF$4,0),IF(C6=2,IF(R6+R7+R8+R9+T6+T7+T8+T9=1,Cadeirante/30*FF$4,IF(R6+R7+R8+R9+T6+T7+T8+T9=2,Fixo/30*FF$4,IF(R6+R7+R8+R9+T6+T7+T8+T9&gt;2,Fixo/30*FF$4+(R6+R7+R8+R9+T6+T7+T8+T9-2)*Cadeirante/30*FF$4)))+(Q6+Q7+Q8+S6+S7+S8)*Percapita/30*FF$4+(Q9+S9)*Crechee/30*FF$4,IF(C6=1,IF(Q6+Q7+Q8+R6+R7+R8+S6+S7+S8+T6+T7+T8&lt;=15,(Q6+Q7+Q8+S6+S7+S8)*Percapita/30*FF$4,IF(Q6+Q7+Q8+R6+R7+R8+S6+S7+S8+T6+T7+T8&gt;=16,Fixo/30*FF$4+(Q6+Q7+Q8+R6+R7+R8+S6+S7+S8+T6+T7-16)*Percapita/30*FF$4))))))</f>
        <v>24057.41</v>
      </c>
      <c r="FG6" s="177">
        <f>IF(C6=4,SUM(U6+U7+U8+W6+W7+W8)*Percapita/30*FG$4+(V6+V7+V8+X6+X7+X8)*Cadeirante/30*FG$4,IF(C6=3,IF(U9+W9=10,Fixo/30*FG$4+(U6+U7+U8+W6+W7+W8)*Percapita/30*FG$4+(V9+X9)*Cadeirante/30*FG$4,IF(U9+W9&lt;=9,(U9+W9)*Crechee/30*FG$4)+(V9+X9)*Cadeirante/30*FG$4+(U6+U7+U8+W6+W7+W8)*Percapita/30*FG$4)+IF(U9+W9&gt;=11,Fixo/30*FG$4+(U9+W9-10)*Crechee/30*FG$4,0),IF(C6=2,IF(V6+V7+V8+V9+X6+X7+X8+X9=1,Cadeirante/30*FG$4,IF(V6+V7+V8+V9+X6+X7+X8+X9=2,Fixo/30*FG$4,IF(V6+V7+V8+V9+X6+X7+X8+X9&gt;2,Fixo/30*FG$4+(V6+V7+V8+V9+X6+X7+X8+X9-2)*Cadeirante/30*FG$4)))+(U6+U7+U8+W6+W7+W8)*Percapita/30*FG$4+(U9+W9)*Crechee/30*FG$4,IF(C6=1,IF(U6+U7+U8+V6+V7+V8+W6+W7+W8+X6+X7+X8&lt;=15,(U6+U7+U8+W6+W7+W8)*Percapita/30*FG$4,IF(U6+U7+U8+V6+V7+V8+W6+W7+W8+X6+X7+X8&gt;=16,Fixo/30*FG$4+(U6+U7+U8+V6+V7+V8+W6+W7+W8+X6+X7-16)*Percapita/30*FG$4))))))</f>
        <v>0</v>
      </c>
      <c r="FH6" s="177">
        <f>IF(C6=4,SUM(Y6+Y7+Y8+AA6+AA7+AA8)*Percapita/30*FH$4+(Z6+Z7+Z8+AB6+AB7+AB8)*Cadeirante/30*FH$4,IF(C6=3,IF(Y9+AA9=10,Fixo/30*FH$4+(Y6+Y7+Y8+AA6+AA7+AA8)*Percapita/30*FH$4+(Z9+AB9)*Cadeirante/30*FH$4,IF(Y9+AA9&lt;=9,(Y9+AA9)*Crechee/30*FH$4)+(Z9+AB9)*Cadeirante/30*FH$4+(Y6+Y7+Y8+AA6+AA7+AA8)*Percapita/30*FH$4)+IF(Y9+AA9&gt;=11,Fixo/30*FH$4+(Y9+AA9-10)*Crechee/30*FH$4,0),IF(C6=2,IF(Z6+Z7+Z8+Z9+AB6+AB7+AB8+AB9=1,Cadeirante/30*FH$4,IF(Z6+Z7+Z8+Z9+AB6+AB7+AB8+AB9=2,Fixo/30*FH$4,IF(Z6+Z7+Z8+Z9+AB6+AB7+AB8+AB9&gt;2,Fixo/30*FH$4+(Z6+Z7+Z8+Z9+AB6+AB7+AB8+AB9-2)*Cadeirante/30*FH$4)))+(Y6+Y7+Y8+AA6+AA7+AA8)*Percapita/30*FH$4+(Y9+AA9)*Crechee/30*FH$4,IF(C6=1,IF(Y6+Y7+Y8+Z6+Z7+Z8+AA6+AA7+AA8+AB6+AB7+AB8&lt;=15,(Y6+Y7+Y8+AA6+AA7+AA8)*Percapita/30*FH$4,IF(Y6+Y7+Y8+Z6+Z7+Z8+AA6+AA7+AA8+AB6+AB7+AB8&gt;=16,Fixo/30*FH$4+(Y6+Y7+Y8+Z6+Z7+Z8+AA6+AA7+AA8+AB6+AB7-16)*Percapita/30*FH$4))))))</f>
        <v>0</v>
      </c>
      <c r="FI6" s="177">
        <f>IF(C6=4,SUM(AC6+AC7+AC8+AE6+AE7+AE8)*Percapita/30*FI$4+(AD6+AD7+AD8+AF6+AF7+AF8)*Cadeirante/30*FI$4,IF(C6=3,IF(AC9+AE9=10,Fixo/30*FI$4+(AC6+AC7+AC8+AE6+AE7+AE8)*Percapita/30*FI$4+(AD9+AF9)*Cadeirante/30*FI$4,IF(AC9+AE9&lt;=9,(AC9+AE9)*Crechee/30*FI$4)+(AD9+AF9)*Cadeirante/30*FI$4+(AC6+AC7+AC8+AE6+AE7+AE8)*Percapita/30*FI$4)+IF(AC9+AE9&gt;=11,Fixo/30*FI$4+(AC9+AE9-10)*Crechee/30*FI$4,0),IF(C6=2,IF(AD6+AD7+AD8+AD9+AF6+AF7+AF8+AF9=1,Cadeirante/30*FI$4,IF(AD6+AD7+AD8+AD9+AF6+AF7+AF8+AF9=2,Fixo/30*FI$4,IF(AD6+AD7+AD8+AD9+AF6+AF7+AF8+AF9&gt;2,Fixo/30*FI$4+(AD6+AD7+AD8+AD9+AF6+AF7+AF8+AF9-2)*Cadeirante/30*FI$4)))+(AC6+AC7+AC8+AE6+AE7+AE8)*Percapita/30*FI$4+(AC9+AE9)*Crechee/30*FI$4,IF(C6=1,IF(AC6+AC7+AC8+AD6+AD7+AD8+AE6+AE7+AE8+AF6+AF7+AF8&lt;=15,(AC6+AC7+AC8+AE6+AE7+AE8)*Percapita/30*FI$4,IF(AC6+AC7+AC8+AD6+AD7+AD8+AE6+AE7+AE8+AF6+AF7+AF8&gt;=16,Fixo/30*FI$4+(AC6+AC7+AC8+AD6+AD7+AD8+AE6+AE7+AE8+AF6+AF7-16)*Percapita/30*FI$4))))))</f>
        <v>0</v>
      </c>
      <c r="FJ6" s="177">
        <f>IF(C6=4,SUM(AG6+AG7+AG8+AI6+AI7+AI8)*Percapita/30*FJ$4+(AH6+AH7+AH8+AJ6+AJ7+AJ8)*Cadeirante/30*FJ$4,IF(C6=3,IF(AG9+AI9=10,Fixo/30*FJ$4+(AG6+AG7+AG8+AI6+AI7+AI8)*Percapita/30*FJ$4+(AH9+AJ9)*Cadeirante/30*FJ$4,IF(AG9+AI9&lt;=9,(AG9+AI9)*Crechee/30*FJ$4)+(AH9+AJ9)*Cadeirante/30*FJ$4+(AG6+AG7+AG8+AI6+AI7+AI8)*Percapita/30*FJ$4)+IF(AG9+AI9&gt;=11,Fixo/30*FJ$4+(AG9+AI9-10)*Crechee/30*FJ$4,0),IF(C6=2,IF(AH6+AH7+AH8+AH9+AJ6+AJ7+AJ8+AJ9=1,Cadeirante/30*FJ$4,IF(AH6+AH7+AH8+AH9+AJ6+AJ7+AJ8+AJ9=2,Fixo/30*FJ$4,IF(AH6+AH7+AH8+AH9+AJ6+AJ7+AJ8+AJ9&gt;2,Fixo/30*FJ$4+(AH6+AH7+AH8+AH9+AJ6+AJ7+AJ8+AJ9-2)*Cadeirante/30*FJ$4)))+(AG6+AG7+AG8+AI6+AI7+AI8)*Percapita/30*FJ$4+(AG9+AI9)*Crechee/30*FJ$4,IF(C6=1,IF(AG6+AG7+AG8+AH6+AH7+AH8+AI6+AI7+AI8+AJ6+AJ7+AJ8&lt;=15,(AG6+AG7+AG8+AI6+AI7+AI8)*Percapita/30*FJ$4,IF(AG6+AG7+AG8+AH6+AH7+AH8+AI6+AI7+AI8+AJ6+AJ7+AJ8&gt;=16,Fixo/30*FJ$4+(AG6+AG7+AG8+AH6+AH7+AH8+AI6+AI7+AI8+AJ6+AJ7-16)*Percapita/30*FJ$4))))))</f>
        <v>0</v>
      </c>
      <c r="FK6" s="177">
        <f>IF(C6=4,SUM(AK6+AK7+AK8+AM6+AM7+AM8)*Percapita/30*FK$4+(AL6+AL7+AL8+AN6+AN7+AN8)*Cadeirante/30*FK$4,IF(C6=3,IF(AK9+AM9=10,Fixo/30*FK$4+(AK6+AK7+AK8+AM6+AM7+AM8)*Percapita/30*FK$4+(AL9+AN9)*Cadeirante/30*FK$4,IF(AK9+AM9&lt;=9,(AK9+AM9)*Crechee/30*FK$4)+(AL9+AN9)*Cadeirante/30*FK$4+(AK6+AK7+AK8+AM6+AM7+AM8)*Percapita/30*FK$4)+IF(AK9+AM9&gt;=11,Fixo/30*FK$4+(AK9+AM9-10)*Crechee/30*FK$4,0),IF(C6=2,IF(AL6+AL7+AL8+AL9+AN6+AN7+AN8+AN9=1,Cadeirante/30*FK$4,IF(AL6+AL7+AL8+AL9+AN6+AN7+AN8+AN9=2,Fixo/30*FK$4,IF(AL6+AL7+AL8+AL9+AN6+AN7+AN8+AN9&gt;2,Fixo/30*FK$4+(AL6+AL7+AL8+AL9+AN6+AN7+AN8+AN9-2)*Cadeirante/30*FK$4)))+(AK6+AK7+AK8+AM6+AM7+AM8)*Percapita/30*FK$4+(AK9+AM9)*Crechee/30*FK$4,IF(C6=1,IF(AK6+AK7+AK8+AL6+AL7+AL8+AM6+AM7+AM8+AN6+AN7+AN8&lt;=15,(AK6+AK7+AK8+AM6+AM7+AM8)*Percapita/30*FK$4,IF(AK6+AK7+AK8+AL6+AL7+AL8+AM6+AM7+AM8+AN6+AN7+AN8&gt;=16,Fixo/30*FK$4+(AK6+AK7+AK8+AL6+AL7+AL8+AM6+AM7+AM8+AN6+AN7-16)*Percapita/30*FK$4))))))</f>
        <v>0</v>
      </c>
      <c r="FL6" s="177">
        <f>IF(C6=4,SUM(AO6+AO7+AO8+AQ6+AQ7+AQ8)*Percapita/30*FL$4+(AP6+AP7+AP8+AR6+AR7+AR8)*Cadeirante/30*FL$4,IF(C6=3,IF(AO9+AQ9=10,Fixo/30*FL$4+(AO6+AO7+AO8+AQ6+AQ7+AQ8)*Percapita/30*FL$4+(AP9+AR9)*Cadeirante/30*FL$4,IF(AO9+AQ9&lt;=9,(AO9+AQ9)*Crechee/30*FL$4)+(AP9+AR9)*Cadeirante/30*FL$4+(AO6+AO7+AO8+AQ6+AQ7+AQ8)*Percapita/30*FL$4)+IF(AO9+AQ9&gt;=11,Fixo/30*FL$4+(AO9+AQ9-10)*Crechee/30*FL$4,0),IF(C6=2,IF(AP6+AP7+AP8+AP9+AR6+AR7+AR8+AR9=1,Cadeirante/30*FL$4,IF(AP6+AP7+AP8+AP9+AR6+AR7+AR8+AR9=2,Fixo/30*FL$4,IF(AP6+AP7+AP8+AP9+AR6+AR7+AR8+AR9&gt;2,Fixo/30*FL$4+(AP6+AP7+AP8+AP9+AR6+AR7+AR8+AR9-2)*Cadeirante/30*FL$4)))+(AO6+AO7+AO8+AQ6+AQ7+AQ8)*Percapita/30*FL$4+(AO9+AQ9)*Crechee/30*FL$4,IF(C6=1,IF(AO6+AO7+AO8+AP6+AP7+AP8+AQ6+AQ7+AQ8+AR6+AR7+AR8&lt;=15,(AO6+AO7+AO8+AQ6+AQ7+AQ8)*Percapita/30*FL$4,IF(AO6+AO7+AO8+AP6+AP7+AP8+AQ6+AQ7+AQ8+AR6+AR7+AR8&gt;=16,Fixo/30*FL$4+(AO6+AO7+AO8+AP6+AP7+AP8+AQ6+AQ7+AQ8+AR6+AR7-16)*Percapita/30*FL$4))))))</f>
        <v>0</v>
      </c>
      <c r="FM6" s="177">
        <f>IF(C6=4,SUM(AS6+AS7+AS8+AU6+AU7+AU8)*Percapita/30*FM$4+(AT6+AT7+AT8+AV6+AV7+AV8)*Cadeirante/30*FM$4,IF(C6=3,IF(AS9+AU9=10,Fixo/30*FM$4+(AS6+AS7+AS8+AU6+AU7+AU8)*Percapita/30*FM$4+(AT9+AV9)*Cadeirante/30*FM$4,IF(AS9+AU9&lt;=9,(AS9+AU9)*Crechee/30*FM$4)+(AT9+AV9)*Cadeirante/30*FM$4+(AS6+AS7+AS8+AU6+AU7+AU8)*Percapita/30*FM$4)+IF(AS9+AU9&gt;=11,Fixo/30*FM$4+(AS9+AU9-10)*Crechee/30*FM$4,0),IF(C6=2,IF(AT6+AT7+AT8+AT9+AV6+AV7+AV8+AV9=1,Cadeirante/30*FM$4,IF(AT6+AT7+AT8+AT9+AV6+AV7+AV8+AV9=2,Fixo/30*FM$4,IF(AT6+AT7+AT8+AT9+AV6+AV7+AV8+AV9&gt;2,Fixo/30*FM$4+(AT6+AT7+AT8+AT9+AV6+AV7+AV8+AV9-2)*Cadeirante/30*FM$4)))+(AS6+AS7+AS8+AU6+AU7+AU8)*Percapita/30*FM$4+(AS9+AU9)*Crechee/30*FM$4,IF(C6=1,IF(AS6+AS7+AS8+AT6+AT7+AT8+AU6+AU7+AU8+AV6+AV7+AV8&lt;=15,(AS6+AS7+AS8+AU6+AU7+AU8)*Percapita/30*FM$4,IF(AS6+AS7+AS8+AT6+AT7+AT8+AU6+AU7+AU8+AV6+AV7+AV8&gt;=16,Fixo/30*FM$4+(AS6+AS7+AS8+AT6+AT7+AT8+AU6+AU7+AU8+AV6+AV7-16)*Percapita/30*FM$4))))))</f>
        <v>0</v>
      </c>
      <c r="FN6" s="177">
        <f>IF(C6=4,SUM(AW6+AW7+AW8+AY6+AY7+AY8)*Percapita/30*FN$4+(AX6+AX7+AX8+AZ6+AZ7+AZ8)*Cadeirante/30*FN$4,IF(C6=3,IF(AW9+AY9=10,Fixo/30*FN$4+(AW6+AW7+AW8+AY6+AY7+AY8)*Percapita/30*FN$4+(AX9+AZ9)*Cadeirante/30*FN$4,IF(AW9+AY9&lt;=9,(AW9+AY9)*Crechee/30*FN$4)+(AX9+AZ9)*Cadeirante/30*FN$4+(AW6+AW7+AW8+AY6+AY7+AY8)*Percapita/30*FN$4)+IF(AW9+AY9&gt;=11,Fixo/30*FN$4+(AW9+AY9-10)*Crechee/30*FN$4,0),IF(C6=2,IF(AX6+AX7+AX8+AX9+AZ6+AZ7+AZ8+AZ9=1,Cadeirante/30*FN$4,IF(AX6+AX7+AX8+AX9+AZ6+AZ7+AZ8+AZ9=2,Fixo/30*FN$4,IF(AX6+AX7+AX8+AX9+AZ6+AZ7+AZ8+AZ9&gt;2,Fixo/30*FN$4+(AX6+AX7+AX8+AX9+AZ6+AZ7+AZ8+AZ9-2)*Cadeirante/30*FN$4)))+(AW6+AW7+AW8+AY6+AY7+AY8)*Percapita/30*FN$4+(AW9+AY9)*Crechee/30*FN$4,IF(C6=1,IF(AW6+AW7+AW8+AX6+AX7+AX8+AY6+AY7+AY8+AZ6+AZ7+AZ8&lt;=15,(AW6+AW7+AW8+AY6+AY7+AY8)*Percapita/30*FN$4,IF(AW6+AW7+AW8+AX6+AX7+AX8+AY6+AY7+AY8+AZ6+AZ7+AZ8&gt;=16,Fixo/30*FN$4+(AW6+AW7+AW8+AX6+AX7+AX8+AY6+AY7+AY8+AZ6+AZ7-16)*Percapita/30*FN$4))))))</f>
        <v>0</v>
      </c>
      <c r="FO6" s="177">
        <f>IF(C6=4,SUM(BA6+BA7+BA8+BC6+BC7+BC8)*Percapita/30*FO$4+(BB6+BB7+BB8+BD6+BD7+BD8)*Cadeirante/30*FO$4,IF(C6=3,IF(BA9+BC9=10,Fixo/30*FO$4+(BA6+BA7+BA8+BC6+BC7+BC8)*Percapita/30*FO$4+(BB9+BD9)*Cadeirante/30*FO$4,IF(BA9+BC9&lt;=9,(BA9+BC9)*Crechee/30*FO$4)+(BB9+BD9)*Cadeirante/30*FO$4+(BA6+BA7+BA8+BC6+BC7+BC8)*Percapita/30*FO$4)+IF(BA9+BC9&gt;=11,Fixo/30*FO$4+(BA9+BC9-10)*Crechee/30*FO$4,0),IF(C6=2,IF(BB6+BB7+BB8+BB9+BD6+BD7+BD8+BD9=1,Cadeirante/30*FO$4,IF(BB6+BB7+BB8+BB9+BD6+BD7+BD8+BD9=2,Fixo/30*FO$4,IF(BB6+BB7+BB8+BB9+BD6+BD7+BD8+BD9&gt;2,Fixo/30*FO$4+(BB6+BB7+BB8+BB9+BD6+BD7+BD8+BD9-2)*Cadeirante/30*FO$4)))+(BA6+BA7+BA8+BC6+BC7+BC8)*Percapita/30*FO$4+(BA9+BC9)*Crechee/30*FO$4,IF(C6=1,IF(BA6+BA7+BA8+BB6+BB7+BB8+BC6+BC7+BC8+BD6+BD7+BD8&lt;=15,(BA6+BA7+BA8+BC6+BC7+BC8)*Percapita/30*FO$4,IF(BA6+BA7+BA8+BB6+BB7+BB8+BC6+BC7+BC8+BD6+BD7+BD8&gt;=16,Fixo/30*FO$4+(BA6+BA7+BA8+BB6+BB7+BB8+BC6+BC7+BC8+BD6+BD7-16)*Percapita/30*FO$4))))))</f>
        <v>0</v>
      </c>
      <c r="FP6" s="177">
        <f>IF(C6=4,SUM(BE6+BE7+BE8+BG6+BG7+BG8)*Percapita/30*FP$4+(BF6+BF7+BF8+BH6+BH7+BH8)*Cadeirante/30*FP$4,IF(C6=3,IF(BE9+BG9=10,Fixo/30*FP$4+(BE6+BE7+BE8+BG6+BG7+BG8)*Percapita/30*FP$4+(BF9+BH9)*Cadeirante/30*FP$4,IF(BE9+BG9&lt;=9,(BE9+BG9)*Crechee/30*FP$4)+(BF9+BH9)*Cadeirante/30*FP$4+(BE6+BE7+BE8+BG6+BG7+BG8)*Percapita/30*FP$4)+IF(BE9+BG9&gt;=11,Fixo/30*FP$4+(BE9+BG9-10)*Crechee/30*FP$4,0),IF(C6=2,IF(BF6+BF7+BF8+BF9+BH6+BH7+BH8+BH9=1,Cadeirante/30*FP$4,IF(BF6+BF7+BF8+BF9+BH6+BH7+BH8+BH9=2,Fixo/30*FP$4,IF(BF6+BF7+BF8+BF9+BH6+BH7+BH8+BH9&gt;2,Fixo/30*FP$4+(BF6+BF7+BF8+BF9+BH6+BH7+BH8+BH9-2)*Cadeirante/30*FP$4)))+(BE6+BE7+BE8+BG6+BG7+BG8)*Percapita/30*FP$4+(BE9+BG9)*Crechee/30*FP$4,IF(C6=1,IF(BE6+BE7+BE8+BF6+BF7+BF8+BG6+BG7+BG8+BH6+BH7+BH8&lt;=15,(BE6+BE7+BE8+BG6+BG7+BG8)*Percapita/30*FP$4,IF(BE6+BE7+BE8+BF6+BF7+BF8+BG6+BG7+BG8+BH6+BH7+BH8&gt;=16,Fixo/30*FP$4+(BE6+BE7+BE8+BF6+BF7+BF8+BG6+BG7+BG8+BH6+BH7-16)*Percapita/30*FP$4))))))</f>
        <v>0</v>
      </c>
      <c r="FQ6" s="177">
        <f>IF(C6=4,SUM(BI6+BI7+BI8+BK6+BK7+BK8)*Percapita/30*FQ$4+(BJ6+BJ7+BJ8+BL6+BL7+BL8)*Cadeirante/30*FQ$4,IF(C6=3,IF(BI9+BK9=10,Fixo/30*FQ$4+(BI6+BI7+BI8+BK6+BK7+BK8)*Percapita/30*FQ$4+(BJ9+BL9)*Cadeirante/30*FQ$4,IF(BI9+BK9&lt;=9,(BI9+BK9)*Crechee/30*FQ$4)+(BJ9+BL9)*Cadeirante/30*FQ$4+(BI6+BI7+BI8+BK6+BK7+BK8)*Percapita/30*FQ$4)+IF(BI9+BK9&gt;=11,Fixo/30*FQ$4+(BI9+BK9-10)*Crechee/30*FQ$4,0),IF(C6=2,IF(BJ6+BJ7+BJ8+BJ9+BL6+BL7+BL8+BL9=1,Cadeirante/30*FQ$4,IF(BJ6+BJ7+BJ8+BJ9+BL6+BL7+BL8+BL9=2,Fixo/30*FQ$4,IF(BJ6+BJ7+BJ8+BJ9+BL6+BL7+BL8+BL9&gt;2,Fixo/30*FQ$4+(BJ6+BJ7+BJ8+BJ9+BL6+BL7+BL8+BL9-2)*Cadeirante/30*FQ$4)))+(BI6+BI7+BI8+BK6+BK7+BK8)*Percapita/30*FQ$4+(BI9+BK9)*Crechee/30*FQ$4,IF(C6=1,IF(BI6+BI7+BI8+BJ6+BJ7+BJ8+BK6+BK7+BK8+BL6+BL7+BL8&lt;=15,(BI6+BI7+BI8+BK6+BK7+BK8)*Percapita/30*FQ$4,IF(BI6+BI7+BI8+BJ6+BJ7+BJ8+BK6+BK7+BK8+BL6+BL7+BL8&gt;=16,Fixo/30*FQ$4+(BI6+BI7+BI8+BJ6+BJ7+BJ8+BK6+BK7+BK8+BL6+BL7-16)*Percapita/30*FQ$4))))))</f>
        <v>0</v>
      </c>
      <c r="FR6" s="177">
        <f>IF(C6=4,SUM(BM6+BM7+BM8+BO6+BO7+BO8)*Percapita/30*FR$4+(BN6+BN7+BN8+BP6+BP7+BP8)*Cadeirante/30*FR$4,IF(C6=3,IF(BM9+BO9=10,Fixo/30*FR$4+(BM6+BM7+BM8+BO6+BO7+BO8)*Percapita/30*FR$4+(BN9+BP9)*Cadeirante/30*FR$4,IF(BM9+BO9&lt;=9,(BM9+BO9)*Crechee/30*FR$4)+(BN9+BP9)*Cadeirante/30*FR$4+(BM6+BM7+BM8+BO6+BO7+BO8)*Percapita/30*FR$4)+IF(BM9+BO9&gt;=11,Fixo/30*FR$4+(BM9+BO9-10)*Crechee/30*FR$4,0),IF(C6=2,IF(BN6+BN7+BN8+BN9+BP6+BP7+BP8+BP9=1,Cadeirante/30*FR$4,IF(BN6+BN7+BN8+BN9+BP6+BP7+BP8+BP9=2,Fixo/30*FR$4,IF(BN6+BN7+BN8+BN9+BP6+BP7+BP8+BP9&gt;2,Fixo/30*FR$4+(BN6+BN7+BN8+BN9+BP6+BP7+BP8+BP9-2)*Cadeirante/30*FR$4)))+(BM6+BM7+BM8+BO6+BO7+BO8)*Percapita/30*FR$4+(BM9+BO9)*Crechee/30*FR$4,IF(C6=1,IF(BM6+BM7+BM8+BN6+BN7+BN8+BO6+BO7+BO8+BP6+BP7+BP8&lt;=15,(BM6+BM7+BM8+BO6+BO7+BO8)*Percapita/30*FR$4,IF(BM6+BM7+BM8+BN6+BN7+BN8+BO6+BO7+BO8+BP6+BP7+BP8&gt;=16,Fixo/30*FR$4+(BM6+BM7+BM8+BN6+BN7+BN8+BO6+BO7+BO8+BP6+BP7-16)*Percapita/30*FR$4))))))</f>
        <v>0</v>
      </c>
      <c r="FS6" s="177">
        <f>IF(C6=4,SUM(BQ6+BQ7+BQ8+BS6+BS7+BS8)*Percapita/30*FS$4+(BR6+BR7+BR8+BT6+BT7+BT8)*Cadeirante/30*FS$4,IF(C6=3,IF(BQ9+BS9=10,Fixo/30*FS$4+(BQ6+BQ7+BQ8+BS6+BS7+BS8)*Percapita/30*FS$4+(BR9+BT9)*Cadeirante/30*FS$4,IF(BQ9+BS9&lt;=9,(BQ9+BS9)*Crechee/30*FS$4)+(BR9+BT9)*Cadeirante/30*FS$4+(BQ6+BQ7+BQ8+BS6+BS7+BS8)*Percapita/30*FS$4)+IF(BQ9+BS9&gt;=11,Fixo/30*FS$4+(BQ9+BS9-10)*Crechee/30*FS$4,0),IF(C6=2,IF(BR6+BR7+BR8+BR9+BT6+BT7+BT8+BT9=1,Cadeirante/30*FS$4,IF(BR6+BR7+BR8+BR9+BT6+BT7+BT8+BT9=2,Fixo/30*FS$4,IF(BR6+BR7+BR8+BR9+BT6+BT7+BT8+BT9&gt;2,Fixo/30*FS$4+(BR6+BR7+BR8+BR9+BT6+BT7+BT8+BT9-2)*Cadeirante/30*FS$4)))+(BQ6+BQ7+BQ8+BS6+BS7+BS8)*Percapita/30*FS$4+(BQ9+BS9)*Crechee/30*FS$4,IF(C6=1,IF(BQ6+BQ7+BQ8+BR6+BR7+BR8+BS6+BS7+BS8+BT6+BT7+BT8&lt;=15,(BQ6+BQ7+BQ8+BS6+BS7+BS8)*Percapita/30*FS$4,IF(BQ6+BQ7+BQ8+BR6+BR7+BR8+BS6+BS7+BS8+BT6+BT7+BT8&gt;=16,Fixo/30*FS$4+(BQ6+BQ7+BQ8+BR6+BR7+BR8+BS6+BS7+BS8+BT6+BT7-16)*Percapita/30*FS$4))))))</f>
        <v>0</v>
      </c>
      <c r="FT6" s="177">
        <f>IF(C6=4,SUM(BU6+BU7+BU8+BW6+BW7+BW8)*Percapita/30*FT$4+(BV6+BV7+BV8+BX6+BX7+BX8)*Cadeirante/30*FT$4,IF(C6=3,IF(BU9+BW9=10,Fixo/30*FT$4+(BU6+BU7+BU8+BW6+BW7+BW8)*Percapita/30*FT$4+(BV9+BX9)*Cadeirante/30*FT$4,IF(BU9+BW9&lt;=9,(BU9+BW9)*Crechee/30*FT$4)+(BV9+BX9)*Cadeirante/30*FT$4+(BU6+BU7+BU8+BW6+BW7+BW8)*Percapita/30*FT$4)+IF(BU9+BW9&gt;=11,Fixo/30*FT$4+(BU9+BW9-10)*Crechee/30*FT$4,0),IF(C6=2,IF(BV6+BV7+BV8+BV9+BX6+BX7+BX8+BX9=1,Cadeirante/30*FT$4,IF(BV6+BV7+BV8+BV9+BX6+BX7+BX8+BX9=2,Fixo/30*FT$4,IF(BV6+BV7+BV8+BV9+BX6+BX7+BX8+BX9&gt;2,Fixo/30*FT$4+(BV6+BV7+BV8+BV9+BX6+BX7+BX8+BX9-2)*Cadeirante/30*FT$4)))+(BU6+BU7+BU8+BW6+BW7+BW8)*Percapita/30*FT$4+(BU9+BW9)*Crechee/30*FT$4,IF(C6=1,IF(BU6+BU7+BU8+BV6+BV7+BV8+BW6+BW7+BW8+BX6+BX7+BX8&lt;=15,(BU6+BU7+BU8+BW6+BW7+BW8)*Percapita/30*FT$4,IF(BU6+BU7+BU8+BV6+BV7+BV8+BW6+BW7+BW8+BX6+BX7+BX8&gt;=16,Fixo/30*FT$4+(BU6+BU7+BU8+BV6+BV7+BV8+BW6+BW7+BW8+BX6+BX7-16)*Percapita/30*FT$4))))))</f>
        <v>0</v>
      </c>
      <c r="FU6" s="177">
        <f>IF(C6=4,SUM(BY6+BY7+BY8+CA6+CA7+CA8)*Percapita/30*FU$4+(BZ6+BZ7+BZ8+CB6+CB7+CB8)*Cadeirante/30*FU$4,IF(C6=3,IF(BY9+CA9=10,Fixo/30*FU$4+(BY6+BY7+BY8+CA6+CA7+CA8)*Percapita/30*FU$4+(BZ9+CB9)*Cadeirante/30*FU$4,IF(BY9+CA9&lt;=9,(BY9+CA9)*Crechee/30*FU$4)+(BZ9+CB9)*Cadeirante/30*FU$4+(BY6+BY7+BY8+CA6+CA7+CA8)*Percapita/30*FU$4)+IF(BY9+CA9&gt;=11,Fixo/30*FU$4+(BY9+CA9-10)*Crechee/30*FU$4,0),IF(C6=2,IF(BZ6+BZ7+BZ8+BZ9+CB6+CB7+CB8+CB9=1,Cadeirante/30*FU$4,IF(BZ6+BZ7+BZ8+BZ9+CB6+CB7+CB8+CB9=2,Fixo/30*FU$4,IF(BZ6+BZ7+BZ8+BZ9+CB6+CB7+CB8+CB9&gt;2,Fixo/30*FU$4+(BZ6+BZ7+BZ8+BZ9+CB6+CB7+CB8+CB9-2)*Cadeirante/30*FU$4)))+(BY6+BY7+BY8+CA6+CA7+CA8)*Percapita/30*FU$4+(BY9+CA9)*Crechee/30*FU$4,IF(C6=1,IF(BY6+BY7+BY8+BZ6+BZ7+BZ8+CA6+CA7+CA8+CB6+CB7+CB8&lt;=15,(BY6+BY7+BY8+CA6+CA7+CA8)*Percapita/30*FU$4,IF(BY6+BY7+BY8+BZ6+BZ7+BZ8+CA6+CA7+CA8+CB6+CB7+CB8&gt;=16,Fixo/30*FU$4+(BY6+BY7+BY8+BZ6+BZ7+BZ8+CA6+CA7+CA8+CB6+CB7-16)*Percapita/30*FU$4))))))</f>
        <v>0</v>
      </c>
      <c r="FV6" s="177">
        <f>IF(C6=4,SUM(CC6+CC7+CC8+CE6+CE7+CE8)*Percapita/30*FV$4+(CD6+CD7+CD8+CF6+CF7+CF8)*Cadeirante/30*FV$4,IF(C6=3,IF(CC9+CE9=10,Fixo/30*FV$4+(CC6+CC7+CC8+CE6+CE7+CE8)*Percapita/30*FV$4+(CD9+CF9)*Cadeirante/30*FV$4,IF(CC9+CE9&lt;=9,(CC9+CE9)*Crechee/30*FV$4)+(CD9+CF9)*Cadeirante/30*FV$4+(CC6+CC7+CC8+CE6+CE7+CE8)*Percapita/30*FV$4)+IF(CC9+CE9&gt;=11,Fixo/30*FV$4+(CC9+CE9-10)*Crechee/30*FV$4,0),IF(C6=2,IF(CD6+CD7+CD8+CD9+CF6+CF7+CF8+CF9=1,Cadeirante/30*FV$4,IF(CD6+CD7+CD8+CD9+CF6+CF7+CF8+CF9=2,Fixo/30*FV$4,IF(CD6+CD7+CD8+CD9+CF6+CF7+CF8+CF9&gt;2,Fixo/30*FV$4+(CD6+CD7+CD8+CD9+CF6+CF7+CF8+CF9-2)*Cadeirante/30*FV$4)))+(CC6+CC7+CC8+CE6+CE7+CE8)*Percapita/30*FV$4+(CC9+CE9)*Crechee/30*FV$4,IF(C6=1,IF(CC6+CC7+CC8+CD6+CD7+CD8+CE6+CE7+CE8+CF6+CF7+CF8&lt;=15,(CC6+CC7+CC8+CE6+CE7+CE8)*Percapita/30*FV$4,IF(CC6+CC7+CC8+CD6+CD7+CD8+CE6+CE7+CE8+CF6+CF7+CF8&gt;=16,Fixo/30*FV$4+(CC6+CC7+CC8+CD6+CD7+CD8+CE6+CE7+CE8+CF6+CF7-16)*Percapita/30*FV$4))))))</f>
        <v>0</v>
      </c>
      <c r="FW6" s="177">
        <f>IF(C6=4,SUM(CG6+CG7+CG8+CI6+CI7+CI8)*Percapita/30*FW$4+(CH6+CH7+CH8+CJ6+CJ7+CJ8)*Cadeirante/30*FW$4,IF(C6=3,IF(CG9+CI9=10,Fixo/30*FW$4+(CG6+CG7+CG8+CI6+CI7+CI8)*Percapita/30*FW$4+(CH9+CJ9)*Cadeirante/30*FW$4,IF(CG9+CI9&lt;=9,(CG9+CI9)*Crechee/30*FW$4)+(CH9+CJ9)*Cadeirante/30*FW$4+(CG6+CG7+CG8+CI6+CI7+CI8)*Percapita/30*FW$4)+IF(CG9+CI9&gt;=11,Fixo/30*FW$4+(CG9+CI9-10)*Crechee/30*FW$4,0),IF(C6=2,IF(CH6+CH7+CH8+CH9+CJ6+CJ7+CJ8+CJ9=1,Cadeirante/30*FW$4,IF(CH6+CH7+CH8+CH9+CJ6+CJ7+CJ8+CJ9=2,Fixo/30*FW$4,IF(CH6+CH7+CH8+CH9+CJ6+CJ7+CJ8+CJ9&gt;2,Fixo/30*FW$4+(CH6+CH7+CH8+CH9+CJ6+CJ7+CJ8+CJ9-2)*Cadeirante/30*FW$4)))+(CG6+CG7+CG8+CI6+CI7+CI8)*Percapita/30*FW$4+(CG9+CI9)*Crechee/30*FW$4,IF(C6=1,IF(CG6+CG7+CG8+CH6+CH7+CH8+CI6+CI7+CI8+CJ6+CJ7+CJ8&lt;=15,(CG6+CG7+CG8+CI6+CI7+CI8)*Percapita/30*FW$4,IF(CG6+CG7+CG8+CH6+CH7+CH8+CI6+CI7+CI8+CJ6+CJ7+CJ8&gt;=16,Fixo/30*FW$4+(CG6+CG7+CG8+CH6+CH7+CH8+CI6+CI7+CI8+CJ6+CJ7-16)*Percapita/30*FW$4))))))</f>
        <v>0</v>
      </c>
      <c r="FX6" s="177">
        <f>IF(C6=4,SUM(CK6+CK7+CK8+CM6+CM7+CM8)*Percapita/30*FX$4+(CL6+CL7+CL8+CN6+CN7+CN8)*Cadeirante/30*FX$4,IF(C6=3,IF(CK9+CM9=10,Fixo/30*FX$4+(CK6+CK7+CK8+CM6+CM7+CM8)*Percapita/30*FX$4+(CL9+CN9)*Cadeirante/30*FX$4,IF(CK9+CM9&lt;=9,(CK9+CM9)*Crechee/30*FX$4)+(CL9+CN9)*Cadeirante/30*FX$4+(CK6+CK7+CK8+CM6+CM7+CM8)*Percapita/30*FX$4)+IF(CK9+CM9&gt;=11,Fixo/30*FX$4+(CK9+CM9-10)*Crechee/30*FX$4,0),IF(C6=2,IF(CL6+CL7+CL8+CL9+CN6+CN7+CN8+CN9=1,Cadeirante/30*FX$4,IF(CL6+CL7+CL8+CL9+CN6+CN7+CN8+CN9=2,Fixo/30*FX$4,IF(CL6+CL7+CL8+CL9+CN6+CN7+CN8+CN9&gt;2,Fixo/30*FX$4+(CL6+CL7+CL8+CL9+CN6+CN7+CN8+CN9-2)*Cadeirante/30*FX$4)))+(CK6+CK7+CK8+CM6+CM7+CM8)*Percapita/30*FX$4+(CK9+CM9)*Crechee/30*FX$4,IF(C6=1,IF(CK6+CK7+CK8+CL6+CL7+CL8+CM6+CM7+CM8+CN6+CN7+CN8&lt;=15,(CK6+CK7+CK8+CM6+CM7+CM8)*Percapita/30*FX$4,IF(CK6+CK7+CK8+CL6+CL7+CL8+CM6+CM7+CM8+CN6+CN7+CN8&gt;=16,Fixo/30*FX$4+(CK6+CK7+CK8+CL6+CL7+CL8+CM6+CM7+CM8+CN6+CN7-16)*Percapita/30*FX$4))))))</f>
        <v>0</v>
      </c>
      <c r="FY6" s="177">
        <f>IF(C6=4,SUM(CO6+CO7+CO8+CQ6+CQ7+CQ8)*Percapita/30*FY$4+(CP6+CP7+CP8+CR6+CR7+CR8)*Cadeirante/30*FY$4,IF(C6=3,IF(CO9+CQ9=10,Fixo/30*FY$4+(CO6+CO7+CO8+CQ6+CQ7+CQ8)*Percapita/30*FY$4+(CP9+CR9)*Cadeirante/30*FY$4,IF(CO9+CQ9&lt;=9,(CO9+CQ9)*Crechee/30*FY$4)+(CP9+CR9)*Cadeirante/30*FY$4+(CO6+CO7+CO8+CQ6+CQ7+CQ8)*Percapita/30*FY$4)+IF(CO9+CQ9&gt;=11,Fixo/30*FY$4+(CO9+CQ9-10)*Crechee/30*FY$4,0),IF(C6=2,IF(CP6+CP7+CP8+CP9+CR6+CR7+CR8+CR9=1,Cadeirante/30*FY$4,IF(CP6+CP7+CP8+CP9+CR6+CR7+CR8+CR9=2,Fixo/30*FY$4,IF(CP6+CP7+CP8+CP9+CR6+CR7+CR8+CR9&gt;2,Fixo/30*FY$4+(CP6+CP7+CP8+CP9+CR6+CR7+CR8+CR9-2)*Cadeirante/30*FY$4)))+(CO6+CO7+CO8+CQ6+CQ7+CQ8)*Percapita/30*FY$4+(CO9+CQ9)*Crechee/30*FY$4,IF(C6=1,IF(CO6+CO7+CO8+CP6+CP7+CP8+CQ6+CQ7+CQ8+CR6+CR7+CR8&lt;=15,(CO6+CO7+CO8+CQ6+CQ7+CQ8)*Percapita/30*FY$4,IF(CO6+CO7+CO8+CP6+CP7+CP8+CQ6+CQ7+CQ8+CR6+CR7+CR8&gt;=16,Fixo/30*FY$4+(CO6+CO7+CO8+CP6+CP7+CP8+CQ6+CQ7+CQ8+CR6+CR7-16)*Percapita/30*FY$4))))))</f>
        <v>0</v>
      </c>
      <c r="FZ6" s="177">
        <f>IF(C6=4,SUM(CS6+CS7+CS8+CU6+CU7+CU8)*Percapita/30*FZ$4+(CT6+CT7+CT8+CV6+CV7+CV8)*Cadeirante/30*FZ$4,IF(C6=3,IF(CS9+CU9=10,Fixo/30*FZ$4+(CS6+CS7+CS8+CU6+CU7+CU8)*Percapita/30*FZ$4+(CT9+CV9)*Cadeirante/30*FZ$4,IF(CS9+CU9&lt;=9,(CS9+CU9)*Crechee/30*FZ$4)+(CT9+CV9)*Cadeirante/30*FZ$4+(CS6+CS7+CS8+CU6+CU7+CU8)*Percapita/30*FZ$4)+IF(CS9+CU9&gt;=11,Fixo/30*FZ$4+(CS9+CU9-10)*Crechee/30*FZ$4,0),IF(C6=2,IF(CT6+CT7+CT8+CT9+CV6+CV7+CV8+CV9=1,Cadeirante/30*FZ$4,IF(CT6+CT7+CT8+CT9+CV6+CV7+CV8+CV9=2,Fixo/30*FZ$4,IF(CT6+CT7+CT8+CT9+CV6+CV7+CV8+CV9&gt;2,Fixo/30*FZ$4+(CT6+CT7+CT8+CT9+CV6+CV7+CV8+CV9-2)*Cadeirante/30*FZ$4)))+(CS6+CS7+CS8+CU6+CU7+CU8)*Percapita/30*FZ$4+(CS9+CU9)*Crechee/30*FZ$4,IF(C6=1,IF(CS6+CS7+CS8+CT6+CT7+CT8+CU6+CU7+CU8+CV6+CV7+CV8&lt;=15,(CS6+CS7+CS8+CU6+CU7+CU8)*Percapita/30*FZ$4,IF(CS6+CS7+CS8+CT6+CT7+CT8+CU6+CU7+CU8+CV6+CV7+CV8&gt;=16,Fixo/30*FZ$4+(CS6+CS7+CS8+CT6+CT7+CT8+CU6+CU7+CU8+CV6+CV7-16)*Percapita/30*FZ$4))))))</f>
        <v>0</v>
      </c>
      <c r="GA6" s="177">
        <f>IF(C6=4,SUM(CW6+CW7+CW8+CY6+CY7+CY8)*Percapita/30*GA$4+(CX6+CX7+CX8+CZ6+CZ7+CZ8)*Cadeirante/30*GA$4,IF(C6=3,IF(CW9+CY9=10,Fixo/30*GA$4+(CW6+CW7+CW8+CY6+CY7+CY8)*Percapita/30*GA$4+(CX9+CZ9)*Cadeirante/30*GA$4,IF(CW9+CY9&lt;=9,(CW9+CY9)*Crechee/30*GA$4)+(CX9+CZ9)*Cadeirante/30*GA$4+(CW6+CW7+CW8+CY6+CY7+CY8)*Percapita/30*GA$4)+IF(CW9+CY9&gt;=11,Fixo/30*GA$4+(CW9+CY9-10)*Crechee/30*GA$4,0),IF(C6=2,IF(CX6+CX7+CX8+CX9+CZ6+CZ7+CZ8+CZ9=1,Cadeirante/30*GA$4,IF(CX6+CX7+CX8+CX9+CZ6+CZ7+CZ8+CZ9=2,Fixo/30*GA$4,IF(CX6+CX7+CX8+CX9+CZ6+CZ7+CZ8+CZ9&gt;2,Fixo/30*GA$4+(CX6+CX7+CX8+CX9+CZ6+CZ7+CZ8+CZ9-2)*Cadeirante/30*GA$4)))+(CW6+CW7+CW8+CY6+CY7+CY8)*Percapita/30*GA$4+(CW9+CY9)*Crechee/30*GA$4,IF(C6=1,IF(CW6+CW7+CW8+CX6+CX7+CX8+CY6+CY7+CY8+CZ6+CZ7+CZ8&lt;=15,(CW6+CW7+CW8+CY6+CY7+CY8)*Percapita/30*GA$4,IF(CW6+CW7+CW8+CX6+CX7+CX8+CY6+CY7+CY8+CZ6+CZ7+CZ8&gt;=16,Fixo/30*GA$4+(CW6+CW7+CW8+CX6+CX7+CX8+CY6+CY7+CY8+CZ6+CZ7-16)*Percapita/30*GA$4))))))</f>
        <v>0</v>
      </c>
      <c r="GB6" s="177">
        <f>IF(C6=4,SUM(DA6+DA7+DA8+DC6+DC7+DC8)*Percapita/30*GB$4+(DB6+DB7+DB8+DD6+DD7+DD8)*Cadeirante/30*GB$4,IF(C6=3,IF(DA9+DC9=10,Fixo/30*GB$4+(DA6+DA7+DA8+DC6+DC7+DC8)*Percapita/30*GB$4+(DB9+DD9)*Cadeirante/30*GB$4,IF(DA9+DC9&lt;=9,(DA9+DC9)*Crechee/30*GB$4)+(DB9+DD9)*Cadeirante/30*GB$4+(DA6+DA7+DA8+DC6+DC7+DC8)*Percapita/30*GB$4)+IF(DA9+DC9&gt;=11,Fixo/30*GB$4+(DA9+DC9-10)*Crechee/30*GB$4,0),IF(C6=2,IF(DB6+DB7+DB8+DB9+DD6+DD7+DD8+DD9=1,Cadeirante/30*GB$4,IF(DB6+DB7+DB8+DB9+DD6+DD7+DD8+DD9=2,Fixo/30*GB$4,IF(DB6+DB7+DB8+DB9+DD6+DD7+DD8+DD9&gt;2,Fixo/30*GB$4+(DB6+DB7+DB8+DB9+DD6+DD7+DD8+DD9-2)*Cadeirante/30*GB$4)))+(DA6+DA7+DA8+DC6+DC7+DC8)*Percapita/30*GB$4+(DA9+DC9)*Crechee/30*GB$4,IF(C6=1,IF(DA6+DA7+DA8+DB6+DB7+DB8+DC6+DC7+DC8+DD6+DD7+DD8&lt;=15,(DA6+DA7+DA8+DC6+DC7+DC8)*Percapita/30*GB$4,IF(DA6+DA7+DA8+DB6+DB7+DB8+DC6+DC7+DC8+DD6+DD7+DD8&gt;=16,Fixo/30*GB$4+(DA6+DA7+DA8+DB6+DB7+DB8+DC6+DC7+DC8+DD6+DD7-16)*Percapita/30*GB$4))))))</f>
        <v>0</v>
      </c>
      <c r="GC6" s="177">
        <f>IF(C6=4,SUM(DE6+DE7+DE8+DG6+DG7+DG8)*Percapita/30*GC$4+(DF6+DF7+DF8+DH6+DH7+DH8)*Cadeirante/30*GC$4,IF(C6=3,IF(DE9+DG9=10,Fixo/30*GC$4+(DE6+DE7+DE8+DG6+DG7+DG8)*Percapita/30*GC$4+(DF9+DH9)*Cadeirante/30*GC$4,IF(DE9+DG9&lt;=9,(DE9+DG9)*Crechee/30*GC$4)+(DF9+DH9)*Cadeirante/30*GC$4+(DE6+DE7+DE8+DG6+DG7+DG8)*Percapita/30*GC$4)+IF(DE9+DG9&gt;=11,Fixo/30*GC$4+(DE9+DG9-10)*Crechee/30*GC$4,0),IF(C6=2,IF(DF6+DF7+DF8+DF9+DH6+DH7+DH8+DH9=1,Cadeirante/30*GC$4,IF(DF6+DF7+DF8+DF9+DH6+DH7+DH8+DH9=2,Fixo/30*GC$4,IF(DF6+DF7+DF8+DF9+DH6+DH7+DH8+DH9&gt;2,Fixo/30*GC$4+(DF6+DF7+DF8+DF9+DH6+DH7+DH8+DH9-2)*Cadeirante/30*GC$4)))+(DE6+DE7+DE8+DG6+DG7+DG8)*Percapita/30*GC$4+(DE9+DG9)*Crechee/30*GC$4,IF(C6=1,IF(DE6+DE7+DE8+DF6+DF7+DF8+DG6+DG7+DG8+DH6+DH7+DH8&lt;=15,(DE6+DE7+DE8+DG6+DG7+DG8)*Percapita/30*GC$4,IF(DE6+DE7+DE8+DF6+DF7+DF8+DG6+DG7+DG8+DH6+DH7+DH8&gt;=16,Fixo/30*GC$4+(DE6+DE7+DE8+DF6+DF7+DF8+DG6+DG7+DG8+DH6+DH7-16)*Percapita/30*GC$4))))))</f>
        <v>0</v>
      </c>
      <c r="GD6" s="177">
        <f>IF(C6=4,SUM(DI6+DI7+DI8+DK6+DK7+DK8)*Percapita/30*GD$4+(DJ6+DJ7+DJ8+DL6+DL7+DL8)*Cadeirante/30*GD$4,IF(C6=3,IF(DI9+DK9=10,Fixo/30*GD$4+(DI6+DI7+DI8+DK6+DK7+DK8)*Percapita/30*GD$4+(DJ9+DL9)*Cadeirante/30*GD$4,IF(DI9+DK9&lt;=9,(DI9+DK9)*Crechee/30*GD$4)+(DJ9+DL9)*Cadeirante/30*GD$4+(DI6+DI7+DI8+DK6+DK7+DK8)*Percapita/30*GD$4)+IF(DI9+DK9&gt;=11,Fixo/30*GD$4+(DI9+DK9-10)*Crechee/30*GD$4,0),IF(C6=2,IF(DJ6+DJ7+DJ8+DJ9+DL6+DL7+DL8+DL9=1,Cadeirante/30*GD$4,IF(DJ6+DJ7+DJ8+DJ9+DL6+DL7+DL8+DL9=2,Fixo/30*GD$4,IF(DJ6+DJ7+DJ8+DJ9+DL6+DL7+DL8+DL9&gt;2,Fixo/30*GD$4+(DJ6+DJ7+DJ8+DJ9+DL6+DL7+DL8+DL9-2)*Cadeirante/30*GD$4)))+(DI6+DI7+DI8+DK6+DK7+DK8)*Percapita/30*GD$4+(DI9+DK9)*Crechee/30*GD$4,IF(C6=1,IF(DI6+DI7+DI8+DJ6+DJ7+DJ8+DK6+DK7+DK8+DL6+DL7+DL8&lt;=15,(DI6+DI7+DI8+DK6+DK7+DK8)*Percapita/30*GD$4,IF(DI6+DI7+DI8+DJ6+DJ7+DJ8+DK6+DK7+DK8+DL6+DL7+DL8&gt;=16,Fixo/30*GD$4+(DI6+DI7+DI8+DJ6+DJ7+DJ8+DK6+DK7+DK8+DL6+DL7-16)*Percapita/30*GD$4))))))</f>
        <v>0</v>
      </c>
      <c r="GE6" s="177">
        <f>IF(C6=4,SUM(DM6+DM7+DM8+DO6+DO7+DO8)*Percapita/30*GE$4+(DN6+DN7+DN8+DP6+DP7+DP8)*Cadeirante/30*GE$4,IF(C6=3,IF(DM9+DO9=10,Fixo/30*GE$4+(DM6+DM7+DM8+DO6+DO7+DO8)*Percapita/30*GE$4+(DN9+DP9)*Cadeirante/30*GE$4,IF(DM9+DO9&lt;=9,(DM9+DO9)*Crechee/30*GE$4)+(DN9+DP9)*Cadeirante/30*GE$4+(DM6+DM7+DM8+DO6+DO7+DO8)*Percapita/30*GE$4)+IF(DM9+DO9&gt;=11,Fixo/30*GE$4+(DM9+DO9-10)*Crechee/30*GE$4,0),IF(C6=2,IF(DN6+DN7+DN8+DN9+DP6+DP7+DP8+DP9=1,Cadeirante/30*GE$4,IF(DN6+DN7+DN8+DN9+DP6+DP7+DP8+DP9=2,Fixo/30*GE$4,IF(DN6+DN7+DN8+DN9+DP6+DP7+DP8+DP9&gt;2,Fixo/30*GE$4+(DN6+DN7+DN8+DN9+DP6+DP7+DP8+DP9-2)*Cadeirante/30*GE$4)))+(DM6+DM7+DM8+DO6+DO7+DO8)*Percapita/30*GE$4+(DM9+DO9)*Crechee/30*GE$4,IF(C6=1,IF(DM6+DM7+DM8+DN6+DN7+DN8+DO6+DO7+DO8+DP6+DP7+DP8&lt;=15,(DM6+DM7+DM8+DO6+DO7+DO8)*Percapita/30*GE$4,IF(DM6+DM7+DM8+DN6+DN7+DN8+DO6+DO7+DO8+DP6+DP7+DP8&gt;=16,Fixo/30*GE$4+(DM6+DM7+DM8+DN6+DN7+DN8+DO6+DO7+DO8+DP6+DP7-16)*Percapita/30*GE$4))))))</f>
        <v>0</v>
      </c>
      <c r="GF6" s="177">
        <f>IF(C6=4,SUM(DQ6+DQ7+DQ8+DS6+DS7+DS8)*Percapita/30*GF$4+(DR6+DR7+DR8+DT6+DT7+DT8)*Cadeirante/30*GF$4,IF(C6=3,IF(DQ9+DS9=10,Fixo/30*GF$4+(DQ6+DQ7+DQ8+DS6+DS7+DS8)*Percapita/30*GF$4+(DR9+DT9)*Cadeirante/30*GF$4,IF(DQ9+DS9&lt;=9,(DQ9+DS9)*Crechee/30*GF$4)+(DR9+DT9)*Cadeirante/30*GF$4+(DQ6+DQ7+DQ8+DS6+DS7+DS8)*Percapita/30*GF$4)+IF(DQ9+DS9&gt;=11,Fixo/30*GF$4+(DQ9+DS9-10)*Crechee/30*GF$4,0),IF(C6=2,IF(DR6+DR7+DR8+DR9+DT6+DT7+DT8+DT9=1,Cadeirante/30*GF$4,IF(DR6+DR7+DR8+DR9+DT6+DT7+DT8+DT9=2,Fixo/30*GF$4,IF(DR6+DR7+DR8+DR9+DT6+DT7+DT8+DT9&gt;2,Fixo/30*GF$4+(DR6+DR7+DR8+DR9+DT6+DT7+DT8+DT9-2)*Cadeirante/30*GF$4)))+(DQ6+DQ7+DQ8+DS6+DS7+DS8)*Percapita/30*GF$4+(DQ9+DS9)*Crechee/30*GF$4,IF(C6=1,IF(DQ6+DQ7+DQ8+DR6+DR7+DR8+DS6+DS7+DS8+DT6+DT7+DT8&lt;=15,(DQ6+DQ7+DQ8+DS6+DS7+DS8)*Percapita/30*GF$4,IF(DQ6+DQ7+DQ8+DR6+DR7+DR8+DS6+DS7+DS8+DT6+DT7+DT8&gt;=16,Fixo/30*GF$4+(DQ6+DQ7+DQ8+DR6+DR7+DR8+DS6+DS7+DS8+DT6+DT7-16)*Percapita/30*GF$4))))))</f>
        <v>0</v>
      </c>
      <c r="GG6" s="177">
        <f>IF(C6=4,SUM(DU6+DU7+DU8+DW6+DW7+DW8)*Percapita/30*GG$4+(DV6+DV7+DV8+DX6+DX7+DX8)*Cadeirante/30*GG$4,IF(C6=3,IF(DU9+DW9=10,Fixo/30*GG$4+(DU6+DU7+DU8+DW6+DW7+DW8)*Percapita/30*GG$4+(DV9+DX9)*Cadeirante/30*GG$4,IF(DU9+DW9&lt;=9,(DU9+DW9)*Crechee/30*GG$4)+(DV9+DX9)*Cadeirante/30*GG$4+(DU6+DU7+DU8+DW6+DW7+DW8)*Percapita/30*GG$4)+IF(DU9+DW9&gt;=11,Fixo/30*GG$4+(DU9+DW9-10)*Crechee/30*GG$4,0),IF(C6=2,IF(DV6+DV7+DV8+DV9+DX6+DX7+DX8+DX9=1,Cadeirante/30*GG$4,IF(DV6+DV7+DV8+DV9+DX6+DX7+DX8+DX9=2,Fixo/30*GG$4,IF(DV6+DV7+DV8+DV9+DX6+DX7+DX8+DX9&gt;2,Fixo/30*GG$4+(DV6+DV7+DV8+DV9+DX6+DX7+DX8+DX9-2)*Cadeirante/30*GG$4)))+(DU6+DU7+DU8+DW6+DW7+DW8)*Percapita/30*GG$4+(DU9+DW9)*Crechee/30*GG$4,IF(C6=1,IF(DU6+DU7+DU8+DV6+DV7+DV8+DW6+DW7+DW8+DX6+DX7+DX8&lt;=15,(DU6+DU7+DU8+DW6+DW7+DW8)*Percapita/30*GG$4,IF(DU6+DU7+DU8+DV6+DV7+DV8+DW6+DW7+DW8+DX6+DX7+DX8&gt;=16,Fixo/30*GG$4+(DU6+DU7+DU8+DV6+DV7+DV8+DW6+DW7+DW8+DX6+DX7-16)*Percapita/30*GG$4))))))</f>
        <v>0</v>
      </c>
      <c r="GH6" s="177">
        <f>IF(C6=4,SUM(DY6+DY7+DY8+EA6+EA7+EA8)*Percapita/30*GH$4+(DZ6+DZ7+DZ8+EB6+EB7+EB8)*Cadeirante/30*GH$4,IF(C6=3,IF(DY9+EA9=10,Fixo/30*GH$4+(DY6+DY7+DY8+EA6+EA7+EA8)*Percapita/30*GH$4+(DZ9+EB9)*Cadeirante/30*GH$4,IF(DY9+EA9&lt;=9,(DY9+EA9)*Crechee/30*GH$4)+(DZ9+EB9)*Cadeirante/30*GH$4+(DY6+DY7+DY8+EA6+EA7+EA8)*Percapita/30*GH$4)+IF(DY9+EA9&gt;=11,Fixo/30*GH$4+(DY9+EA9-10)*Crechee/30*GH$4,0),IF(C6=2,IF(DZ6+DZ7+DZ8+DZ9+EB6+EB7+EB8+EB9=1,Cadeirante/30*GH$4,IF(DZ6+DZ7+DZ8+DZ9+EB6+EB7+EB8+EB9=2,Fixo/30*GH$4,IF(DZ6+DZ7+DZ8+DZ9+EB6+EB7+EB8+EB9&gt;2,Fixo/30*GH$4+(DZ6+DZ7+DZ8+DZ9+EB6+EB7+EB8+EB9-2)*Cadeirante/30*GH$4)))+(DY6+DY7+DY8+EA6+EA7+EA8)*Percapita/30*GH$4+(DY9+EA9)*Crechee/30*GH$4,IF(C6=1,IF(DY6+DY7+DY8+DZ6+DZ7+DZ8+EA6+EA7+EA8+EB6+EB7+EB8&lt;=15,(DY6+DY7+DY8+EA6+EA7+EA8)*Percapita/30*GH$4,IF(DY6+DY7+DY8+DZ6+DZ7+DZ8+EA6+EA7+EA8+EB6+EB7+EB8&gt;=16,Fixo/30*GH$4+(DY6+DY7+DY8+DZ6+DZ7+DZ8+EA6+EA7+EA8+EB6+EB7-16)*Percapita/30*GH$4))))))</f>
        <v>0</v>
      </c>
      <c r="GI6" s="177">
        <f>IF(C6=4,SUM(EC6+EC7+EC8+EE6+EE7+EE8)*Percapita/30*GI$4+(ED6+ED7+ED8+EF6+EF7+EF8)*Cadeirante/30*GI$4,IF(C6=3,IF(EC9+EE9=10,Fixo/30*GI$4+(EC6+EC7+EC8+EE6+EE7+EE8)*Percapita/30*GI$4+(ED9+EF9)*Cadeirante/30*GI$4,IF(EC9+EE9&lt;=9,(EC9+EE9)*Crechee/30*GI$4)+(ED9+EF9)*Cadeirante/30*GI$4+(EC6+EC7+EC8+EE6+EE7+EE8)*Percapita/30*GI$4)+IF(EC9+EE9&gt;=11,Fixo/30*GI$4+(EC9+EE9-10)*Crechee/30*GI$4,0),IF(C6=2,IF(ED6+ED7+ED8+ED9+EF6+EF7+EF8+EF9=1,Cadeirante/30*GI$4,IF(ED6+ED7+ED8+ED9+EF6+EF7+EF8+EF9=2,Fixo/30*GI$4,IF(ED6+ED7+ED8+ED9+EF6+EF7+EF8+EF9&gt;2,Fixo/30*GI$4+(ED6+ED7+ED8+ED9+EF6+EF7+EF8+EF9-2)*Cadeirante/30*GI$4)))+(EC6+EC7+EC8+EE6+EE7+EE8)*Percapita/30*GI$4+(EC9+EE9)*Crechee/30*GI$4,IF(C6=1,IF(EC6+EC7+EC8+ED6+ED7+ED8+EE6+EE7+EE8+EF6+EF7+EF8&lt;=15,(EC6+EC7+EC8+EE6+EE7+EE8)*Percapita/30*GI$4,IF(EC6+EC7+EC8+ED6+ED7+ED8+EE6+EE7+EE8+EF6+EF7+EF8&gt;=16,Fixo/30*GI$4+(EC6+EC7+EC8+ED6+ED7+ED8+EE6+EE7+EE8+EF6+EF7-16)*Percapita/30*GI$4))))))</f>
        <v>0</v>
      </c>
      <c r="GJ6" s="177">
        <f>IF(C6=4,SUM(EG6+EG7+EG8+EI6+EI7+EI8)*Percapita/30*GJ$4+(EH6+EH7+EH8+EJ6+EJ7+EJ8)*Cadeirante/30*GJ$4,IF(C6=3,IF(EG9+EI9=10,Fixo/30*GJ$4+(EG6+EG7+EG8+EI6+EI7+EI8)*Percapita/30*GJ$4+(EH9+EJ9)*Cadeirante/30*GJ$4,IF(EG9+EI9&lt;=9,(EG9+EI9)*Crechee/30*GJ$4)+(EH9+EJ9)*Cadeirante/30*GJ$4+(EG6+EG7+EG8+EI6+EI7+EI8)*Percapita/30*GJ$4)+IF(EG9+EI9&gt;=11,Fixo/30*GJ$4+(EG9+EI9-10)*Crechee/30*GJ$4,0),IF(C6=2,IF(EH6+EH7+EH8+EH9+EJ6+EJ7+EJ8+EJ9=1,Cadeirante/30*GJ$4,IF(EH6+EH7+EH8+EH9+EJ6+EJ7+EJ8+EJ9=2,Fixo/30*GJ$4,IF(EH6+EH7+EH8+EH9+EJ6+EJ7+EJ8+EJ9&gt;2,Fixo/30*GJ$4+(EH6+EH7+EH8+EH9+EJ6+EJ7+EJ8+EJ9-2)*Cadeirante/30*GJ$4)))+(EG6+EG7+EG8+EI6+EI7+EI8)*Percapita/30*GJ$4+(EG9+EI9)*Crechee/30*GJ$4,IF(C6=1,IF(EG6+EG7+EG8+EH6+EH7+EH8+EI6+EI7+EI8+EJ6+EJ7+EJ8&lt;=15,(EG6+EG7+EG8+EI6+EI7+EI8)*Percapita/30*GJ$4,IF(EG6+EG7+EG8+EH6+EH7+EH8+EI6+EI7+EI8+EJ6+EJ7+EJ8&gt;=16,Fixo/30*GJ$4+(EG6+EG7+EG8+EH6+EH7+EH8+EI6+EI7+EI8+EJ6+EJ7-16)*Percapita/30*GJ$4))))))</f>
        <v>0</v>
      </c>
      <c r="GK6" s="178"/>
      <c r="GL6" s="103">
        <f t="shared" ref="GL6:GL10" si="17">IF(J6="ADAPTADO",T6*Cadeirante/30*GM6+S6*Percapita/30*GM6,IF(J6="NORMAL",(S6+T6)*Percapita/30*GM6,IF(J6="CRECHE",0)))*-1</f>
        <v>0</v>
      </c>
      <c r="GM6" s="124"/>
      <c r="GN6" s="104">
        <f>SUMIF(V6:V9,"&lt;0")*Cadeirante/30*GN$4+SUMIF(X6:X9,"&lt;0")*Cadeirante/30*GN$4</f>
        <v>0</v>
      </c>
      <c r="GO6" s="104">
        <f>SUMIF(Z6:Z9,"&lt;0")*Cadeirante/30*GO$4+SUMIF(AB6:AB9,"&lt;0")*Cadeirante/30*GO$4</f>
        <v>0</v>
      </c>
      <c r="GP6" s="104">
        <f>SUMIF(AD6:AD9,"&lt;0")*Cadeirante/30*GP$4+SUMIF(AF6:AF9,"&lt;0")*Cadeirante/30*GP$4</f>
        <v>0</v>
      </c>
      <c r="GQ6" s="104">
        <f>SUMIF(AH6:AH9,"&lt;0")*Cadeirante/30*GQ$4+SUMIF(AJ6:AJ9,"&lt;0")*Cadeirante/30*GQ$4</f>
        <v>0</v>
      </c>
      <c r="GR6" s="104">
        <f>SUMIF(AL6:AL9,"&lt;0")*Cadeirante/30*GR$4+SUMIF(AN6:AN9,"&lt;0")*Cadeirante/30*GR$4</f>
        <v>0</v>
      </c>
      <c r="GS6" s="104">
        <f>SUMIF(AP6:AP9,"&lt;0")*Cadeirante/30*GS$4+SUMIF(AR6:AR9,"&lt;0")*Cadeirante/30*GS$4</f>
        <v>0</v>
      </c>
      <c r="GT6" s="104">
        <f>SUMIF(AT6:AT9,"&lt;0")*Cadeirante/30*GT$4+SUMIF(AV6:AV9,"&lt;0")*Cadeirante/30*GT$4</f>
        <v>0</v>
      </c>
      <c r="GU6" s="104">
        <f>SUMIF(AX6:AX9,"&lt;0")*Cadeirante/30*GU$4+SUMIF(AZ6:AZ9,"&lt;0")*Cadeirante/30*GU$4</f>
        <v>0</v>
      </c>
      <c r="GV6" s="104">
        <f>SUMIF(BB6:BB9,"&lt;0")*Cadeirante/30*GV$4+SUMIF(BD6:BD9,"&lt;0")*Cadeirante/30*GV$4</f>
        <v>0</v>
      </c>
      <c r="GW6" s="104">
        <f>SUMIF(BF6:BF9,"&lt;0")*Cadeirante/30*GW$4+SUMIF(BH6:BH9,"&lt;0")*Cadeirante/30*GW$4</f>
        <v>0</v>
      </c>
      <c r="GX6" s="104">
        <f>SUMIF(BJ6:BJ9,"&lt;0")*Cadeirante/30*GX$4+SUMIF(BL6:BL9,"&lt;0")*Cadeirante/30*GX$4</f>
        <v>0</v>
      </c>
      <c r="GY6" s="104">
        <f>SUMIF(BN6:BN9,"&lt;0")*Cadeirante/30*GY$4+SUMIF(BP6:BP9,"&lt;0")*Cadeirante/30*GY$4</f>
        <v>0</v>
      </c>
      <c r="GZ6" s="104">
        <f>SUMIF(BR6:BR9,"&lt;0")*Cadeirante/30*GZ$4+SUMIF(BT6:BT9,"&lt;0")*Cadeirante/30*GZ$4</f>
        <v>0</v>
      </c>
      <c r="HA6" s="104">
        <f>SUMIF(BV6:BV9,"&lt;0")*Cadeirante/30*HA$4+SUMIF(BX6:BX9,"&lt;0")*Cadeirante/30*HA$4</f>
        <v>0</v>
      </c>
      <c r="HB6" s="104">
        <f>SUMIF(BZ6:BZ9,"&lt;0")*Cadeirante/30*HB$4+SUMIF(CB6:CB9,"&lt;0")*Cadeirante/30*HB$4</f>
        <v>0</v>
      </c>
      <c r="HC6" s="104">
        <f>SUMIF(CD6:CD9,"&lt;0")*Cadeirante/30*HC$4+SUMIF(CF6:CF9,"&lt;0")*Cadeirante/30*HC$4</f>
        <v>0</v>
      </c>
      <c r="HD6" s="104">
        <f>SUMIF(CH6:CH9,"&lt;0")*Cadeirante/30*HD$4+SUMIF(CJ6:CJ9,"&lt;0")*Cadeirante/30*HD$4</f>
        <v>0</v>
      </c>
      <c r="HE6" s="104">
        <f>SUMIF(CL6:CL9,"&lt;0")*Cadeirante/30*HE$4+SUMIF(CN6:CN9,"&lt;0")*Cadeirante/30*HE$4</f>
        <v>0</v>
      </c>
      <c r="HF6" s="104">
        <f>SUMIF(CP6:CP9,"&lt;0")*Cadeirante/30*HF$4+SUMIF(CR6:CR9,"&lt;0")*Cadeirante/30*HF$4</f>
        <v>0</v>
      </c>
      <c r="HG6" s="104">
        <f>SUMIF(CT6:CT9,"&lt;0")*Cadeirante/30*HG$4+SUMIF(CV6:CV9,"&lt;0")*Cadeirante/30*HG$4</f>
        <v>0</v>
      </c>
      <c r="HH6" s="104">
        <f>SUMIF(CX6:CX9,"&lt;0")*Cadeirante/30*HH$4+SUMIF(CZ6:CZ9,"&lt;0")*Cadeirante/30*HH$4</f>
        <v>0</v>
      </c>
      <c r="HI6" s="104">
        <f>SUMIF(DB6:DB9,"&lt;0")*Cadeirante/30*HI$4+SUMIF(DD6:DD9,"&lt;0")*Cadeirante/30*HI$4</f>
        <v>0</v>
      </c>
      <c r="HJ6" s="104">
        <f>SUMIF(DF6:DF9,"&lt;0")*Cadeirante/30*HJ$4+SUMIF(DH6:DH9,"&lt;0")*Cadeirante/30*HJ$4</f>
        <v>0</v>
      </c>
      <c r="HK6" s="104">
        <f>SUMIF(DJ6:DJ9,"&lt;0")*Cadeirante/30*HK$4+SUMIF(DL6:DL9,"&lt;0")*Cadeirante/30*HK$4</f>
        <v>0</v>
      </c>
      <c r="HL6" s="104">
        <f>SUMIF(DN6:DN9,"&lt;0")*Cadeirante/30*HL$4+SUMIF(DP6:DP9,"&lt;0")*Cadeirante/30*HL$4</f>
        <v>0</v>
      </c>
      <c r="HM6" s="104">
        <f>SUMIF(DR6:DR9,"&lt;0")*Cadeirante/30*HM$4+SUMIF(DT6:DT9,"&lt;0")*Cadeirante/30*HM$4</f>
        <v>0</v>
      </c>
      <c r="HN6" s="104">
        <f>SUMIF(DV6:DV9,"&lt;0")*Cadeirante/30*HN$4+SUMIF(DX6:DX9,"&lt;0")*Cadeirante/30*HN$4</f>
        <v>0</v>
      </c>
      <c r="HO6" s="104">
        <f>SUMIF(DZ6:DZ9,"&lt;0")*Cadeirante/30*HO$4+SUMIF(EB6:EB9,"&lt;0")*Cadeirante/30*HO$4</f>
        <v>0</v>
      </c>
      <c r="HP6" s="104">
        <f>SUMIF(ED6:ED9,"&lt;0")*Cadeirante/30*HP$4+SUMIF(EF6:EF9,"&lt;0")*Cadeirante/30*HP$4</f>
        <v>0</v>
      </c>
      <c r="HW6" s="176">
        <v>17629.309999999998</v>
      </c>
      <c r="HY6" s="280">
        <f>IF(ISTEXT(EM6), VALUE(EM6), EM6)</f>
        <v>0</v>
      </c>
      <c r="HZ6" s="280">
        <f>IF(ISTEXT(EN6), VALUE(EN6), EN6)</f>
        <v>0</v>
      </c>
      <c r="IA6" s="280">
        <f>IF(ISTEXT(EO6), VALUE(EO6), EO6)</f>
        <v>0</v>
      </c>
      <c r="IB6" s="64" t="b">
        <f>HW6=FE6</f>
        <v>0</v>
      </c>
    </row>
    <row r="7" spans="1:237" s="64" customFormat="1" ht="22.5" customHeight="1" x14ac:dyDescent="0.25">
      <c r="A7" s="368" t="s">
        <v>3194</v>
      </c>
      <c r="B7" s="369" t="s">
        <v>3195</v>
      </c>
      <c r="C7" s="370" t="s">
        <v>3191</v>
      </c>
      <c r="D7" s="371" t="s">
        <v>3196</v>
      </c>
      <c r="E7" s="371" t="s">
        <v>3197</v>
      </c>
      <c r="F7" s="372" t="s">
        <v>3181</v>
      </c>
      <c r="G7" s="372" t="s">
        <v>3182</v>
      </c>
      <c r="H7" s="373" t="s">
        <v>1284</v>
      </c>
      <c r="I7" s="374" t="s">
        <v>1284</v>
      </c>
      <c r="J7" s="421" t="s">
        <v>3183</v>
      </c>
      <c r="K7" s="421" t="s">
        <v>3185</v>
      </c>
      <c r="L7" s="329">
        <f>CONTINUA!BV7</f>
        <v>0</v>
      </c>
      <c r="M7" s="329">
        <f>CONTINUA!BW7</f>
        <v>0</v>
      </c>
      <c r="N7" s="342"/>
      <c r="O7" s="289" t="s">
        <v>3326</v>
      </c>
      <c r="P7" s="330">
        <v>0</v>
      </c>
      <c r="Q7" s="400">
        <v>59</v>
      </c>
      <c r="R7" s="401"/>
      <c r="S7" s="400"/>
      <c r="T7" s="401"/>
      <c r="U7" s="400"/>
      <c r="V7" s="401"/>
      <c r="W7" s="400"/>
      <c r="X7" s="401"/>
      <c r="Y7" s="400"/>
      <c r="Z7" s="401"/>
      <c r="AA7" s="400"/>
      <c r="AB7" s="401"/>
      <c r="AC7" s="400"/>
      <c r="AD7" s="401"/>
      <c r="AE7" s="400"/>
      <c r="AF7" s="401"/>
      <c r="AG7" s="400"/>
      <c r="AH7" s="401"/>
      <c r="AI7" s="400"/>
      <c r="AJ7" s="401"/>
      <c r="AK7" s="400"/>
      <c r="AL7" s="401"/>
      <c r="AM7" s="400"/>
      <c r="AN7" s="401"/>
      <c r="AO7" s="400"/>
      <c r="AP7" s="401"/>
      <c r="AQ7" s="400"/>
      <c r="AR7" s="401"/>
      <c r="AS7" s="400"/>
      <c r="AT7" s="401"/>
      <c r="AU7" s="400"/>
      <c r="AV7" s="401"/>
      <c r="AW7" s="400"/>
      <c r="AX7" s="401"/>
      <c r="AY7" s="400"/>
      <c r="AZ7" s="401"/>
      <c r="BA7" s="400"/>
      <c r="BB7" s="401"/>
      <c r="BC7" s="400"/>
      <c r="BD7" s="401"/>
      <c r="BE7" s="400"/>
      <c r="BF7" s="401"/>
      <c r="BG7" s="400"/>
      <c r="BH7" s="401"/>
      <c r="BI7" s="400"/>
      <c r="BJ7" s="401"/>
      <c r="BK7" s="400"/>
      <c r="BL7" s="401"/>
      <c r="BM7" s="400"/>
      <c r="BN7" s="401"/>
      <c r="BO7" s="400"/>
      <c r="BP7" s="401"/>
      <c r="BQ7" s="400"/>
      <c r="BR7" s="401"/>
      <c r="BS7" s="400"/>
      <c r="BT7" s="401"/>
      <c r="BU7" s="400"/>
      <c r="BV7" s="401"/>
      <c r="BW7" s="400"/>
      <c r="BX7" s="401"/>
      <c r="BY7" s="400"/>
      <c r="BZ7" s="401"/>
      <c r="CA7" s="400"/>
      <c r="CB7" s="401"/>
      <c r="CC7" s="400"/>
      <c r="CD7" s="401"/>
      <c r="CE7" s="400"/>
      <c r="CF7" s="401"/>
      <c r="CG7" s="400"/>
      <c r="CH7" s="401"/>
      <c r="CI7" s="400"/>
      <c r="CJ7" s="401"/>
      <c r="CK7" s="400"/>
      <c r="CL7" s="401"/>
      <c r="CM7" s="400"/>
      <c r="CN7" s="401"/>
      <c r="CO7" s="400"/>
      <c r="CP7" s="401"/>
      <c r="CQ7" s="400"/>
      <c r="CR7" s="401"/>
      <c r="CS7" s="400"/>
      <c r="CT7" s="401"/>
      <c r="CU7" s="400"/>
      <c r="CV7" s="401"/>
      <c r="CW7" s="400"/>
      <c r="CX7" s="401"/>
      <c r="CY7" s="400"/>
      <c r="CZ7" s="401"/>
      <c r="DA7" s="400"/>
      <c r="DB7" s="401"/>
      <c r="DC7" s="400"/>
      <c r="DD7" s="401"/>
      <c r="DE7" s="400"/>
      <c r="DF7" s="401"/>
      <c r="DG7" s="400"/>
      <c r="DH7" s="401"/>
      <c r="DI7" s="400"/>
      <c r="DJ7" s="401"/>
      <c r="DK7" s="400"/>
      <c r="DL7" s="401"/>
      <c r="DM7" s="400"/>
      <c r="DN7" s="401"/>
      <c r="DO7" s="400"/>
      <c r="DP7" s="401"/>
      <c r="DQ7" s="400"/>
      <c r="DR7" s="401"/>
      <c r="DS7" s="400"/>
      <c r="DT7" s="401"/>
      <c r="DU7" s="400"/>
      <c r="DV7" s="401"/>
      <c r="DW7" s="400"/>
      <c r="DX7" s="401"/>
      <c r="DY7" s="400"/>
      <c r="DZ7" s="401"/>
      <c r="EA7" s="400"/>
      <c r="EB7" s="401"/>
      <c r="EC7" s="400"/>
      <c r="ED7" s="401"/>
      <c r="EE7" s="400"/>
      <c r="EF7" s="401"/>
      <c r="EG7" s="400"/>
      <c r="EH7" s="401"/>
      <c r="EI7" s="400"/>
      <c r="EJ7" s="447"/>
      <c r="EK7" s="511"/>
      <c r="EL7" s="514"/>
      <c r="EM7" s="448"/>
      <c r="EN7" s="344"/>
      <c r="EO7" s="345"/>
      <c r="EP7" s="171">
        <f t="shared" si="9"/>
        <v>59</v>
      </c>
      <c r="EQ7" s="171">
        <f t="shared" si="10"/>
        <v>0</v>
      </c>
      <c r="ER7" s="171">
        <f t="shared" si="11"/>
        <v>0</v>
      </c>
      <c r="ES7" s="171">
        <f t="shared" si="12"/>
        <v>0</v>
      </c>
      <c r="ET7" s="171">
        <f t="shared" si="13"/>
        <v>0</v>
      </c>
      <c r="EU7" s="171">
        <f t="shared" si="14"/>
        <v>0</v>
      </c>
      <c r="EV7" s="172">
        <f t="shared" si="15"/>
        <v>59</v>
      </c>
      <c r="EW7" s="173"/>
      <c r="EX7" s="248">
        <f t="shared" si="16"/>
        <v>0</v>
      </c>
      <c r="EY7" s="174">
        <f>(L7*regular)+(M7*Cadeirantee)</f>
        <v>0</v>
      </c>
      <c r="EZ7" s="249">
        <f>SUMIF(FG7:GJ7,"&gt;0")</f>
        <v>0</v>
      </c>
      <c r="FA7" s="249">
        <f>SUMIF(FG7:GJ7,"&lt;0")+SUMIF(GN7:HP7,"&lt;0")</f>
        <v>0</v>
      </c>
      <c r="FB7" s="174">
        <v>0</v>
      </c>
      <c r="FC7" s="126">
        <f>N7*km*'VALORES TABELA'!$B$13</f>
        <v>0</v>
      </c>
      <c r="FD7" s="250">
        <f t="shared" ref="FD7:FD10" si="18">GL7</f>
        <v>0</v>
      </c>
      <c r="FE7" s="105"/>
      <c r="FF7" s="119"/>
      <c r="FG7" s="119"/>
      <c r="FH7" s="119"/>
      <c r="FI7" s="119"/>
      <c r="FJ7" s="119"/>
      <c r="FK7" s="119"/>
      <c r="FL7" s="119"/>
      <c r="FM7" s="119"/>
      <c r="FN7" s="119"/>
      <c r="FO7" s="119"/>
      <c r="FP7" s="119"/>
      <c r="FQ7" s="119"/>
      <c r="FR7" s="119"/>
      <c r="FS7" s="119"/>
      <c r="FT7" s="119"/>
      <c r="FU7" s="119"/>
      <c r="FV7" s="119"/>
      <c r="FW7" s="119"/>
      <c r="FX7" s="119"/>
      <c r="FY7" s="119"/>
      <c r="FZ7" s="119"/>
      <c r="GA7" s="119"/>
      <c r="GB7" s="119"/>
      <c r="GC7" s="119"/>
      <c r="GD7" s="119"/>
      <c r="GE7" s="119"/>
      <c r="GF7" s="119"/>
      <c r="GG7" s="119"/>
      <c r="GH7" s="119"/>
      <c r="GI7" s="119"/>
      <c r="GJ7" s="119"/>
      <c r="GK7" s="251"/>
      <c r="GL7" s="103">
        <f t="shared" si="17"/>
        <v>0</v>
      </c>
      <c r="GM7" s="124"/>
      <c r="GN7" s="104"/>
      <c r="GO7" s="104"/>
      <c r="GP7" s="104"/>
      <c r="GQ7" s="104"/>
      <c r="GR7" s="104"/>
      <c r="GS7" s="104"/>
      <c r="GT7" s="104"/>
      <c r="GU7" s="104"/>
      <c r="GV7" s="104"/>
      <c r="GW7" s="104"/>
      <c r="GX7" s="104"/>
      <c r="GY7" s="104"/>
      <c r="GZ7" s="104"/>
      <c r="HA7" s="104"/>
      <c r="HB7" s="104"/>
      <c r="HC7" s="104"/>
      <c r="HD7" s="104"/>
      <c r="HE7" s="104"/>
      <c r="HF7" s="104"/>
      <c r="HG7" s="104"/>
      <c r="HH7" s="104"/>
      <c r="HI7" s="104"/>
      <c r="HJ7" s="104"/>
      <c r="HK7" s="104"/>
      <c r="HL7" s="104"/>
      <c r="HM7" s="104"/>
      <c r="HN7" s="104"/>
      <c r="HO7" s="104"/>
      <c r="HP7" s="104"/>
      <c r="HW7" s="105"/>
      <c r="HY7" s="280">
        <f t="shared" ref="HY7:HY10" si="19">IF(ISTEXT(EM7), VALUE(EM7), EM7)</f>
        <v>0</v>
      </c>
      <c r="HZ7" s="280">
        <f t="shared" ref="HZ7:HZ10" si="20">IF(ISTEXT(EN7), VALUE(EN7), EN7)</f>
        <v>0</v>
      </c>
      <c r="IA7" s="280">
        <f t="shared" ref="IA7:IA10" si="21">IF(ISTEXT(EO7), VALUE(EO7), EO7)</f>
        <v>0</v>
      </c>
    </row>
    <row r="8" spans="1:237" s="64" customFormat="1" ht="22.5" customHeight="1" x14ac:dyDescent="0.25">
      <c r="A8" s="368" t="s">
        <v>3194</v>
      </c>
      <c r="B8" s="369" t="s">
        <v>3195</v>
      </c>
      <c r="C8" s="375" t="s">
        <v>3191</v>
      </c>
      <c r="D8" s="371" t="s">
        <v>3196</v>
      </c>
      <c r="E8" s="371" t="s">
        <v>3197</v>
      </c>
      <c r="F8" s="376" t="s">
        <v>3181</v>
      </c>
      <c r="G8" s="376" t="s">
        <v>3182</v>
      </c>
      <c r="H8" s="373" t="s">
        <v>1284</v>
      </c>
      <c r="I8" s="374" t="s">
        <v>1284</v>
      </c>
      <c r="J8" s="421" t="s">
        <v>3183</v>
      </c>
      <c r="K8" s="422" t="s">
        <v>3186</v>
      </c>
      <c r="L8" s="329">
        <f>CONTINUA!BV8</f>
        <v>0</v>
      </c>
      <c r="M8" s="329">
        <f>CONTINUA!BW8</f>
        <v>0</v>
      </c>
      <c r="N8" s="342"/>
      <c r="O8" s="289" t="s">
        <v>3326</v>
      </c>
      <c r="P8" s="330">
        <v>0</v>
      </c>
      <c r="Q8" s="400"/>
      <c r="R8" s="401"/>
      <c r="S8" s="400"/>
      <c r="T8" s="401"/>
      <c r="U8" s="400"/>
      <c r="V8" s="401"/>
      <c r="W8" s="400"/>
      <c r="X8" s="401"/>
      <c r="Y8" s="400"/>
      <c r="Z8" s="401"/>
      <c r="AA8" s="400"/>
      <c r="AB8" s="401"/>
      <c r="AC8" s="400"/>
      <c r="AD8" s="401"/>
      <c r="AE8" s="400"/>
      <c r="AF8" s="401"/>
      <c r="AG8" s="400"/>
      <c r="AH8" s="401"/>
      <c r="AI8" s="400"/>
      <c r="AJ8" s="401"/>
      <c r="AK8" s="400"/>
      <c r="AL8" s="401"/>
      <c r="AM8" s="400"/>
      <c r="AN8" s="401"/>
      <c r="AO8" s="400"/>
      <c r="AP8" s="401"/>
      <c r="AQ8" s="400"/>
      <c r="AR8" s="401"/>
      <c r="AS8" s="400"/>
      <c r="AT8" s="401"/>
      <c r="AU8" s="400"/>
      <c r="AV8" s="401"/>
      <c r="AW8" s="400"/>
      <c r="AX8" s="401"/>
      <c r="AY8" s="400"/>
      <c r="AZ8" s="401"/>
      <c r="BA8" s="400"/>
      <c r="BB8" s="401"/>
      <c r="BC8" s="400"/>
      <c r="BD8" s="401"/>
      <c r="BE8" s="400"/>
      <c r="BF8" s="401"/>
      <c r="BG8" s="400"/>
      <c r="BH8" s="401"/>
      <c r="BI8" s="400"/>
      <c r="BJ8" s="401"/>
      <c r="BK8" s="400"/>
      <c r="BL8" s="401"/>
      <c r="BM8" s="400"/>
      <c r="BN8" s="401"/>
      <c r="BO8" s="400"/>
      <c r="BP8" s="401"/>
      <c r="BQ8" s="400"/>
      <c r="BR8" s="401"/>
      <c r="BS8" s="400"/>
      <c r="BT8" s="401"/>
      <c r="BU8" s="400"/>
      <c r="BV8" s="401"/>
      <c r="BW8" s="400"/>
      <c r="BX8" s="401"/>
      <c r="BY8" s="400"/>
      <c r="BZ8" s="401"/>
      <c r="CA8" s="400"/>
      <c r="CB8" s="401"/>
      <c r="CC8" s="400"/>
      <c r="CD8" s="401"/>
      <c r="CE8" s="400"/>
      <c r="CF8" s="401"/>
      <c r="CG8" s="400"/>
      <c r="CH8" s="401"/>
      <c r="CI8" s="400"/>
      <c r="CJ8" s="401"/>
      <c r="CK8" s="400"/>
      <c r="CL8" s="401"/>
      <c r="CM8" s="400"/>
      <c r="CN8" s="401"/>
      <c r="CO8" s="400"/>
      <c r="CP8" s="401"/>
      <c r="CQ8" s="400"/>
      <c r="CR8" s="401"/>
      <c r="CS8" s="400"/>
      <c r="CT8" s="401"/>
      <c r="CU8" s="400"/>
      <c r="CV8" s="401"/>
      <c r="CW8" s="400"/>
      <c r="CX8" s="401"/>
      <c r="CY8" s="400"/>
      <c r="CZ8" s="401"/>
      <c r="DA8" s="400"/>
      <c r="DB8" s="401"/>
      <c r="DC8" s="400"/>
      <c r="DD8" s="401"/>
      <c r="DE8" s="400"/>
      <c r="DF8" s="401"/>
      <c r="DG8" s="400"/>
      <c r="DH8" s="401"/>
      <c r="DI8" s="400"/>
      <c r="DJ8" s="401"/>
      <c r="DK8" s="400"/>
      <c r="DL8" s="401"/>
      <c r="DM8" s="400"/>
      <c r="DN8" s="401"/>
      <c r="DO8" s="400"/>
      <c r="DP8" s="401"/>
      <c r="DQ8" s="400"/>
      <c r="DR8" s="401"/>
      <c r="DS8" s="400"/>
      <c r="DT8" s="401"/>
      <c r="DU8" s="400"/>
      <c r="DV8" s="401"/>
      <c r="DW8" s="400"/>
      <c r="DX8" s="401"/>
      <c r="DY8" s="400"/>
      <c r="DZ8" s="401"/>
      <c r="EA8" s="400"/>
      <c r="EB8" s="401"/>
      <c r="EC8" s="400"/>
      <c r="ED8" s="401"/>
      <c r="EE8" s="400"/>
      <c r="EF8" s="401"/>
      <c r="EG8" s="400"/>
      <c r="EH8" s="401"/>
      <c r="EI8" s="400"/>
      <c r="EJ8" s="447"/>
      <c r="EK8" s="511"/>
      <c r="EL8" s="514"/>
      <c r="EM8" s="448"/>
      <c r="EN8" s="344"/>
      <c r="EO8" s="345"/>
      <c r="EP8" s="171">
        <f t="shared" si="9"/>
        <v>0</v>
      </c>
      <c r="EQ8" s="171">
        <f t="shared" si="10"/>
        <v>0</v>
      </c>
      <c r="ER8" s="171">
        <f t="shared" si="11"/>
        <v>0</v>
      </c>
      <c r="ES8" s="171">
        <f t="shared" si="12"/>
        <v>0</v>
      </c>
      <c r="ET8" s="171">
        <f t="shared" si="13"/>
        <v>0</v>
      </c>
      <c r="EU8" s="171">
        <f t="shared" si="14"/>
        <v>0</v>
      </c>
      <c r="EV8" s="172">
        <f t="shared" si="15"/>
        <v>0</v>
      </c>
      <c r="EW8" s="125"/>
      <c r="EX8" s="248">
        <f t="shared" si="16"/>
        <v>0</v>
      </c>
      <c r="EY8" s="174">
        <f>(L8*regular)+(M8*Cadeirantee)</f>
        <v>0</v>
      </c>
      <c r="EZ8" s="249">
        <f>SUMIF(FG8:GJ8,"&gt;0")</f>
        <v>0</v>
      </c>
      <c r="FA8" s="249">
        <f>SUMIF(FG8:GJ8,"&lt;0")+SUMIF(GN8:HP8,"&lt;0")</f>
        <v>0</v>
      </c>
      <c r="FB8" s="174">
        <v>0</v>
      </c>
      <c r="FC8" s="126">
        <f>N8*km*'VALORES TABELA'!$B$13</f>
        <v>0</v>
      </c>
      <c r="FD8" s="250">
        <f t="shared" si="18"/>
        <v>0</v>
      </c>
      <c r="FE8" s="105"/>
      <c r="FF8" s="108"/>
      <c r="FG8" s="108"/>
      <c r="FH8" s="108"/>
      <c r="FI8" s="108"/>
      <c r="FJ8" s="108"/>
      <c r="FK8" s="108"/>
      <c r="FL8" s="108"/>
      <c r="FM8" s="108"/>
      <c r="FN8" s="108"/>
      <c r="FO8" s="108"/>
      <c r="FP8" s="108"/>
      <c r="FQ8" s="108"/>
      <c r="FR8" s="108"/>
      <c r="FS8" s="108"/>
      <c r="FT8" s="108"/>
      <c r="FU8" s="108"/>
      <c r="FV8" s="108"/>
      <c r="FW8" s="108"/>
      <c r="FX8" s="108"/>
      <c r="FY8" s="108"/>
      <c r="FZ8" s="108"/>
      <c r="GA8" s="108"/>
      <c r="GB8" s="108"/>
      <c r="GC8" s="108"/>
      <c r="GD8" s="108"/>
      <c r="GE8" s="108"/>
      <c r="GF8" s="108"/>
      <c r="GG8" s="108"/>
      <c r="GH8" s="108"/>
      <c r="GI8" s="108"/>
      <c r="GJ8" s="108"/>
      <c r="GK8" s="251"/>
      <c r="GL8" s="103">
        <f t="shared" si="17"/>
        <v>0</v>
      </c>
      <c r="GM8" s="124"/>
      <c r="GN8" s="104"/>
      <c r="GO8" s="104"/>
      <c r="GP8" s="104"/>
      <c r="GQ8" s="104"/>
      <c r="GR8" s="104"/>
      <c r="GS8" s="104"/>
      <c r="GT8" s="104"/>
      <c r="GU8" s="104"/>
      <c r="GV8" s="104"/>
      <c r="GW8" s="104"/>
      <c r="GX8" s="104"/>
      <c r="GY8" s="104"/>
      <c r="GZ8" s="104"/>
      <c r="HA8" s="104"/>
      <c r="HB8" s="104"/>
      <c r="HC8" s="104"/>
      <c r="HD8" s="104"/>
      <c r="HE8" s="104"/>
      <c r="HF8" s="104"/>
      <c r="HG8" s="104"/>
      <c r="HH8" s="104"/>
      <c r="HI8" s="104"/>
      <c r="HJ8" s="104"/>
      <c r="HK8" s="104"/>
      <c r="HL8" s="104"/>
      <c r="HM8" s="104"/>
      <c r="HN8" s="104"/>
      <c r="HO8" s="104"/>
      <c r="HP8" s="104"/>
      <c r="HW8" s="105"/>
      <c r="HY8" s="280">
        <f t="shared" si="19"/>
        <v>0</v>
      </c>
      <c r="HZ8" s="280">
        <f t="shared" si="20"/>
        <v>0</v>
      </c>
      <c r="IA8" s="280">
        <f t="shared" si="21"/>
        <v>0</v>
      </c>
    </row>
    <row r="9" spans="1:237" s="65" customFormat="1" ht="22.5" customHeight="1" x14ac:dyDescent="0.25">
      <c r="A9" s="368" t="s">
        <v>3194</v>
      </c>
      <c r="B9" s="369" t="s">
        <v>3195</v>
      </c>
      <c r="C9" s="375" t="s">
        <v>3191</v>
      </c>
      <c r="D9" s="371" t="s">
        <v>3196</v>
      </c>
      <c r="E9" s="371" t="s">
        <v>3197</v>
      </c>
      <c r="F9" s="376" t="s">
        <v>3181</v>
      </c>
      <c r="G9" s="376" t="s">
        <v>3182</v>
      </c>
      <c r="H9" s="373" t="s">
        <v>1284</v>
      </c>
      <c r="I9" s="374" t="s">
        <v>1284</v>
      </c>
      <c r="J9" s="421" t="s">
        <v>3183</v>
      </c>
      <c r="K9" s="423" t="s">
        <v>3187</v>
      </c>
      <c r="L9" s="329">
        <f>CONTINUA!BV9</f>
        <v>0</v>
      </c>
      <c r="M9" s="329">
        <f>CONTINUA!BW9</f>
        <v>0</v>
      </c>
      <c r="N9" s="342"/>
      <c r="O9" s="289" t="s">
        <v>3326</v>
      </c>
      <c r="P9" s="330">
        <v>0</v>
      </c>
      <c r="Q9" s="400"/>
      <c r="R9" s="401"/>
      <c r="S9" s="400"/>
      <c r="T9" s="401"/>
      <c r="U9" s="400"/>
      <c r="V9" s="401"/>
      <c r="W9" s="400"/>
      <c r="X9" s="401"/>
      <c r="Y9" s="400"/>
      <c r="Z9" s="401"/>
      <c r="AA9" s="400"/>
      <c r="AB9" s="401"/>
      <c r="AC9" s="400"/>
      <c r="AD9" s="401"/>
      <c r="AE9" s="400"/>
      <c r="AF9" s="401"/>
      <c r="AG9" s="400"/>
      <c r="AH9" s="401"/>
      <c r="AI9" s="400"/>
      <c r="AJ9" s="401"/>
      <c r="AK9" s="400"/>
      <c r="AL9" s="401"/>
      <c r="AM9" s="400"/>
      <c r="AN9" s="401"/>
      <c r="AO9" s="400"/>
      <c r="AP9" s="401"/>
      <c r="AQ9" s="400"/>
      <c r="AR9" s="401"/>
      <c r="AS9" s="400"/>
      <c r="AT9" s="401"/>
      <c r="AU9" s="400"/>
      <c r="AV9" s="401"/>
      <c r="AW9" s="400"/>
      <c r="AX9" s="401"/>
      <c r="AY9" s="400"/>
      <c r="AZ9" s="401"/>
      <c r="BA9" s="400"/>
      <c r="BB9" s="401"/>
      <c r="BC9" s="400"/>
      <c r="BD9" s="401"/>
      <c r="BE9" s="400"/>
      <c r="BF9" s="401"/>
      <c r="BG9" s="400"/>
      <c r="BH9" s="401"/>
      <c r="BI9" s="400"/>
      <c r="BJ9" s="401"/>
      <c r="BK9" s="400"/>
      <c r="BL9" s="401"/>
      <c r="BM9" s="400"/>
      <c r="BN9" s="401"/>
      <c r="BO9" s="400"/>
      <c r="BP9" s="401"/>
      <c r="BQ9" s="400"/>
      <c r="BR9" s="401"/>
      <c r="BS9" s="400"/>
      <c r="BT9" s="401"/>
      <c r="BU9" s="400"/>
      <c r="BV9" s="401"/>
      <c r="BW9" s="400"/>
      <c r="BX9" s="401"/>
      <c r="BY9" s="400"/>
      <c r="BZ9" s="401"/>
      <c r="CA9" s="400"/>
      <c r="CB9" s="401"/>
      <c r="CC9" s="400"/>
      <c r="CD9" s="401"/>
      <c r="CE9" s="400"/>
      <c r="CF9" s="401"/>
      <c r="CG9" s="400"/>
      <c r="CH9" s="401"/>
      <c r="CI9" s="400"/>
      <c r="CJ9" s="401"/>
      <c r="CK9" s="400"/>
      <c r="CL9" s="401"/>
      <c r="CM9" s="400"/>
      <c r="CN9" s="401"/>
      <c r="CO9" s="400"/>
      <c r="CP9" s="401"/>
      <c r="CQ9" s="400"/>
      <c r="CR9" s="401"/>
      <c r="CS9" s="400"/>
      <c r="CT9" s="401"/>
      <c r="CU9" s="400"/>
      <c r="CV9" s="401"/>
      <c r="CW9" s="400"/>
      <c r="CX9" s="401"/>
      <c r="CY9" s="400"/>
      <c r="CZ9" s="401"/>
      <c r="DA9" s="400"/>
      <c r="DB9" s="401"/>
      <c r="DC9" s="400"/>
      <c r="DD9" s="401"/>
      <c r="DE9" s="400"/>
      <c r="DF9" s="401"/>
      <c r="DG9" s="400"/>
      <c r="DH9" s="401"/>
      <c r="DI9" s="400"/>
      <c r="DJ9" s="401"/>
      <c r="DK9" s="400"/>
      <c r="DL9" s="401"/>
      <c r="DM9" s="400"/>
      <c r="DN9" s="401"/>
      <c r="DO9" s="400"/>
      <c r="DP9" s="401"/>
      <c r="DQ9" s="400"/>
      <c r="DR9" s="401"/>
      <c r="DS9" s="400"/>
      <c r="DT9" s="401"/>
      <c r="DU9" s="400"/>
      <c r="DV9" s="401"/>
      <c r="DW9" s="400"/>
      <c r="DX9" s="401"/>
      <c r="DY9" s="400"/>
      <c r="DZ9" s="401"/>
      <c r="EA9" s="400"/>
      <c r="EB9" s="401"/>
      <c r="EC9" s="400"/>
      <c r="ED9" s="401"/>
      <c r="EE9" s="400"/>
      <c r="EF9" s="401"/>
      <c r="EG9" s="400"/>
      <c r="EH9" s="401"/>
      <c r="EI9" s="400"/>
      <c r="EJ9" s="447"/>
      <c r="EK9" s="511"/>
      <c r="EL9" s="514"/>
      <c r="EM9" s="448"/>
      <c r="EN9" s="344"/>
      <c r="EO9" s="345"/>
      <c r="EP9" s="171">
        <f t="shared" si="9"/>
        <v>0</v>
      </c>
      <c r="EQ9" s="171">
        <f t="shared" si="10"/>
        <v>0</v>
      </c>
      <c r="ER9" s="171">
        <f t="shared" si="11"/>
        <v>0</v>
      </c>
      <c r="ES9" s="171">
        <f t="shared" si="12"/>
        <v>0</v>
      </c>
      <c r="ET9" s="171">
        <f t="shared" si="13"/>
        <v>0</v>
      </c>
      <c r="EU9" s="171">
        <f t="shared" si="14"/>
        <v>0</v>
      </c>
      <c r="EV9" s="172">
        <f t="shared" si="15"/>
        <v>0</v>
      </c>
      <c r="EW9" s="127"/>
      <c r="EX9" s="248">
        <f t="shared" si="16"/>
        <v>0</v>
      </c>
      <c r="EY9" s="174">
        <f>(L9*regular)+(M9*Cadeirantee)</f>
        <v>0</v>
      </c>
      <c r="EZ9" s="249">
        <f>SUMIF(FG9:GJ9,"&gt;0")</f>
        <v>0</v>
      </c>
      <c r="FA9" s="249">
        <f>SUMIF(FG9:GJ9,"&lt;0")+SUMIF(GN9:HP9,"&lt;0")</f>
        <v>0</v>
      </c>
      <c r="FB9" s="174">
        <v>0</v>
      </c>
      <c r="FC9" s="126">
        <f>N9*km*'VALORES TABELA'!$B$13</f>
        <v>0</v>
      </c>
      <c r="FD9" s="250">
        <f t="shared" si="18"/>
        <v>0</v>
      </c>
      <c r="FE9" s="105"/>
      <c r="FF9" s="118"/>
      <c r="FG9" s="118"/>
      <c r="FH9" s="118"/>
      <c r="FI9" s="118"/>
      <c r="FJ9" s="118"/>
      <c r="FK9" s="118"/>
      <c r="FL9" s="118"/>
      <c r="FM9" s="118"/>
      <c r="FN9" s="118"/>
      <c r="FO9" s="118"/>
      <c r="FP9" s="118"/>
      <c r="FQ9" s="118"/>
      <c r="FR9" s="118"/>
      <c r="FS9" s="118"/>
      <c r="FT9" s="118"/>
      <c r="FU9" s="118"/>
      <c r="FV9" s="118"/>
      <c r="FW9" s="118"/>
      <c r="FX9" s="118"/>
      <c r="FY9" s="118"/>
      <c r="FZ9" s="118"/>
      <c r="GA9" s="118"/>
      <c r="GB9" s="118"/>
      <c r="GC9" s="118"/>
      <c r="GD9" s="118"/>
      <c r="GE9" s="118"/>
      <c r="GF9" s="118"/>
      <c r="GG9" s="118"/>
      <c r="GH9" s="118"/>
      <c r="GI9" s="118"/>
      <c r="GJ9" s="118"/>
      <c r="GK9" s="252"/>
      <c r="GL9" s="103">
        <f t="shared" si="17"/>
        <v>0</v>
      </c>
      <c r="GM9" s="124"/>
      <c r="GN9" s="104"/>
      <c r="GO9" s="104"/>
      <c r="GP9" s="104"/>
      <c r="GQ9" s="104"/>
      <c r="GR9" s="104"/>
      <c r="GS9" s="104"/>
      <c r="GT9" s="104"/>
      <c r="GU9" s="104"/>
      <c r="GV9" s="104"/>
      <c r="GW9" s="104"/>
      <c r="GX9" s="104"/>
      <c r="GY9" s="104"/>
      <c r="GZ9" s="104"/>
      <c r="HA9" s="104"/>
      <c r="HB9" s="104"/>
      <c r="HC9" s="104"/>
      <c r="HD9" s="104"/>
      <c r="HE9" s="104"/>
      <c r="HF9" s="104"/>
      <c r="HG9" s="104"/>
      <c r="HH9" s="104"/>
      <c r="HI9" s="104"/>
      <c r="HJ9" s="104"/>
      <c r="HK9" s="104"/>
      <c r="HL9" s="104"/>
      <c r="HM9" s="104"/>
      <c r="HN9" s="104"/>
      <c r="HO9" s="104"/>
      <c r="HP9" s="104"/>
      <c r="HQ9" s="64"/>
      <c r="HW9" s="105"/>
      <c r="HY9" s="280">
        <f t="shared" si="19"/>
        <v>0</v>
      </c>
      <c r="HZ9" s="280">
        <f t="shared" si="20"/>
        <v>0</v>
      </c>
      <c r="IA9" s="280">
        <f t="shared" si="21"/>
        <v>0</v>
      </c>
    </row>
    <row r="10" spans="1:237" s="106" customFormat="1" ht="22.5" customHeight="1" thickBot="1" x14ac:dyDescent="0.3">
      <c r="A10" s="377" t="s">
        <v>3194</v>
      </c>
      <c r="B10" s="378" t="s">
        <v>3195</v>
      </c>
      <c r="C10" s="379" t="s">
        <v>3191</v>
      </c>
      <c r="D10" s="380" t="s">
        <v>3196</v>
      </c>
      <c r="E10" s="380" t="s">
        <v>3197</v>
      </c>
      <c r="F10" s="381" t="s">
        <v>3181</v>
      </c>
      <c r="G10" s="381" t="s">
        <v>3182</v>
      </c>
      <c r="H10" s="382" t="s">
        <v>1284</v>
      </c>
      <c r="I10" s="383" t="s">
        <v>1284</v>
      </c>
      <c r="J10" s="421" t="s">
        <v>3183</v>
      </c>
      <c r="K10" s="424" t="s">
        <v>60</v>
      </c>
      <c r="L10" s="329">
        <f>CONTINUA!BV10</f>
        <v>0</v>
      </c>
      <c r="M10" s="329">
        <f>CONTINUA!BW10</f>
        <v>0</v>
      </c>
      <c r="N10" s="343"/>
      <c r="O10" s="290" t="s">
        <v>3326</v>
      </c>
      <c r="P10" s="330">
        <v>0</v>
      </c>
      <c r="Q10" s="400"/>
      <c r="R10" s="401"/>
      <c r="S10" s="400"/>
      <c r="T10" s="401"/>
      <c r="U10" s="400"/>
      <c r="V10" s="401"/>
      <c r="W10" s="400"/>
      <c r="X10" s="401"/>
      <c r="Y10" s="400"/>
      <c r="Z10" s="401"/>
      <c r="AA10" s="400"/>
      <c r="AB10" s="401"/>
      <c r="AC10" s="400"/>
      <c r="AD10" s="401"/>
      <c r="AE10" s="400"/>
      <c r="AF10" s="401"/>
      <c r="AG10" s="400"/>
      <c r="AH10" s="401"/>
      <c r="AI10" s="400"/>
      <c r="AJ10" s="401"/>
      <c r="AK10" s="400"/>
      <c r="AL10" s="401"/>
      <c r="AM10" s="400"/>
      <c r="AN10" s="401"/>
      <c r="AO10" s="400"/>
      <c r="AP10" s="401"/>
      <c r="AQ10" s="400"/>
      <c r="AR10" s="401"/>
      <c r="AS10" s="400"/>
      <c r="AT10" s="401"/>
      <c r="AU10" s="400"/>
      <c r="AV10" s="401"/>
      <c r="AW10" s="400"/>
      <c r="AX10" s="401"/>
      <c r="AY10" s="400"/>
      <c r="AZ10" s="401"/>
      <c r="BA10" s="400"/>
      <c r="BB10" s="401"/>
      <c r="BC10" s="400"/>
      <c r="BD10" s="401"/>
      <c r="BE10" s="400"/>
      <c r="BF10" s="401"/>
      <c r="BG10" s="400"/>
      <c r="BH10" s="401"/>
      <c r="BI10" s="400"/>
      <c r="BJ10" s="401"/>
      <c r="BK10" s="400"/>
      <c r="BL10" s="401"/>
      <c r="BM10" s="400"/>
      <c r="BN10" s="401"/>
      <c r="BO10" s="400"/>
      <c r="BP10" s="401"/>
      <c r="BQ10" s="400"/>
      <c r="BR10" s="401"/>
      <c r="BS10" s="400"/>
      <c r="BT10" s="401"/>
      <c r="BU10" s="400"/>
      <c r="BV10" s="401"/>
      <c r="BW10" s="400"/>
      <c r="BX10" s="401"/>
      <c r="BY10" s="400"/>
      <c r="BZ10" s="401"/>
      <c r="CA10" s="400"/>
      <c r="CB10" s="401"/>
      <c r="CC10" s="400"/>
      <c r="CD10" s="401"/>
      <c r="CE10" s="400"/>
      <c r="CF10" s="401"/>
      <c r="CG10" s="400"/>
      <c r="CH10" s="401"/>
      <c r="CI10" s="400"/>
      <c r="CJ10" s="401"/>
      <c r="CK10" s="400"/>
      <c r="CL10" s="401"/>
      <c r="CM10" s="400"/>
      <c r="CN10" s="401"/>
      <c r="CO10" s="400"/>
      <c r="CP10" s="401"/>
      <c r="CQ10" s="400"/>
      <c r="CR10" s="401"/>
      <c r="CS10" s="400"/>
      <c r="CT10" s="401"/>
      <c r="CU10" s="400"/>
      <c r="CV10" s="401"/>
      <c r="CW10" s="400"/>
      <c r="CX10" s="401"/>
      <c r="CY10" s="400"/>
      <c r="CZ10" s="401"/>
      <c r="DA10" s="400"/>
      <c r="DB10" s="401"/>
      <c r="DC10" s="400"/>
      <c r="DD10" s="401"/>
      <c r="DE10" s="400"/>
      <c r="DF10" s="401"/>
      <c r="DG10" s="400"/>
      <c r="DH10" s="401"/>
      <c r="DI10" s="400"/>
      <c r="DJ10" s="401"/>
      <c r="DK10" s="400"/>
      <c r="DL10" s="401"/>
      <c r="DM10" s="400"/>
      <c r="DN10" s="401"/>
      <c r="DO10" s="400"/>
      <c r="DP10" s="401"/>
      <c r="DQ10" s="400"/>
      <c r="DR10" s="401"/>
      <c r="DS10" s="400"/>
      <c r="DT10" s="401"/>
      <c r="DU10" s="400"/>
      <c r="DV10" s="401"/>
      <c r="DW10" s="400"/>
      <c r="DX10" s="401"/>
      <c r="DY10" s="400"/>
      <c r="DZ10" s="401"/>
      <c r="EA10" s="400"/>
      <c r="EB10" s="401"/>
      <c r="EC10" s="400"/>
      <c r="ED10" s="401"/>
      <c r="EE10" s="400"/>
      <c r="EF10" s="401"/>
      <c r="EG10" s="400"/>
      <c r="EH10" s="401"/>
      <c r="EI10" s="400"/>
      <c r="EJ10" s="447"/>
      <c r="EK10" s="512"/>
      <c r="EL10" s="515"/>
      <c r="EM10" s="450"/>
      <c r="EN10" s="348"/>
      <c r="EO10" s="348"/>
      <c r="EP10" s="179">
        <f t="shared" si="9"/>
        <v>0</v>
      </c>
      <c r="EQ10" s="179">
        <f t="shared" si="10"/>
        <v>0</v>
      </c>
      <c r="ER10" s="179">
        <f t="shared" si="11"/>
        <v>0</v>
      </c>
      <c r="ES10" s="179">
        <f t="shared" si="12"/>
        <v>0</v>
      </c>
      <c r="ET10" s="179">
        <f t="shared" si="13"/>
        <v>0</v>
      </c>
      <c r="EU10" s="179">
        <f t="shared" si="14"/>
        <v>0</v>
      </c>
      <c r="EV10" s="172">
        <f t="shared" si="15"/>
        <v>0</v>
      </c>
      <c r="EW10" s="253"/>
      <c r="EX10" s="254">
        <v>0</v>
      </c>
      <c r="EY10" s="180">
        <v>0</v>
      </c>
      <c r="EZ10" s="255">
        <v>0</v>
      </c>
      <c r="FA10" s="255">
        <v>0</v>
      </c>
      <c r="FB10" s="180">
        <f>SUM(FF10:GI10)/2</f>
        <v>0</v>
      </c>
      <c r="FC10" s="256">
        <f>N10*km*'VALORES TABELA'!$B$13</f>
        <v>0</v>
      </c>
      <c r="FD10" s="250">
        <f t="shared" si="18"/>
        <v>0</v>
      </c>
      <c r="FE10" s="257"/>
      <c r="FF10" s="181">
        <f>((Q10+S10)*Percapita)+((R10+T10)*Cadeirante)</f>
        <v>0</v>
      </c>
      <c r="FG10" s="181">
        <f>((U10+W10)*Percapita/30*FG$4)+((V10+X10)*Cadeirante/30*FG$4)</f>
        <v>0</v>
      </c>
      <c r="FH10" s="181">
        <f>((Y10+AA10)*Percapita/30*FH$4)+((Z10+AB10)*Cadeirante/30*FH$4)</f>
        <v>0</v>
      </c>
      <c r="FI10" s="181">
        <f>((AC10+AE10)*Percapita/30*FI$4)+((AD10+AF10)*Cadeirante/30*FI$4)</f>
        <v>0</v>
      </c>
      <c r="FJ10" s="181">
        <f>((AG10+AI10)*Percapita/30*FJ$4)+((AH10+AJ10)*Cadeirante/30*FJ$4)</f>
        <v>0</v>
      </c>
      <c r="FK10" s="181">
        <f>((AK10+AM10)*Percapita/30*FK$4)+((AL10+AN10)*Cadeirante/30*FK$4)</f>
        <v>0</v>
      </c>
      <c r="FL10" s="181">
        <f>((AO10+AQ10)*Percapita/30*FL$4)+((AP10+AR10)*Cadeirante/30*FL$4)</f>
        <v>0</v>
      </c>
      <c r="FM10" s="181">
        <f>((AS10+AU10)*Percapita/30*FM$4)+((AT10+AV10)*Cadeirante/30*FM$4)</f>
        <v>0</v>
      </c>
      <c r="FN10" s="181">
        <f>((AW10+AY10)*Percapita/30*FN$4)+((AX10+AZ10)*Cadeirante/30*FN$4)</f>
        <v>0</v>
      </c>
      <c r="FO10" s="181">
        <f>((BA10+BC10)*Percapita/30*FO$4)+((BB10+BD10)*Cadeirante/30*FO$4)</f>
        <v>0</v>
      </c>
      <c r="FP10" s="181">
        <f>((BE10+BG10)*Percapita/30*FP$4)+((BF10+BH10)*Cadeirante/30*FP$4)</f>
        <v>0</v>
      </c>
      <c r="FQ10" s="181">
        <f>((BI10+BK10)*Percapita/30*FQ$4)+((BJ10+BL10)*Cadeirante/30*FQ$4)</f>
        <v>0</v>
      </c>
      <c r="FR10" s="181">
        <f>((BM10+BO10)*Percapita/30*FR$4)+((BN10+BP10)*Cadeirante/30*FR$4)</f>
        <v>0</v>
      </c>
      <c r="FS10" s="181">
        <f>((BQ10+BS10)*Percapita/30*FS$4)+((BR10+BT10)*Cadeirante/30*FS$4)</f>
        <v>0</v>
      </c>
      <c r="FT10" s="181">
        <f>((BU10+BW10)*Percapita/30*FT$4)+((BV10+BX10)*Cadeirante/30*FT$4)</f>
        <v>0</v>
      </c>
      <c r="FU10" s="181">
        <f>((BY10+CA10)*Percapita/30*FU$4)+((BZ10+CB10)*Cadeirante/30*FU$4)</f>
        <v>0</v>
      </c>
      <c r="FV10" s="181">
        <f>((CC10+CE10)*Percapita/30*FV$4)+((CD10+CF10)*Cadeirante/30*FV$4)</f>
        <v>0</v>
      </c>
      <c r="FW10" s="181">
        <f>((CG10+CI10)*Percapita/30*FW$4)+((CI10+CK10)*Cadeirante/30*FW$4)</f>
        <v>0</v>
      </c>
      <c r="FX10" s="181">
        <f>((CK10+CM10)*Percapita/30*FX$4)+((CL10+CN10)*Cadeirante/30*FX$4)</f>
        <v>0</v>
      </c>
      <c r="FY10" s="181">
        <f>((CO10+CQ10)*Percapita/30*FY$4)+((CP10+CR10)*Cadeirante/30*FY$4)</f>
        <v>0</v>
      </c>
      <c r="FZ10" s="181">
        <f>((CS10+CU10)*Percapita/30*FZ$4)+((CT10+CV10)*Cadeirante/30*FZ$4)</f>
        <v>0</v>
      </c>
      <c r="GA10" s="181">
        <f>((CW10+CY10)*Percapita/30*GA$4)+((CX10+CZ10)*Cadeirante/30*GA$4)</f>
        <v>0</v>
      </c>
      <c r="GB10" s="181">
        <f>((DA10+DC10)*Percapita/30*GB$4)+((DB10+DD10)*Cadeirante/30*GB$4)</f>
        <v>0</v>
      </c>
      <c r="GC10" s="181">
        <f>((DE10+DG10)*Percapita/30*GC$4)+((DF10+DH10)*Cadeirante/30*GC$4)</f>
        <v>0</v>
      </c>
      <c r="GD10" s="181">
        <f>((DI10+DK10)*Percapita/30*GD$4)+((DJ10+DL10)*Cadeirante/30*GD$4)</f>
        <v>0</v>
      </c>
      <c r="GE10" s="181">
        <f>((DM10+DO10)*Percapita/30*GE$4)+((DN10+DP10)*Cadeirante/30*GE$4)</f>
        <v>0</v>
      </c>
      <c r="GF10" s="181">
        <f>((DQ10+DS10)*Percapita/30*GF$4)+((DR10+DT10)*Cadeirante/30*GF$4)</f>
        <v>0</v>
      </c>
      <c r="GG10" s="181">
        <f>((DU10+DW10)*Percapita/30*GG$4)+((DV10+DX10)*Cadeirante/30*GG$4)</f>
        <v>0</v>
      </c>
      <c r="GH10" s="181">
        <f>((DY10+EA10)*Percapita/30*GH$4)+((DZ10+EB10)*Cadeirante/30*GH$4)</f>
        <v>0</v>
      </c>
      <c r="GI10" s="181">
        <f>((EC10+EE10)*Percapita/30*GI$4)+((ED10+EF10)*Cadeirante/30*GI$4)</f>
        <v>0</v>
      </c>
      <c r="GJ10" s="181">
        <f>((EG10+EI10)*Percapita)+((EH10+EJ10)*Cadeirante)</f>
        <v>0</v>
      </c>
      <c r="GK10" s="258"/>
      <c r="GL10" s="103">
        <f t="shared" si="17"/>
        <v>0</v>
      </c>
      <c r="GM10" s="124"/>
      <c r="GN10" s="182"/>
      <c r="GO10" s="182"/>
      <c r="GP10" s="182"/>
      <c r="GQ10" s="182"/>
      <c r="GR10" s="182"/>
      <c r="GS10" s="182"/>
      <c r="GT10" s="182"/>
      <c r="GU10" s="182"/>
      <c r="GV10" s="182"/>
      <c r="GW10" s="182"/>
      <c r="GX10" s="182"/>
      <c r="GY10" s="182"/>
      <c r="GZ10" s="182"/>
      <c r="HA10" s="182"/>
      <c r="HB10" s="182"/>
      <c r="HC10" s="182"/>
      <c r="HD10" s="182"/>
      <c r="HE10" s="182"/>
      <c r="HF10" s="182"/>
      <c r="HG10" s="182"/>
      <c r="HH10" s="182"/>
      <c r="HI10" s="182"/>
      <c r="HJ10" s="182"/>
      <c r="HK10" s="182"/>
      <c r="HL10" s="182"/>
      <c r="HM10" s="182"/>
      <c r="HN10" s="182"/>
      <c r="HO10" s="182"/>
      <c r="HP10" s="259"/>
      <c r="HQ10" s="64"/>
      <c r="HW10" s="257"/>
      <c r="HY10" s="280">
        <f t="shared" si="19"/>
        <v>0</v>
      </c>
      <c r="HZ10" s="280">
        <f t="shared" si="20"/>
        <v>0</v>
      </c>
      <c r="IA10" s="280">
        <f t="shared" si="21"/>
        <v>0</v>
      </c>
    </row>
    <row r="11" spans="1:237" s="106" customFormat="1" ht="22.5" customHeight="1" x14ac:dyDescent="0.25">
      <c r="A11" t="s">
        <v>3198</v>
      </c>
      <c r="B11" s="522" t="s">
        <v>3199</v>
      </c>
      <c r="C11" s="523">
        <v>4</v>
      </c>
      <c r="D11" s="524" t="s">
        <v>3200</v>
      </c>
      <c r="E11" s="524" t="s">
        <v>3201</v>
      </c>
      <c r="F11" s="525" t="s">
        <v>3181</v>
      </c>
      <c r="G11" s="525" t="s">
        <v>3182</v>
      </c>
      <c r="H11" s="350" t="s">
        <v>1287</v>
      </c>
      <c r="I11" s="351" t="s">
        <v>1287</v>
      </c>
      <c r="J11" s="409" t="s">
        <v>3183</v>
      </c>
      <c r="K11" s="410" t="s">
        <v>3184</v>
      </c>
      <c r="L11" s="329">
        <f>CONTINUA!BV11</f>
        <v>0</v>
      </c>
      <c r="M11" s="329">
        <f>CONTINUA!BW11</f>
        <v>0</v>
      </c>
      <c r="N11" s="657"/>
      <c r="O11" s="658" t="s">
        <v>3327</v>
      </c>
      <c r="P11" s="659">
        <v>0</v>
      </c>
      <c r="Q11" s="400"/>
      <c r="R11" s="401"/>
      <c r="S11" s="400"/>
      <c r="T11" s="401"/>
      <c r="U11" s="400"/>
      <c r="V11" s="401"/>
      <c r="W11" s="400"/>
      <c r="X11" s="401"/>
      <c r="Y11" s="400"/>
      <c r="Z11" s="401"/>
      <c r="AA11" s="400"/>
      <c r="AB11" s="401"/>
      <c r="AC11" s="400"/>
      <c r="AD11" s="401"/>
      <c r="AE11" s="400"/>
      <c r="AF11" s="401"/>
      <c r="AG11" s="400"/>
      <c r="AH11" s="401"/>
      <c r="AI11" s="400"/>
      <c r="AJ11" s="401"/>
      <c r="AK11" s="400"/>
      <c r="AL11" s="401"/>
      <c r="AM11" s="400"/>
      <c r="AN11" s="401"/>
      <c r="AO11" s="400"/>
      <c r="AP11" s="401"/>
      <c r="AQ11" s="400"/>
      <c r="AR11" s="401"/>
      <c r="AS11" s="400"/>
      <c r="AT11" s="401"/>
      <c r="AU11" s="400"/>
      <c r="AV11" s="401"/>
      <c r="AW11" s="400"/>
      <c r="AX11" s="401"/>
      <c r="AY11" s="400"/>
      <c r="AZ11" s="401"/>
      <c r="BA11" s="400"/>
      <c r="BB11" s="401"/>
      <c r="BC11" s="400"/>
      <c r="BD11" s="401"/>
      <c r="BE11" s="400"/>
      <c r="BF11" s="401"/>
      <c r="BG11" s="400"/>
      <c r="BH11" s="401"/>
      <c r="BI11" s="400"/>
      <c r="BJ11" s="401"/>
      <c r="BK11" s="400"/>
      <c r="BL11" s="401"/>
      <c r="BM11" s="400"/>
      <c r="BN11" s="401"/>
      <c r="BO11" s="400"/>
      <c r="BP11" s="401"/>
      <c r="BQ11" s="400"/>
      <c r="BR11" s="401"/>
      <c r="BS11" s="400"/>
      <c r="BT11" s="401"/>
      <c r="BU11" s="400"/>
      <c r="BV11" s="401"/>
      <c r="BW11" s="400"/>
      <c r="BX11" s="401"/>
      <c r="BY11" s="400"/>
      <c r="BZ11" s="401"/>
      <c r="CA11" s="400"/>
      <c r="CB11" s="401"/>
      <c r="CC11" s="400"/>
      <c r="CD11" s="401"/>
      <c r="CE11" s="400"/>
      <c r="CF11" s="401"/>
      <c r="CG11" s="400"/>
      <c r="CH11" s="401"/>
      <c r="CI11" s="400"/>
      <c r="CJ11" s="401"/>
      <c r="CK11" s="400"/>
      <c r="CL11" s="401"/>
      <c r="CM11" s="400"/>
      <c r="CN11" s="401"/>
      <c r="CO11" s="400"/>
      <c r="CP11" s="401"/>
      <c r="CQ11" s="400"/>
      <c r="CR11" s="401"/>
      <c r="CS11" s="400"/>
      <c r="CT11" s="401"/>
      <c r="CU11" s="400"/>
      <c r="CV11" s="401"/>
      <c r="CW11" s="400"/>
      <c r="CX11" s="401"/>
      <c r="CY11" s="400"/>
      <c r="CZ11" s="401"/>
      <c r="DA11" s="400"/>
      <c r="DB11" s="401"/>
      <c r="DC11" s="400"/>
      <c r="DD11" s="401"/>
      <c r="DE11" s="400"/>
      <c r="DF11" s="401"/>
      <c r="DG11" s="400"/>
      <c r="DH11" s="401"/>
      <c r="DI11" s="400"/>
      <c r="DJ11" s="401"/>
      <c r="DK11" s="400"/>
      <c r="DL11" s="401"/>
      <c r="DM11" s="400"/>
      <c r="DN11" s="401"/>
      <c r="DO11" s="400"/>
      <c r="DP11" s="401"/>
      <c r="DQ11" s="400"/>
      <c r="DR11" s="401"/>
      <c r="DS11" s="400"/>
      <c r="DT11" s="401"/>
      <c r="DU11" s="400"/>
      <c r="DV11" s="401"/>
      <c r="DW11" s="400"/>
      <c r="DX11" s="401"/>
      <c r="DY11" s="400"/>
      <c r="DZ11" s="401"/>
      <c r="EA11" s="400"/>
      <c r="EB11" s="401"/>
      <c r="EC11" s="400"/>
      <c r="ED11" s="401"/>
      <c r="EE11" s="400"/>
      <c r="EF11" s="401"/>
      <c r="EG11" s="400"/>
      <c r="EH11" s="401"/>
      <c r="EI11" s="400"/>
      <c r="EJ11" s="447"/>
      <c r="EK11" s="510"/>
      <c r="EL11" s="513"/>
      <c r="EM11" s="520"/>
      <c r="EN11" s="520"/>
      <c r="EO11" s="520"/>
      <c r="EP11" s="171">
        <f t="shared" ref="EP11:EP74" si="22">Q11</f>
        <v>0</v>
      </c>
      <c r="EQ11" s="171">
        <f t="shared" ref="EQ11:EQ74" si="23">U11+Y11+AC11+AG11+AK11+AO11+AS11+AW11+BA11+BE11+BI11+BM11+BQ11+BU11+BY11+CC11+CG11+CK11+CO11+CS11+CW11+DA11+DE11+DI11+DM11+DQ11+DU11+DY11+EC11+EG11</f>
        <v>0</v>
      </c>
      <c r="ER11" s="171">
        <f t="shared" ref="ER11:ER74" si="24">S11+W11+AA11+AE11+AI11+AM11+AQ11+AU11+AY11+BC11+BG11+BK11+BO11+BS11+BW11+CA11+CE11+CI11+CM11+CQ11+CU11+CY11+DC11+DG11+DK11+DO11+DS11+DW11+EA11+EE11+EI11</f>
        <v>0</v>
      </c>
      <c r="ES11" s="171">
        <f t="shared" ref="ES11:ES74" si="25">R11</f>
        <v>0</v>
      </c>
      <c r="ET11" s="171">
        <f t="shared" ref="ET11:ET74" si="26">V11+Z11+AD11+AH11+AL11+AP11+AT11+AX11+BB11+BF11+BJ11+BN11+BR11+BV11+BZ11+CD11+CH11+CL11+CP11+CT11+CX11+DB11+DF11+DJ11+DN11+DR11+DV11+DZ11+ED11+EH11</f>
        <v>0</v>
      </c>
      <c r="EU11" s="171">
        <f t="shared" ref="EU11:EU74" si="27">T11+X11+AB11+AF11+AJ11+AN11+AR11+AV11+AZ11+BD11+BH11+BL11+BP11+BT11+BX11+CB11+CF11+CJ11+CN11+CR11+CV11+CZ11+DD11+DH11+DL11+DP11+DT11+DX11+EB11+EF11+EJ11</f>
        <v>0</v>
      </c>
      <c r="EV11" s="172">
        <f t="shared" ref="EV11:EV74" si="28">EP11+EQ11+ES11+ET11+ER11+EU11</f>
        <v>0</v>
      </c>
      <c r="EW11" s="367">
        <f>IF(C11=4,IF(MAX(Q11:EJ13)&gt;0,(Especiall/30*(IF(($G11-$F11)=($G$5-$F$5),30,IF(DAY($G11)=31,($G11-$F11),($G11-$F11)+1)))),0),0)</f>
        <v>11465.63</v>
      </c>
      <c r="EX11" s="248">
        <f t="shared" ref="EX11:EX14" si="29">FF11</f>
        <v>1155.69</v>
      </c>
      <c r="EY11" s="174">
        <f>(L11*regular)+(M11*Cadeirantee)</f>
        <v>0</v>
      </c>
      <c r="EZ11" s="249">
        <f>SUMIF(FG11:GJ11,"&gt;0")</f>
        <v>0</v>
      </c>
      <c r="FA11" s="249">
        <f>SUMIF(FG11:GJ11,"&lt;0")+SUMIF(GN11:HP11,"&lt;0")</f>
        <v>0</v>
      </c>
      <c r="FB11" s="174">
        <v>0</v>
      </c>
      <c r="FC11" s="175">
        <f>N11*km*'VALORES TABELA'!$B$13</f>
        <v>0</v>
      </c>
      <c r="FD11" s="250">
        <f>GL11</f>
        <v>0</v>
      </c>
      <c r="FE11" s="176">
        <f>(EW11+EW12+EW13+EW14+EX11+EX12+EX13+EX14+EY11+EY12+EY13+EY14+EY15+EZ11+EZ12+EZ13+EZ14+FA11+FA12+FA13+FA14+FC11+FC12+FC13+FC14+HY11-HZ11-IA11+FD11+FD12+FD13+FD14+FB15)</f>
        <v>12852.68</v>
      </c>
      <c r="FF11" s="177">
        <f>IF(C11=4,SUM(Q11+Q12+Q13+S11+S12+S13)*Percapita/30*FF$4+(R11+R12+R13+T11+T12+T13)*Cadeirante/30*FF$4,IF(C11=3,IF(Q14+S14=10,Fixo/30*FF$4+(Q11+Q12+Q13+S11+S12+S13)*Percapita/30*FF$4+(R14+T14)*Cadeirante/30*FF$4,IF(Q14+S14&lt;=9,(Q14+S14)*Crechee/30*FF$4)+(R14+T14)*Cadeirante/30*FF$4+(Q11+Q12+Q13+S11+S12+S13)*Percapita/30*FF$4)+IF(Q14+S14&gt;=11,Fixo/30*FF$4+(Q14+S14-10)*Crechee/30*FF$4,0),IF(C11=2,IF(R11+R12+R13+R14+T11+T12+T13+T14=1,Cadeirante/30*FF$4,IF(R11+R12+R13+R14+T11+T12+T13+T14=2,Fixo/30*FF$4,IF(R11+R12+R13+R14+T11+T12+T13+T14&gt;2,Fixo/30*FF$4+(R11+R12+R13+R14+T11+T12+T13+T14-2)*Cadeirante/30*FF$4)))+(Q11+Q12+Q13+S11+S12+S13)*Percapita/30*FF$4+(Q14+S14)*Crechee/30*FF$4,IF(C11=1,IF(Q11+Q12+Q13+R11+R12+R13+S11+S12+S13+T11+T12+T13&lt;=15,(Q11+Q12+Q13+S11+S12+S13)*Percapita/30*FF$4,IF(Q11+Q12+Q13+R11+R12+R13+S11+S12+S13+T11+T12+T13&gt;=16,Fixo/30*FF$4+(Q11+Q12+Q13+R11+R12+R13+S11+S12+S13+T11+T12-16)*Percapita/30*FF$4))))))</f>
        <v>1155.69</v>
      </c>
      <c r="FG11" s="177">
        <f>IF(C11=4,SUM(U11+U12+U13+W11+W12+W13)*Percapita/30*FG$4+(V11+V12+V13+X11+X12+X13)*Cadeirante/30*FG$4,IF(C11=3,IF(U14+W14=10,Fixo/30*FG$4+(U11+U12+U13+W11+W12+W13)*Percapita/30*FG$4+(V14+X14)*Cadeirante/30*FG$4,IF(U14+W14&lt;=9,(U14+W14)*Crechee/30*FG$4)+(V14+X14)*Cadeirante/30*FG$4+(U11+U12+U13+W11+W12+W13)*Percapita/30*FG$4)+IF(U14+W14&gt;=11,Fixo/30*FG$4+(U14+W14-10)*Crechee/30*FG$4,0),IF(C11=2,IF(V11+V12+V13+V14+X11+X12+X13+X14=1,Cadeirante/30*FG$4,IF(V11+V12+V13+V14+X11+X12+X13+X14=2,Fixo/30*FG$4,IF(V11+V12+V13+V14+X11+X12+X13+X14&gt;2,Fixo/30*FG$4+(V11+V12+V13+V14+X11+X12+X13+X14-2)*Cadeirante/30*FG$4)))+(U11+U12+U13+W11+W12+W13)*Percapita/30*FG$4+(U14+W14)*Crechee/30*FG$4,IF(C11=1,IF(U11+U12+U13+V11+V12+V13+W11+W12+W13+X11+X12+X13&lt;=15,(U11+U12+U13+W11+W12+W13)*Percapita/30*FG$4,IF(U11+U12+U13+V11+V12+V13+W11+W12+W13+X11+X12+X13&gt;=16,Fixo/30*FG$4+(U11+U12+U13+V11+V12+V13+W11+W12+W13+X11+X12-16)*Percapita/30*FG$4))))))</f>
        <v>0</v>
      </c>
      <c r="FH11" s="177">
        <f>IF(C11=4,SUM(Y11+Y12+Y13+AA11+AA12+AA13)*Percapita/30*FH$4+(Z11+Z12+Z13+AB11+AB12+AB13)*Cadeirante/30*FH$4,IF(C11=3,IF(Y14+AA14=10,Fixo/30*FH$4+(Y11+Y12+Y13+AA11+AA12+AA13)*Percapita/30*FH$4+(Z14+AB14)*Cadeirante/30*FH$4,IF(Y14+AA14&lt;=9,(Y14+AA14)*Crechee/30*FH$4)+(Z14+AB14)*Cadeirante/30*FH$4+(Y11+Y12+Y13+AA11+AA12+AA13)*Percapita/30*FH$4)+IF(Y14+AA14&gt;=11,Fixo/30*FH$4+(Y14+AA14-10)*Crechee/30*FH$4,0),IF(C11=2,IF(Z11+Z12+Z13+Z14+AB11+AB12+AB13+AB14=1,Cadeirante/30*FH$4,IF(Z11+Z12+Z13+Z14+AB11+AB12+AB13+AB14=2,Fixo/30*FH$4,IF(Z11+Z12+Z13+Z14+AB11+AB12+AB13+AB14&gt;2,Fixo/30*FH$4+(Z11+Z12+Z13+Z14+AB11+AB12+AB13+AB14-2)*Cadeirante/30*FH$4)))+(Y11+Y12+Y13+AA11+AA12+AA13)*Percapita/30*FH$4+(Y14+AA14)*Crechee/30*FH$4,IF(C11=1,IF(Y11+Y12+Y13+Z11+Z12+Z13+AA11+AA12+AA13+AB11+AB12+AB13&lt;=15,(Y11+Y12+Y13+AA11+AA12+AA13)*Percapita/30*FH$4,IF(Y11+Y12+Y13+Z11+Z12+Z13+AA11+AA12+AA13+AB11+AB12+AB13&gt;=16,Fixo/30*FH$4+(Y11+Y12+Y13+Z11+Z12+Z13+AA11+AA12+AA13+AB11+AB12-16)*Percapita/30*FH$4))))))</f>
        <v>0</v>
      </c>
      <c r="FI11" s="177">
        <f>IF(C11=4,SUM(AC11+AC12+AC13+AE11+AE12+AE13)*Percapita/30*FI$4+(AD11+AD12+AD13+AF11+AF12+AF13)*Cadeirante/30*FI$4,IF(C11=3,IF(AC14+AE14=10,Fixo/30*FI$4+(AC11+AC12+AC13+AE11+AE12+AE13)*Percapita/30*FI$4+(AD14+AF14)*Cadeirante/30*FI$4,IF(AC14+AE14&lt;=9,(AC14+AE14)*Crechee/30*FI$4)+(AD14+AF14)*Cadeirante/30*FI$4+(AC11+AC12+AC13+AE11+AE12+AE13)*Percapita/30*FI$4)+IF(AC14+AE14&gt;=11,Fixo/30*FI$4+(AC14+AE14-10)*Crechee/30*FI$4,0),IF(C11=2,IF(AD11+AD12+AD13+AD14+AF11+AF12+AF13+AF14=1,Cadeirante/30*FI$4,IF(AD11+AD12+AD13+AD14+AF11+AF12+AF13+AF14=2,Fixo/30*FI$4,IF(AD11+AD12+AD13+AD14+AF11+AF12+AF13+AF14&gt;2,Fixo/30*FI$4+(AD11+AD12+AD13+AD14+AF11+AF12+AF13+AF14-2)*Cadeirante/30*FI$4)))+(AC11+AC12+AC13+AE11+AE12+AE13)*Percapita/30*FI$4+(AC14+AE14)*Crechee/30*FI$4,IF(C11=1,IF(AC11+AC12+AC13+AD11+AD12+AD13+AE11+AE12+AE13+AF11+AF12+AF13&lt;=15,(AC11+AC12+AC13+AE11+AE12+AE13)*Percapita/30*FI$4,IF(AC11+AC12+AC13+AD11+AD12+AD13+AE11+AE12+AE13+AF11+AF12+AF13&gt;=16,Fixo/30*FI$4+(AC11+AC12+AC13+AD11+AD12+AD13+AE11+AE12+AE13+AF11+AF12-16)*Percapita/30*FI$4))))))</f>
        <v>0</v>
      </c>
      <c r="FJ11" s="177">
        <f>IF(C11=4,SUM(AG11+AG12+AG13+AI11+AI12+AI13)*Percapita/30*FJ$4+(AH11+AH12+AH13+AJ11+AJ12+AJ13)*Cadeirante/30*FJ$4,IF(C11=3,IF(AG14+AI14=10,Fixo/30*FJ$4+(AG11+AG12+AG13+AI11+AI12+AI13)*Percapita/30*FJ$4+(AH14+AJ14)*Cadeirante/30*FJ$4,IF(AG14+AI14&lt;=9,(AG14+AI14)*Crechee/30*FJ$4)+(AH14+AJ14)*Cadeirante/30*FJ$4+(AG11+AG12+AG13+AI11+AI12+AI13)*Percapita/30*FJ$4)+IF(AG14+AI14&gt;=11,Fixo/30*FJ$4+(AG14+AI14-10)*Crechee/30*FJ$4,0),IF(C11=2,IF(AH11+AH12+AH13+AH14+AJ11+AJ12+AJ13+AJ14=1,Cadeirante/30*FJ$4,IF(AH11+AH12+AH13+AH14+AJ11+AJ12+AJ13+AJ14=2,Fixo/30*FJ$4,IF(AH11+AH12+AH13+AH14+AJ11+AJ12+AJ13+AJ14&gt;2,Fixo/30*FJ$4+(AH11+AH12+AH13+AH14+AJ11+AJ12+AJ13+AJ14-2)*Cadeirante/30*FJ$4)))+(AG11+AG12+AG13+AI11+AI12+AI13)*Percapita/30*FJ$4+(AG14+AI14)*Crechee/30*FJ$4,IF(C11=1,IF(AG11+AG12+AG13+AH11+AH12+AH13+AI11+AI12+AI13+AJ11+AJ12+AJ13&lt;=15,(AG11+AG12+AG13+AI11+AI12+AI13)*Percapita/30*FJ$4,IF(AG11+AG12+AG13+AH11+AH12+AH13+AI11+AI12+AI13+AJ11+AJ12+AJ13&gt;=16,Fixo/30*FJ$4+(AG11+AG12+AG13+AH11+AH12+AH13+AI11+AI12+AI13+AJ11+AJ12-16)*Percapita/30*FJ$4))))))</f>
        <v>0</v>
      </c>
      <c r="FK11" s="177">
        <f>IF(C11=4,SUM(AK11+AK12+AK13+AM11+AM12+AM13)*Percapita/30*FK$4+(AL11+AL12+AL13+AN11+AN12+AN13)*Cadeirante/30*FK$4,IF(C11=3,IF(AK14+AM14=10,Fixo/30*FK$4+(AK11+AK12+AK13+AM11+AM12+AM13)*Percapita/30*FK$4+(AL14+AN14)*Cadeirante/30*FK$4,IF(AK14+AM14&lt;=9,(AK14+AM14)*Crechee/30*FK$4)+(AL14+AN14)*Cadeirante/30*FK$4+(AK11+AK12+AK13+AM11+AM12+AM13)*Percapita/30*FK$4)+IF(AK14+AM14&gt;=11,Fixo/30*FK$4+(AK14+AM14-10)*Crechee/30*FK$4,0),IF(C11=2,IF(AL11+AL12+AL13+AL14+AN11+AN12+AN13+AN14=1,Cadeirante/30*FK$4,IF(AL11+AL12+AL13+AL14+AN11+AN12+AN13+AN14=2,Fixo/30*FK$4,IF(AL11+AL12+AL13+AL14+AN11+AN12+AN13+AN14&gt;2,Fixo/30*FK$4+(AL11+AL12+AL13+AL14+AN11+AN12+AN13+AN14-2)*Cadeirante/30*FK$4)))+(AK11+AK12+AK13+AM11+AM12+AM13)*Percapita/30*FK$4+(AK14+AM14)*Crechee/30*FK$4,IF(C11=1,IF(AK11+AK12+AK13+AL11+AL12+AL13+AM11+AM12+AM13+AN11+AN12+AN13&lt;=15,(AK11+AK12+AK13+AM11+AM12+AM13)*Percapita/30*FK$4,IF(AK11+AK12+AK13+AL11+AL12+AL13+AM11+AM12+AM13+AN11+AN12+AN13&gt;=16,Fixo/30*FK$4+(AK11+AK12+AK13+AL11+AL12+AL13+AM11+AM12+AM13+AN11+AN12-16)*Percapita/30*FK$4))))))</f>
        <v>0</v>
      </c>
      <c r="FL11" s="177">
        <f>IF(C11=4,SUM(AO11+AO12+AO13+AQ11+AQ12+AQ13)*Percapita/30*FL$4+(AP11+AP12+AP13+AR11+AR12+AR13)*Cadeirante/30*FL$4,IF(C11=3,IF(AO14+AQ14=10,Fixo/30*FL$4+(AO11+AO12+AO13+AQ11+AQ12+AQ13)*Percapita/30*FL$4+(AP14+AR14)*Cadeirante/30*FL$4,IF(AO14+AQ14&lt;=9,(AO14+AQ14)*Crechee/30*FL$4)+(AP14+AR14)*Cadeirante/30*FL$4+(AO11+AO12+AO13+AQ11+AQ12+AQ13)*Percapita/30*FL$4)+IF(AO14+AQ14&gt;=11,Fixo/30*FL$4+(AO14+AQ14-10)*Crechee/30*FL$4,0),IF(C11=2,IF(AP11+AP12+AP13+AP14+AR11+AR12+AR13+AR14=1,Cadeirante/30*FL$4,IF(AP11+AP12+AP13+AP14+AR11+AR12+AR13+AR14=2,Fixo/30*FL$4,IF(AP11+AP12+AP13+AP14+AR11+AR12+AR13+AR14&gt;2,Fixo/30*FL$4+(AP11+AP12+AP13+AP14+AR11+AR12+AR13+AR14-2)*Cadeirante/30*FL$4)))+(AO11+AO12+AO13+AQ11+AQ12+AQ13)*Percapita/30*FL$4+(AO14+AQ14)*Crechee/30*FL$4,IF(C11=1,IF(AO11+AO12+AO13+AP11+AP12+AP13+AQ11+AQ12+AQ13+AR11+AR12+AR13&lt;=15,(AO11+AO12+AO13+AQ11+AQ12+AQ13)*Percapita/30*FL$4,IF(AO11+AO12+AO13+AP11+AP12+AP13+AQ11+AQ12+AQ13+AR11+AR12+AR13&gt;=16,Fixo/30*FL$4+(AO11+AO12+AO13+AP11+AP12+AP13+AQ11+AQ12+AQ13+AR11+AR12-16)*Percapita/30*FL$4))))))</f>
        <v>0</v>
      </c>
      <c r="FM11" s="177">
        <f>IF(C11=4,SUM(AS11+AS12+AS13+AU11+AU12+AU13)*Percapita/30*FM$4+(AT11+AT12+AT13+AV11+AV12+AV13)*Cadeirante/30*FM$4,IF(C11=3,IF(AS14+AU14=10,Fixo/30*FM$4+(AS11+AS12+AS13+AU11+AU12+AU13)*Percapita/30*FM$4+(AT14+AV14)*Cadeirante/30*FM$4,IF(AS14+AU14&lt;=9,(AS14+AU14)*Crechee/30*FM$4)+(AT14+AV14)*Cadeirante/30*FM$4+(AS11+AS12+AS13+AU11+AU12+AU13)*Percapita/30*FM$4)+IF(AS14+AU14&gt;=11,Fixo/30*FM$4+(AS14+AU14-10)*Crechee/30*FM$4,0),IF(C11=2,IF(AT11+AT12+AT13+AT14+AV11+AV12+AV13+AV14=1,Cadeirante/30*FM$4,IF(AT11+AT12+AT13+AT14+AV11+AV12+AV13+AV14=2,Fixo/30*FM$4,IF(AT11+AT12+AT13+AT14+AV11+AV12+AV13+AV14&gt;2,Fixo/30*FM$4+(AT11+AT12+AT13+AT14+AV11+AV12+AV13+AV14-2)*Cadeirante/30*FM$4)))+(AS11+AS12+AS13+AU11+AU12+AU13)*Percapita/30*FM$4+(AS14+AU14)*Crechee/30*FM$4,IF(C11=1,IF(AS11+AS12+AS13+AT11+AT12+AT13+AU11+AU12+AU13+AV11+AV12+AV13&lt;=15,(AS11+AS12+AS13+AU11+AU12+AU13)*Percapita/30*FM$4,IF(AS11+AS12+AS13+AT11+AT12+AT13+AU11+AU12+AU13+AV11+AV12+AV13&gt;=16,Fixo/30*FM$4+(AS11+AS12+AS13+AT11+AT12+AT13+AU11+AU12+AU13+AV11+AV12-16)*Percapita/30*FM$4))))))</f>
        <v>0</v>
      </c>
      <c r="FN11" s="177">
        <f>IF(C11=4,SUM(AW11+AW12+AW13+AY11+AY12+AY13)*Percapita/30*FN$4+(AX11+AX12+AX13+AZ11+AZ12+AZ13)*Cadeirante/30*FN$4,IF(C11=3,IF(AW14+AY14=10,Fixo/30*FN$4+(AW11+AW12+AW13+AY11+AY12+AY13)*Percapita/30*FN$4+(AX14+AZ14)*Cadeirante/30*FN$4,IF(AW14+AY14&lt;=9,(AW14+AY14)*Crechee/30*FN$4)+(AX14+AZ14)*Cadeirante/30*FN$4+(AW11+AW12+AW13+AY11+AY12+AY13)*Percapita/30*FN$4)+IF(AW14+AY14&gt;=11,Fixo/30*FN$4+(AW14+AY14-10)*Crechee/30*FN$4,0),IF(C11=2,IF(AX11+AX12+AX13+AX14+AZ11+AZ12+AZ13+AZ14=1,Cadeirante/30*FN$4,IF(AX11+AX12+AX13+AX14+AZ11+AZ12+AZ13+AZ14=2,Fixo/30*FN$4,IF(AX11+AX12+AX13+AX14+AZ11+AZ12+AZ13+AZ14&gt;2,Fixo/30*FN$4+(AX11+AX12+AX13+AX14+AZ11+AZ12+AZ13+AZ14-2)*Cadeirante/30*FN$4)))+(AW11+AW12+AW13+AY11+AY12+AY13)*Percapita/30*FN$4+(AW14+AY14)*Crechee/30*FN$4,IF(C11=1,IF(AW11+AW12+AW13+AX11+AX12+AX13+AY11+AY12+AY13+AZ11+AZ12+AZ13&lt;=15,(AW11+AW12+AW13+AY11+AY12+AY13)*Percapita/30*FN$4,IF(AW11+AW12+AW13+AX11+AX12+AX13+AY11+AY12+AY13+AZ11+AZ12+AZ13&gt;=16,Fixo/30*FN$4+(AW11+AW12+AW13+AX11+AX12+AX13+AY11+AY12+AY13+AZ11+AZ12-16)*Percapita/30*FN$4))))))</f>
        <v>0</v>
      </c>
      <c r="FO11" s="177">
        <f>IF(C11=4,SUM(BA11+BA12+BA13+BC11+BC12+BC13)*Percapita/30*FO$4+(BB11+BB12+BB13+BD11+BD12+BD13)*Cadeirante/30*FO$4,IF(C11=3,IF(BA14+BC14=10,Fixo/30*FO$4+(BA11+BA12+BA13+BC11+BC12+BC13)*Percapita/30*FO$4+(BB14+BD14)*Cadeirante/30*FO$4,IF(BA14+BC14&lt;=9,(BA14+BC14)*Crechee/30*FO$4)+(BB14+BD14)*Cadeirante/30*FO$4+(BA11+BA12+BA13+BC11+BC12+BC13)*Percapita/30*FO$4)+IF(BA14+BC14&gt;=11,Fixo/30*FO$4+(BA14+BC14-10)*Crechee/30*FO$4,0),IF(C11=2,IF(BB11+BB12+BB13+BB14+BD11+BD12+BD13+BD14=1,Cadeirante/30*FO$4,IF(BB11+BB12+BB13+BB14+BD11+BD12+BD13+BD14=2,Fixo/30*FO$4,IF(BB11+BB12+BB13+BB14+BD11+BD12+BD13+BD14&gt;2,Fixo/30*FO$4+(BB11+BB12+BB13+BB14+BD11+BD12+BD13+BD14-2)*Cadeirante/30*FO$4)))+(BA11+BA12+BA13+BC11+BC12+BC13)*Percapita/30*FO$4+(BA14+BC14)*Crechee/30*FO$4,IF(C11=1,IF(BA11+BA12+BA13+BB11+BB12+BB13+BC11+BC12+BC13+BD11+BD12+BD13&lt;=15,(BA11+BA12+BA13+BC11+BC12+BC13)*Percapita/30*FO$4,IF(BA11+BA12+BA13+BB11+BB12+BB13+BC11+BC12+BC13+BD11+BD12+BD13&gt;=16,Fixo/30*FO$4+(BA11+BA12+BA13+BB11+BB12+BB13+BC11+BC12+BC13+BD11+BD12-16)*Percapita/30*FO$4))))))</f>
        <v>0</v>
      </c>
      <c r="FP11" s="177">
        <f>IF(C11=4,SUM(BE11+BE12+BE13+BG11+BG12+BG13)*Percapita/30*FP$4+(BF11+BF12+BF13+BH11+BH12+BH13)*Cadeirante/30*FP$4,IF(C11=3,IF(BE14+BG14=10,Fixo/30*FP$4+(BE11+BE12+BE13+BG11+BG12+BG13)*Percapita/30*FP$4+(BF14+BH14)*Cadeirante/30*FP$4,IF(BE14+BG14&lt;=9,(BE14+BG14)*Crechee/30*FP$4)+(BF14+BH14)*Cadeirante/30*FP$4+(BE11+BE12+BE13+BG11+BG12+BG13)*Percapita/30*FP$4)+IF(BE14+BG14&gt;=11,Fixo/30*FP$4+(BE14+BG14-10)*Crechee/30*FP$4,0),IF(C11=2,IF(BF11+BF12+BF13+BF14+BH11+BH12+BH13+BH14=1,Cadeirante/30*FP$4,IF(BF11+BF12+BF13+BF14+BH11+BH12+BH13+BH14=2,Fixo/30*FP$4,IF(BF11+BF12+BF13+BF14+BH11+BH12+BH13+BH14&gt;2,Fixo/30*FP$4+(BF11+BF12+BF13+BF14+BH11+BH12+BH13+BH14-2)*Cadeirante/30*FP$4)))+(BE11+BE12+BE13+BG11+BG12+BG13)*Percapita/30*FP$4+(BE14+BG14)*Crechee/30*FP$4,IF(C11=1,IF(BE11+BE12+BE13+BF11+BF12+BF13+BG11+BG12+BG13+BH11+BH12+BH13&lt;=15,(BE11+BE12+BE13+BG11+BG12+BG13)*Percapita/30*FP$4,IF(BE11+BE12+BE13+BF11+BF12+BF13+BG11+BG12+BG13+BH11+BH12+BH13&gt;=16,Fixo/30*FP$4+(BE11+BE12+BE13+BF11+BF12+BF13+BG11+BG12+BG13+BH11+BH12-16)*Percapita/30*FP$4))))))</f>
        <v>0</v>
      </c>
      <c r="FQ11" s="177">
        <f>IF(C11=4,SUM(BI11+BI12+BI13+BK11+BK12+BK13)*Percapita/30*FQ$4+(BJ11+BJ12+BJ13+BL11+BL12+BL13)*Cadeirante/30*FQ$4,IF(C11=3,IF(BI14+BK14=10,Fixo/30*FQ$4+(BI11+BI12+BI13+BK11+BK12+BK13)*Percapita/30*FQ$4+(BJ14+BL14)*Cadeirante/30*FQ$4,IF(BI14+BK14&lt;=9,(BI14+BK14)*Crechee/30*FQ$4)+(BJ14+BL14)*Cadeirante/30*FQ$4+(BI11+BI12+BI13+BK11+BK12+BK13)*Percapita/30*FQ$4)+IF(BI14+BK14&gt;=11,Fixo/30*FQ$4+(BI14+BK14-10)*Crechee/30*FQ$4,0),IF(C11=2,IF(BJ11+BJ12+BJ13+BJ14+BL11+BL12+BL13+BL14=1,Cadeirante/30*FQ$4,IF(BJ11+BJ12+BJ13+BJ14+BL11+BL12+BL13+BL14=2,Fixo/30*FQ$4,IF(BJ11+BJ12+BJ13+BJ14+BL11+BL12+BL13+BL14&gt;2,Fixo/30*FQ$4+(BJ11+BJ12+BJ13+BJ14+BL11+BL12+BL13+BL14-2)*Cadeirante/30*FQ$4)))+(BI11+BI12+BI13+BK11+BK12+BK13)*Percapita/30*FQ$4+(BI14+BK14)*Crechee/30*FQ$4,IF(C11=1,IF(BI11+BI12+BI13+BJ11+BJ12+BJ13+BK11+BK12+BK13+BL11+BL12+BL13&lt;=15,(BI11+BI12+BI13+BK11+BK12+BK13)*Percapita/30*FQ$4,IF(BI11+BI12+BI13+BJ11+BJ12+BJ13+BK11+BK12+BK13+BL11+BL12+BL13&gt;=16,Fixo/30*FQ$4+(BI11+BI12+BI13+BJ11+BJ12+BJ13+BK11+BK12+BK13+BL11+BL12-16)*Percapita/30*FQ$4))))))</f>
        <v>0</v>
      </c>
      <c r="FR11" s="177">
        <f>IF(C11=4,SUM(BM11+BM12+BM13+BO11+BO12+BO13)*Percapita/30*FR$4+(BN11+BN12+BN13+BP11+BP12+BP13)*Cadeirante/30*FR$4,IF(C11=3,IF(BM14+BO14=10,Fixo/30*FR$4+(BM11+BM12+BM13+BO11+BO12+BO13)*Percapita/30*FR$4+(BN14+BP14)*Cadeirante/30*FR$4,IF(BM14+BO14&lt;=9,(BM14+BO14)*Crechee/30*FR$4)+(BN14+BP14)*Cadeirante/30*FR$4+(BM11+BM12+BM13+BO11+BO12+BO13)*Percapita/30*FR$4)+IF(BM14+BO14&gt;=11,Fixo/30*FR$4+(BM14+BO14-10)*Crechee/30*FR$4,0),IF(C11=2,IF(BN11+BN12+BN13+BN14+BP11+BP12+BP13+BP14=1,Cadeirante/30*FR$4,IF(BN11+BN12+BN13+BN14+BP11+BP12+BP13+BP14=2,Fixo/30*FR$4,IF(BN11+BN12+BN13+BN14+BP11+BP12+BP13+BP14&gt;2,Fixo/30*FR$4+(BN11+BN12+BN13+BN14+BP11+BP12+BP13+BP14-2)*Cadeirante/30*FR$4)))+(BM11+BM12+BM13+BO11+BO12+BO13)*Percapita/30*FR$4+(BM14+BO14)*Crechee/30*FR$4,IF(C11=1,IF(BM11+BM12+BM13+BN11+BN12+BN13+BO11+BO12+BO13+BP11+BP12+BP13&lt;=15,(BM11+BM12+BM13+BO11+BO12+BO13)*Percapita/30*FR$4,IF(BM11+BM12+BM13+BN11+BN12+BN13+BO11+BO12+BO13+BP11+BP12+BP13&gt;=16,Fixo/30*FR$4+(BM11+BM12+BM13+BN11+BN12+BN13+BO11+BO12+BO13+BP11+BP12-16)*Percapita/30*FR$4))))))</f>
        <v>0</v>
      </c>
      <c r="FS11" s="177">
        <f>IF(C11=4,SUM(BQ11+BQ12+BQ13+BS11+BS12+BS13)*Percapita/30*FS$4+(BR11+BR12+BR13+BT11+BT12+BT13)*Cadeirante/30*FS$4,IF(C11=3,IF(BQ14+BS14=10,Fixo/30*FS$4+(BQ11+BQ12+BQ13+BS11+BS12+BS13)*Percapita/30*FS$4+(BR14+BT14)*Cadeirante/30*FS$4,IF(BQ14+BS14&lt;=9,(BQ14+BS14)*Crechee/30*FS$4)+(BR14+BT14)*Cadeirante/30*FS$4+(BQ11+BQ12+BQ13+BS11+BS12+BS13)*Percapita/30*FS$4)+IF(BQ14+BS14&gt;=11,Fixo/30*FS$4+(BQ14+BS14-10)*Crechee/30*FS$4,0),IF(C11=2,IF(BR11+BR12+BR13+BR14+BT11+BT12+BT13+BT14=1,Cadeirante/30*FS$4,IF(BR11+BR12+BR13+BR14+BT11+BT12+BT13+BT14=2,Fixo/30*FS$4,IF(BR11+BR12+BR13+BR14+BT11+BT12+BT13+BT14&gt;2,Fixo/30*FS$4+(BR11+BR12+BR13+BR14+BT11+BT12+BT13+BT14-2)*Cadeirante/30*FS$4)))+(BQ11+BQ12+BQ13+BS11+BS12+BS13)*Percapita/30*FS$4+(BQ14+BS14)*Crechee/30*FS$4,IF(C11=1,IF(BQ11+BQ12+BQ13+BR11+BR12+BR13+BS11+BS12+BS13+BT11+BT12+BT13&lt;=15,(BQ11+BQ12+BQ13+BS11+BS12+BS13)*Percapita/30*FS$4,IF(BQ11+BQ12+BQ13+BR11+BR12+BR13+BS11+BS12+BS13+BT11+BT12+BT13&gt;=16,Fixo/30*FS$4+(BQ11+BQ12+BQ13+BR11+BR12+BR13+BS11+BS12+BS13+BT11+BT12-16)*Percapita/30*FS$4))))))</f>
        <v>0</v>
      </c>
      <c r="FT11" s="177">
        <f>IF(C11=4,SUM(BU11+BU12+BU13+BW11+BW12+BW13)*Percapita/30*FT$4+(BV11+BV12+BV13+BX11+BX12+BX13)*Cadeirante/30*FT$4,IF(C11=3,IF(BU14+BW14=10,Fixo/30*FT$4+(BU11+BU12+BU13+BW11+BW12+BW13)*Percapita/30*FT$4+(BV14+BX14)*Cadeirante/30*FT$4,IF(BU14+BW14&lt;=9,(BU14+BW14)*Crechee/30*FT$4)+(BV14+BX14)*Cadeirante/30*FT$4+(BU11+BU12+BU13+BW11+BW12+BW13)*Percapita/30*FT$4)+IF(BU14+BW14&gt;=11,Fixo/30*FT$4+(BU14+BW14-10)*Crechee/30*FT$4,0),IF(C11=2,IF(BV11+BV12+BV13+BV14+BX11+BX12+BX13+BX14=1,Cadeirante/30*FT$4,IF(BV11+BV12+BV13+BV14+BX11+BX12+BX13+BX14=2,Fixo/30*FT$4,IF(BV11+BV12+BV13+BV14+BX11+BX12+BX13+BX14&gt;2,Fixo/30*FT$4+(BV11+BV12+BV13+BV14+BX11+BX12+BX13+BX14-2)*Cadeirante/30*FT$4)))+(BU11+BU12+BU13+BW11+BW12+BW13)*Percapita/30*FT$4+(BU14+BW14)*Crechee/30*FT$4,IF(C11=1,IF(BU11+BU12+BU13+BV11+BV12+BV13+BW11+BW12+BW13+BX11+BX12+BX13&lt;=15,(BU11+BU12+BU13+BW11+BW12+BW13)*Percapita/30*FT$4,IF(BU11+BU12+BU13+BV11+BV12+BV13+BW11+BW12+BW13+BX11+BX12+BX13&gt;=16,Fixo/30*FT$4+(BU11+BU12+BU13+BV11+BV12+BV13+BW11+BW12+BW13+BX11+BX12-16)*Percapita/30*FT$4))))))</f>
        <v>0</v>
      </c>
      <c r="FU11" s="177">
        <f>IF(C11=4,SUM(BY11+BY12+BY13+CA11+CA12+CA13)*Percapita/30*FU$4+(BZ11+BZ12+BZ13+CB11+CB12+CB13)*Cadeirante/30*FU$4,IF(C11=3,IF(BY14+CA14=10,Fixo/30*FU$4+(BY11+BY12+BY13+CA11+CA12+CA13)*Percapita/30*FU$4+(BZ14+CB14)*Cadeirante/30*FU$4,IF(BY14+CA14&lt;=9,(BY14+CA14)*Crechee/30*FU$4)+(BZ14+CB14)*Cadeirante/30*FU$4+(BY11+BY12+BY13+CA11+CA12+CA13)*Percapita/30*FU$4)+IF(BY14+CA14&gt;=11,Fixo/30*FU$4+(BY14+CA14-10)*Crechee/30*FU$4,0),IF(C11=2,IF(BZ11+BZ12+BZ13+BZ14+CB11+CB12+CB13+CB14=1,Cadeirante/30*FU$4,IF(BZ11+BZ12+BZ13+BZ14+CB11+CB12+CB13+CB14=2,Fixo/30*FU$4,IF(BZ11+BZ12+BZ13+BZ14+CB11+CB12+CB13+CB14&gt;2,Fixo/30*FU$4+(BZ11+BZ12+BZ13+BZ14+CB11+CB12+CB13+CB14-2)*Cadeirante/30*FU$4)))+(BY11+BY12+BY13+CA11+CA12+CA13)*Percapita/30*FU$4+(BY14+CA14)*Crechee/30*FU$4,IF(C11=1,IF(BY11+BY12+BY13+BZ11+BZ12+BZ13+CA11+CA12+CA13+CB11+CB12+CB13&lt;=15,(BY11+BY12+BY13+CA11+CA12+CA13)*Percapita/30*FU$4,IF(BY11+BY12+BY13+BZ11+BZ12+BZ13+CA11+CA12+CA13+CB11+CB12+CB13&gt;=16,Fixo/30*FU$4+(BY11+BY12+BY13+BZ11+BZ12+BZ13+CA11+CA12+CA13+CB11+CB12-16)*Percapita/30*FU$4))))))</f>
        <v>0</v>
      </c>
      <c r="FV11" s="177">
        <f>IF(C11=4,SUM(CC11+CC12+CC13+CE11+CE12+CE13)*Percapita/30*FV$4+(CD11+CD12+CD13+CF11+CF12+CF13)*Cadeirante/30*FV$4,IF(C11=3,IF(CC14+CE14=10,Fixo/30*FV$4+(CC11+CC12+CC13+CE11+CE12+CE13)*Percapita/30*FV$4+(CD14+CF14)*Cadeirante/30*FV$4,IF(CC14+CE14&lt;=9,(CC14+CE14)*Crechee/30*FV$4)+(CD14+CF14)*Cadeirante/30*FV$4+(CC11+CC12+CC13+CE11+CE12+CE13)*Percapita/30*FV$4)+IF(CC14+CE14&gt;=11,Fixo/30*FV$4+(CC14+CE14-10)*Crechee/30*FV$4,0),IF(C11=2,IF(CD11+CD12+CD13+CD14+CF11+CF12+CF13+CF14=1,Cadeirante/30*FV$4,IF(CD11+CD12+CD13+CD14+CF11+CF12+CF13+CF14=2,Fixo/30*FV$4,IF(CD11+CD12+CD13+CD14+CF11+CF12+CF13+CF14&gt;2,Fixo/30*FV$4+(CD11+CD12+CD13+CD14+CF11+CF12+CF13+CF14-2)*Cadeirante/30*FV$4)))+(CC11+CC12+CC13+CE11+CE12+CE13)*Percapita/30*FV$4+(CC14+CE14)*Crechee/30*FV$4,IF(C11=1,IF(CC11+CC12+CC13+CD11+CD12+CD13+CE11+CE12+CE13+CF11+CF12+CF13&lt;=15,(CC11+CC12+CC13+CE11+CE12+CE13)*Percapita/30*FV$4,IF(CC11+CC12+CC13+CD11+CD12+CD13+CE11+CE12+CE13+CF11+CF12+CF13&gt;=16,Fixo/30*FV$4+(CC11+CC12+CC13+CD11+CD12+CD13+CE11+CE12+CE13+CF11+CF12-16)*Percapita/30*FV$4))))))</f>
        <v>0</v>
      </c>
      <c r="FW11" s="177">
        <f>IF(C11=4,SUM(CG11+CG12+CG13+CI11+CI12+CI13)*Percapita/30*FW$4+(CH11+CH12+CH13+CJ11+CJ12+CJ13)*Cadeirante/30*FW$4,IF(C11=3,IF(CG14+CI14=10,Fixo/30*FW$4+(CG11+CG12+CG13+CI11+CI12+CI13)*Percapita/30*FW$4+(CH14+CJ14)*Cadeirante/30*FW$4,IF(CG14+CI14&lt;=9,(CG14+CI14)*Crechee/30*FW$4)+(CH14+CJ14)*Cadeirante/30*FW$4+(CG11+CG12+CG13+CI11+CI12+CI13)*Percapita/30*FW$4)+IF(CG14+CI14&gt;=11,Fixo/30*FW$4+(CG14+CI14-10)*Crechee/30*FW$4,0),IF(C11=2,IF(CH11+CH12+CH13+CH14+CJ11+CJ12+CJ13+CJ14=1,Cadeirante/30*FW$4,IF(CH11+CH12+CH13+CH14+CJ11+CJ12+CJ13+CJ14=2,Fixo/30*FW$4,IF(CH11+CH12+CH13+CH14+CJ11+CJ12+CJ13+CJ14&gt;2,Fixo/30*FW$4+(CH11+CH12+CH13+CH14+CJ11+CJ12+CJ13+CJ14-2)*Cadeirante/30*FW$4)))+(CG11+CG12+CG13+CI11+CI12+CI13)*Percapita/30*FW$4+(CG14+CI14)*Crechee/30*FW$4,IF(C11=1,IF(CG11+CG12+CG13+CH11+CH12+CH13+CI11+CI12+CI13+CJ11+CJ12+CJ13&lt;=15,(CG11+CG12+CG13+CI11+CI12+CI13)*Percapita/30*FW$4,IF(CG11+CG12+CG13+CH11+CH12+CH13+CI11+CI12+CI13+CJ11+CJ12+CJ13&gt;=16,Fixo/30*FW$4+(CG11+CG12+CG13+CH11+CH12+CH13+CI11+CI12+CI13+CJ11+CJ12-16)*Percapita/30*FW$4))))))</f>
        <v>0</v>
      </c>
      <c r="FX11" s="177">
        <f>IF(C11=4,SUM(CK11+CK12+CK13+CM11+CM12+CM13)*Percapita/30*FX$4+(CL11+CL12+CL13+CN11+CN12+CN13)*Cadeirante/30*FX$4,IF(C11=3,IF(CK14+CM14=10,Fixo/30*FX$4+(CK11+CK12+CK13+CM11+CM12+CM13)*Percapita/30*FX$4+(CL14+CN14)*Cadeirante/30*FX$4,IF(CK14+CM14&lt;=9,(CK14+CM14)*Crechee/30*FX$4)+(CL14+CN14)*Cadeirante/30*FX$4+(CK11+CK12+CK13+CM11+CM12+CM13)*Percapita/30*FX$4)+IF(CK14+CM14&gt;=11,Fixo/30*FX$4+(CK14+CM14-10)*Crechee/30*FX$4,0),IF(C11=2,IF(CL11+CL12+CL13+CL14+CN11+CN12+CN13+CN14=1,Cadeirante/30*FX$4,IF(CL11+CL12+CL13+CL14+CN11+CN12+CN13+CN14=2,Fixo/30*FX$4,IF(CL11+CL12+CL13+CL14+CN11+CN12+CN13+CN14&gt;2,Fixo/30*FX$4+(CL11+CL12+CL13+CL14+CN11+CN12+CN13+CN14-2)*Cadeirante/30*FX$4)))+(CK11+CK12+CK13+CM11+CM12+CM13)*Percapita/30*FX$4+(CK14+CM14)*Crechee/30*FX$4,IF(C11=1,IF(CK11+CK12+CK13+CL11+CL12+CL13+CM11+CM12+CM13+CN11+CN12+CN13&lt;=15,(CK11+CK12+CK13+CM11+CM12+CM13)*Percapita/30*FX$4,IF(CK11+CK12+CK13+CL11+CL12+CL13+CM11+CM12+CM13+CN11+CN12+CN13&gt;=16,Fixo/30*FX$4+(CK11+CK12+CK13+CL11+CL12+CL13+CM11+CM12+CM13+CN11+CN12-16)*Percapita/30*FX$4))))))</f>
        <v>0</v>
      </c>
      <c r="FY11" s="177">
        <f>IF(C11=4,SUM(CO11+CO12+CO13+CQ11+CQ12+CQ13)*Percapita/30*FY$4+(CP11+CP12+CP13+CR11+CR12+CR13)*Cadeirante/30*FY$4,IF(C11=3,IF(CO14+CQ14=10,Fixo/30*FY$4+(CO11+CO12+CO13+CQ11+CQ12+CQ13)*Percapita/30*FY$4+(CP14+CR14)*Cadeirante/30*FY$4,IF(CO14+CQ14&lt;=9,(CO14+CQ14)*Crechee/30*FY$4)+(CP14+CR14)*Cadeirante/30*FY$4+(CO11+CO12+CO13+CQ11+CQ12+CQ13)*Percapita/30*FY$4)+IF(CO14+CQ14&gt;=11,Fixo/30*FY$4+(CO14+CQ14-10)*Crechee/30*FY$4,0),IF(C11=2,IF(CP11+CP12+CP13+CP14+CR11+CR12+CR13+CR14=1,Cadeirante/30*FY$4,IF(CP11+CP12+CP13+CP14+CR11+CR12+CR13+CR14=2,Fixo/30*FY$4,IF(CP11+CP12+CP13+CP14+CR11+CR12+CR13+CR14&gt;2,Fixo/30*FY$4+(CP11+CP12+CP13+CP14+CR11+CR12+CR13+CR14-2)*Cadeirante/30*FY$4)))+(CO11+CO12+CO13+CQ11+CQ12+CQ13)*Percapita/30*FY$4+(CO14+CQ14)*Crechee/30*FY$4,IF(C11=1,IF(CO11+CO12+CO13+CP11+CP12+CP13+CQ11+CQ12+CQ13+CR11+CR12+CR13&lt;=15,(CO11+CO12+CO13+CQ11+CQ12+CQ13)*Percapita/30*FY$4,IF(CO11+CO12+CO13+CP11+CP12+CP13+CQ11+CQ12+CQ13+CR11+CR12+CR13&gt;=16,Fixo/30*FY$4+(CO11+CO12+CO13+CP11+CP12+CP13+CQ11+CQ12+CQ13+CR11+CR12-16)*Percapita/30*FY$4))))))</f>
        <v>0</v>
      </c>
      <c r="FZ11" s="177">
        <f>IF(C11=4,SUM(CS11+CS12+CS13+CU11+CU12+CU13)*Percapita/30*FZ$4+(CT11+CT12+CT13+CV11+CV12+CV13)*Cadeirante/30*FZ$4,IF(C11=3,IF(CS14+CU14=10,Fixo/30*FZ$4+(CS11+CS12+CS13+CU11+CU12+CU13)*Percapita/30*FZ$4+(CT14+CV14)*Cadeirante/30*FZ$4,IF(CS14+CU14&lt;=9,(CS14+CU14)*Crechee/30*FZ$4)+(CT14+CV14)*Cadeirante/30*FZ$4+(CS11+CS12+CS13+CU11+CU12+CU13)*Percapita/30*FZ$4)+IF(CS14+CU14&gt;=11,Fixo/30*FZ$4+(CS14+CU14-10)*Crechee/30*FZ$4,0),IF(C11=2,IF(CT11+CT12+CT13+CT14+CV11+CV12+CV13+CV14=1,Cadeirante/30*FZ$4,IF(CT11+CT12+CT13+CT14+CV11+CV12+CV13+CV14=2,Fixo/30*FZ$4,IF(CT11+CT12+CT13+CT14+CV11+CV12+CV13+CV14&gt;2,Fixo/30*FZ$4+(CT11+CT12+CT13+CT14+CV11+CV12+CV13+CV14-2)*Cadeirante/30*FZ$4)))+(CS11+CS12+CS13+CU11+CU12+CU13)*Percapita/30*FZ$4+(CS14+CU14)*Crechee/30*FZ$4,IF(C11=1,IF(CS11+CS12+CS13+CT11+CT12+CT13+CU11+CU12+CU13+CV11+CV12+CV13&lt;=15,(CS11+CS12+CS13+CU11+CU12+CU13)*Percapita/30*FZ$4,IF(CS11+CS12+CS13+CT11+CT12+CT13+CU11+CU12+CU13+CV11+CV12+CV13&gt;=16,Fixo/30*FZ$4+(CS11+CS12+CS13+CT11+CT12+CT13+CU11+CU12+CU13+CV11+CV12-16)*Percapita/30*FZ$4))))))</f>
        <v>0</v>
      </c>
      <c r="GA11" s="177">
        <f>IF(C11=4,SUM(CW11+CW12+CW13+CY11+CY12+CY13)*Percapita/30*GA$4+(CX11+CX12+CX13+CZ11+CZ12+CZ13)*Cadeirante/30*GA$4,IF(C11=3,IF(CW14+CY14=10,Fixo/30*GA$4+(CW11+CW12+CW13+CY11+CY12+CY13)*Percapita/30*GA$4+(CX14+CZ14)*Cadeirante/30*GA$4,IF(CW14+CY14&lt;=9,(CW14+CY14)*Crechee/30*GA$4)+(CX14+CZ14)*Cadeirante/30*GA$4+(CW11+CW12+CW13+CY11+CY12+CY13)*Percapita/30*GA$4)+IF(CW14+CY14&gt;=11,Fixo/30*GA$4+(CW14+CY14-10)*Crechee/30*GA$4,0),IF(C11=2,IF(CX11+CX12+CX13+CX14+CZ11+CZ12+CZ13+CZ14=1,Cadeirante/30*GA$4,IF(CX11+CX12+CX13+CX14+CZ11+CZ12+CZ13+CZ14=2,Fixo/30*GA$4,IF(CX11+CX12+CX13+CX14+CZ11+CZ12+CZ13+CZ14&gt;2,Fixo/30*GA$4+(CX11+CX12+CX13+CX14+CZ11+CZ12+CZ13+CZ14-2)*Cadeirante/30*GA$4)))+(CW11+CW12+CW13+CY11+CY12+CY13)*Percapita/30*GA$4+(CW14+CY14)*Crechee/30*GA$4,IF(C11=1,IF(CW11+CW12+CW13+CX11+CX12+CX13+CY11+CY12+CY13+CZ11+CZ12+CZ13&lt;=15,(CW11+CW12+CW13+CY11+CY12+CY13)*Percapita/30*GA$4,IF(CW11+CW12+CW13+CX11+CX12+CX13+CY11+CY12+CY13+CZ11+CZ12+CZ13&gt;=16,Fixo/30*GA$4+(CW11+CW12+CW13+CX11+CX12+CX13+CY11+CY12+CY13+CZ11+CZ12-16)*Percapita/30*GA$4))))))</f>
        <v>0</v>
      </c>
      <c r="GB11" s="177">
        <f>IF(C11=4,SUM(DA11+DA12+DA13+DC11+DC12+DC13)*Percapita/30*GB$4+(DB11+DB12+DB13+DD11+DD12+DD13)*Cadeirante/30*GB$4,IF(C11=3,IF(DA14+DC14=10,Fixo/30*GB$4+(DA11+DA12+DA13+DC11+DC12+DC13)*Percapita/30*GB$4+(DB14+DD14)*Cadeirante/30*GB$4,IF(DA14+DC14&lt;=9,(DA14+DC14)*Crechee/30*GB$4)+(DB14+DD14)*Cadeirante/30*GB$4+(DA11+DA12+DA13+DC11+DC12+DC13)*Percapita/30*GB$4)+IF(DA14+DC14&gt;=11,Fixo/30*GB$4+(DA14+DC14-10)*Crechee/30*GB$4,0),IF(C11=2,IF(DB11+DB12+DB13+DB14+DD11+DD12+DD13+DD14=1,Cadeirante/30*GB$4,IF(DB11+DB12+DB13+DB14+DD11+DD12+DD13+DD14=2,Fixo/30*GB$4,IF(DB11+DB12+DB13+DB14+DD11+DD12+DD13+DD14&gt;2,Fixo/30*GB$4+(DB11+DB12+DB13+DB14+DD11+DD12+DD13+DD14-2)*Cadeirante/30*GB$4)))+(DA11+DA12+DA13+DC11+DC12+DC13)*Percapita/30*GB$4+(DA14+DC14)*Crechee/30*GB$4,IF(C11=1,IF(DA11+DA12+DA13+DB11+DB12+DB13+DC11+DC12+DC13+DD11+DD12+DD13&lt;=15,(DA11+DA12+DA13+DC11+DC12+DC13)*Percapita/30*GB$4,IF(DA11+DA12+DA13+DB11+DB12+DB13+DC11+DC12+DC13+DD11+DD12+DD13&gt;=16,Fixo/30*GB$4+(DA11+DA12+DA13+DB11+DB12+DB13+DC11+DC12+DC13+DD11+DD12-16)*Percapita/30*GB$4))))))</f>
        <v>0</v>
      </c>
      <c r="GC11" s="177">
        <f>IF(C11=4,SUM(DE11+DE12+DE13+DG11+DG12+DG13)*Percapita/30*GC$4+(DF11+DF12+DF13+DH11+DH12+DH13)*Cadeirante/30*GC$4,IF(C11=3,IF(DE14+DG14=10,Fixo/30*GC$4+(DE11+DE12+DE13+DG11+DG12+DG13)*Percapita/30*GC$4+(DF14+DH14)*Cadeirante/30*GC$4,IF(DE14+DG14&lt;=9,(DE14+DG14)*Crechee/30*GC$4)+(DF14+DH14)*Cadeirante/30*GC$4+(DE11+DE12+DE13+DG11+DG12+DG13)*Percapita/30*GC$4)+IF(DE14+DG14&gt;=11,Fixo/30*GC$4+(DE14+DG14-10)*Crechee/30*GC$4,0),IF(C11=2,IF(DF11+DF12+DF13+DF14+DH11+DH12+DH13+DH14=1,Cadeirante/30*GC$4,IF(DF11+DF12+DF13+DF14+DH11+DH12+DH13+DH14=2,Fixo/30*GC$4,IF(DF11+DF12+DF13+DF14+DH11+DH12+DH13+DH14&gt;2,Fixo/30*GC$4+(DF11+DF12+DF13+DF14+DH11+DH12+DH13+DH14-2)*Cadeirante/30*GC$4)))+(DE11+DE12+DE13+DG11+DG12+DG13)*Percapita/30*GC$4+(DE14+DG14)*Crechee/30*GC$4,IF(C11=1,IF(DE11+DE12+DE13+DF11+DF12+DF13+DG11+DG12+DG13+DH11+DH12+DH13&lt;=15,(DE11+DE12+DE13+DG11+DG12+DG13)*Percapita/30*GC$4,IF(DE11+DE12+DE13+DF11+DF12+DF13+DG11+DG12+DG13+DH11+DH12+DH13&gt;=16,Fixo/30*GC$4+(DE11+DE12+DE13+DF11+DF12+DF13+DG11+DG12+DG13+DH11+DH12-16)*Percapita/30*GC$4))))))</f>
        <v>0</v>
      </c>
      <c r="GD11" s="177">
        <f>IF(C11=4,SUM(DI11+DI12+DI13+DK11+DK12+DK13)*Percapita/30*GD$4+(DJ11+DJ12+DJ13+DL11+DL12+DL13)*Cadeirante/30*GD$4,IF(C11=3,IF(DI14+DK14=10,Fixo/30*GD$4+(DI11+DI12+DI13+DK11+DK12+DK13)*Percapita/30*GD$4+(DJ14+DL14)*Cadeirante/30*GD$4,IF(DI14+DK14&lt;=9,(DI14+DK14)*Crechee/30*GD$4)+(DJ14+DL14)*Cadeirante/30*GD$4+(DI11+DI12+DI13+DK11+DK12+DK13)*Percapita/30*GD$4)+IF(DI14+DK14&gt;=11,Fixo/30*GD$4+(DI14+DK14-10)*Crechee/30*GD$4,0),IF(C11=2,IF(DJ11+DJ12+DJ13+DJ14+DL11+DL12+DL13+DL14=1,Cadeirante/30*GD$4,IF(DJ11+DJ12+DJ13+DJ14+DL11+DL12+DL13+DL14=2,Fixo/30*GD$4,IF(DJ11+DJ12+DJ13+DJ14+DL11+DL12+DL13+DL14&gt;2,Fixo/30*GD$4+(DJ11+DJ12+DJ13+DJ14+DL11+DL12+DL13+DL14-2)*Cadeirante/30*GD$4)))+(DI11+DI12+DI13+DK11+DK12+DK13)*Percapita/30*GD$4+(DI14+DK14)*Crechee/30*GD$4,IF(C11=1,IF(DI11+DI12+DI13+DJ11+DJ12+DJ13+DK11+DK12+DK13+DL11+DL12+DL13&lt;=15,(DI11+DI12+DI13+DK11+DK12+DK13)*Percapita/30*GD$4,IF(DI11+DI12+DI13+DJ11+DJ12+DJ13+DK11+DK12+DK13+DL11+DL12+DL13&gt;=16,Fixo/30*GD$4+(DI11+DI12+DI13+DJ11+DJ12+DJ13+DK11+DK12+DK13+DL11+DL12-16)*Percapita/30*GD$4))))))</f>
        <v>0</v>
      </c>
      <c r="GE11" s="177">
        <f>IF(C11=4,SUM(DM11+DM12+DM13+DO11+DO12+DO13)*Percapita/30*GE$4+(DN11+DN12+DN13+DP11+DP12+DP13)*Cadeirante/30*GE$4,IF(C11=3,IF(DM14+DO14=10,Fixo/30*GE$4+(DM11+DM12+DM13+DO11+DO12+DO13)*Percapita/30*GE$4+(DN14+DP14)*Cadeirante/30*GE$4,IF(DM14+DO14&lt;=9,(DM14+DO14)*Crechee/30*GE$4)+(DN14+DP14)*Cadeirante/30*GE$4+(DM11+DM12+DM13+DO11+DO12+DO13)*Percapita/30*GE$4)+IF(DM14+DO14&gt;=11,Fixo/30*GE$4+(DM14+DO14-10)*Crechee/30*GE$4,0),IF(C11=2,IF(DN11+DN12+DN13+DN14+DP11+DP12+DP13+DP14=1,Cadeirante/30*GE$4,IF(DN11+DN12+DN13+DN14+DP11+DP12+DP13+DP14=2,Fixo/30*GE$4,IF(DN11+DN12+DN13+DN14+DP11+DP12+DP13+DP14&gt;2,Fixo/30*GE$4+(DN11+DN12+DN13+DN14+DP11+DP12+DP13+DP14-2)*Cadeirante/30*GE$4)))+(DM11+DM12+DM13+DO11+DO12+DO13)*Percapita/30*GE$4+(DM14+DO14)*Crechee/30*GE$4,IF(C11=1,IF(DM11+DM12+DM13+DN11+DN12+DN13+DO11+DO12+DO13+DP11+DP12+DP13&lt;=15,(DM11+DM12+DM13+DO11+DO12+DO13)*Percapita/30*GE$4,IF(DM11+DM12+DM13+DN11+DN12+DN13+DO11+DO12+DO13+DP11+DP12+DP13&gt;=16,Fixo/30*GE$4+(DM11+DM12+DM13+DN11+DN12+DN13+DO11+DO12+DO13+DP11+DP12-16)*Percapita/30*GE$4))))))</f>
        <v>0</v>
      </c>
      <c r="GF11" s="177">
        <f>IF(C11=4,SUM(DQ11+DQ12+DQ13+DS11+DS12+DS13)*Percapita/30*GF$4+(DR11+DR12+DR13+DT11+DT12+DT13)*Cadeirante/30*GF$4,IF(C11=3,IF(DQ14+DS14=10,Fixo/30*GF$4+(DQ11+DQ12+DQ13+DS11+DS12+DS13)*Percapita/30*GF$4+(DR14+DT14)*Cadeirante/30*GF$4,IF(DQ14+DS14&lt;=9,(DQ14+DS14)*Crechee/30*GF$4)+(DR14+DT14)*Cadeirante/30*GF$4+(DQ11+DQ12+DQ13+DS11+DS12+DS13)*Percapita/30*GF$4)+IF(DQ14+DS14&gt;=11,Fixo/30*GF$4+(DQ14+DS14-10)*Crechee/30*GF$4,0),IF(C11=2,IF(DR11+DR12+DR13+DR14+DT11+DT12+DT13+DT14=1,Cadeirante/30*GF$4,IF(DR11+DR12+DR13+DR14+DT11+DT12+DT13+DT14=2,Fixo/30*GF$4,IF(DR11+DR12+DR13+DR14+DT11+DT12+DT13+DT14&gt;2,Fixo/30*GF$4+(DR11+DR12+DR13+DR14+DT11+DT12+DT13+DT14-2)*Cadeirante/30*GF$4)))+(DQ11+DQ12+DQ13+DS11+DS12+DS13)*Percapita/30*GF$4+(DQ14+DS14)*Crechee/30*GF$4,IF(C11=1,IF(DQ11+DQ12+DQ13+DR11+DR12+DR13+DS11+DS12+DS13+DT11+DT12+DT13&lt;=15,(DQ11+DQ12+DQ13+DS11+DS12+DS13)*Percapita/30*GF$4,IF(DQ11+DQ12+DQ13+DR11+DR12+DR13+DS11+DS12+DS13+DT11+DT12+DT13&gt;=16,Fixo/30*GF$4+(DQ11+DQ12+DQ13+DR11+DR12+DR13+DS11+DS12+DS13+DT11+DT12-16)*Percapita/30*GF$4))))))</f>
        <v>0</v>
      </c>
      <c r="GG11" s="177">
        <f>IF(C11=4,SUM(DU11+DU12+DU13+DW11+DW12+DW13)*Percapita/30*GG$4+(DV11+DV12+DV13+DX11+DX12+DX13)*Cadeirante/30*GG$4,IF(C11=3,IF(DU14+DW14=10,Fixo/30*GG$4+(DU11+DU12+DU13+DW11+DW12+DW13)*Percapita/30*GG$4+(DV14+DX14)*Cadeirante/30*GG$4,IF(DU14+DW14&lt;=9,(DU14+DW14)*Crechee/30*GG$4)+(DV14+DX14)*Cadeirante/30*GG$4+(DU11+DU12+DU13+DW11+DW12+DW13)*Percapita/30*GG$4)+IF(DU14+DW14&gt;=11,Fixo/30*GG$4+(DU14+DW14-10)*Crechee/30*GG$4,0),IF(C11=2,IF(DV11+DV12+DV13+DV14+DX11+DX12+DX13+DX14=1,Cadeirante/30*GG$4,IF(DV11+DV12+DV13+DV14+DX11+DX12+DX13+DX14=2,Fixo/30*GG$4,IF(DV11+DV12+DV13+DV14+DX11+DX12+DX13+DX14&gt;2,Fixo/30*GG$4+(DV11+DV12+DV13+DV14+DX11+DX12+DX13+DX14-2)*Cadeirante/30*GG$4)))+(DU11+DU12+DU13+DW11+DW12+DW13)*Percapita/30*GG$4+(DU14+DW14)*Crechee/30*GG$4,IF(C11=1,IF(DU11+DU12+DU13+DV11+DV12+DV13+DW11+DW12+DW13+DX11+DX12+DX13&lt;=15,(DU11+DU12+DU13+DW11+DW12+DW13)*Percapita/30*GG$4,IF(DU11+DU12+DU13+DV11+DV12+DV13+DW11+DW12+DW13+DX11+DX12+DX13&gt;=16,Fixo/30*GG$4+(DU11+DU12+DU13+DV11+DV12+DV13+DW11+DW12+DW13+DX11+DX12-16)*Percapita/30*GG$4))))))</f>
        <v>0</v>
      </c>
      <c r="GH11" s="177">
        <f>IF(C11=4,SUM(DY11+DY12+DY13+EA11+EA12+EA13)*Percapita/30*GH$4+(DZ11+DZ12+DZ13+EB11+EB12+EB13)*Cadeirante/30*GH$4,IF(C11=3,IF(DY14+EA14=10,Fixo/30*GH$4+(DY11+DY12+DY13+EA11+EA12+EA13)*Percapita/30*GH$4+(DZ14+EB14)*Cadeirante/30*GH$4,IF(DY14+EA14&lt;=9,(DY14+EA14)*Crechee/30*GH$4)+(DZ14+EB14)*Cadeirante/30*GH$4+(DY11+DY12+DY13+EA11+EA12+EA13)*Percapita/30*GH$4)+IF(DY14+EA14&gt;=11,Fixo/30*GH$4+(DY14+EA14-10)*Crechee/30*GH$4,0),IF(C11=2,IF(DZ11+DZ12+DZ13+DZ14+EB11+EB12+EB13+EB14=1,Cadeirante/30*GH$4,IF(DZ11+DZ12+DZ13+DZ14+EB11+EB12+EB13+EB14=2,Fixo/30*GH$4,IF(DZ11+DZ12+DZ13+DZ14+EB11+EB12+EB13+EB14&gt;2,Fixo/30*GH$4+(DZ11+DZ12+DZ13+DZ14+EB11+EB12+EB13+EB14-2)*Cadeirante/30*GH$4)))+(DY11+DY12+DY13+EA11+EA12+EA13)*Percapita/30*GH$4+(DY14+EA14)*Crechee/30*GH$4,IF(C11=1,IF(DY11+DY12+DY13+DZ11+DZ12+DZ13+EA11+EA12+EA13+EB11+EB12+EB13&lt;=15,(DY11+DY12+DY13+EA11+EA12+EA13)*Percapita/30*GH$4,IF(DY11+DY12+DY13+DZ11+DZ12+DZ13+EA11+EA12+EA13+EB11+EB12+EB13&gt;=16,Fixo/30*GH$4+(DY11+DY12+DY13+DZ11+DZ12+DZ13+EA11+EA12+EA13+EB11+EB12-16)*Percapita/30*GH$4))))))</f>
        <v>0</v>
      </c>
      <c r="GI11" s="177">
        <f>IF(C11=4,SUM(EC11+EC12+EC13+EE11+EE12+EE13)*Percapita/30*GI$4+(ED11+ED12+ED13+EF11+EF12+EF13)*Cadeirante/30*GI$4,IF(C11=3,IF(EC14+EE14=10,Fixo/30*GI$4+(EC11+EC12+EC13+EE11+EE12+EE13)*Percapita/30*GI$4+(ED14+EF14)*Cadeirante/30*GI$4,IF(EC14+EE14&lt;=9,(EC14+EE14)*Crechee/30*GI$4)+(ED14+EF14)*Cadeirante/30*GI$4+(EC11+EC12+EC13+EE11+EE12+EE13)*Percapita/30*GI$4)+IF(EC14+EE14&gt;=11,Fixo/30*GI$4+(EC14+EE14-10)*Crechee/30*GI$4,0),IF(C11=2,IF(ED11+ED12+ED13+ED14+EF11+EF12+EF13+EF14=1,Cadeirante/30*GI$4,IF(ED11+ED12+ED13+ED14+EF11+EF12+EF13+EF14=2,Fixo/30*GI$4,IF(ED11+ED12+ED13+ED14+EF11+EF12+EF13+EF14&gt;2,Fixo/30*GI$4+(ED11+ED12+ED13+ED14+EF11+EF12+EF13+EF14-2)*Cadeirante/30*GI$4)))+(EC11+EC12+EC13+EE11+EE12+EE13)*Percapita/30*GI$4+(EC14+EE14)*Crechee/30*GI$4,IF(C11=1,IF(EC11+EC12+EC13+ED11+ED12+ED13+EE11+EE12+EE13+EF11+EF12+EF13&lt;=15,(EC11+EC12+EC13+EE11+EE12+EE13)*Percapita/30*GI$4,IF(EC11+EC12+EC13+ED11+ED12+ED13+EE11+EE12+EE13+EF11+EF12+EF13&gt;=16,Fixo/30*GI$4+(EC11+EC12+EC13+ED11+ED12+ED13+EE11+EE12+EE13+EF11+EF12-16)*Percapita/30*GI$4))))))</f>
        <v>0</v>
      </c>
      <c r="GJ11" s="177">
        <f>IF(C11=4,SUM(EG11+EG12+EG13+EI11+EI12+EI13)*Percapita/30*GJ$4+(EH11+EH12+EH13+EJ11+EJ12+EJ13)*Cadeirante/30*GJ$4,IF(C11=3,IF(EG14+EI14=10,Fixo/30*GJ$4+(EG11+EG12+EG13+EI11+EI12+EI13)*Percapita/30*GJ$4+(EH14+EJ14)*Cadeirante/30*GJ$4,IF(EG14+EI14&lt;=9,(EG14+EI14)*Crechee/30*GJ$4)+(EH14+EJ14)*Cadeirante/30*GJ$4+(EG11+EG12+EG13+EI11+EI12+EI13)*Percapita/30*GJ$4)+IF(EG14+EI14&gt;=11,Fixo/30*GJ$4+(EG14+EI14-10)*Crechee/30*GJ$4,0),IF(C11=2,IF(EH11+EH12+EH13+EH14+EJ11+EJ12+EJ13+EJ14=1,Cadeirante/30*GJ$4,IF(EH11+EH12+EH13+EH14+EJ11+EJ12+EJ13+EJ14=2,Fixo/30*GJ$4,IF(EH11+EH12+EH13+EH14+EJ11+EJ12+EJ13+EJ14&gt;2,Fixo/30*GJ$4+(EH11+EH12+EH13+EH14+EJ11+EJ12+EJ13+EJ14-2)*Cadeirante/30*GJ$4)))+(EG11+EG12+EG13+EI11+EI12+EI13)*Percapita/30*GJ$4+(EG14+EI14)*Crechee/30*GJ$4,IF(C11=1,IF(EG11+EG12+EG13+EH11+EH12+EH13+EI11+EI12+EI13+EJ11+EJ12+EJ13&lt;=15,(EG11+EG12+EG13+EI11+EI12+EI13)*Percapita/30*GJ$4,IF(EG11+EG12+EG13+EH11+EH12+EH13+EI11+EI12+EI13+EJ11+EJ12+EJ13&gt;=16,Fixo/30*GJ$4+(EG11+EG12+EG13+EH11+EH12+EH13+EI11+EI12+EI13+EJ11+EJ12-16)*Percapita/30*GJ$4))))))</f>
        <v>0</v>
      </c>
      <c r="GK11" s="178"/>
      <c r="GL11" s="103">
        <f t="shared" ref="GL11:GL74" si="30">IF(J11="ADAPTADO",T11*Cadeirante/30*GM11+S11*Percapita/30*GM11,IF(J11="NORMAL",(S11+T11)*Percapita/30*GM11,IF(J11="CRECHE",0)))*-1</f>
        <v>0</v>
      </c>
      <c r="GM11" s="124"/>
      <c r="GN11" s="104">
        <f>SUMIF(V11:V14,"&lt;0")*Cadeirante/30*GN$4+SUMIF(X11:X14,"&lt;0")*Cadeirante/30*GN$4</f>
        <v>0</v>
      </c>
      <c r="GO11" s="104">
        <f>SUMIF(Z11:Z14,"&lt;0")*Cadeirante/30*GO$4+SUMIF(AB11:AB14,"&lt;0")*Cadeirante/30*GO$4</f>
        <v>0</v>
      </c>
      <c r="GP11" s="104">
        <f>SUMIF(AD11:AD14,"&lt;0")*Cadeirante/30*GP$4+SUMIF(AF11:AF14,"&lt;0")*Cadeirante/30*GP$4</f>
        <v>0</v>
      </c>
      <c r="GQ11" s="104">
        <f>SUMIF(AH11:AH14,"&lt;0")*Cadeirante/30*GQ$4+SUMIF(AJ11:AJ14,"&lt;0")*Cadeirante/30*GQ$4</f>
        <v>0</v>
      </c>
      <c r="GR11" s="104">
        <f>SUMIF(AL11:AL14,"&lt;0")*Cadeirante/30*GR$4+SUMIF(AN11:AN14,"&lt;0")*Cadeirante/30*GR$4</f>
        <v>0</v>
      </c>
      <c r="GS11" s="104">
        <f>SUMIF(AP11:AP14,"&lt;0")*Cadeirante/30*GS$4+SUMIF(AR11:AR14,"&lt;0")*Cadeirante/30*GS$4</f>
        <v>0</v>
      </c>
      <c r="GT11" s="104">
        <f>SUMIF(AT11:AT14,"&lt;0")*Cadeirante/30*GT$4+SUMIF(AV11:AV14,"&lt;0")*Cadeirante/30*GT$4</f>
        <v>0</v>
      </c>
      <c r="GU11" s="104">
        <f>SUMIF(AX11:AX14,"&lt;0")*Cadeirante/30*GU$4+SUMIF(AZ11:AZ14,"&lt;0")*Cadeirante/30*GU$4</f>
        <v>0</v>
      </c>
      <c r="GV11" s="104">
        <f>SUMIF(BB11:BB14,"&lt;0")*Cadeirante/30*GV$4+SUMIF(BD11:BD14,"&lt;0")*Cadeirante/30*GV$4</f>
        <v>0</v>
      </c>
      <c r="GW11" s="104">
        <f>SUMIF(BF11:BF14,"&lt;0")*Cadeirante/30*GW$4+SUMIF(BH11:BH14,"&lt;0")*Cadeirante/30*GW$4</f>
        <v>0</v>
      </c>
      <c r="GX11" s="104">
        <f>SUMIF(BJ11:BJ14,"&lt;0")*Cadeirante/30*GX$4+SUMIF(BL11:BL14,"&lt;0")*Cadeirante/30*GX$4</f>
        <v>0</v>
      </c>
      <c r="GY11" s="104">
        <f>SUMIF(BN11:BN14,"&lt;0")*Cadeirante/30*GY$4+SUMIF(BP11:BP14,"&lt;0")*Cadeirante/30*GY$4</f>
        <v>0</v>
      </c>
      <c r="GZ11" s="104">
        <f>SUMIF(BR11:BR14,"&lt;0")*Cadeirante/30*GZ$4+SUMIF(BT11:BT14,"&lt;0")*Cadeirante/30*GZ$4</f>
        <v>0</v>
      </c>
      <c r="HA11" s="104">
        <f>SUMIF(BV11:BV14,"&lt;0")*Cadeirante/30*HA$4+SUMIF(BX11:BX14,"&lt;0")*Cadeirante/30*HA$4</f>
        <v>0</v>
      </c>
      <c r="HB11" s="104">
        <f>SUMIF(BZ11:BZ14,"&lt;0")*Cadeirante/30*HB$4+SUMIF(CB11:CB14,"&lt;0")*Cadeirante/30*HB$4</f>
        <v>0</v>
      </c>
      <c r="HC11" s="104">
        <f>SUMIF(CD11:CD14,"&lt;0")*Cadeirante/30*HC$4+SUMIF(CF11:CF14,"&lt;0")*Cadeirante/30*HC$4</f>
        <v>0</v>
      </c>
      <c r="HD11" s="104">
        <f>SUMIF(CH11:CH14,"&lt;0")*Cadeirante/30*HD$4+SUMIF(CJ11:CJ14,"&lt;0")*Cadeirante/30*HD$4</f>
        <v>0</v>
      </c>
      <c r="HE11" s="104">
        <f>SUMIF(CL11:CL14,"&lt;0")*Cadeirante/30*HE$4+SUMIF(CN11:CN14,"&lt;0")*Cadeirante/30*HE$4</f>
        <v>0</v>
      </c>
      <c r="HF11" s="104">
        <f>SUMIF(CP11:CP14,"&lt;0")*Cadeirante/30*HF$4+SUMIF(CR11:CR14,"&lt;0")*Cadeirante/30*HF$4</f>
        <v>0</v>
      </c>
      <c r="HG11" s="104">
        <f>SUMIF(CT11:CT14,"&lt;0")*Cadeirante/30*HG$4+SUMIF(CV11:CV14,"&lt;0")*Cadeirante/30*HG$4</f>
        <v>0</v>
      </c>
      <c r="HH11" s="104">
        <f>SUMIF(CX11:CX14,"&lt;0")*Cadeirante/30*HH$4+SUMIF(CZ11:CZ14,"&lt;0")*Cadeirante/30*HH$4</f>
        <v>0</v>
      </c>
      <c r="HI11" s="104">
        <f>SUMIF(DB11:DB14,"&lt;0")*Cadeirante/30*HI$4+SUMIF(DD11:DD14,"&lt;0")*Cadeirante/30*HI$4</f>
        <v>0</v>
      </c>
      <c r="HJ11" s="104">
        <f>SUMIF(DF11:DF14,"&lt;0")*Cadeirante/30*HJ$4+SUMIF(DH11:DH14,"&lt;0")*Cadeirante/30*HJ$4</f>
        <v>0</v>
      </c>
      <c r="HK11" s="104">
        <f>SUMIF(DJ11:DJ14,"&lt;0")*Cadeirante/30*HK$4+SUMIF(DL11:DL14,"&lt;0")*Cadeirante/30*HK$4</f>
        <v>0</v>
      </c>
      <c r="HL11" s="104">
        <f>SUMIF(DN11:DN14,"&lt;0")*Cadeirante/30*HL$4+SUMIF(DP11:DP14,"&lt;0")*Cadeirante/30*HL$4</f>
        <v>0</v>
      </c>
      <c r="HM11" s="104">
        <f>SUMIF(DR11:DR14,"&lt;0")*Cadeirante/30*HM$4+SUMIF(DT11:DT14,"&lt;0")*Cadeirante/30*HM$4</f>
        <v>0</v>
      </c>
      <c r="HN11" s="104">
        <f>SUMIF(DV11:DV14,"&lt;0")*Cadeirante/30*HN$4+SUMIF(DX11:DX14,"&lt;0")*Cadeirante/30*HN$4</f>
        <v>0</v>
      </c>
      <c r="HO11" s="104">
        <f>SUMIF(DZ11:DZ14,"&lt;0")*Cadeirante/30*HO$4+SUMIF(EB11:EB14,"&lt;0")*Cadeirante/30*HO$4</f>
        <v>0</v>
      </c>
      <c r="HP11" s="104">
        <f>SUMIF(ED11:ED14,"&lt;0")*Cadeirante/30*HP$4+SUMIF(EF11:EF14,"&lt;0")*Cadeirante/30*HP$4</f>
        <v>0</v>
      </c>
      <c r="HQ11" s="64"/>
      <c r="HR11" s="64"/>
      <c r="HS11" s="64"/>
      <c r="HT11" s="64"/>
      <c r="HU11" s="64"/>
      <c r="HV11" s="64"/>
      <c r="HW11" s="176">
        <v>17629.309999999998</v>
      </c>
      <c r="HX11" s="64"/>
      <c r="HY11" s="280">
        <f>IF(ISTEXT(EM11), VALUE(EM11), EM11)</f>
        <v>0</v>
      </c>
      <c r="HZ11" s="280">
        <f>IF(ISTEXT(EN11), VALUE(EN11), EN11)</f>
        <v>0</v>
      </c>
      <c r="IA11" s="280">
        <f>IF(ISTEXT(EO11), VALUE(EO11), EO11)</f>
        <v>0</v>
      </c>
      <c r="IB11" s="64" t="b">
        <f>HW11=FE11</f>
        <v>0</v>
      </c>
      <c r="IC11" s="64"/>
    </row>
    <row r="12" spans="1:237" s="106" customFormat="1" ht="22.5" customHeight="1" x14ac:dyDescent="0.25">
      <c r="A12" s="368" t="s">
        <v>3198</v>
      </c>
      <c r="B12" s="369" t="s">
        <v>3199</v>
      </c>
      <c r="C12" s="370" t="s">
        <v>3192</v>
      </c>
      <c r="D12" s="371" t="s">
        <v>3200</v>
      </c>
      <c r="E12" s="371" t="s">
        <v>3201</v>
      </c>
      <c r="F12" s="372" t="s">
        <v>3181</v>
      </c>
      <c r="G12" s="372" t="s">
        <v>3182</v>
      </c>
      <c r="H12" s="373" t="s">
        <v>1287</v>
      </c>
      <c r="I12" s="374" t="s">
        <v>1287</v>
      </c>
      <c r="J12" s="421" t="s">
        <v>3183</v>
      </c>
      <c r="K12" s="421" t="s">
        <v>3185</v>
      </c>
      <c r="L12" s="329">
        <f>CONTINUA!BV12</f>
        <v>0</v>
      </c>
      <c r="M12" s="329">
        <f>CONTINUA!BW12</f>
        <v>0</v>
      </c>
      <c r="N12" s="657"/>
      <c r="O12" s="658" t="s">
        <v>3327</v>
      </c>
      <c r="P12" s="659">
        <v>0</v>
      </c>
      <c r="Q12" s="400"/>
      <c r="R12" s="401"/>
      <c r="S12" s="400"/>
      <c r="T12" s="401"/>
      <c r="U12" s="400"/>
      <c r="V12" s="401"/>
      <c r="W12" s="400"/>
      <c r="X12" s="401"/>
      <c r="Y12" s="400"/>
      <c r="Z12" s="401"/>
      <c r="AA12" s="400"/>
      <c r="AB12" s="401"/>
      <c r="AC12" s="400"/>
      <c r="AD12" s="401"/>
      <c r="AE12" s="400"/>
      <c r="AF12" s="401"/>
      <c r="AG12" s="400"/>
      <c r="AH12" s="401"/>
      <c r="AI12" s="400"/>
      <c r="AJ12" s="401"/>
      <c r="AK12" s="400"/>
      <c r="AL12" s="401"/>
      <c r="AM12" s="400"/>
      <c r="AN12" s="401"/>
      <c r="AO12" s="400"/>
      <c r="AP12" s="401"/>
      <c r="AQ12" s="400"/>
      <c r="AR12" s="401"/>
      <c r="AS12" s="400"/>
      <c r="AT12" s="401"/>
      <c r="AU12" s="400"/>
      <c r="AV12" s="401"/>
      <c r="AW12" s="400"/>
      <c r="AX12" s="401"/>
      <c r="AY12" s="400"/>
      <c r="AZ12" s="401"/>
      <c r="BA12" s="400"/>
      <c r="BB12" s="401"/>
      <c r="BC12" s="400"/>
      <c r="BD12" s="401"/>
      <c r="BE12" s="400"/>
      <c r="BF12" s="401"/>
      <c r="BG12" s="400"/>
      <c r="BH12" s="401"/>
      <c r="BI12" s="400"/>
      <c r="BJ12" s="401"/>
      <c r="BK12" s="400"/>
      <c r="BL12" s="401"/>
      <c r="BM12" s="400"/>
      <c r="BN12" s="401"/>
      <c r="BO12" s="400"/>
      <c r="BP12" s="401"/>
      <c r="BQ12" s="400"/>
      <c r="BR12" s="401"/>
      <c r="BS12" s="400"/>
      <c r="BT12" s="401"/>
      <c r="BU12" s="400"/>
      <c r="BV12" s="401"/>
      <c r="BW12" s="400"/>
      <c r="BX12" s="401"/>
      <c r="BY12" s="400"/>
      <c r="BZ12" s="401"/>
      <c r="CA12" s="400"/>
      <c r="CB12" s="401"/>
      <c r="CC12" s="400"/>
      <c r="CD12" s="401"/>
      <c r="CE12" s="400"/>
      <c r="CF12" s="401"/>
      <c r="CG12" s="400"/>
      <c r="CH12" s="401"/>
      <c r="CI12" s="400"/>
      <c r="CJ12" s="401"/>
      <c r="CK12" s="400"/>
      <c r="CL12" s="401"/>
      <c r="CM12" s="400"/>
      <c r="CN12" s="401"/>
      <c r="CO12" s="400"/>
      <c r="CP12" s="401"/>
      <c r="CQ12" s="400"/>
      <c r="CR12" s="401"/>
      <c r="CS12" s="400"/>
      <c r="CT12" s="401"/>
      <c r="CU12" s="400"/>
      <c r="CV12" s="401"/>
      <c r="CW12" s="400"/>
      <c r="CX12" s="401"/>
      <c r="CY12" s="400"/>
      <c r="CZ12" s="401"/>
      <c r="DA12" s="400"/>
      <c r="DB12" s="401"/>
      <c r="DC12" s="400"/>
      <c r="DD12" s="401"/>
      <c r="DE12" s="400"/>
      <c r="DF12" s="401"/>
      <c r="DG12" s="400"/>
      <c r="DH12" s="401"/>
      <c r="DI12" s="400"/>
      <c r="DJ12" s="401"/>
      <c r="DK12" s="400"/>
      <c r="DL12" s="401"/>
      <c r="DM12" s="400"/>
      <c r="DN12" s="401"/>
      <c r="DO12" s="400"/>
      <c r="DP12" s="401"/>
      <c r="DQ12" s="400"/>
      <c r="DR12" s="401"/>
      <c r="DS12" s="400"/>
      <c r="DT12" s="401"/>
      <c r="DU12" s="400"/>
      <c r="DV12" s="401"/>
      <c r="DW12" s="400"/>
      <c r="DX12" s="401"/>
      <c r="DY12" s="400"/>
      <c r="DZ12" s="401"/>
      <c r="EA12" s="400"/>
      <c r="EB12" s="401"/>
      <c r="EC12" s="400"/>
      <c r="ED12" s="401"/>
      <c r="EE12" s="400"/>
      <c r="EF12" s="401"/>
      <c r="EG12" s="400"/>
      <c r="EH12" s="401"/>
      <c r="EI12" s="400"/>
      <c r="EJ12" s="447"/>
      <c r="EK12" s="511"/>
      <c r="EL12" s="514"/>
      <c r="EM12" s="448"/>
      <c r="EN12" s="344"/>
      <c r="EO12" s="345"/>
      <c r="EP12" s="171">
        <f t="shared" si="22"/>
        <v>0</v>
      </c>
      <c r="EQ12" s="171">
        <f t="shared" si="23"/>
        <v>0</v>
      </c>
      <c r="ER12" s="171">
        <f t="shared" si="24"/>
        <v>0</v>
      </c>
      <c r="ES12" s="171">
        <f t="shared" si="25"/>
        <v>0</v>
      </c>
      <c r="ET12" s="171">
        <f t="shared" si="26"/>
        <v>0</v>
      </c>
      <c r="EU12" s="171">
        <f t="shared" si="27"/>
        <v>0</v>
      </c>
      <c r="EV12" s="172">
        <f t="shared" si="28"/>
        <v>0</v>
      </c>
      <c r="EW12" s="173"/>
      <c r="EX12" s="248">
        <f t="shared" si="29"/>
        <v>0</v>
      </c>
      <c r="EY12" s="174">
        <f>(L12*regular)+(M12*Cadeirantee)</f>
        <v>0</v>
      </c>
      <c r="EZ12" s="249">
        <f>SUMIF(FG12:GJ12,"&gt;0")</f>
        <v>0</v>
      </c>
      <c r="FA12" s="249">
        <f>SUMIF(FG12:GJ12,"&lt;0")+SUMIF(GN12:HP12,"&lt;0")</f>
        <v>0</v>
      </c>
      <c r="FB12" s="174">
        <v>0</v>
      </c>
      <c r="FC12" s="126">
        <f>N12*km*'VALORES TABELA'!$B$13</f>
        <v>0</v>
      </c>
      <c r="FD12" s="250">
        <f t="shared" ref="FD12:FD15" si="31">GL12</f>
        <v>0</v>
      </c>
      <c r="FE12" s="105">
        <v>12621.3</v>
      </c>
      <c r="FF12" s="119"/>
      <c r="FG12" s="119"/>
      <c r="FH12" s="119"/>
      <c r="FI12" s="119"/>
      <c r="FJ12" s="119"/>
      <c r="FK12" s="119"/>
      <c r="FL12" s="119"/>
      <c r="FM12" s="119"/>
      <c r="FN12" s="119"/>
      <c r="FO12" s="119"/>
      <c r="FP12" s="119"/>
      <c r="FQ12" s="119"/>
      <c r="FR12" s="119"/>
      <c r="FS12" s="119"/>
      <c r="FT12" s="119"/>
      <c r="FU12" s="119"/>
      <c r="FV12" s="119"/>
      <c r="FW12" s="119"/>
      <c r="FX12" s="119"/>
      <c r="FY12" s="119"/>
      <c r="FZ12" s="119"/>
      <c r="GA12" s="119"/>
      <c r="GB12" s="119"/>
      <c r="GC12" s="119"/>
      <c r="GD12" s="119"/>
      <c r="GE12" s="119"/>
      <c r="GF12" s="119"/>
      <c r="GG12" s="119"/>
      <c r="GH12" s="119"/>
      <c r="GI12" s="119"/>
      <c r="GJ12" s="119"/>
      <c r="GK12" s="251"/>
      <c r="GL12" s="103">
        <f t="shared" si="30"/>
        <v>0</v>
      </c>
      <c r="GM12" s="12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64"/>
      <c r="HR12" s="64"/>
      <c r="HS12" s="64"/>
      <c r="HT12" s="64"/>
      <c r="HU12" s="64"/>
      <c r="HV12" s="64"/>
      <c r="HW12" s="105"/>
      <c r="HX12" s="64"/>
      <c r="HY12" s="280">
        <f t="shared" ref="HY12:HY15" si="32">IF(ISTEXT(EM12), VALUE(EM12), EM12)</f>
        <v>0</v>
      </c>
      <c r="HZ12" s="280">
        <f t="shared" ref="HZ12:HZ15" si="33">IF(ISTEXT(EN12), VALUE(EN12), EN12)</f>
        <v>0</v>
      </c>
      <c r="IA12" s="280">
        <f t="shared" ref="IA12:IA15" si="34">IF(ISTEXT(EO12), VALUE(EO12), EO12)</f>
        <v>0</v>
      </c>
      <c r="IB12" s="64"/>
      <c r="IC12" s="64"/>
    </row>
    <row r="13" spans="1:237" s="106" customFormat="1" ht="22.5" customHeight="1" x14ac:dyDescent="0.25">
      <c r="A13" s="368" t="s">
        <v>3198</v>
      </c>
      <c r="B13" s="369" t="s">
        <v>3199</v>
      </c>
      <c r="C13" s="375" t="s">
        <v>3192</v>
      </c>
      <c r="D13" s="371" t="s">
        <v>3200</v>
      </c>
      <c r="E13" s="371" t="s">
        <v>3201</v>
      </c>
      <c r="F13" s="376" t="s">
        <v>3181</v>
      </c>
      <c r="G13" s="376" t="s">
        <v>3182</v>
      </c>
      <c r="H13" s="373" t="s">
        <v>1287</v>
      </c>
      <c r="I13" s="374" t="s">
        <v>1287</v>
      </c>
      <c r="J13" s="421" t="s">
        <v>3183</v>
      </c>
      <c r="K13" s="422" t="s">
        <v>3186</v>
      </c>
      <c r="L13" s="329">
        <f>CONTINUA!BV13</f>
        <v>24</v>
      </c>
      <c r="M13" s="329">
        <f>CONTINUA!BW13</f>
        <v>0</v>
      </c>
      <c r="N13" s="657"/>
      <c r="O13" s="658" t="s">
        <v>3327</v>
      </c>
      <c r="P13" s="659">
        <v>0</v>
      </c>
      <c r="Q13" s="400">
        <v>3</v>
      </c>
      <c r="R13" s="401"/>
      <c r="S13" s="400"/>
      <c r="T13" s="401"/>
      <c r="U13" s="400"/>
      <c r="V13" s="401"/>
      <c r="W13" s="400"/>
      <c r="X13" s="401"/>
      <c r="Y13" s="400"/>
      <c r="Z13" s="401"/>
      <c r="AA13" s="400"/>
      <c r="AB13" s="401"/>
      <c r="AC13" s="400"/>
      <c r="AD13" s="401"/>
      <c r="AE13" s="400"/>
      <c r="AF13" s="401"/>
      <c r="AG13" s="400"/>
      <c r="AH13" s="401"/>
      <c r="AI13" s="400"/>
      <c r="AJ13" s="401"/>
      <c r="AK13" s="400"/>
      <c r="AL13" s="401"/>
      <c r="AM13" s="400"/>
      <c r="AN13" s="401"/>
      <c r="AO13" s="400"/>
      <c r="AP13" s="401"/>
      <c r="AQ13" s="400"/>
      <c r="AR13" s="401"/>
      <c r="AS13" s="400"/>
      <c r="AT13" s="401"/>
      <c r="AU13" s="400"/>
      <c r="AV13" s="401"/>
      <c r="AW13" s="400"/>
      <c r="AX13" s="401"/>
      <c r="AY13" s="400"/>
      <c r="AZ13" s="401"/>
      <c r="BA13" s="400"/>
      <c r="BB13" s="401"/>
      <c r="BC13" s="400"/>
      <c r="BD13" s="401"/>
      <c r="BE13" s="400"/>
      <c r="BF13" s="401"/>
      <c r="BG13" s="400"/>
      <c r="BH13" s="401"/>
      <c r="BI13" s="400"/>
      <c r="BJ13" s="401"/>
      <c r="BK13" s="400"/>
      <c r="BL13" s="401"/>
      <c r="BM13" s="400"/>
      <c r="BN13" s="401"/>
      <c r="BO13" s="400"/>
      <c r="BP13" s="401"/>
      <c r="BQ13" s="400"/>
      <c r="BR13" s="401"/>
      <c r="BS13" s="400"/>
      <c r="BT13" s="401"/>
      <c r="BU13" s="400"/>
      <c r="BV13" s="401"/>
      <c r="BW13" s="400"/>
      <c r="BX13" s="401"/>
      <c r="BY13" s="400"/>
      <c r="BZ13" s="401"/>
      <c r="CA13" s="400"/>
      <c r="CB13" s="401"/>
      <c r="CC13" s="400"/>
      <c r="CD13" s="401"/>
      <c r="CE13" s="400"/>
      <c r="CF13" s="401"/>
      <c r="CG13" s="400"/>
      <c r="CH13" s="401"/>
      <c r="CI13" s="400"/>
      <c r="CJ13" s="401"/>
      <c r="CK13" s="400"/>
      <c r="CL13" s="401"/>
      <c r="CM13" s="400"/>
      <c r="CN13" s="401"/>
      <c r="CO13" s="400"/>
      <c r="CP13" s="401"/>
      <c r="CQ13" s="400"/>
      <c r="CR13" s="401"/>
      <c r="CS13" s="400"/>
      <c r="CT13" s="401"/>
      <c r="CU13" s="400"/>
      <c r="CV13" s="401"/>
      <c r="CW13" s="400"/>
      <c r="CX13" s="401"/>
      <c r="CY13" s="400"/>
      <c r="CZ13" s="401"/>
      <c r="DA13" s="400"/>
      <c r="DB13" s="401"/>
      <c r="DC13" s="400"/>
      <c r="DD13" s="401"/>
      <c r="DE13" s="400"/>
      <c r="DF13" s="401"/>
      <c r="DG13" s="400"/>
      <c r="DH13" s="401"/>
      <c r="DI13" s="400"/>
      <c r="DJ13" s="401"/>
      <c r="DK13" s="400"/>
      <c r="DL13" s="401"/>
      <c r="DM13" s="400"/>
      <c r="DN13" s="401"/>
      <c r="DO13" s="400"/>
      <c r="DP13" s="401"/>
      <c r="DQ13" s="400"/>
      <c r="DR13" s="401"/>
      <c r="DS13" s="400"/>
      <c r="DT13" s="401"/>
      <c r="DU13" s="400"/>
      <c r="DV13" s="401"/>
      <c r="DW13" s="400"/>
      <c r="DX13" s="401"/>
      <c r="DY13" s="400"/>
      <c r="DZ13" s="401"/>
      <c r="EA13" s="400"/>
      <c r="EB13" s="401"/>
      <c r="EC13" s="400"/>
      <c r="ED13" s="401"/>
      <c r="EE13" s="400"/>
      <c r="EF13" s="401"/>
      <c r="EG13" s="400"/>
      <c r="EH13" s="401"/>
      <c r="EI13" s="400"/>
      <c r="EJ13" s="447"/>
      <c r="EK13" s="511"/>
      <c r="EL13" s="514"/>
      <c r="EM13" s="448"/>
      <c r="EN13" s="344"/>
      <c r="EO13" s="345"/>
      <c r="EP13" s="171">
        <f t="shared" si="22"/>
        <v>3</v>
      </c>
      <c r="EQ13" s="171">
        <f t="shared" si="23"/>
        <v>0</v>
      </c>
      <c r="ER13" s="171">
        <f t="shared" si="24"/>
        <v>0</v>
      </c>
      <c r="ES13" s="171">
        <f t="shared" si="25"/>
        <v>0</v>
      </c>
      <c r="ET13" s="171">
        <f t="shared" si="26"/>
        <v>0</v>
      </c>
      <c r="EU13" s="171">
        <f t="shared" si="27"/>
        <v>0</v>
      </c>
      <c r="EV13" s="172">
        <f t="shared" si="28"/>
        <v>3</v>
      </c>
      <c r="EW13" s="125"/>
      <c r="EX13" s="248">
        <f t="shared" si="29"/>
        <v>0</v>
      </c>
      <c r="EY13" s="174">
        <f>(L13*regular)+(M13*Cadeirantee)</f>
        <v>231.36</v>
      </c>
      <c r="EZ13" s="249">
        <f>SUMIF(FG13:GJ13,"&gt;0")</f>
        <v>0</v>
      </c>
      <c r="FA13" s="249">
        <f>SUMIF(FG13:GJ13,"&lt;0")+SUMIF(GN13:HP13,"&lt;0")</f>
        <v>0</v>
      </c>
      <c r="FB13" s="174">
        <v>0</v>
      </c>
      <c r="FC13" s="126">
        <f>N13*km*'VALORES TABELA'!$B$13</f>
        <v>0</v>
      </c>
      <c r="FD13" s="250">
        <f t="shared" si="31"/>
        <v>0</v>
      </c>
      <c r="FE13" s="105">
        <f>FE11-FE12</f>
        <v>231.38000000000102</v>
      </c>
      <c r="FF13" s="108"/>
      <c r="FG13" s="108"/>
      <c r="FH13" s="108"/>
      <c r="FI13" s="108"/>
      <c r="FJ13" s="108"/>
      <c r="FK13" s="108"/>
      <c r="FL13" s="108"/>
      <c r="FM13" s="108"/>
      <c r="FN13" s="108"/>
      <c r="FO13" s="108"/>
      <c r="FP13" s="108"/>
      <c r="FQ13" s="108"/>
      <c r="FR13" s="108"/>
      <c r="FS13" s="108"/>
      <c r="FT13" s="108"/>
      <c r="FU13" s="108"/>
      <c r="FV13" s="108"/>
      <c r="FW13" s="108"/>
      <c r="FX13" s="108"/>
      <c r="FY13" s="108"/>
      <c r="FZ13" s="108"/>
      <c r="GA13" s="108"/>
      <c r="GB13" s="108"/>
      <c r="GC13" s="108"/>
      <c r="GD13" s="108"/>
      <c r="GE13" s="108"/>
      <c r="GF13" s="108"/>
      <c r="GG13" s="108"/>
      <c r="GH13" s="108"/>
      <c r="GI13" s="108"/>
      <c r="GJ13" s="108"/>
      <c r="GK13" s="251"/>
      <c r="GL13" s="103">
        <f t="shared" si="30"/>
        <v>0</v>
      </c>
      <c r="GM13" s="124"/>
      <c r="GN13" s="104"/>
      <c r="GO13" s="104"/>
      <c r="GP13" s="104"/>
      <c r="GQ13" s="104"/>
      <c r="GR13" s="104"/>
      <c r="GS13" s="104"/>
      <c r="GT13" s="104"/>
      <c r="GU13" s="104"/>
      <c r="GV13" s="104"/>
      <c r="GW13" s="104"/>
      <c r="GX13" s="104"/>
      <c r="GY13" s="104"/>
      <c r="GZ13" s="104"/>
      <c r="HA13" s="104"/>
      <c r="HB13" s="104"/>
      <c r="HC13" s="104"/>
      <c r="HD13" s="104"/>
      <c r="HE13" s="104"/>
      <c r="HF13" s="104"/>
      <c r="HG13" s="104"/>
      <c r="HH13" s="104"/>
      <c r="HI13" s="104"/>
      <c r="HJ13" s="104"/>
      <c r="HK13" s="104"/>
      <c r="HL13" s="104"/>
      <c r="HM13" s="104"/>
      <c r="HN13" s="104"/>
      <c r="HO13" s="104"/>
      <c r="HP13" s="104"/>
      <c r="HQ13" s="64"/>
      <c r="HR13" s="64"/>
      <c r="HS13" s="64"/>
      <c r="HT13" s="64"/>
      <c r="HU13" s="64"/>
      <c r="HV13" s="64"/>
      <c r="HW13" s="105"/>
      <c r="HX13" s="64"/>
      <c r="HY13" s="280">
        <f t="shared" si="32"/>
        <v>0</v>
      </c>
      <c r="HZ13" s="280">
        <f t="shared" si="33"/>
        <v>0</v>
      </c>
      <c r="IA13" s="280">
        <f t="shared" si="34"/>
        <v>0</v>
      </c>
      <c r="IB13" s="64"/>
      <c r="IC13" s="64"/>
    </row>
    <row r="14" spans="1:237" s="106" customFormat="1" ht="22.5" customHeight="1" x14ac:dyDescent="0.25">
      <c r="A14" s="368" t="s">
        <v>3198</v>
      </c>
      <c r="B14" s="369" t="s">
        <v>3199</v>
      </c>
      <c r="C14" s="375" t="s">
        <v>3192</v>
      </c>
      <c r="D14" s="371" t="s">
        <v>3200</v>
      </c>
      <c r="E14" s="371" t="s">
        <v>3201</v>
      </c>
      <c r="F14" s="376" t="s">
        <v>3181</v>
      </c>
      <c r="G14" s="376" t="s">
        <v>3182</v>
      </c>
      <c r="H14" s="373" t="s">
        <v>1287</v>
      </c>
      <c r="I14" s="374" t="s">
        <v>1287</v>
      </c>
      <c r="J14" s="421" t="s">
        <v>3183</v>
      </c>
      <c r="K14" s="423" t="s">
        <v>3187</v>
      </c>
      <c r="L14" s="329">
        <f>CONTINUA!BV14</f>
        <v>0</v>
      </c>
      <c r="M14" s="329">
        <f>CONTINUA!BW14</f>
        <v>0</v>
      </c>
      <c r="N14" s="657"/>
      <c r="O14" s="658" t="s">
        <v>3327</v>
      </c>
      <c r="P14" s="659">
        <v>0</v>
      </c>
      <c r="Q14" s="400"/>
      <c r="R14" s="401"/>
      <c r="S14" s="400"/>
      <c r="T14" s="401"/>
      <c r="U14" s="400"/>
      <c r="V14" s="401"/>
      <c r="W14" s="400"/>
      <c r="X14" s="401"/>
      <c r="Y14" s="400"/>
      <c r="Z14" s="401"/>
      <c r="AA14" s="400"/>
      <c r="AB14" s="401"/>
      <c r="AC14" s="400"/>
      <c r="AD14" s="401"/>
      <c r="AE14" s="400"/>
      <c r="AF14" s="401"/>
      <c r="AG14" s="400"/>
      <c r="AH14" s="401"/>
      <c r="AI14" s="400"/>
      <c r="AJ14" s="401"/>
      <c r="AK14" s="400"/>
      <c r="AL14" s="401"/>
      <c r="AM14" s="400"/>
      <c r="AN14" s="401"/>
      <c r="AO14" s="400"/>
      <c r="AP14" s="401"/>
      <c r="AQ14" s="400"/>
      <c r="AR14" s="401"/>
      <c r="AS14" s="400"/>
      <c r="AT14" s="401"/>
      <c r="AU14" s="400"/>
      <c r="AV14" s="401"/>
      <c r="AW14" s="400"/>
      <c r="AX14" s="401"/>
      <c r="AY14" s="400"/>
      <c r="AZ14" s="401"/>
      <c r="BA14" s="400"/>
      <c r="BB14" s="401"/>
      <c r="BC14" s="400"/>
      <c r="BD14" s="401"/>
      <c r="BE14" s="400"/>
      <c r="BF14" s="401"/>
      <c r="BG14" s="400"/>
      <c r="BH14" s="401"/>
      <c r="BI14" s="400"/>
      <c r="BJ14" s="401"/>
      <c r="BK14" s="400"/>
      <c r="BL14" s="401"/>
      <c r="BM14" s="400"/>
      <c r="BN14" s="401"/>
      <c r="BO14" s="400"/>
      <c r="BP14" s="401"/>
      <c r="BQ14" s="400"/>
      <c r="BR14" s="401"/>
      <c r="BS14" s="400"/>
      <c r="BT14" s="401"/>
      <c r="BU14" s="400"/>
      <c r="BV14" s="401"/>
      <c r="BW14" s="400"/>
      <c r="BX14" s="401"/>
      <c r="BY14" s="400"/>
      <c r="BZ14" s="401"/>
      <c r="CA14" s="400"/>
      <c r="CB14" s="401"/>
      <c r="CC14" s="400"/>
      <c r="CD14" s="401"/>
      <c r="CE14" s="400"/>
      <c r="CF14" s="401"/>
      <c r="CG14" s="400"/>
      <c r="CH14" s="401"/>
      <c r="CI14" s="400"/>
      <c r="CJ14" s="401"/>
      <c r="CK14" s="400"/>
      <c r="CL14" s="401"/>
      <c r="CM14" s="400"/>
      <c r="CN14" s="401"/>
      <c r="CO14" s="400"/>
      <c r="CP14" s="401"/>
      <c r="CQ14" s="400"/>
      <c r="CR14" s="401"/>
      <c r="CS14" s="400"/>
      <c r="CT14" s="401"/>
      <c r="CU14" s="400"/>
      <c r="CV14" s="401"/>
      <c r="CW14" s="400"/>
      <c r="CX14" s="401"/>
      <c r="CY14" s="400"/>
      <c r="CZ14" s="401"/>
      <c r="DA14" s="400"/>
      <c r="DB14" s="401"/>
      <c r="DC14" s="400"/>
      <c r="DD14" s="401"/>
      <c r="DE14" s="400"/>
      <c r="DF14" s="401"/>
      <c r="DG14" s="400"/>
      <c r="DH14" s="401"/>
      <c r="DI14" s="400"/>
      <c r="DJ14" s="401"/>
      <c r="DK14" s="400"/>
      <c r="DL14" s="401"/>
      <c r="DM14" s="400"/>
      <c r="DN14" s="401"/>
      <c r="DO14" s="400"/>
      <c r="DP14" s="401"/>
      <c r="DQ14" s="400"/>
      <c r="DR14" s="401"/>
      <c r="DS14" s="400"/>
      <c r="DT14" s="401"/>
      <c r="DU14" s="400"/>
      <c r="DV14" s="401"/>
      <c r="DW14" s="400"/>
      <c r="DX14" s="401"/>
      <c r="DY14" s="400"/>
      <c r="DZ14" s="401"/>
      <c r="EA14" s="400"/>
      <c r="EB14" s="401"/>
      <c r="EC14" s="400"/>
      <c r="ED14" s="401"/>
      <c r="EE14" s="400"/>
      <c r="EF14" s="401"/>
      <c r="EG14" s="400"/>
      <c r="EH14" s="401"/>
      <c r="EI14" s="400"/>
      <c r="EJ14" s="447"/>
      <c r="EK14" s="511"/>
      <c r="EL14" s="514"/>
      <c r="EM14" s="448"/>
      <c r="EN14" s="344"/>
      <c r="EO14" s="345"/>
      <c r="EP14" s="171">
        <f t="shared" si="22"/>
        <v>0</v>
      </c>
      <c r="EQ14" s="171">
        <f t="shared" si="23"/>
        <v>0</v>
      </c>
      <c r="ER14" s="171">
        <f t="shared" si="24"/>
        <v>0</v>
      </c>
      <c r="ES14" s="171">
        <f t="shared" si="25"/>
        <v>0</v>
      </c>
      <c r="ET14" s="171">
        <f t="shared" si="26"/>
        <v>0</v>
      </c>
      <c r="EU14" s="171">
        <f t="shared" si="27"/>
        <v>0</v>
      </c>
      <c r="EV14" s="172">
        <f t="shared" si="28"/>
        <v>0</v>
      </c>
      <c r="EW14" s="127"/>
      <c r="EX14" s="248">
        <f t="shared" si="29"/>
        <v>0</v>
      </c>
      <c r="EY14" s="174">
        <f>(L14*regular)+(M14*Cadeirantee)</f>
        <v>0</v>
      </c>
      <c r="EZ14" s="249">
        <f>SUMIF(FG14:GJ14,"&gt;0")</f>
        <v>0</v>
      </c>
      <c r="FA14" s="249">
        <f>SUMIF(FG14:GJ14,"&lt;0")+SUMIF(GN14:HP14,"&lt;0")</f>
        <v>0</v>
      </c>
      <c r="FB14" s="174">
        <v>0</v>
      </c>
      <c r="FC14" s="126">
        <f>N14*km*'VALORES TABELA'!$B$13</f>
        <v>0</v>
      </c>
      <c r="FD14" s="250">
        <f t="shared" si="31"/>
        <v>0</v>
      </c>
      <c r="FE14" s="105"/>
      <c r="FF14" s="118"/>
      <c r="FG14" s="118"/>
      <c r="FH14" s="118"/>
      <c r="FI14" s="118"/>
      <c r="FJ14" s="118"/>
      <c r="FK14" s="118"/>
      <c r="FL14" s="118"/>
      <c r="FM14" s="118"/>
      <c r="FN14" s="118"/>
      <c r="FO14" s="118"/>
      <c r="FP14" s="118"/>
      <c r="FQ14" s="118"/>
      <c r="FR14" s="118"/>
      <c r="FS14" s="118"/>
      <c r="FT14" s="118"/>
      <c r="FU14" s="118"/>
      <c r="FV14" s="118"/>
      <c r="FW14" s="118"/>
      <c r="FX14" s="118"/>
      <c r="FY14" s="118"/>
      <c r="FZ14" s="118"/>
      <c r="GA14" s="118"/>
      <c r="GB14" s="118"/>
      <c r="GC14" s="118"/>
      <c r="GD14" s="118"/>
      <c r="GE14" s="118"/>
      <c r="GF14" s="118"/>
      <c r="GG14" s="118"/>
      <c r="GH14" s="118"/>
      <c r="GI14" s="118"/>
      <c r="GJ14" s="118"/>
      <c r="GK14" s="252"/>
      <c r="GL14" s="103">
        <f t="shared" si="30"/>
        <v>0</v>
      </c>
      <c r="GM14" s="124"/>
      <c r="GN14" s="104"/>
      <c r="GO14" s="104"/>
      <c r="GP14" s="104"/>
      <c r="GQ14" s="104"/>
      <c r="GR14" s="104"/>
      <c r="GS14" s="104"/>
      <c r="GT14" s="104"/>
      <c r="GU14" s="104"/>
      <c r="GV14" s="104"/>
      <c r="GW14" s="104"/>
      <c r="GX14" s="104"/>
      <c r="GY14" s="104"/>
      <c r="GZ14" s="104"/>
      <c r="HA14" s="104"/>
      <c r="HB14" s="104"/>
      <c r="HC14" s="104"/>
      <c r="HD14" s="104"/>
      <c r="HE14" s="104"/>
      <c r="HF14" s="104"/>
      <c r="HG14" s="104"/>
      <c r="HH14" s="104"/>
      <c r="HI14" s="104"/>
      <c r="HJ14" s="104"/>
      <c r="HK14" s="104"/>
      <c r="HL14" s="104"/>
      <c r="HM14" s="104"/>
      <c r="HN14" s="104"/>
      <c r="HO14" s="104"/>
      <c r="HP14" s="104"/>
      <c r="HQ14" s="64"/>
      <c r="HR14" s="65"/>
      <c r="HS14" s="65"/>
      <c r="HT14" s="65"/>
      <c r="HU14" s="65"/>
      <c r="HV14" s="65"/>
      <c r="HW14" s="105"/>
      <c r="HX14" s="65"/>
      <c r="HY14" s="280">
        <f t="shared" si="32"/>
        <v>0</v>
      </c>
      <c r="HZ14" s="280">
        <f t="shared" si="33"/>
        <v>0</v>
      </c>
      <c r="IA14" s="280">
        <f t="shared" si="34"/>
        <v>0</v>
      </c>
      <c r="IB14" s="65"/>
      <c r="IC14" s="65"/>
    </row>
    <row r="15" spans="1:237" s="106" customFormat="1" ht="22.5" customHeight="1" thickBot="1" x14ac:dyDescent="0.3">
      <c r="A15" s="377" t="s">
        <v>3198</v>
      </c>
      <c r="B15" s="378" t="s">
        <v>3199</v>
      </c>
      <c r="C15" s="379" t="s">
        <v>3192</v>
      </c>
      <c r="D15" s="380" t="s">
        <v>3200</v>
      </c>
      <c r="E15" s="380" t="s">
        <v>3201</v>
      </c>
      <c r="F15" s="381" t="s">
        <v>3181</v>
      </c>
      <c r="G15" s="381" t="s">
        <v>3182</v>
      </c>
      <c r="H15" s="382" t="s">
        <v>1287</v>
      </c>
      <c r="I15" s="383" t="s">
        <v>1287</v>
      </c>
      <c r="J15" s="421" t="s">
        <v>3183</v>
      </c>
      <c r="K15" s="424" t="s">
        <v>60</v>
      </c>
      <c r="L15" s="329">
        <f>CONTINUA!BV15</f>
        <v>0</v>
      </c>
      <c r="M15" s="329">
        <f>CONTINUA!BW15</f>
        <v>0</v>
      </c>
      <c r="N15" s="657"/>
      <c r="O15" s="658" t="s">
        <v>3327</v>
      </c>
      <c r="P15" s="659">
        <v>0</v>
      </c>
      <c r="Q15" s="400"/>
      <c r="R15" s="401"/>
      <c r="S15" s="400"/>
      <c r="T15" s="401"/>
      <c r="U15" s="400"/>
      <c r="V15" s="401"/>
      <c r="W15" s="400"/>
      <c r="X15" s="401"/>
      <c r="Y15" s="400"/>
      <c r="Z15" s="401"/>
      <c r="AA15" s="400"/>
      <c r="AB15" s="401"/>
      <c r="AC15" s="400"/>
      <c r="AD15" s="401"/>
      <c r="AE15" s="400"/>
      <c r="AF15" s="401"/>
      <c r="AG15" s="400"/>
      <c r="AH15" s="401"/>
      <c r="AI15" s="400"/>
      <c r="AJ15" s="401"/>
      <c r="AK15" s="400"/>
      <c r="AL15" s="401"/>
      <c r="AM15" s="400"/>
      <c r="AN15" s="401"/>
      <c r="AO15" s="400"/>
      <c r="AP15" s="401"/>
      <c r="AQ15" s="400"/>
      <c r="AR15" s="401"/>
      <c r="AS15" s="400"/>
      <c r="AT15" s="401"/>
      <c r="AU15" s="400"/>
      <c r="AV15" s="401"/>
      <c r="AW15" s="400"/>
      <c r="AX15" s="401"/>
      <c r="AY15" s="400"/>
      <c r="AZ15" s="401"/>
      <c r="BA15" s="400"/>
      <c r="BB15" s="401"/>
      <c r="BC15" s="400"/>
      <c r="BD15" s="401"/>
      <c r="BE15" s="400"/>
      <c r="BF15" s="401"/>
      <c r="BG15" s="400"/>
      <c r="BH15" s="401"/>
      <c r="BI15" s="400"/>
      <c r="BJ15" s="401"/>
      <c r="BK15" s="400"/>
      <c r="BL15" s="401"/>
      <c r="BM15" s="400"/>
      <c r="BN15" s="401"/>
      <c r="BO15" s="400"/>
      <c r="BP15" s="401"/>
      <c r="BQ15" s="400"/>
      <c r="BR15" s="401"/>
      <c r="BS15" s="400"/>
      <c r="BT15" s="401"/>
      <c r="BU15" s="400"/>
      <c r="BV15" s="401"/>
      <c r="BW15" s="400"/>
      <c r="BX15" s="401"/>
      <c r="BY15" s="400"/>
      <c r="BZ15" s="401"/>
      <c r="CA15" s="400"/>
      <c r="CB15" s="401"/>
      <c r="CC15" s="400"/>
      <c r="CD15" s="401"/>
      <c r="CE15" s="400"/>
      <c r="CF15" s="401"/>
      <c r="CG15" s="400"/>
      <c r="CH15" s="401"/>
      <c r="CI15" s="400"/>
      <c r="CJ15" s="401"/>
      <c r="CK15" s="400"/>
      <c r="CL15" s="401"/>
      <c r="CM15" s="400"/>
      <c r="CN15" s="401"/>
      <c r="CO15" s="400"/>
      <c r="CP15" s="401"/>
      <c r="CQ15" s="400"/>
      <c r="CR15" s="401"/>
      <c r="CS15" s="400"/>
      <c r="CT15" s="401"/>
      <c r="CU15" s="400"/>
      <c r="CV15" s="401"/>
      <c r="CW15" s="400"/>
      <c r="CX15" s="401"/>
      <c r="CY15" s="400"/>
      <c r="CZ15" s="401"/>
      <c r="DA15" s="400"/>
      <c r="DB15" s="401"/>
      <c r="DC15" s="400"/>
      <c r="DD15" s="401"/>
      <c r="DE15" s="400"/>
      <c r="DF15" s="401"/>
      <c r="DG15" s="400"/>
      <c r="DH15" s="401"/>
      <c r="DI15" s="400"/>
      <c r="DJ15" s="401"/>
      <c r="DK15" s="400"/>
      <c r="DL15" s="401"/>
      <c r="DM15" s="400"/>
      <c r="DN15" s="401"/>
      <c r="DO15" s="400"/>
      <c r="DP15" s="401"/>
      <c r="DQ15" s="400"/>
      <c r="DR15" s="401"/>
      <c r="DS15" s="400"/>
      <c r="DT15" s="401"/>
      <c r="DU15" s="400"/>
      <c r="DV15" s="401"/>
      <c r="DW15" s="400"/>
      <c r="DX15" s="401"/>
      <c r="DY15" s="400"/>
      <c r="DZ15" s="401"/>
      <c r="EA15" s="400"/>
      <c r="EB15" s="401"/>
      <c r="EC15" s="400"/>
      <c r="ED15" s="401"/>
      <c r="EE15" s="400"/>
      <c r="EF15" s="401"/>
      <c r="EG15" s="400"/>
      <c r="EH15" s="401"/>
      <c r="EI15" s="400"/>
      <c r="EJ15" s="447"/>
      <c r="EK15" s="512"/>
      <c r="EL15" s="515"/>
      <c r="EM15" s="450"/>
      <c r="EN15" s="348"/>
      <c r="EO15" s="348"/>
      <c r="EP15" s="179">
        <f t="shared" si="22"/>
        <v>0</v>
      </c>
      <c r="EQ15" s="179">
        <f t="shared" si="23"/>
        <v>0</v>
      </c>
      <c r="ER15" s="179">
        <f t="shared" si="24"/>
        <v>0</v>
      </c>
      <c r="ES15" s="179">
        <f t="shared" si="25"/>
        <v>0</v>
      </c>
      <c r="ET15" s="179">
        <f t="shared" si="26"/>
        <v>0</v>
      </c>
      <c r="EU15" s="179">
        <f t="shared" si="27"/>
        <v>0</v>
      </c>
      <c r="EV15" s="172">
        <f t="shared" si="28"/>
        <v>0</v>
      </c>
      <c r="EW15" s="253"/>
      <c r="EX15" s="254">
        <v>0</v>
      </c>
      <c r="EY15" s="180">
        <v>0</v>
      </c>
      <c r="EZ15" s="255">
        <v>0</v>
      </c>
      <c r="FA15" s="255">
        <v>0</v>
      </c>
      <c r="FB15" s="180">
        <f>SUM(FF15:GI15)/2</f>
        <v>0</v>
      </c>
      <c r="FC15" s="256">
        <f>N15*km*'VALORES TABELA'!$B$13</f>
        <v>0</v>
      </c>
      <c r="FD15" s="250">
        <f t="shared" si="31"/>
        <v>0</v>
      </c>
      <c r="FE15" s="257"/>
      <c r="FF15" s="181">
        <f>((Q15+S15)*Percapita)+((R15+T15)*Cadeirante)</f>
        <v>0</v>
      </c>
      <c r="FG15" s="181">
        <f>((U15+W15)*Percapita/30*FG$4)+((V15+X15)*Cadeirante/30*FG$4)</f>
        <v>0</v>
      </c>
      <c r="FH15" s="181">
        <f>((Y15+AA15)*Percapita/30*FH$4)+((Z15+AB15)*Cadeirante/30*FH$4)</f>
        <v>0</v>
      </c>
      <c r="FI15" s="181">
        <f>((AC15+AE15)*Percapita/30*FI$4)+((AD15+AF15)*Cadeirante/30*FI$4)</f>
        <v>0</v>
      </c>
      <c r="FJ15" s="181">
        <f>((AG15+AI15)*Percapita/30*FJ$4)+((AH15+AJ15)*Cadeirante/30*FJ$4)</f>
        <v>0</v>
      </c>
      <c r="FK15" s="181">
        <f>((AK15+AM15)*Percapita/30*FK$4)+((AL15+AN15)*Cadeirante/30*FK$4)</f>
        <v>0</v>
      </c>
      <c r="FL15" s="181">
        <f>((AO15+AQ15)*Percapita/30*FL$4)+((AP15+AR15)*Cadeirante/30*FL$4)</f>
        <v>0</v>
      </c>
      <c r="FM15" s="181">
        <f>((AS15+AU15)*Percapita/30*FM$4)+((AT15+AV15)*Cadeirante/30*FM$4)</f>
        <v>0</v>
      </c>
      <c r="FN15" s="181">
        <f>((AW15+AY15)*Percapita/30*FN$4)+((AX15+AZ15)*Cadeirante/30*FN$4)</f>
        <v>0</v>
      </c>
      <c r="FO15" s="181">
        <f>((BA15+BC15)*Percapita/30*FO$4)+((BB15+BD15)*Cadeirante/30*FO$4)</f>
        <v>0</v>
      </c>
      <c r="FP15" s="181">
        <f>((BE15+BG15)*Percapita/30*FP$4)+((BF15+BH15)*Cadeirante/30*FP$4)</f>
        <v>0</v>
      </c>
      <c r="FQ15" s="181">
        <f>((BI15+BK15)*Percapita/30*FQ$4)+((BJ15+BL15)*Cadeirante/30*FQ$4)</f>
        <v>0</v>
      </c>
      <c r="FR15" s="181">
        <f>((BM15+BO15)*Percapita/30*FR$4)+((BN15+BP15)*Cadeirante/30*FR$4)</f>
        <v>0</v>
      </c>
      <c r="FS15" s="181">
        <f>((BQ15+BS15)*Percapita/30*FS$4)+((BR15+BT15)*Cadeirante/30*FS$4)</f>
        <v>0</v>
      </c>
      <c r="FT15" s="181">
        <f>((BU15+BW15)*Percapita/30*FT$4)+((BV15+BX15)*Cadeirante/30*FT$4)</f>
        <v>0</v>
      </c>
      <c r="FU15" s="181">
        <f>((BY15+CA15)*Percapita/30*FU$4)+((BZ15+CB15)*Cadeirante/30*FU$4)</f>
        <v>0</v>
      </c>
      <c r="FV15" s="181">
        <f>((CC15+CE15)*Percapita/30*FV$4)+((CD15+CF15)*Cadeirante/30*FV$4)</f>
        <v>0</v>
      </c>
      <c r="FW15" s="181">
        <f>((CG15+CI15)*Percapita/30*FW$4)+((CI15+CK15)*Cadeirante/30*FW$4)</f>
        <v>0</v>
      </c>
      <c r="FX15" s="181">
        <f>((CK15+CM15)*Percapita/30*FX$4)+((CL15+CN15)*Cadeirante/30*FX$4)</f>
        <v>0</v>
      </c>
      <c r="FY15" s="181">
        <f>((CO15+CQ15)*Percapita/30*FY$4)+((CP15+CR15)*Cadeirante/30*FY$4)</f>
        <v>0</v>
      </c>
      <c r="FZ15" s="181">
        <f>((CS15+CU15)*Percapita/30*FZ$4)+((CT15+CV15)*Cadeirante/30*FZ$4)</f>
        <v>0</v>
      </c>
      <c r="GA15" s="181">
        <f>((CW15+CY15)*Percapita/30*GA$4)+((CX15+CZ15)*Cadeirante/30*GA$4)</f>
        <v>0</v>
      </c>
      <c r="GB15" s="181">
        <f>((DA15+DC15)*Percapita/30*GB$4)+((DB15+DD15)*Cadeirante/30*GB$4)</f>
        <v>0</v>
      </c>
      <c r="GC15" s="181">
        <f>((DE15+DG15)*Percapita/30*GC$4)+((DF15+DH15)*Cadeirante/30*GC$4)</f>
        <v>0</v>
      </c>
      <c r="GD15" s="181">
        <f>((DI15+DK15)*Percapita/30*GD$4)+((DJ15+DL15)*Cadeirante/30*GD$4)</f>
        <v>0</v>
      </c>
      <c r="GE15" s="181">
        <f>((DM15+DO15)*Percapita/30*GE$4)+((DN15+DP15)*Cadeirante/30*GE$4)</f>
        <v>0</v>
      </c>
      <c r="GF15" s="181">
        <f>((DQ15+DS15)*Percapita/30*GF$4)+((DR15+DT15)*Cadeirante/30*GF$4)</f>
        <v>0</v>
      </c>
      <c r="GG15" s="181">
        <f>((DU15+DW15)*Percapita/30*GG$4)+((DV15+DX15)*Cadeirante/30*GG$4)</f>
        <v>0</v>
      </c>
      <c r="GH15" s="181">
        <f>((DY15+EA15)*Percapita/30*GH$4)+((DZ15+EB15)*Cadeirante/30*GH$4)</f>
        <v>0</v>
      </c>
      <c r="GI15" s="181">
        <f>((EC15+EE15)*Percapita/30*GI$4)+((ED15+EF15)*Cadeirante/30*GI$4)</f>
        <v>0</v>
      </c>
      <c r="GJ15" s="181">
        <f>((EG15+EI15)*Percapita)+((EH15+EJ15)*Cadeirante)</f>
        <v>0</v>
      </c>
      <c r="GK15" s="258"/>
      <c r="GL15" s="103">
        <f t="shared" si="30"/>
        <v>0</v>
      </c>
      <c r="GM15" s="124"/>
      <c r="GN15" s="182"/>
      <c r="GO15" s="182"/>
      <c r="GP15" s="182"/>
      <c r="GQ15" s="182"/>
      <c r="GR15" s="182"/>
      <c r="GS15" s="182"/>
      <c r="GT15" s="182"/>
      <c r="GU15" s="182"/>
      <c r="GV15" s="182"/>
      <c r="GW15" s="182"/>
      <c r="GX15" s="182"/>
      <c r="GY15" s="182"/>
      <c r="GZ15" s="182"/>
      <c r="HA15" s="182"/>
      <c r="HB15" s="182"/>
      <c r="HC15" s="182"/>
      <c r="HD15" s="182"/>
      <c r="HE15" s="182"/>
      <c r="HF15" s="182"/>
      <c r="HG15" s="182"/>
      <c r="HH15" s="182"/>
      <c r="HI15" s="182"/>
      <c r="HJ15" s="182"/>
      <c r="HK15" s="182"/>
      <c r="HL15" s="182"/>
      <c r="HM15" s="182"/>
      <c r="HN15" s="182"/>
      <c r="HO15" s="182"/>
      <c r="HP15" s="259"/>
      <c r="HQ15" s="64"/>
      <c r="HW15" s="257"/>
      <c r="HY15" s="280">
        <f t="shared" si="32"/>
        <v>0</v>
      </c>
      <c r="HZ15" s="280">
        <f t="shared" si="33"/>
        <v>0</v>
      </c>
      <c r="IA15" s="280">
        <f t="shared" si="34"/>
        <v>0</v>
      </c>
    </row>
    <row r="16" spans="1:237" s="106" customFormat="1" ht="22.5" customHeight="1" x14ac:dyDescent="0.25">
      <c r="A16" t="s">
        <v>3202</v>
      </c>
      <c r="B16" s="522" t="s">
        <v>3203</v>
      </c>
      <c r="C16" s="523">
        <v>1</v>
      </c>
      <c r="D16" s="524" t="s">
        <v>3204</v>
      </c>
      <c r="E16" s="524" t="s">
        <v>3205</v>
      </c>
      <c r="F16" s="525" t="s">
        <v>3181</v>
      </c>
      <c r="G16" s="525" t="s">
        <v>3182</v>
      </c>
      <c r="H16" s="350" t="s">
        <v>1288</v>
      </c>
      <c r="I16" s="351" t="s">
        <v>1288</v>
      </c>
      <c r="J16" s="409" t="s">
        <v>3183</v>
      </c>
      <c r="K16" s="410" t="s">
        <v>3184</v>
      </c>
      <c r="L16" s="329">
        <f>CONTINUA!BV16</f>
        <v>0</v>
      </c>
      <c r="M16" s="329">
        <f>CONTINUA!BW16</f>
        <v>0</v>
      </c>
      <c r="N16" s="657"/>
      <c r="O16" s="658" t="s">
        <v>3328</v>
      </c>
      <c r="P16" s="659">
        <v>0</v>
      </c>
      <c r="Q16" s="400"/>
      <c r="R16" s="401"/>
      <c r="S16" s="400"/>
      <c r="T16" s="401"/>
      <c r="U16" s="400"/>
      <c r="V16" s="401"/>
      <c r="W16" s="400"/>
      <c r="X16" s="401"/>
      <c r="Y16" s="400"/>
      <c r="Z16" s="401"/>
      <c r="AA16" s="400"/>
      <c r="AB16" s="401"/>
      <c r="AC16" s="400"/>
      <c r="AD16" s="401"/>
      <c r="AE16" s="400"/>
      <c r="AF16" s="401"/>
      <c r="AG16" s="400"/>
      <c r="AH16" s="401"/>
      <c r="AI16" s="400"/>
      <c r="AJ16" s="401"/>
      <c r="AK16" s="400"/>
      <c r="AL16" s="401"/>
      <c r="AM16" s="400"/>
      <c r="AN16" s="401"/>
      <c r="AO16" s="400"/>
      <c r="AP16" s="401"/>
      <c r="AQ16" s="400"/>
      <c r="AR16" s="401"/>
      <c r="AS16" s="400"/>
      <c r="AT16" s="401"/>
      <c r="AU16" s="400"/>
      <c r="AV16" s="401"/>
      <c r="AW16" s="400"/>
      <c r="AX16" s="401"/>
      <c r="AY16" s="400"/>
      <c r="AZ16" s="401"/>
      <c r="BA16" s="400"/>
      <c r="BB16" s="401"/>
      <c r="BC16" s="400"/>
      <c r="BD16" s="401"/>
      <c r="BE16" s="400"/>
      <c r="BF16" s="401"/>
      <c r="BG16" s="400"/>
      <c r="BH16" s="401"/>
      <c r="BI16" s="400"/>
      <c r="BJ16" s="401"/>
      <c r="BK16" s="400"/>
      <c r="BL16" s="401"/>
      <c r="BM16" s="400"/>
      <c r="BN16" s="401"/>
      <c r="BO16" s="400"/>
      <c r="BP16" s="401"/>
      <c r="BQ16" s="400"/>
      <c r="BR16" s="401"/>
      <c r="BS16" s="400"/>
      <c r="BT16" s="401"/>
      <c r="BU16" s="400"/>
      <c r="BV16" s="401"/>
      <c r="BW16" s="400"/>
      <c r="BX16" s="401"/>
      <c r="BY16" s="400"/>
      <c r="BZ16" s="401"/>
      <c r="CA16" s="400"/>
      <c r="CB16" s="401"/>
      <c r="CC16" s="400"/>
      <c r="CD16" s="401"/>
      <c r="CE16" s="400"/>
      <c r="CF16" s="401"/>
      <c r="CG16" s="400"/>
      <c r="CH16" s="401"/>
      <c r="CI16" s="400"/>
      <c r="CJ16" s="401"/>
      <c r="CK16" s="400"/>
      <c r="CL16" s="401"/>
      <c r="CM16" s="400"/>
      <c r="CN16" s="401"/>
      <c r="CO16" s="400"/>
      <c r="CP16" s="401"/>
      <c r="CQ16" s="400"/>
      <c r="CR16" s="401"/>
      <c r="CS16" s="400"/>
      <c r="CT16" s="401"/>
      <c r="CU16" s="400"/>
      <c r="CV16" s="401"/>
      <c r="CW16" s="400"/>
      <c r="CX16" s="401"/>
      <c r="CY16" s="400"/>
      <c r="CZ16" s="401"/>
      <c r="DA16" s="400"/>
      <c r="DB16" s="401"/>
      <c r="DC16" s="400"/>
      <c r="DD16" s="401"/>
      <c r="DE16" s="400"/>
      <c r="DF16" s="401"/>
      <c r="DG16" s="400"/>
      <c r="DH16" s="401"/>
      <c r="DI16" s="400"/>
      <c r="DJ16" s="401"/>
      <c r="DK16" s="400"/>
      <c r="DL16" s="401"/>
      <c r="DM16" s="400"/>
      <c r="DN16" s="401"/>
      <c r="DO16" s="400"/>
      <c r="DP16" s="401"/>
      <c r="DQ16" s="400"/>
      <c r="DR16" s="401"/>
      <c r="DS16" s="400"/>
      <c r="DT16" s="401"/>
      <c r="DU16" s="400"/>
      <c r="DV16" s="401"/>
      <c r="DW16" s="400"/>
      <c r="DX16" s="401"/>
      <c r="DY16" s="400"/>
      <c r="DZ16" s="401"/>
      <c r="EA16" s="400"/>
      <c r="EB16" s="401"/>
      <c r="EC16" s="400"/>
      <c r="ED16" s="401"/>
      <c r="EE16" s="400"/>
      <c r="EF16" s="401"/>
      <c r="EG16" s="400"/>
      <c r="EH16" s="401"/>
      <c r="EI16" s="400"/>
      <c r="EJ16" s="447"/>
      <c r="EK16" s="510"/>
      <c r="EL16" s="513"/>
      <c r="EM16" s="520"/>
      <c r="EN16" s="520"/>
      <c r="EO16" s="520"/>
      <c r="EP16" s="171">
        <f t="shared" si="22"/>
        <v>0</v>
      </c>
      <c r="EQ16" s="171">
        <f t="shared" si="23"/>
        <v>0</v>
      </c>
      <c r="ER16" s="171">
        <f t="shared" si="24"/>
        <v>0</v>
      </c>
      <c r="ES16" s="171">
        <f t="shared" si="25"/>
        <v>0</v>
      </c>
      <c r="ET16" s="171">
        <f t="shared" si="26"/>
        <v>0</v>
      </c>
      <c r="EU16" s="171">
        <f t="shared" si="27"/>
        <v>0</v>
      </c>
      <c r="EV16" s="172">
        <f t="shared" si="28"/>
        <v>0</v>
      </c>
      <c r="EW16" s="367">
        <f>IF(C16=4,IF(MAX(Q16:EJ18)&gt;0,(Especiall/30*(IF(($G16-$F16)=($G$5-$F$5),30,IF(DAY($G16)=31,($G16-$F16),($G16-$F16)+1)))),0),0)</f>
        <v>0</v>
      </c>
      <c r="EX16" s="248">
        <f t="shared" ref="EX16:EX19" si="35">FF16</f>
        <v>17123.27</v>
      </c>
      <c r="EY16" s="174">
        <f>(L16*regular)+(M16*Cadeirantee)</f>
        <v>0</v>
      </c>
      <c r="EZ16" s="249">
        <f>SUMIF(FG16:GJ16,"&gt;0")</f>
        <v>308.18400000000003</v>
      </c>
      <c r="FA16" s="249">
        <f>SUMIF(FG16:GJ16,"&lt;0")+SUMIF(GN16:HP16,"&lt;0")</f>
        <v>0</v>
      </c>
      <c r="FB16" s="174">
        <v>0</v>
      </c>
      <c r="FC16" s="175">
        <f>N16*km*'VALORES TABELA'!$B$13</f>
        <v>0</v>
      </c>
      <c r="FD16" s="250">
        <f>GL16</f>
        <v>0</v>
      </c>
      <c r="FE16" s="176">
        <f>(EW16+EW17+EW18+EW19+EX16+EX17+EX18+EX19+EY16+EY17+EY18+EY19+EY20+EZ16+EZ17+EZ18+EZ19+FA16+FA17+FA18+FA19+FC16+FC17+FC18+FC19+HY16-HZ16-IA16+FD16+FD17+FD18+FD19+FB20)</f>
        <v>17518.214</v>
      </c>
      <c r="FF16" s="177">
        <f>IF(C16=4,SUM(Q16+Q17+Q18+S16+S17+S18)*Percapita/30*FF$4+(R16+R17+R18+T16+T17+T18)*Cadeirante/30*FF$4,IF(C16=3,IF(Q19+S19=10,Fixo/30*FF$4+(Q16+Q17+Q18+S16+S17+S18)*Percapita/30*FF$4+(R19+T19)*Cadeirante/30*FF$4,IF(Q19+S19&lt;=9,(Q19+S19)*Crechee/30*FF$4)+(R19+T19)*Cadeirante/30*FF$4+(Q16+Q17+Q18+S16+S17+S18)*Percapita/30*FF$4)+IF(Q19+S19&gt;=11,Fixo/30*FF$4+(Q19+S19-10)*Crechee/30*FF$4,0),IF(C16=2,IF(R16+R17+R18+R19+T16+T17+T18+T19=1,Cadeirante/30*FF$4,IF(R16+R17+R18+R19+T16+T17+T18+T19=2,Fixo/30*FF$4,IF(R16+R17+R18+R19+T16+T17+T18+T19&gt;2,Fixo/30*FF$4+(R16+R17+R18+R19+T16+T17+T18+T19-2)*Cadeirante/30*FF$4)))+(Q16+Q17+Q18+S16+S17+S18)*Percapita/30*FF$4+(Q19+S19)*Crechee/30*FF$4,IF(C16=1,IF(Q16+Q17+Q18+R16+R17+R18+S16+S17+S18+T16+T17+T18&lt;=15,(Q16+Q17+Q18+S16+S17+S18)*Percapita/30*FF$4,IF(Q16+Q17+Q18+R16+R17+R18+S16+S17+S18+T16+T17+T18&gt;=16,Fixo/30*FF$4+(Q16+Q17+Q18+R16+R17+R18+S16+S17+S18+T16+T17-16)*Percapita/30*FF$4))))))</f>
        <v>17123.27</v>
      </c>
      <c r="FG16" s="177">
        <f>IF(C16=4,SUM(U16+U17+U18+W16+W17+W18)*Percapita/30*FG$4+(V16+V17+V18+X16+X17+X18)*Cadeirante/30*FG$4,IF(C16=3,IF(U19+W19=10,Fixo/30*FG$4+(U16+U17+U18+W16+W17+W18)*Percapita/30*FG$4+(V19+X19)*Cadeirante/30*FG$4,IF(U19+W19&lt;=9,(U19+W19)*Crechee/30*FG$4)+(V19+X19)*Cadeirante/30*FG$4+(U16+U17+U18+W16+W17+W18)*Percapita/30*FG$4)+IF(U19+W19&gt;=11,Fixo/30*FG$4+(U19+W19-10)*Crechee/30*FG$4,0),IF(C16=2,IF(V16+V17+V18+V19+X16+X17+X18+X19=1,Cadeirante/30*FG$4,IF(V16+V17+V18+V19+X16+X17+X18+X19=2,Fixo/30*FG$4,IF(V16+V17+V18+V19+X16+X17+X18+X19&gt;2,Fixo/30*FG$4+(V16+V17+V18+V19+X16+X17+X18+X19-2)*Cadeirante/30*FG$4)))+(U16+U17+U18+W16+W17+W18)*Percapita/30*FG$4+(U19+W19)*Crechee/30*FG$4,IF(C16=1,IF(U16+U17+U18+V16+V17+V18+W16+W17+W18+X16+X17+X18&lt;=15,(U16+U17+U18+W16+W17+W18)*Percapita/30*FG$4,IF(U16+U17+U18+V16+V17+V18+W16+W17+W18+X16+X17+X18&gt;=16,Fixo/30*FG$4+(U16+U17+U18+V16+V17+V18+W16+W17+W18+X16+X17-16)*Percapita/30*FG$4))))))</f>
        <v>0</v>
      </c>
      <c r="FH16" s="177">
        <f>IF(C16=4,SUM(Y16+Y17+Y18+AA16+AA17+AA18)*Percapita/30*FH$4+(Z16+Z17+Z18+AB16+AB17+AB18)*Cadeirante/30*FH$4,IF(C16=3,IF(Y19+AA19=10,Fixo/30*FH$4+(Y16+Y17+Y18+AA16+AA17+AA18)*Percapita/30*FH$4+(Z19+AB19)*Cadeirante/30*FH$4,IF(Y19+AA19&lt;=9,(Y19+AA19)*Crechee/30*FH$4)+(Z19+AB19)*Cadeirante/30*FH$4+(Y16+Y17+Y18+AA16+AA17+AA18)*Percapita/30*FH$4)+IF(Y19+AA19&gt;=11,Fixo/30*FH$4+(Y19+AA19-10)*Crechee/30*FH$4,0),IF(C16=2,IF(Z16+Z17+Z18+Z19+AB16+AB17+AB18+AB19=1,Cadeirante/30*FH$4,IF(Z16+Z17+Z18+Z19+AB16+AB17+AB18+AB19=2,Fixo/30*FH$4,IF(Z16+Z17+Z18+Z19+AB16+AB17+AB18+AB19&gt;2,Fixo/30*FH$4+(Z16+Z17+Z18+Z19+AB16+AB17+AB18+AB19-2)*Cadeirante/30*FH$4)))+(Y16+Y17+Y18+AA16+AA17+AA18)*Percapita/30*FH$4+(Y19+AA19)*Crechee/30*FH$4,IF(C16=1,IF(Y16+Y17+Y18+Z16+Z17+Z18+AA16+AA17+AA18+AB16+AB17+AB18&lt;=15,(Y16+Y17+Y18+AA16+AA17+AA18)*Percapita/30*FH$4,IF(Y16+Y17+Y18+Z16+Z17+Z18+AA16+AA17+AA18+AB16+AB17+AB18&gt;=16,Fixo/30*FH$4+(Y16+Y17+Y18+Z16+Z17+Z18+AA16+AA17+AA18+AB16+AB17-16)*Percapita/30*FH$4))))))</f>
        <v>0</v>
      </c>
      <c r="FI16" s="177">
        <f>IF(C16=4,SUM(AC16+AC17+AC18+AE16+AE17+AE18)*Percapita/30*FI$4+(AD16+AD17+AD18+AF16+AF17+AF18)*Cadeirante/30*FI$4,IF(C16=3,IF(AC19+AE19=10,Fixo/30*FI$4+(AC16+AC17+AC18+AE16+AE17+AE18)*Percapita/30*FI$4+(AD19+AF19)*Cadeirante/30*FI$4,IF(AC19+AE19&lt;=9,(AC19+AE19)*Crechee/30*FI$4)+(AD19+AF19)*Cadeirante/30*FI$4+(AC16+AC17+AC18+AE16+AE17+AE18)*Percapita/30*FI$4)+IF(AC19+AE19&gt;=11,Fixo/30*FI$4+(AC19+AE19-10)*Crechee/30*FI$4,0),IF(C16=2,IF(AD16+AD17+AD18+AD19+AF16+AF17+AF18+AF19=1,Cadeirante/30*FI$4,IF(AD16+AD17+AD18+AD19+AF16+AF17+AF18+AF19=2,Fixo/30*FI$4,IF(AD16+AD17+AD18+AD19+AF16+AF17+AF18+AF19&gt;2,Fixo/30*FI$4+(AD16+AD17+AD18+AD19+AF16+AF17+AF18+AF19-2)*Cadeirante/30*FI$4)))+(AC16+AC17+AC18+AE16+AE17+AE18)*Percapita/30*FI$4+(AC19+AE19)*Crechee/30*FI$4,IF(C16=1,IF(AC16+AC17+AC18+AD16+AD17+AD18+AE16+AE17+AE18+AF16+AF17+AF18&lt;=15,(AC16+AC17+AC18+AE16+AE17+AE18)*Percapita/30*FI$4,IF(AC16+AC17+AC18+AD16+AD17+AD18+AE16+AE17+AE18+AF16+AF17+AF18&gt;=16,Fixo/30*FI$4+(AC16+AC17+AC18+AD16+AD17+AD18+AE16+AE17+AE18+AF16+AF17-16)*Percapita/30*FI$4))))))</f>
        <v>0</v>
      </c>
      <c r="FJ16" s="177">
        <f>IF(C16=4,SUM(AG16+AG17+AG18+AI16+AI17+AI18)*Percapita/30*FJ$4+(AH16+AH17+AH18+AJ16+AJ17+AJ18)*Cadeirante/30*FJ$4,IF(C16=3,IF(AG19+AI19=10,Fixo/30*FJ$4+(AG16+AG17+AG18+AI16+AI17+AI18)*Percapita/30*FJ$4+(AH19+AJ19)*Cadeirante/30*FJ$4,IF(AG19+AI19&lt;=9,(AG19+AI19)*Crechee/30*FJ$4)+(AH19+AJ19)*Cadeirante/30*FJ$4+(AG16+AG17+AG18+AI16+AI17+AI18)*Percapita/30*FJ$4)+IF(AG19+AI19&gt;=11,Fixo/30*FJ$4+(AG19+AI19-10)*Crechee/30*FJ$4,0),IF(C16=2,IF(AH16+AH17+AH18+AH19+AJ16+AJ17+AJ18+AJ19=1,Cadeirante/30*FJ$4,IF(AH16+AH17+AH18+AH19+AJ16+AJ17+AJ18+AJ19=2,Fixo/30*FJ$4,IF(AH16+AH17+AH18+AH19+AJ16+AJ17+AJ18+AJ19&gt;2,Fixo/30*FJ$4+(AH16+AH17+AH18+AH19+AJ16+AJ17+AJ18+AJ19-2)*Cadeirante/30*FJ$4)))+(AG16+AG17+AG18+AI16+AI17+AI18)*Percapita/30*FJ$4+(AG19+AI19)*Crechee/30*FJ$4,IF(C16=1,IF(AG16+AG17+AG18+AH16+AH17+AH18+AI16+AI17+AI18+AJ16+AJ17+AJ18&lt;=15,(AG16+AG17+AG18+AI16+AI17+AI18)*Percapita/30*FJ$4,IF(AG16+AG17+AG18+AH16+AH17+AH18+AI16+AI17+AI18+AJ16+AJ17+AJ18&gt;=16,Fixo/30*FJ$4+(AG16+AG17+AG18+AH16+AH17+AH18+AI16+AI17+AI18+AJ16+AJ17-16)*Percapita/30*FJ$4))))))</f>
        <v>0</v>
      </c>
      <c r="FK16" s="177">
        <f>IF(C16=4,SUM(AK16+AK17+AK18+AM16+AM17+AM18)*Percapita/30*FK$4+(AL16+AL17+AL18+AN16+AN17+AN18)*Cadeirante/30*FK$4,IF(C16=3,IF(AK19+AM19=10,Fixo/30*FK$4+(AK16+AK17+AK18+AM16+AM17+AM18)*Percapita/30*FK$4+(AL19+AN19)*Cadeirante/30*FK$4,IF(AK19+AM19&lt;=9,(AK19+AM19)*Crechee/30*FK$4)+(AL19+AN19)*Cadeirante/30*FK$4+(AK16+AK17+AK18+AM16+AM17+AM18)*Percapita/30*FK$4)+IF(AK19+AM19&gt;=11,Fixo/30*FK$4+(AK19+AM19-10)*Crechee/30*FK$4,0),IF(C16=2,IF(AL16+AL17+AL18+AL19+AN16+AN17+AN18+AN19=1,Cadeirante/30*FK$4,IF(AL16+AL17+AL18+AL19+AN16+AN17+AN18+AN19=2,Fixo/30*FK$4,IF(AL16+AL17+AL18+AL19+AN16+AN17+AN18+AN19&gt;2,Fixo/30*FK$4+(AL16+AL17+AL18+AL19+AN16+AN17+AN18+AN19-2)*Cadeirante/30*FK$4)))+(AK16+AK17+AK18+AM16+AM17+AM18)*Percapita/30*FK$4+(AK19+AM19)*Crechee/30*FK$4,IF(C16=1,IF(AK16+AK17+AK18+AL16+AL17+AL18+AM16+AM17+AM18+AN16+AN17+AN18&lt;=15,(AK16+AK17+AK18+AM16+AM17+AM18)*Percapita/30*FK$4,IF(AK16+AK17+AK18+AL16+AL17+AL18+AM16+AM17+AM18+AN16+AN17+AN18&gt;=16,Fixo/30*FK$4+(AK16+AK17+AK18+AL16+AL17+AL18+AM16+AM17+AM18+AN16+AN17-16)*Percapita/30*FK$4))))))</f>
        <v>0</v>
      </c>
      <c r="FL16" s="177">
        <f>IF(C16=4,SUM(AO16+AO17+AO18+AQ16+AQ17+AQ18)*Percapita/30*FL$4+(AP16+AP17+AP18+AR16+AR17+AR18)*Cadeirante/30*FL$4,IF(C16=3,IF(AO19+AQ19=10,Fixo/30*FL$4+(AO16+AO17+AO18+AQ16+AQ17+AQ18)*Percapita/30*FL$4+(AP19+AR19)*Cadeirante/30*FL$4,IF(AO19+AQ19&lt;=9,(AO19+AQ19)*Crechee/30*FL$4)+(AP19+AR19)*Cadeirante/30*FL$4+(AO16+AO17+AO18+AQ16+AQ17+AQ18)*Percapita/30*FL$4)+IF(AO19+AQ19&gt;=11,Fixo/30*FL$4+(AO19+AQ19-10)*Crechee/30*FL$4,0),IF(C16=2,IF(AP16+AP17+AP18+AP19+AR16+AR17+AR18+AR19=1,Cadeirante/30*FL$4,IF(AP16+AP17+AP18+AP19+AR16+AR17+AR18+AR19=2,Fixo/30*FL$4,IF(AP16+AP17+AP18+AP19+AR16+AR17+AR18+AR19&gt;2,Fixo/30*FL$4+(AP16+AP17+AP18+AP19+AR16+AR17+AR18+AR19-2)*Cadeirante/30*FL$4)))+(AO16+AO17+AO18+AQ16+AQ17+AQ18)*Percapita/30*FL$4+(AO19+AQ19)*Crechee/30*FL$4,IF(C16=1,IF(AO16+AO17+AO18+AP16+AP17+AP18+AQ16+AQ17+AQ18+AR16+AR17+AR18&lt;=15,(AO16+AO17+AO18+AQ16+AQ17+AQ18)*Percapita/30*FL$4,IF(AO16+AO17+AO18+AP16+AP17+AP18+AQ16+AQ17+AQ18+AR16+AR17+AR18&gt;=16,Fixo/30*FL$4+(AO16+AO17+AO18+AP16+AP17+AP18+AQ16+AQ17+AQ18+AR16+AR17-16)*Percapita/30*FL$4))))))</f>
        <v>308.18400000000003</v>
      </c>
      <c r="FM16" s="177">
        <f>IF(C16=4,SUM(AS16+AS17+AS18+AU16+AU17+AU18)*Percapita/30*FM$4+(AT16+AT17+AT18+AV16+AV17+AV18)*Cadeirante/30*FM$4,IF(C16=3,IF(AS19+AU19=10,Fixo/30*FM$4+(AS16+AS17+AS18+AU16+AU17+AU18)*Percapita/30*FM$4+(AT19+AV19)*Cadeirante/30*FM$4,IF(AS19+AU19&lt;=9,(AS19+AU19)*Crechee/30*FM$4)+(AT19+AV19)*Cadeirante/30*FM$4+(AS16+AS17+AS18+AU16+AU17+AU18)*Percapita/30*FM$4)+IF(AS19+AU19&gt;=11,Fixo/30*FM$4+(AS19+AU19-10)*Crechee/30*FM$4,0),IF(C16=2,IF(AT16+AT17+AT18+AT19+AV16+AV17+AV18+AV19=1,Cadeirante/30*FM$4,IF(AT16+AT17+AT18+AT19+AV16+AV17+AV18+AV19=2,Fixo/30*FM$4,IF(AT16+AT17+AT18+AT19+AV16+AV17+AV18+AV19&gt;2,Fixo/30*FM$4+(AT16+AT17+AT18+AT19+AV16+AV17+AV18+AV19-2)*Cadeirante/30*FM$4)))+(AS16+AS17+AS18+AU16+AU17+AU18)*Percapita/30*FM$4+(AS19+AU19)*Crechee/30*FM$4,IF(C16=1,IF(AS16+AS17+AS18+AT16+AT17+AT18+AU16+AU17+AU18+AV16+AV17+AV18&lt;=15,(AS16+AS17+AS18+AU16+AU17+AU18)*Percapita/30*FM$4,IF(AS16+AS17+AS18+AT16+AT17+AT18+AU16+AU17+AU18+AV16+AV17+AV18&gt;=16,Fixo/30*FM$4+(AS16+AS17+AS18+AT16+AT17+AT18+AU16+AU17+AU18+AV16+AV17-16)*Percapita/30*FM$4))))))</f>
        <v>0</v>
      </c>
      <c r="FN16" s="177">
        <f>IF(C16=4,SUM(AW16+AW17+AW18+AY16+AY17+AY18)*Percapita/30*FN$4+(AX16+AX17+AX18+AZ16+AZ17+AZ18)*Cadeirante/30*FN$4,IF(C16=3,IF(AW19+AY19=10,Fixo/30*FN$4+(AW16+AW17+AW18+AY16+AY17+AY18)*Percapita/30*FN$4+(AX19+AZ19)*Cadeirante/30*FN$4,IF(AW19+AY19&lt;=9,(AW19+AY19)*Crechee/30*FN$4)+(AX19+AZ19)*Cadeirante/30*FN$4+(AW16+AW17+AW18+AY16+AY17+AY18)*Percapita/30*FN$4)+IF(AW19+AY19&gt;=11,Fixo/30*FN$4+(AW19+AY19-10)*Crechee/30*FN$4,0),IF(C16=2,IF(AX16+AX17+AX18+AX19+AZ16+AZ17+AZ18+AZ19=1,Cadeirante/30*FN$4,IF(AX16+AX17+AX18+AX19+AZ16+AZ17+AZ18+AZ19=2,Fixo/30*FN$4,IF(AX16+AX17+AX18+AX19+AZ16+AZ17+AZ18+AZ19&gt;2,Fixo/30*FN$4+(AX16+AX17+AX18+AX19+AZ16+AZ17+AZ18+AZ19-2)*Cadeirante/30*FN$4)))+(AW16+AW17+AW18+AY16+AY17+AY18)*Percapita/30*FN$4+(AW19+AY19)*Crechee/30*FN$4,IF(C16=1,IF(AW16+AW17+AW18+AX16+AX17+AX18+AY16+AY17+AY18+AZ16+AZ17+AZ18&lt;=15,(AW16+AW17+AW18+AY16+AY17+AY18)*Percapita/30*FN$4,IF(AW16+AW17+AW18+AX16+AX17+AX18+AY16+AY17+AY18+AZ16+AZ17+AZ18&gt;=16,Fixo/30*FN$4+(AW16+AW17+AW18+AX16+AX17+AX18+AY16+AY17+AY18+AZ16+AZ17-16)*Percapita/30*FN$4))))))</f>
        <v>0</v>
      </c>
      <c r="FO16" s="177">
        <f>IF(C16=4,SUM(BA16+BA17+BA18+BC16+BC17+BC18)*Percapita/30*FO$4+(BB16+BB17+BB18+BD16+BD17+BD18)*Cadeirante/30*FO$4,IF(C16=3,IF(BA19+BC19=10,Fixo/30*FO$4+(BA16+BA17+BA18+BC16+BC17+BC18)*Percapita/30*FO$4+(BB19+BD19)*Cadeirante/30*FO$4,IF(BA19+BC19&lt;=9,(BA19+BC19)*Crechee/30*FO$4)+(BB19+BD19)*Cadeirante/30*FO$4+(BA16+BA17+BA18+BC16+BC17+BC18)*Percapita/30*FO$4)+IF(BA19+BC19&gt;=11,Fixo/30*FO$4+(BA19+BC19-10)*Crechee/30*FO$4,0),IF(C16=2,IF(BB16+BB17+BB18+BB19+BD16+BD17+BD18+BD19=1,Cadeirante/30*FO$4,IF(BB16+BB17+BB18+BB19+BD16+BD17+BD18+BD19=2,Fixo/30*FO$4,IF(BB16+BB17+BB18+BB19+BD16+BD17+BD18+BD19&gt;2,Fixo/30*FO$4+(BB16+BB17+BB18+BB19+BD16+BD17+BD18+BD19-2)*Cadeirante/30*FO$4)))+(BA16+BA17+BA18+BC16+BC17+BC18)*Percapita/30*FO$4+(BA19+BC19)*Crechee/30*FO$4,IF(C16=1,IF(BA16+BA17+BA18+BB16+BB17+BB18+BC16+BC17+BC18+BD16+BD17+BD18&lt;=15,(BA16+BA17+BA18+BC16+BC17+BC18)*Percapita/30*FO$4,IF(BA16+BA17+BA18+BB16+BB17+BB18+BC16+BC17+BC18+BD16+BD17+BD18&gt;=16,Fixo/30*FO$4+(BA16+BA17+BA18+BB16+BB17+BB18+BC16+BC17+BC18+BD16+BD17-16)*Percapita/30*FO$4))))))</f>
        <v>0</v>
      </c>
      <c r="FP16" s="177">
        <f>IF(C16=4,SUM(BE16+BE17+BE18+BG16+BG17+BG18)*Percapita/30*FP$4+(BF16+BF17+BF18+BH16+BH17+BH18)*Cadeirante/30*FP$4,IF(C16=3,IF(BE19+BG19=10,Fixo/30*FP$4+(BE16+BE17+BE18+BG16+BG17+BG18)*Percapita/30*FP$4+(BF19+BH19)*Cadeirante/30*FP$4,IF(BE19+BG19&lt;=9,(BE19+BG19)*Crechee/30*FP$4)+(BF19+BH19)*Cadeirante/30*FP$4+(BE16+BE17+BE18+BG16+BG17+BG18)*Percapita/30*FP$4)+IF(BE19+BG19&gt;=11,Fixo/30*FP$4+(BE19+BG19-10)*Crechee/30*FP$4,0),IF(C16=2,IF(BF16+BF17+BF18+BF19+BH16+BH17+BH18+BH19=1,Cadeirante/30*FP$4,IF(BF16+BF17+BF18+BF19+BH16+BH17+BH18+BH19=2,Fixo/30*FP$4,IF(BF16+BF17+BF18+BF19+BH16+BH17+BH18+BH19&gt;2,Fixo/30*FP$4+(BF16+BF17+BF18+BF19+BH16+BH17+BH18+BH19-2)*Cadeirante/30*FP$4)))+(BE16+BE17+BE18+BG16+BG17+BG18)*Percapita/30*FP$4+(BE19+BG19)*Crechee/30*FP$4,IF(C16=1,IF(BE16+BE17+BE18+BF16+BF17+BF18+BG16+BG17+BG18+BH16+BH17+BH18&lt;=15,(BE16+BE17+BE18+BG16+BG17+BG18)*Percapita/30*FP$4,IF(BE16+BE17+BE18+BF16+BF17+BF18+BG16+BG17+BG18+BH16+BH17+BH18&gt;=16,Fixo/30*FP$4+(BE16+BE17+BE18+BF16+BF17+BF18+BG16+BG17+BG18+BH16+BH17-16)*Percapita/30*FP$4))))))</f>
        <v>0</v>
      </c>
      <c r="FQ16" s="177">
        <f>IF(C16=4,SUM(BI16+BI17+BI18+BK16+BK17+BK18)*Percapita/30*FQ$4+(BJ16+BJ17+BJ18+BL16+BL17+BL18)*Cadeirante/30*FQ$4,IF(C16=3,IF(BI19+BK19=10,Fixo/30*FQ$4+(BI16+BI17+BI18+BK16+BK17+BK18)*Percapita/30*FQ$4+(BJ19+BL19)*Cadeirante/30*FQ$4,IF(BI19+BK19&lt;=9,(BI19+BK19)*Crechee/30*FQ$4)+(BJ19+BL19)*Cadeirante/30*FQ$4+(BI16+BI17+BI18+BK16+BK17+BK18)*Percapita/30*FQ$4)+IF(BI19+BK19&gt;=11,Fixo/30*FQ$4+(BI19+BK19-10)*Crechee/30*FQ$4,0),IF(C16=2,IF(BJ16+BJ17+BJ18+BJ19+BL16+BL17+BL18+BL19=1,Cadeirante/30*FQ$4,IF(BJ16+BJ17+BJ18+BJ19+BL16+BL17+BL18+BL19=2,Fixo/30*FQ$4,IF(BJ16+BJ17+BJ18+BJ19+BL16+BL17+BL18+BL19&gt;2,Fixo/30*FQ$4+(BJ16+BJ17+BJ18+BJ19+BL16+BL17+BL18+BL19-2)*Cadeirante/30*FQ$4)))+(BI16+BI17+BI18+BK16+BK17+BK18)*Percapita/30*FQ$4+(BI19+BK19)*Crechee/30*FQ$4,IF(C16=1,IF(BI16+BI17+BI18+BJ16+BJ17+BJ18+BK16+BK17+BK18+BL16+BL17+BL18&lt;=15,(BI16+BI17+BI18+BK16+BK17+BK18)*Percapita/30*FQ$4,IF(BI16+BI17+BI18+BJ16+BJ17+BJ18+BK16+BK17+BK18+BL16+BL17+BL18&gt;=16,Fixo/30*FQ$4+(BI16+BI17+BI18+BJ16+BJ17+BJ18+BK16+BK17+BK18+BL16+BL17-16)*Percapita/30*FQ$4))))))</f>
        <v>0</v>
      </c>
      <c r="FR16" s="177">
        <f>IF(C16=4,SUM(BM16+BM17+BM18+BO16+BO17+BO18)*Percapita/30*FR$4+(BN16+BN17+BN18+BP16+BP17+BP18)*Cadeirante/30*FR$4,IF(C16=3,IF(BM19+BO19=10,Fixo/30*FR$4+(BM16+BM17+BM18+BO16+BO17+BO18)*Percapita/30*FR$4+(BN19+BP19)*Cadeirante/30*FR$4,IF(BM19+BO19&lt;=9,(BM19+BO19)*Crechee/30*FR$4)+(BN19+BP19)*Cadeirante/30*FR$4+(BM16+BM17+BM18+BO16+BO17+BO18)*Percapita/30*FR$4)+IF(BM19+BO19&gt;=11,Fixo/30*FR$4+(BM19+BO19-10)*Crechee/30*FR$4,0),IF(C16=2,IF(BN16+BN17+BN18+BN19+BP16+BP17+BP18+BP19=1,Cadeirante/30*FR$4,IF(BN16+BN17+BN18+BN19+BP16+BP17+BP18+BP19=2,Fixo/30*FR$4,IF(BN16+BN17+BN18+BN19+BP16+BP17+BP18+BP19&gt;2,Fixo/30*FR$4+(BN16+BN17+BN18+BN19+BP16+BP17+BP18+BP19-2)*Cadeirante/30*FR$4)))+(BM16+BM17+BM18+BO16+BO17+BO18)*Percapita/30*FR$4+(BM19+BO19)*Crechee/30*FR$4,IF(C16=1,IF(BM16+BM17+BM18+BN16+BN17+BN18+BO16+BO17+BO18+BP16+BP17+BP18&lt;=15,(BM16+BM17+BM18+BO16+BO17+BO18)*Percapita/30*FR$4,IF(BM16+BM17+BM18+BN16+BN17+BN18+BO16+BO17+BO18+BP16+BP17+BP18&gt;=16,Fixo/30*FR$4+(BM16+BM17+BM18+BN16+BN17+BN18+BO16+BO17+BO18+BP16+BP17-16)*Percapita/30*FR$4))))))</f>
        <v>0</v>
      </c>
      <c r="FS16" s="177">
        <f>IF(C16=4,SUM(BQ16+BQ17+BQ18+BS16+BS17+BS18)*Percapita/30*FS$4+(BR16+BR17+BR18+BT16+BT17+BT18)*Cadeirante/30*FS$4,IF(C16=3,IF(BQ19+BS19=10,Fixo/30*FS$4+(BQ16+BQ17+BQ18+BS16+BS17+BS18)*Percapita/30*FS$4+(BR19+BT19)*Cadeirante/30*FS$4,IF(BQ19+BS19&lt;=9,(BQ19+BS19)*Crechee/30*FS$4)+(BR19+BT19)*Cadeirante/30*FS$4+(BQ16+BQ17+BQ18+BS16+BS17+BS18)*Percapita/30*FS$4)+IF(BQ19+BS19&gt;=11,Fixo/30*FS$4+(BQ19+BS19-10)*Crechee/30*FS$4,0),IF(C16=2,IF(BR16+BR17+BR18+BR19+BT16+BT17+BT18+BT19=1,Cadeirante/30*FS$4,IF(BR16+BR17+BR18+BR19+BT16+BT17+BT18+BT19=2,Fixo/30*FS$4,IF(BR16+BR17+BR18+BR19+BT16+BT17+BT18+BT19&gt;2,Fixo/30*FS$4+(BR16+BR17+BR18+BR19+BT16+BT17+BT18+BT19-2)*Cadeirante/30*FS$4)))+(BQ16+BQ17+BQ18+BS16+BS17+BS18)*Percapita/30*FS$4+(BQ19+BS19)*Crechee/30*FS$4,IF(C16=1,IF(BQ16+BQ17+BQ18+BR16+BR17+BR18+BS16+BS17+BS18+BT16+BT17+BT18&lt;=15,(BQ16+BQ17+BQ18+BS16+BS17+BS18)*Percapita/30*FS$4,IF(BQ16+BQ17+BQ18+BR16+BR17+BR18+BS16+BS17+BS18+BT16+BT17+BT18&gt;=16,Fixo/30*FS$4+(BQ16+BQ17+BQ18+BR16+BR17+BR18+BS16+BS17+BS18+BT16+BT17-16)*Percapita/30*FS$4))))))</f>
        <v>0</v>
      </c>
      <c r="FT16" s="177">
        <f>IF(C16=4,SUM(BU16+BU17+BU18+BW16+BW17+BW18)*Percapita/30*FT$4+(BV16+BV17+BV18+BX16+BX17+BX18)*Cadeirante/30*FT$4,IF(C16=3,IF(BU19+BW19=10,Fixo/30*FT$4+(BU16+BU17+BU18+BW16+BW17+BW18)*Percapita/30*FT$4+(BV19+BX19)*Cadeirante/30*FT$4,IF(BU19+BW19&lt;=9,(BU19+BW19)*Crechee/30*FT$4)+(BV19+BX19)*Cadeirante/30*FT$4+(BU16+BU17+BU18+BW16+BW17+BW18)*Percapita/30*FT$4)+IF(BU19+BW19&gt;=11,Fixo/30*FT$4+(BU19+BW19-10)*Crechee/30*FT$4,0),IF(C16=2,IF(BV16+BV17+BV18+BV19+BX16+BX17+BX18+BX19=1,Cadeirante/30*FT$4,IF(BV16+BV17+BV18+BV19+BX16+BX17+BX18+BX19=2,Fixo/30*FT$4,IF(BV16+BV17+BV18+BV19+BX16+BX17+BX18+BX19&gt;2,Fixo/30*FT$4+(BV16+BV17+BV18+BV19+BX16+BX17+BX18+BX19-2)*Cadeirante/30*FT$4)))+(BU16+BU17+BU18+BW16+BW17+BW18)*Percapita/30*FT$4+(BU19+BW19)*Crechee/30*FT$4,IF(C16=1,IF(BU16+BU17+BU18+BV16+BV17+BV18+BW16+BW17+BW18+BX16+BX17+BX18&lt;=15,(BU16+BU17+BU18+BW16+BW17+BW18)*Percapita/30*FT$4,IF(BU16+BU17+BU18+BV16+BV17+BV18+BW16+BW17+BW18+BX16+BX17+BX18&gt;=16,Fixo/30*FT$4+(BU16+BU17+BU18+BV16+BV17+BV18+BW16+BW17+BW18+BX16+BX17-16)*Percapita/30*FT$4))))))</f>
        <v>0</v>
      </c>
      <c r="FU16" s="177">
        <f>IF(C16=4,SUM(BY16+BY17+BY18+CA16+CA17+CA18)*Percapita/30*FU$4+(BZ16+BZ17+BZ18+CB16+CB17+CB18)*Cadeirante/30*FU$4,IF(C16=3,IF(BY19+CA19=10,Fixo/30*FU$4+(BY16+BY17+BY18+CA16+CA17+CA18)*Percapita/30*FU$4+(BZ19+CB19)*Cadeirante/30*FU$4,IF(BY19+CA19&lt;=9,(BY19+CA19)*Crechee/30*FU$4)+(BZ19+CB19)*Cadeirante/30*FU$4+(BY16+BY17+BY18+CA16+CA17+CA18)*Percapita/30*FU$4)+IF(BY19+CA19&gt;=11,Fixo/30*FU$4+(BY19+CA19-10)*Crechee/30*FU$4,0),IF(C16=2,IF(BZ16+BZ17+BZ18+BZ19+CB16+CB17+CB18+CB19=1,Cadeirante/30*FU$4,IF(BZ16+BZ17+BZ18+BZ19+CB16+CB17+CB18+CB19=2,Fixo/30*FU$4,IF(BZ16+BZ17+BZ18+BZ19+CB16+CB17+CB18+CB19&gt;2,Fixo/30*FU$4+(BZ16+BZ17+BZ18+BZ19+CB16+CB17+CB18+CB19-2)*Cadeirante/30*FU$4)))+(BY16+BY17+BY18+CA16+CA17+CA18)*Percapita/30*FU$4+(BY19+CA19)*Crechee/30*FU$4,IF(C16=1,IF(BY16+BY17+BY18+BZ16+BZ17+BZ18+CA16+CA17+CA18+CB16+CB17+CB18&lt;=15,(BY16+BY17+BY18+CA16+CA17+CA18)*Percapita/30*FU$4,IF(BY16+BY17+BY18+BZ16+BZ17+BZ18+CA16+CA17+CA18+CB16+CB17+CB18&gt;=16,Fixo/30*FU$4+(BY16+BY17+BY18+BZ16+BZ17+BZ18+CA16+CA17+CA18+CB16+CB17-16)*Percapita/30*FU$4))))))</f>
        <v>0</v>
      </c>
      <c r="FV16" s="177">
        <f>IF(C16=4,SUM(CC16+CC17+CC18+CE16+CE17+CE18)*Percapita/30*FV$4+(CD16+CD17+CD18+CF16+CF17+CF18)*Cadeirante/30*FV$4,IF(C16=3,IF(CC19+CE19=10,Fixo/30*FV$4+(CC16+CC17+CC18+CE16+CE17+CE18)*Percapita/30*FV$4+(CD19+CF19)*Cadeirante/30*FV$4,IF(CC19+CE19&lt;=9,(CC19+CE19)*Crechee/30*FV$4)+(CD19+CF19)*Cadeirante/30*FV$4+(CC16+CC17+CC18+CE16+CE17+CE18)*Percapita/30*FV$4)+IF(CC19+CE19&gt;=11,Fixo/30*FV$4+(CC19+CE19-10)*Crechee/30*FV$4,0),IF(C16=2,IF(CD16+CD17+CD18+CD19+CF16+CF17+CF18+CF19=1,Cadeirante/30*FV$4,IF(CD16+CD17+CD18+CD19+CF16+CF17+CF18+CF19=2,Fixo/30*FV$4,IF(CD16+CD17+CD18+CD19+CF16+CF17+CF18+CF19&gt;2,Fixo/30*FV$4+(CD16+CD17+CD18+CD19+CF16+CF17+CF18+CF19-2)*Cadeirante/30*FV$4)))+(CC16+CC17+CC18+CE16+CE17+CE18)*Percapita/30*FV$4+(CC19+CE19)*Crechee/30*FV$4,IF(C16=1,IF(CC16+CC17+CC18+CD16+CD17+CD18+CE16+CE17+CE18+CF16+CF17+CF18&lt;=15,(CC16+CC17+CC18+CE16+CE17+CE18)*Percapita/30*FV$4,IF(CC16+CC17+CC18+CD16+CD17+CD18+CE16+CE17+CE18+CF16+CF17+CF18&gt;=16,Fixo/30*FV$4+(CC16+CC17+CC18+CD16+CD17+CD18+CE16+CE17+CE18+CF16+CF17-16)*Percapita/30*FV$4))))))</f>
        <v>0</v>
      </c>
      <c r="FW16" s="177">
        <f>IF(C16=4,SUM(CG16+CG17+CG18+CI16+CI17+CI18)*Percapita/30*FW$4+(CH16+CH17+CH18+CJ16+CJ17+CJ18)*Cadeirante/30*FW$4,IF(C16=3,IF(CG19+CI19=10,Fixo/30*FW$4+(CG16+CG17+CG18+CI16+CI17+CI18)*Percapita/30*FW$4+(CH19+CJ19)*Cadeirante/30*FW$4,IF(CG19+CI19&lt;=9,(CG19+CI19)*Crechee/30*FW$4)+(CH19+CJ19)*Cadeirante/30*FW$4+(CG16+CG17+CG18+CI16+CI17+CI18)*Percapita/30*FW$4)+IF(CG19+CI19&gt;=11,Fixo/30*FW$4+(CG19+CI19-10)*Crechee/30*FW$4,0),IF(C16=2,IF(CH16+CH17+CH18+CH19+CJ16+CJ17+CJ18+CJ19=1,Cadeirante/30*FW$4,IF(CH16+CH17+CH18+CH19+CJ16+CJ17+CJ18+CJ19=2,Fixo/30*FW$4,IF(CH16+CH17+CH18+CH19+CJ16+CJ17+CJ18+CJ19&gt;2,Fixo/30*FW$4+(CH16+CH17+CH18+CH19+CJ16+CJ17+CJ18+CJ19-2)*Cadeirante/30*FW$4)))+(CG16+CG17+CG18+CI16+CI17+CI18)*Percapita/30*FW$4+(CG19+CI19)*Crechee/30*FW$4,IF(C16=1,IF(CG16+CG17+CG18+CH16+CH17+CH18+CI16+CI17+CI18+CJ16+CJ17+CJ18&lt;=15,(CG16+CG17+CG18+CI16+CI17+CI18)*Percapita/30*FW$4,IF(CG16+CG17+CG18+CH16+CH17+CH18+CI16+CI17+CI18+CJ16+CJ17+CJ18&gt;=16,Fixo/30*FW$4+(CG16+CG17+CG18+CH16+CH17+CH18+CI16+CI17+CI18+CJ16+CJ17-16)*Percapita/30*FW$4))))))</f>
        <v>0</v>
      </c>
      <c r="FX16" s="177">
        <f>IF(C16=4,SUM(CK16+CK17+CK18+CM16+CM17+CM18)*Percapita/30*FX$4+(CL16+CL17+CL18+CN16+CN17+CN18)*Cadeirante/30*FX$4,IF(C16=3,IF(CK19+CM19=10,Fixo/30*FX$4+(CK16+CK17+CK18+CM16+CM17+CM18)*Percapita/30*FX$4+(CL19+CN19)*Cadeirante/30*FX$4,IF(CK19+CM19&lt;=9,(CK19+CM19)*Crechee/30*FX$4)+(CL19+CN19)*Cadeirante/30*FX$4+(CK16+CK17+CK18+CM16+CM17+CM18)*Percapita/30*FX$4)+IF(CK19+CM19&gt;=11,Fixo/30*FX$4+(CK19+CM19-10)*Crechee/30*FX$4,0),IF(C16=2,IF(CL16+CL17+CL18+CL19+CN16+CN17+CN18+CN19=1,Cadeirante/30*FX$4,IF(CL16+CL17+CL18+CL19+CN16+CN17+CN18+CN19=2,Fixo/30*FX$4,IF(CL16+CL17+CL18+CL19+CN16+CN17+CN18+CN19&gt;2,Fixo/30*FX$4+(CL16+CL17+CL18+CL19+CN16+CN17+CN18+CN19-2)*Cadeirante/30*FX$4)))+(CK16+CK17+CK18+CM16+CM17+CM18)*Percapita/30*FX$4+(CK19+CM19)*Crechee/30*FX$4,IF(C16=1,IF(CK16+CK17+CK18+CL16+CL17+CL18+CM16+CM17+CM18+CN16+CN17+CN18&lt;=15,(CK16+CK17+CK18+CM16+CM17+CM18)*Percapita/30*FX$4,IF(CK16+CK17+CK18+CL16+CL17+CL18+CM16+CM17+CM18+CN16+CN17+CN18&gt;=16,Fixo/30*FX$4+(CK16+CK17+CK18+CL16+CL17+CL18+CM16+CM17+CM18+CN16+CN17-16)*Percapita/30*FX$4))))))</f>
        <v>0</v>
      </c>
      <c r="FY16" s="177">
        <f>IF(C16=4,SUM(CO16+CO17+CO18+CQ16+CQ17+CQ18)*Percapita/30*FY$4+(CP16+CP17+CP18+CR16+CR17+CR18)*Cadeirante/30*FY$4,IF(C16=3,IF(CO19+CQ19=10,Fixo/30*FY$4+(CO16+CO17+CO18+CQ16+CQ17+CQ18)*Percapita/30*FY$4+(CP19+CR19)*Cadeirante/30*FY$4,IF(CO19+CQ19&lt;=9,(CO19+CQ19)*Crechee/30*FY$4)+(CP19+CR19)*Cadeirante/30*FY$4+(CO16+CO17+CO18+CQ16+CQ17+CQ18)*Percapita/30*FY$4)+IF(CO19+CQ19&gt;=11,Fixo/30*FY$4+(CO19+CQ19-10)*Crechee/30*FY$4,0),IF(C16=2,IF(CP16+CP17+CP18+CP19+CR16+CR17+CR18+CR19=1,Cadeirante/30*FY$4,IF(CP16+CP17+CP18+CP19+CR16+CR17+CR18+CR19=2,Fixo/30*FY$4,IF(CP16+CP17+CP18+CP19+CR16+CR17+CR18+CR19&gt;2,Fixo/30*FY$4+(CP16+CP17+CP18+CP19+CR16+CR17+CR18+CR19-2)*Cadeirante/30*FY$4)))+(CO16+CO17+CO18+CQ16+CQ17+CQ18)*Percapita/30*FY$4+(CO19+CQ19)*Crechee/30*FY$4,IF(C16=1,IF(CO16+CO17+CO18+CP16+CP17+CP18+CQ16+CQ17+CQ18+CR16+CR17+CR18&lt;=15,(CO16+CO17+CO18+CQ16+CQ17+CQ18)*Percapita/30*FY$4,IF(CO16+CO17+CO18+CP16+CP17+CP18+CQ16+CQ17+CQ18+CR16+CR17+CR18&gt;=16,Fixo/30*FY$4+(CO16+CO17+CO18+CP16+CP17+CP18+CQ16+CQ17+CQ18+CR16+CR17-16)*Percapita/30*FY$4))))))</f>
        <v>0</v>
      </c>
      <c r="FZ16" s="177">
        <f>IF(C16=4,SUM(CS16+CS17+CS18+CU16+CU17+CU18)*Percapita/30*FZ$4+(CT16+CT17+CT18+CV16+CV17+CV18)*Cadeirante/30*FZ$4,IF(C16=3,IF(CS19+CU19=10,Fixo/30*FZ$4+(CS16+CS17+CS18+CU16+CU17+CU18)*Percapita/30*FZ$4+(CT19+CV19)*Cadeirante/30*FZ$4,IF(CS19+CU19&lt;=9,(CS19+CU19)*Crechee/30*FZ$4)+(CT19+CV19)*Cadeirante/30*FZ$4+(CS16+CS17+CS18+CU16+CU17+CU18)*Percapita/30*FZ$4)+IF(CS19+CU19&gt;=11,Fixo/30*FZ$4+(CS19+CU19-10)*Crechee/30*FZ$4,0),IF(C16=2,IF(CT16+CT17+CT18+CT19+CV16+CV17+CV18+CV19=1,Cadeirante/30*FZ$4,IF(CT16+CT17+CT18+CT19+CV16+CV17+CV18+CV19=2,Fixo/30*FZ$4,IF(CT16+CT17+CT18+CT19+CV16+CV17+CV18+CV19&gt;2,Fixo/30*FZ$4+(CT16+CT17+CT18+CT19+CV16+CV17+CV18+CV19-2)*Cadeirante/30*FZ$4)))+(CS16+CS17+CS18+CU16+CU17+CU18)*Percapita/30*FZ$4+(CS19+CU19)*Crechee/30*FZ$4,IF(C16=1,IF(CS16+CS17+CS18+CT16+CT17+CT18+CU16+CU17+CU18+CV16+CV17+CV18&lt;=15,(CS16+CS17+CS18+CU16+CU17+CU18)*Percapita/30*FZ$4,IF(CS16+CS17+CS18+CT16+CT17+CT18+CU16+CU17+CU18+CV16+CV17+CV18&gt;=16,Fixo/30*FZ$4+(CS16+CS17+CS18+CT16+CT17+CT18+CU16+CU17+CU18+CV16+CV17-16)*Percapita/30*FZ$4))))))</f>
        <v>0</v>
      </c>
      <c r="GA16" s="177">
        <f>IF(C16=4,SUM(CW16+CW17+CW18+CY16+CY17+CY18)*Percapita/30*GA$4+(CX16+CX17+CX18+CZ16+CZ17+CZ18)*Cadeirante/30*GA$4,IF(C16=3,IF(CW19+CY19=10,Fixo/30*GA$4+(CW16+CW17+CW18+CY16+CY17+CY18)*Percapita/30*GA$4+(CX19+CZ19)*Cadeirante/30*GA$4,IF(CW19+CY19&lt;=9,(CW19+CY19)*Crechee/30*GA$4)+(CX19+CZ19)*Cadeirante/30*GA$4+(CW16+CW17+CW18+CY16+CY17+CY18)*Percapita/30*GA$4)+IF(CW19+CY19&gt;=11,Fixo/30*GA$4+(CW19+CY19-10)*Crechee/30*GA$4,0),IF(C16=2,IF(CX16+CX17+CX18+CX19+CZ16+CZ17+CZ18+CZ19=1,Cadeirante/30*GA$4,IF(CX16+CX17+CX18+CX19+CZ16+CZ17+CZ18+CZ19=2,Fixo/30*GA$4,IF(CX16+CX17+CX18+CX19+CZ16+CZ17+CZ18+CZ19&gt;2,Fixo/30*GA$4+(CX16+CX17+CX18+CX19+CZ16+CZ17+CZ18+CZ19-2)*Cadeirante/30*GA$4)))+(CW16+CW17+CW18+CY16+CY17+CY18)*Percapita/30*GA$4+(CW19+CY19)*Crechee/30*GA$4,IF(C16=1,IF(CW16+CW17+CW18+CX16+CX17+CX18+CY16+CY17+CY18+CZ16+CZ17+CZ18&lt;=15,(CW16+CW17+CW18+CY16+CY17+CY18)*Percapita/30*GA$4,IF(CW16+CW17+CW18+CX16+CX17+CX18+CY16+CY17+CY18+CZ16+CZ17+CZ18&gt;=16,Fixo/30*GA$4+(CW16+CW17+CW18+CX16+CX17+CX18+CY16+CY17+CY18+CZ16+CZ17-16)*Percapita/30*GA$4))))))</f>
        <v>0</v>
      </c>
      <c r="GB16" s="177">
        <f>IF(C16=4,SUM(DA16+DA17+DA18+DC16+DC17+DC18)*Percapita/30*GB$4+(DB16+DB17+DB18+DD16+DD17+DD18)*Cadeirante/30*GB$4,IF(C16=3,IF(DA19+DC19=10,Fixo/30*GB$4+(DA16+DA17+DA18+DC16+DC17+DC18)*Percapita/30*GB$4+(DB19+DD19)*Cadeirante/30*GB$4,IF(DA19+DC19&lt;=9,(DA19+DC19)*Crechee/30*GB$4)+(DB19+DD19)*Cadeirante/30*GB$4+(DA16+DA17+DA18+DC16+DC17+DC18)*Percapita/30*GB$4)+IF(DA19+DC19&gt;=11,Fixo/30*GB$4+(DA19+DC19-10)*Crechee/30*GB$4,0),IF(C16=2,IF(DB16+DB17+DB18+DB19+DD16+DD17+DD18+DD19=1,Cadeirante/30*GB$4,IF(DB16+DB17+DB18+DB19+DD16+DD17+DD18+DD19=2,Fixo/30*GB$4,IF(DB16+DB17+DB18+DB19+DD16+DD17+DD18+DD19&gt;2,Fixo/30*GB$4+(DB16+DB17+DB18+DB19+DD16+DD17+DD18+DD19-2)*Cadeirante/30*GB$4)))+(DA16+DA17+DA18+DC16+DC17+DC18)*Percapita/30*GB$4+(DA19+DC19)*Crechee/30*GB$4,IF(C16=1,IF(DA16+DA17+DA18+DB16+DB17+DB18+DC16+DC17+DC18+DD16+DD17+DD18&lt;=15,(DA16+DA17+DA18+DC16+DC17+DC18)*Percapita/30*GB$4,IF(DA16+DA17+DA18+DB16+DB17+DB18+DC16+DC17+DC18+DD16+DD17+DD18&gt;=16,Fixo/30*GB$4+(DA16+DA17+DA18+DB16+DB17+DB18+DC16+DC17+DC18+DD16+DD17-16)*Percapita/30*GB$4))))))</f>
        <v>0</v>
      </c>
      <c r="GC16" s="177">
        <f>IF(C16=4,SUM(DE16+DE17+DE18+DG16+DG17+DG18)*Percapita/30*GC$4+(DF16+DF17+DF18+DH16+DH17+DH18)*Cadeirante/30*GC$4,IF(C16=3,IF(DE19+DG19=10,Fixo/30*GC$4+(DE16+DE17+DE18+DG16+DG17+DG18)*Percapita/30*GC$4+(DF19+DH19)*Cadeirante/30*GC$4,IF(DE19+DG19&lt;=9,(DE19+DG19)*Crechee/30*GC$4)+(DF19+DH19)*Cadeirante/30*GC$4+(DE16+DE17+DE18+DG16+DG17+DG18)*Percapita/30*GC$4)+IF(DE19+DG19&gt;=11,Fixo/30*GC$4+(DE19+DG19-10)*Crechee/30*GC$4,0),IF(C16=2,IF(DF16+DF17+DF18+DF19+DH16+DH17+DH18+DH19=1,Cadeirante/30*GC$4,IF(DF16+DF17+DF18+DF19+DH16+DH17+DH18+DH19=2,Fixo/30*GC$4,IF(DF16+DF17+DF18+DF19+DH16+DH17+DH18+DH19&gt;2,Fixo/30*GC$4+(DF16+DF17+DF18+DF19+DH16+DH17+DH18+DH19-2)*Cadeirante/30*GC$4)))+(DE16+DE17+DE18+DG16+DG17+DG18)*Percapita/30*GC$4+(DE19+DG19)*Crechee/30*GC$4,IF(C16=1,IF(DE16+DE17+DE18+DF16+DF17+DF18+DG16+DG17+DG18+DH16+DH17+DH18&lt;=15,(DE16+DE17+DE18+DG16+DG17+DG18)*Percapita/30*GC$4,IF(DE16+DE17+DE18+DF16+DF17+DF18+DG16+DG17+DG18+DH16+DH17+DH18&gt;=16,Fixo/30*GC$4+(DE16+DE17+DE18+DF16+DF17+DF18+DG16+DG17+DG18+DH16+DH17-16)*Percapita/30*GC$4))))))</f>
        <v>0</v>
      </c>
      <c r="GD16" s="177">
        <f>IF(C16=4,SUM(DI16+DI17+DI18+DK16+DK17+DK18)*Percapita/30*GD$4+(DJ16+DJ17+DJ18+DL16+DL17+DL18)*Cadeirante/30*GD$4,IF(C16=3,IF(DI19+DK19=10,Fixo/30*GD$4+(DI16+DI17+DI18+DK16+DK17+DK18)*Percapita/30*GD$4+(DJ19+DL19)*Cadeirante/30*GD$4,IF(DI19+DK19&lt;=9,(DI19+DK19)*Crechee/30*GD$4)+(DJ19+DL19)*Cadeirante/30*GD$4+(DI16+DI17+DI18+DK16+DK17+DK18)*Percapita/30*GD$4)+IF(DI19+DK19&gt;=11,Fixo/30*GD$4+(DI19+DK19-10)*Crechee/30*GD$4,0),IF(C16=2,IF(DJ16+DJ17+DJ18+DJ19+DL16+DL17+DL18+DL19=1,Cadeirante/30*GD$4,IF(DJ16+DJ17+DJ18+DJ19+DL16+DL17+DL18+DL19=2,Fixo/30*GD$4,IF(DJ16+DJ17+DJ18+DJ19+DL16+DL17+DL18+DL19&gt;2,Fixo/30*GD$4+(DJ16+DJ17+DJ18+DJ19+DL16+DL17+DL18+DL19-2)*Cadeirante/30*GD$4)))+(DI16+DI17+DI18+DK16+DK17+DK18)*Percapita/30*GD$4+(DI19+DK19)*Crechee/30*GD$4,IF(C16=1,IF(DI16+DI17+DI18+DJ16+DJ17+DJ18+DK16+DK17+DK18+DL16+DL17+DL18&lt;=15,(DI16+DI17+DI18+DK16+DK17+DK18)*Percapita/30*GD$4,IF(DI16+DI17+DI18+DJ16+DJ17+DJ18+DK16+DK17+DK18+DL16+DL17+DL18&gt;=16,Fixo/30*GD$4+(DI16+DI17+DI18+DJ16+DJ17+DJ18+DK16+DK17+DK18+DL16+DL17-16)*Percapita/30*GD$4))))))</f>
        <v>0</v>
      </c>
      <c r="GE16" s="177">
        <f>IF(C16=4,SUM(DM16+DM17+DM18+DO16+DO17+DO18)*Percapita/30*GE$4+(DN16+DN17+DN18+DP16+DP17+DP18)*Cadeirante/30*GE$4,IF(C16=3,IF(DM19+DO19=10,Fixo/30*GE$4+(DM16+DM17+DM18+DO16+DO17+DO18)*Percapita/30*GE$4+(DN19+DP19)*Cadeirante/30*GE$4,IF(DM19+DO19&lt;=9,(DM19+DO19)*Crechee/30*GE$4)+(DN19+DP19)*Cadeirante/30*GE$4+(DM16+DM17+DM18+DO16+DO17+DO18)*Percapita/30*GE$4)+IF(DM19+DO19&gt;=11,Fixo/30*GE$4+(DM19+DO19-10)*Crechee/30*GE$4,0),IF(C16=2,IF(DN16+DN17+DN18+DN19+DP16+DP17+DP18+DP19=1,Cadeirante/30*GE$4,IF(DN16+DN17+DN18+DN19+DP16+DP17+DP18+DP19=2,Fixo/30*GE$4,IF(DN16+DN17+DN18+DN19+DP16+DP17+DP18+DP19&gt;2,Fixo/30*GE$4+(DN16+DN17+DN18+DN19+DP16+DP17+DP18+DP19-2)*Cadeirante/30*GE$4)))+(DM16+DM17+DM18+DO16+DO17+DO18)*Percapita/30*GE$4+(DM19+DO19)*Crechee/30*GE$4,IF(C16=1,IF(DM16+DM17+DM18+DN16+DN17+DN18+DO16+DO17+DO18+DP16+DP17+DP18&lt;=15,(DM16+DM17+DM18+DO16+DO17+DO18)*Percapita/30*GE$4,IF(DM16+DM17+DM18+DN16+DN17+DN18+DO16+DO17+DO18+DP16+DP17+DP18&gt;=16,Fixo/30*GE$4+(DM16+DM17+DM18+DN16+DN17+DN18+DO16+DO17+DO18+DP16+DP17-16)*Percapita/30*GE$4))))))</f>
        <v>0</v>
      </c>
      <c r="GF16" s="177">
        <f>IF(C16=4,SUM(DQ16+DQ17+DQ18+DS16+DS17+DS18)*Percapita/30*GF$4+(DR16+DR17+DR18+DT16+DT17+DT18)*Cadeirante/30*GF$4,IF(C16=3,IF(DQ19+DS19=10,Fixo/30*GF$4+(DQ16+DQ17+DQ18+DS16+DS17+DS18)*Percapita/30*GF$4+(DR19+DT19)*Cadeirante/30*GF$4,IF(DQ19+DS19&lt;=9,(DQ19+DS19)*Crechee/30*GF$4)+(DR19+DT19)*Cadeirante/30*GF$4+(DQ16+DQ17+DQ18+DS16+DS17+DS18)*Percapita/30*GF$4)+IF(DQ19+DS19&gt;=11,Fixo/30*GF$4+(DQ19+DS19-10)*Crechee/30*GF$4,0),IF(C16=2,IF(DR16+DR17+DR18+DR19+DT16+DT17+DT18+DT19=1,Cadeirante/30*GF$4,IF(DR16+DR17+DR18+DR19+DT16+DT17+DT18+DT19=2,Fixo/30*GF$4,IF(DR16+DR17+DR18+DR19+DT16+DT17+DT18+DT19&gt;2,Fixo/30*GF$4+(DR16+DR17+DR18+DR19+DT16+DT17+DT18+DT19-2)*Cadeirante/30*GF$4)))+(DQ16+DQ17+DQ18+DS16+DS17+DS18)*Percapita/30*GF$4+(DQ19+DS19)*Crechee/30*GF$4,IF(C16=1,IF(DQ16+DQ17+DQ18+DR16+DR17+DR18+DS16+DS17+DS18+DT16+DT17+DT18&lt;=15,(DQ16+DQ17+DQ18+DS16+DS17+DS18)*Percapita/30*GF$4,IF(DQ16+DQ17+DQ18+DR16+DR17+DR18+DS16+DS17+DS18+DT16+DT17+DT18&gt;=16,Fixo/30*GF$4+(DQ16+DQ17+DQ18+DR16+DR17+DR18+DS16+DS17+DS18+DT16+DT17-16)*Percapita/30*GF$4))))))</f>
        <v>0</v>
      </c>
      <c r="GG16" s="177">
        <f>IF(C16=4,SUM(DU16+DU17+DU18+DW16+DW17+DW18)*Percapita/30*GG$4+(DV16+DV17+DV18+DX16+DX17+DX18)*Cadeirante/30*GG$4,IF(C16=3,IF(DU19+DW19=10,Fixo/30*GG$4+(DU16+DU17+DU18+DW16+DW17+DW18)*Percapita/30*GG$4+(DV19+DX19)*Cadeirante/30*GG$4,IF(DU19+DW19&lt;=9,(DU19+DW19)*Crechee/30*GG$4)+(DV19+DX19)*Cadeirante/30*GG$4+(DU16+DU17+DU18+DW16+DW17+DW18)*Percapita/30*GG$4)+IF(DU19+DW19&gt;=11,Fixo/30*GG$4+(DU19+DW19-10)*Crechee/30*GG$4,0),IF(C16=2,IF(DV16+DV17+DV18+DV19+DX16+DX17+DX18+DX19=1,Cadeirante/30*GG$4,IF(DV16+DV17+DV18+DV19+DX16+DX17+DX18+DX19=2,Fixo/30*GG$4,IF(DV16+DV17+DV18+DV19+DX16+DX17+DX18+DX19&gt;2,Fixo/30*GG$4+(DV16+DV17+DV18+DV19+DX16+DX17+DX18+DX19-2)*Cadeirante/30*GG$4)))+(DU16+DU17+DU18+DW16+DW17+DW18)*Percapita/30*GG$4+(DU19+DW19)*Crechee/30*GG$4,IF(C16=1,IF(DU16+DU17+DU18+DV16+DV17+DV18+DW16+DW17+DW18+DX16+DX17+DX18&lt;=15,(DU16+DU17+DU18+DW16+DW17+DW18)*Percapita/30*GG$4,IF(DU16+DU17+DU18+DV16+DV17+DV18+DW16+DW17+DW18+DX16+DX17+DX18&gt;=16,Fixo/30*GG$4+(DU16+DU17+DU18+DV16+DV17+DV18+DW16+DW17+DW18+DX16+DX17-16)*Percapita/30*GG$4))))))</f>
        <v>0</v>
      </c>
      <c r="GH16" s="177">
        <f>IF(C16=4,SUM(DY16+DY17+DY18+EA16+EA17+EA18)*Percapita/30*GH$4+(DZ16+DZ17+DZ18+EB16+EB17+EB18)*Cadeirante/30*GH$4,IF(C16=3,IF(DY19+EA19=10,Fixo/30*GH$4+(DY16+DY17+DY18+EA16+EA17+EA18)*Percapita/30*GH$4+(DZ19+EB19)*Cadeirante/30*GH$4,IF(DY19+EA19&lt;=9,(DY19+EA19)*Crechee/30*GH$4)+(DZ19+EB19)*Cadeirante/30*GH$4+(DY16+DY17+DY18+EA16+EA17+EA18)*Percapita/30*GH$4)+IF(DY19+EA19&gt;=11,Fixo/30*GH$4+(DY19+EA19-10)*Crechee/30*GH$4,0),IF(C16=2,IF(DZ16+DZ17+DZ18+DZ19+EB16+EB17+EB18+EB19=1,Cadeirante/30*GH$4,IF(DZ16+DZ17+DZ18+DZ19+EB16+EB17+EB18+EB19=2,Fixo/30*GH$4,IF(DZ16+DZ17+DZ18+DZ19+EB16+EB17+EB18+EB19&gt;2,Fixo/30*GH$4+(DZ16+DZ17+DZ18+DZ19+EB16+EB17+EB18+EB19-2)*Cadeirante/30*GH$4)))+(DY16+DY17+DY18+EA16+EA17+EA18)*Percapita/30*GH$4+(DY19+EA19)*Crechee/30*GH$4,IF(C16=1,IF(DY16+DY17+DY18+DZ16+DZ17+DZ18+EA16+EA17+EA18+EB16+EB17+EB18&lt;=15,(DY16+DY17+DY18+EA16+EA17+EA18)*Percapita/30*GH$4,IF(DY16+DY17+DY18+DZ16+DZ17+DZ18+EA16+EA17+EA18+EB16+EB17+EB18&gt;=16,Fixo/30*GH$4+(DY16+DY17+DY18+DZ16+DZ17+DZ18+EA16+EA17+EA18+EB16+EB17-16)*Percapita/30*GH$4))))))</f>
        <v>0</v>
      </c>
      <c r="GI16" s="177">
        <f>IF(C16=4,SUM(EC16+EC17+EC18+EE16+EE17+EE18)*Percapita/30*GI$4+(ED16+ED17+ED18+EF16+EF17+EF18)*Cadeirante/30*GI$4,IF(C16=3,IF(EC19+EE19=10,Fixo/30*GI$4+(EC16+EC17+EC18+EE16+EE17+EE18)*Percapita/30*GI$4+(ED19+EF19)*Cadeirante/30*GI$4,IF(EC19+EE19&lt;=9,(EC19+EE19)*Crechee/30*GI$4)+(ED19+EF19)*Cadeirante/30*GI$4+(EC16+EC17+EC18+EE16+EE17+EE18)*Percapita/30*GI$4)+IF(EC19+EE19&gt;=11,Fixo/30*GI$4+(EC19+EE19-10)*Crechee/30*GI$4,0),IF(C16=2,IF(ED16+ED17+ED18+ED19+EF16+EF17+EF18+EF19=1,Cadeirante/30*GI$4,IF(ED16+ED17+ED18+ED19+EF16+EF17+EF18+EF19=2,Fixo/30*GI$4,IF(ED16+ED17+ED18+ED19+EF16+EF17+EF18+EF19&gt;2,Fixo/30*GI$4+(ED16+ED17+ED18+ED19+EF16+EF17+EF18+EF19-2)*Cadeirante/30*GI$4)))+(EC16+EC17+EC18+EE16+EE17+EE18)*Percapita/30*GI$4+(EC19+EE19)*Crechee/30*GI$4,IF(C16=1,IF(EC16+EC17+EC18+ED16+ED17+ED18+EE16+EE17+EE18+EF16+EF17+EF18&lt;=15,(EC16+EC17+EC18+EE16+EE17+EE18)*Percapita/30*GI$4,IF(EC16+EC17+EC18+ED16+ED17+ED18+EE16+EE17+EE18+EF16+EF17+EF18&gt;=16,Fixo/30*GI$4+(EC16+EC17+EC18+ED16+ED17+ED18+EE16+EE17+EE18+EF16+EF17-16)*Percapita/30*GI$4))))))</f>
        <v>0</v>
      </c>
      <c r="GJ16" s="177">
        <f>IF(C16=4,SUM(EG16+EG17+EG18+EI16+EI17+EI18)*Percapita/30*GJ$4+(EH16+EH17+EH18+EJ16+EJ17+EJ18)*Cadeirante/30*GJ$4,IF(C16=3,IF(EG19+EI19=10,Fixo/30*GJ$4+(EG16+EG17+EG18+EI16+EI17+EI18)*Percapita/30*GJ$4+(EH19+EJ19)*Cadeirante/30*GJ$4,IF(EG19+EI19&lt;=9,(EG19+EI19)*Crechee/30*GJ$4)+(EH19+EJ19)*Cadeirante/30*GJ$4+(EG16+EG17+EG18+EI16+EI17+EI18)*Percapita/30*GJ$4)+IF(EG19+EI19&gt;=11,Fixo/30*GJ$4+(EG19+EI19-10)*Crechee/30*GJ$4,0),IF(C16=2,IF(EH16+EH17+EH18+EH19+EJ16+EJ17+EJ18+EJ19=1,Cadeirante/30*GJ$4,IF(EH16+EH17+EH18+EH19+EJ16+EJ17+EJ18+EJ19=2,Fixo/30*GJ$4,IF(EH16+EH17+EH18+EH19+EJ16+EJ17+EJ18+EJ19&gt;2,Fixo/30*GJ$4+(EH16+EH17+EH18+EH19+EJ16+EJ17+EJ18+EJ19-2)*Cadeirante/30*GJ$4)))+(EG16+EG17+EG18+EI16+EI17+EI18)*Percapita/30*GJ$4+(EG19+EI19)*Crechee/30*GJ$4,IF(C16=1,IF(EG16+EG17+EG18+EH16+EH17+EH18+EI16+EI17+EI18+EJ16+EJ17+EJ18&lt;=15,(EG16+EG17+EG18+EI16+EI17+EI18)*Percapita/30*GJ$4,IF(EG16+EG17+EG18+EH16+EH17+EH18+EI16+EI17+EI18+EJ16+EJ17+EJ18&gt;=16,Fixo/30*GJ$4+(EG16+EG17+EG18+EH16+EH17+EH18+EI16+EI17+EI18+EJ16+EJ17-16)*Percapita/30*GJ$4))))))</f>
        <v>0</v>
      </c>
      <c r="GK16" s="178"/>
      <c r="GL16" s="103">
        <f t="shared" si="30"/>
        <v>0</v>
      </c>
      <c r="GM16" s="124"/>
      <c r="GN16" s="104">
        <f>SUMIF(V16:V19,"&lt;0")*Cadeirante/30*GN$4+SUMIF(X16:X19,"&lt;0")*Cadeirante/30*GN$4</f>
        <v>0</v>
      </c>
      <c r="GO16" s="104">
        <f>SUMIF(Z16:Z19,"&lt;0")*Cadeirante/30*GO$4+SUMIF(AB16:AB19,"&lt;0")*Cadeirante/30*GO$4</f>
        <v>0</v>
      </c>
      <c r="GP16" s="104">
        <f>SUMIF(AD16:AD19,"&lt;0")*Cadeirante/30*GP$4+SUMIF(AF16:AF19,"&lt;0")*Cadeirante/30*GP$4</f>
        <v>0</v>
      </c>
      <c r="GQ16" s="104">
        <f>SUMIF(AH16:AH19,"&lt;0")*Cadeirante/30*GQ$4+SUMIF(AJ16:AJ19,"&lt;0")*Cadeirante/30*GQ$4</f>
        <v>0</v>
      </c>
      <c r="GR16" s="104">
        <f>SUMIF(AL16:AL19,"&lt;0")*Cadeirante/30*GR$4+SUMIF(AN16:AN19,"&lt;0")*Cadeirante/30*GR$4</f>
        <v>0</v>
      </c>
      <c r="GS16" s="104">
        <f>SUMIF(AP16:AP19,"&lt;0")*Cadeirante/30*GS$4+SUMIF(AR16:AR19,"&lt;0")*Cadeirante/30*GS$4</f>
        <v>0</v>
      </c>
      <c r="GT16" s="104">
        <f>SUMIF(AT16:AT19,"&lt;0")*Cadeirante/30*GT$4+SUMIF(AV16:AV19,"&lt;0")*Cadeirante/30*GT$4</f>
        <v>0</v>
      </c>
      <c r="GU16" s="104">
        <f>SUMIF(AX16:AX19,"&lt;0")*Cadeirante/30*GU$4+SUMIF(AZ16:AZ19,"&lt;0")*Cadeirante/30*GU$4</f>
        <v>0</v>
      </c>
      <c r="GV16" s="104">
        <f>SUMIF(BB16:BB19,"&lt;0")*Cadeirante/30*GV$4+SUMIF(BD16:BD19,"&lt;0")*Cadeirante/30*GV$4</f>
        <v>0</v>
      </c>
      <c r="GW16" s="104">
        <f>SUMIF(BF16:BF19,"&lt;0")*Cadeirante/30*GW$4+SUMIF(BH16:BH19,"&lt;0")*Cadeirante/30*GW$4</f>
        <v>0</v>
      </c>
      <c r="GX16" s="104">
        <f>SUMIF(BJ16:BJ19,"&lt;0")*Cadeirante/30*GX$4+SUMIF(BL16:BL19,"&lt;0")*Cadeirante/30*GX$4</f>
        <v>0</v>
      </c>
      <c r="GY16" s="104">
        <f>SUMIF(BN16:BN19,"&lt;0")*Cadeirante/30*GY$4+SUMIF(BP16:BP19,"&lt;0")*Cadeirante/30*GY$4</f>
        <v>0</v>
      </c>
      <c r="GZ16" s="104">
        <f>SUMIF(BR16:BR19,"&lt;0")*Cadeirante/30*GZ$4+SUMIF(BT16:BT19,"&lt;0")*Cadeirante/30*GZ$4</f>
        <v>0</v>
      </c>
      <c r="HA16" s="104">
        <f>SUMIF(BV16:BV19,"&lt;0")*Cadeirante/30*HA$4+SUMIF(BX16:BX19,"&lt;0")*Cadeirante/30*HA$4</f>
        <v>0</v>
      </c>
      <c r="HB16" s="104">
        <f>SUMIF(BZ16:BZ19,"&lt;0")*Cadeirante/30*HB$4+SUMIF(CB16:CB19,"&lt;0")*Cadeirante/30*HB$4</f>
        <v>0</v>
      </c>
      <c r="HC16" s="104">
        <f>SUMIF(CD16:CD19,"&lt;0")*Cadeirante/30*HC$4+SUMIF(CF16:CF19,"&lt;0")*Cadeirante/30*HC$4</f>
        <v>0</v>
      </c>
      <c r="HD16" s="104">
        <f>SUMIF(CH16:CH19,"&lt;0")*Cadeirante/30*HD$4+SUMIF(CJ16:CJ19,"&lt;0")*Cadeirante/30*HD$4</f>
        <v>0</v>
      </c>
      <c r="HE16" s="104">
        <f>SUMIF(CL16:CL19,"&lt;0")*Cadeirante/30*HE$4+SUMIF(CN16:CN19,"&lt;0")*Cadeirante/30*HE$4</f>
        <v>0</v>
      </c>
      <c r="HF16" s="104">
        <f>SUMIF(CP16:CP19,"&lt;0")*Cadeirante/30*HF$4+SUMIF(CR16:CR19,"&lt;0")*Cadeirante/30*HF$4</f>
        <v>0</v>
      </c>
      <c r="HG16" s="104">
        <f>SUMIF(CT16:CT19,"&lt;0")*Cadeirante/30*HG$4+SUMIF(CV16:CV19,"&lt;0")*Cadeirante/30*HG$4</f>
        <v>0</v>
      </c>
      <c r="HH16" s="104">
        <f>SUMIF(CX16:CX19,"&lt;0")*Cadeirante/30*HH$4+SUMIF(CZ16:CZ19,"&lt;0")*Cadeirante/30*HH$4</f>
        <v>0</v>
      </c>
      <c r="HI16" s="104">
        <f>SUMIF(DB16:DB19,"&lt;0")*Cadeirante/30*HI$4+SUMIF(DD16:DD19,"&lt;0")*Cadeirante/30*HI$4</f>
        <v>0</v>
      </c>
      <c r="HJ16" s="104">
        <f>SUMIF(DF16:DF19,"&lt;0")*Cadeirante/30*HJ$4+SUMIF(DH16:DH19,"&lt;0")*Cadeirante/30*HJ$4</f>
        <v>0</v>
      </c>
      <c r="HK16" s="104">
        <f>SUMIF(DJ16:DJ19,"&lt;0")*Cadeirante/30*HK$4+SUMIF(DL16:DL19,"&lt;0")*Cadeirante/30*HK$4</f>
        <v>0</v>
      </c>
      <c r="HL16" s="104">
        <f>SUMIF(DN16:DN19,"&lt;0")*Cadeirante/30*HL$4+SUMIF(DP16:DP19,"&lt;0")*Cadeirante/30*HL$4</f>
        <v>0</v>
      </c>
      <c r="HM16" s="104">
        <f>SUMIF(DR16:DR19,"&lt;0")*Cadeirante/30*HM$4+SUMIF(DT16:DT19,"&lt;0")*Cadeirante/30*HM$4</f>
        <v>0</v>
      </c>
      <c r="HN16" s="104">
        <f>SUMIF(DV16:DV19,"&lt;0")*Cadeirante/30*HN$4+SUMIF(DX16:DX19,"&lt;0")*Cadeirante/30*HN$4</f>
        <v>0</v>
      </c>
      <c r="HO16" s="104">
        <f>SUMIF(DZ16:DZ19,"&lt;0")*Cadeirante/30*HO$4+SUMIF(EB16:EB19,"&lt;0")*Cadeirante/30*HO$4</f>
        <v>0</v>
      </c>
      <c r="HP16" s="104">
        <f>SUMIF(ED16:ED19,"&lt;0")*Cadeirante/30*HP$4+SUMIF(EF16:EF19,"&lt;0")*Cadeirante/30*HP$4</f>
        <v>0</v>
      </c>
      <c r="HQ16" s="64"/>
      <c r="HR16" s="64"/>
      <c r="HS16" s="64"/>
      <c r="HT16" s="64"/>
      <c r="HU16" s="64"/>
      <c r="HV16" s="64"/>
      <c r="HW16" s="176">
        <v>17629.309999999998</v>
      </c>
      <c r="HX16" s="64"/>
      <c r="HY16" s="280">
        <f>IF(ISTEXT(EM16), VALUE(EM16), EM16)</f>
        <v>0</v>
      </c>
      <c r="HZ16" s="280">
        <f>IF(ISTEXT(EN16), VALUE(EN16), EN16)</f>
        <v>0</v>
      </c>
      <c r="IA16" s="280">
        <f>IF(ISTEXT(EO16), VALUE(EO16), EO16)</f>
        <v>0</v>
      </c>
      <c r="IB16" s="64" t="b">
        <f>HW16=FE16</f>
        <v>0</v>
      </c>
      <c r="IC16" s="64"/>
    </row>
    <row r="17" spans="1:237" s="106" customFormat="1" ht="22.5" customHeight="1" x14ac:dyDescent="0.25">
      <c r="A17" s="368" t="s">
        <v>3202</v>
      </c>
      <c r="B17" s="369" t="s">
        <v>3203</v>
      </c>
      <c r="C17" s="370" t="s">
        <v>3191</v>
      </c>
      <c r="D17" s="371" t="s">
        <v>3204</v>
      </c>
      <c r="E17" s="371" t="s">
        <v>3205</v>
      </c>
      <c r="F17" s="372" t="s">
        <v>3181</v>
      </c>
      <c r="G17" s="372" t="s">
        <v>3182</v>
      </c>
      <c r="H17" s="373" t="s">
        <v>1288</v>
      </c>
      <c r="I17" s="374" t="s">
        <v>1288</v>
      </c>
      <c r="J17" s="421" t="s">
        <v>3183</v>
      </c>
      <c r="K17" s="421" t="s">
        <v>3185</v>
      </c>
      <c r="L17" s="329">
        <f>CONTINUA!BV17</f>
        <v>9</v>
      </c>
      <c r="M17" s="329">
        <f>CONTINUA!BW17</f>
        <v>0</v>
      </c>
      <c r="N17" s="657"/>
      <c r="O17" s="658" t="s">
        <v>3328</v>
      </c>
      <c r="P17" s="659">
        <v>0</v>
      </c>
      <c r="Q17" s="400">
        <v>36</v>
      </c>
      <c r="R17" s="401"/>
      <c r="S17" s="400">
        <v>5</v>
      </c>
      <c r="T17" s="401"/>
      <c r="U17" s="400"/>
      <c r="V17" s="401"/>
      <c r="W17" s="400"/>
      <c r="X17" s="401"/>
      <c r="Y17" s="400"/>
      <c r="Z17" s="401"/>
      <c r="AA17" s="400"/>
      <c r="AB17" s="401"/>
      <c r="AC17" s="400"/>
      <c r="AD17" s="401"/>
      <c r="AE17" s="400"/>
      <c r="AF17" s="401"/>
      <c r="AG17" s="400"/>
      <c r="AH17" s="401"/>
      <c r="AI17" s="400"/>
      <c r="AJ17" s="401"/>
      <c r="AK17" s="400"/>
      <c r="AL17" s="401"/>
      <c r="AM17" s="400"/>
      <c r="AN17" s="401"/>
      <c r="AO17" s="400">
        <v>1</v>
      </c>
      <c r="AP17" s="401"/>
      <c r="AQ17" s="400"/>
      <c r="AR17" s="401"/>
      <c r="AS17" s="400"/>
      <c r="AT17" s="401"/>
      <c r="AU17" s="400"/>
      <c r="AV17" s="401"/>
      <c r="AW17" s="400"/>
      <c r="AX17" s="401"/>
      <c r="AY17" s="400"/>
      <c r="AZ17" s="401"/>
      <c r="BA17" s="400"/>
      <c r="BB17" s="401"/>
      <c r="BC17" s="400"/>
      <c r="BD17" s="401"/>
      <c r="BE17" s="400"/>
      <c r="BF17" s="401"/>
      <c r="BG17" s="400"/>
      <c r="BH17" s="401"/>
      <c r="BI17" s="400"/>
      <c r="BJ17" s="401"/>
      <c r="BK17" s="400"/>
      <c r="BL17" s="401"/>
      <c r="BM17" s="400"/>
      <c r="BN17" s="401"/>
      <c r="BO17" s="400"/>
      <c r="BP17" s="401"/>
      <c r="BQ17" s="400"/>
      <c r="BR17" s="401"/>
      <c r="BS17" s="400"/>
      <c r="BT17" s="401"/>
      <c r="BU17" s="400"/>
      <c r="BV17" s="401"/>
      <c r="BW17" s="400"/>
      <c r="BX17" s="401"/>
      <c r="BY17" s="400"/>
      <c r="BZ17" s="401"/>
      <c r="CA17" s="400"/>
      <c r="CB17" s="401"/>
      <c r="CC17" s="400"/>
      <c r="CD17" s="401"/>
      <c r="CE17" s="400"/>
      <c r="CF17" s="401"/>
      <c r="CG17" s="400"/>
      <c r="CH17" s="401"/>
      <c r="CI17" s="400"/>
      <c r="CJ17" s="401"/>
      <c r="CK17" s="400"/>
      <c r="CL17" s="401"/>
      <c r="CM17" s="400"/>
      <c r="CN17" s="401"/>
      <c r="CO17" s="400"/>
      <c r="CP17" s="401"/>
      <c r="CQ17" s="400"/>
      <c r="CR17" s="401"/>
      <c r="CS17" s="400"/>
      <c r="CT17" s="401"/>
      <c r="CU17" s="400"/>
      <c r="CV17" s="401"/>
      <c r="CW17" s="400"/>
      <c r="CX17" s="401"/>
      <c r="CY17" s="400"/>
      <c r="CZ17" s="401"/>
      <c r="DA17" s="400"/>
      <c r="DB17" s="401"/>
      <c r="DC17" s="400"/>
      <c r="DD17" s="401"/>
      <c r="DE17" s="400"/>
      <c r="DF17" s="401"/>
      <c r="DG17" s="400"/>
      <c r="DH17" s="401"/>
      <c r="DI17" s="400"/>
      <c r="DJ17" s="401"/>
      <c r="DK17" s="400"/>
      <c r="DL17" s="401"/>
      <c r="DM17" s="400"/>
      <c r="DN17" s="401"/>
      <c r="DO17" s="400"/>
      <c r="DP17" s="401"/>
      <c r="DQ17" s="400"/>
      <c r="DR17" s="401"/>
      <c r="DS17" s="400"/>
      <c r="DT17" s="401"/>
      <c r="DU17" s="400"/>
      <c r="DV17" s="401"/>
      <c r="DW17" s="400"/>
      <c r="DX17" s="401"/>
      <c r="DY17" s="400"/>
      <c r="DZ17" s="401"/>
      <c r="EA17" s="400"/>
      <c r="EB17" s="401"/>
      <c r="EC17" s="400"/>
      <c r="ED17" s="401"/>
      <c r="EE17" s="400"/>
      <c r="EF17" s="401"/>
      <c r="EG17" s="400"/>
      <c r="EH17" s="401"/>
      <c r="EI17" s="400"/>
      <c r="EJ17" s="447"/>
      <c r="EK17" s="511"/>
      <c r="EL17" s="514"/>
      <c r="EM17" s="448"/>
      <c r="EN17" s="344"/>
      <c r="EO17" s="345"/>
      <c r="EP17" s="171">
        <f t="shared" si="22"/>
        <v>36</v>
      </c>
      <c r="EQ17" s="171">
        <f t="shared" si="23"/>
        <v>1</v>
      </c>
      <c r="ER17" s="171">
        <f t="shared" si="24"/>
        <v>5</v>
      </c>
      <c r="ES17" s="171">
        <f t="shared" si="25"/>
        <v>0</v>
      </c>
      <c r="ET17" s="171">
        <f t="shared" si="26"/>
        <v>0</v>
      </c>
      <c r="EU17" s="171">
        <f t="shared" si="27"/>
        <v>0</v>
      </c>
      <c r="EV17" s="172">
        <f t="shared" si="28"/>
        <v>42</v>
      </c>
      <c r="EW17" s="173"/>
      <c r="EX17" s="248">
        <f t="shared" si="35"/>
        <v>0</v>
      </c>
      <c r="EY17" s="174">
        <f>(L17*regular)+(M17*Cadeirantee)</f>
        <v>86.76</v>
      </c>
      <c r="EZ17" s="249">
        <f>SUMIF(FG17:GJ17,"&gt;0")</f>
        <v>0</v>
      </c>
      <c r="FA17" s="249">
        <f>SUMIF(FG17:GJ17,"&lt;0")+SUMIF(GN17:HP17,"&lt;0")</f>
        <v>0</v>
      </c>
      <c r="FB17" s="174">
        <v>0</v>
      </c>
      <c r="FC17" s="126">
        <f>N17*km*'VALORES TABELA'!$B$13</f>
        <v>0</v>
      </c>
      <c r="FD17" s="250">
        <f t="shared" ref="FD17:FD20" si="36">GL17</f>
        <v>0</v>
      </c>
      <c r="FE17" s="105"/>
      <c r="FF17" s="119"/>
      <c r="FG17" s="119"/>
      <c r="FH17" s="119"/>
      <c r="FI17" s="119"/>
      <c r="FJ17" s="119"/>
      <c r="FK17" s="119"/>
      <c r="FL17" s="119"/>
      <c r="FM17" s="119"/>
      <c r="FN17" s="119"/>
      <c r="FO17" s="119"/>
      <c r="FP17" s="119"/>
      <c r="FQ17" s="119"/>
      <c r="FR17" s="119"/>
      <c r="FS17" s="119"/>
      <c r="FT17" s="119"/>
      <c r="FU17" s="119"/>
      <c r="FV17" s="119"/>
      <c r="FW17" s="119"/>
      <c r="FX17" s="119"/>
      <c r="FY17" s="119"/>
      <c r="FZ17" s="119"/>
      <c r="GA17" s="119"/>
      <c r="GB17" s="119"/>
      <c r="GC17" s="119"/>
      <c r="GD17" s="119"/>
      <c r="GE17" s="119"/>
      <c r="GF17" s="119"/>
      <c r="GG17" s="119"/>
      <c r="GH17" s="119"/>
      <c r="GI17" s="119"/>
      <c r="GJ17" s="119"/>
      <c r="GK17" s="251"/>
      <c r="GL17" s="103">
        <f t="shared" si="30"/>
        <v>0</v>
      </c>
      <c r="GM17" s="124"/>
      <c r="GN17" s="104"/>
      <c r="GO17" s="104"/>
      <c r="GP17" s="104"/>
      <c r="GQ17" s="104"/>
      <c r="GR17" s="104"/>
      <c r="GS17" s="104"/>
      <c r="GT17" s="104"/>
      <c r="GU17" s="104"/>
      <c r="GV17" s="104"/>
      <c r="GW17" s="104"/>
      <c r="GX17" s="104"/>
      <c r="GY17" s="104"/>
      <c r="GZ17" s="104"/>
      <c r="HA17" s="104"/>
      <c r="HB17" s="104"/>
      <c r="HC17" s="104"/>
      <c r="HD17" s="104"/>
      <c r="HE17" s="104"/>
      <c r="HF17" s="104"/>
      <c r="HG17" s="104"/>
      <c r="HH17" s="104"/>
      <c r="HI17" s="104"/>
      <c r="HJ17" s="104"/>
      <c r="HK17" s="104"/>
      <c r="HL17" s="104"/>
      <c r="HM17" s="104"/>
      <c r="HN17" s="104"/>
      <c r="HO17" s="104"/>
      <c r="HP17" s="104"/>
      <c r="HQ17" s="64"/>
      <c r="HR17" s="64"/>
      <c r="HS17" s="64"/>
      <c r="HT17" s="64"/>
      <c r="HU17" s="64"/>
      <c r="HV17" s="64"/>
      <c r="HW17" s="105"/>
      <c r="HX17" s="64"/>
      <c r="HY17" s="280">
        <f t="shared" ref="HY17:HY20" si="37">IF(ISTEXT(EM17), VALUE(EM17), EM17)</f>
        <v>0</v>
      </c>
      <c r="HZ17" s="280">
        <f t="shared" ref="HZ17:HZ20" si="38">IF(ISTEXT(EN17), VALUE(EN17), EN17)</f>
        <v>0</v>
      </c>
      <c r="IA17" s="280">
        <f t="shared" ref="IA17:IA20" si="39">IF(ISTEXT(EO17), VALUE(EO17), EO17)</f>
        <v>0</v>
      </c>
      <c r="IB17" s="64"/>
      <c r="IC17" s="64"/>
    </row>
    <row r="18" spans="1:237" s="106" customFormat="1" ht="22.5" customHeight="1" x14ac:dyDescent="0.25">
      <c r="A18" s="368" t="s">
        <v>3202</v>
      </c>
      <c r="B18" s="369" t="s">
        <v>3203</v>
      </c>
      <c r="C18" s="375" t="s">
        <v>3191</v>
      </c>
      <c r="D18" s="371" t="s">
        <v>3204</v>
      </c>
      <c r="E18" s="371" t="s">
        <v>3205</v>
      </c>
      <c r="F18" s="376" t="s">
        <v>3181</v>
      </c>
      <c r="G18" s="376" t="s">
        <v>3182</v>
      </c>
      <c r="H18" s="373" t="s">
        <v>1288</v>
      </c>
      <c r="I18" s="374" t="s">
        <v>1288</v>
      </c>
      <c r="J18" s="421" t="s">
        <v>3183</v>
      </c>
      <c r="K18" s="422" t="s">
        <v>3186</v>
      </c>
      <c r="L18" s="329">
        <f>CONTINUA!BV18</f>
        <v>0</v>
      </c>
      <c r="M18" s="329">
        <f>CONTINUA!BW18</f>
        <v>0</v>
      </c>
      <c r="N18" s="657"/>
      <c r="O18" s="658" t="s">
        <v>3328</v>
      </c>
      <c r="P18" s="659">
        <v>0</v>
      </c>
      <c r="Q18" s="400"/>
      <c r="R18" s="401"/>
      <c r="S18" s="400"/>
      <c r="T18" s="401"/>
      <c r="U18" s="400"/>
      <c r="V18" s="401"/>
      <c r="W18" s="400"/>
      <c r="X18" s="401"/>
      <c r="Y18" s="400"/>
      <c r="Z18" s="401"/>
      <c r="AA18" s="400"/>
      <c r="AB18" s="401"/>
      <c r="AC18" s="400"/>
      <c r="AD18" s="401"/>
      <c r="AE18" s="400"/>
      <c r="AF18" s="401"/>
      <c r="AG18" s="400"/>
      <c r="AH18" s="401"/>
      <c r="AI18" s="400"/>
      <c r="AJ18" s="401"/>
      <c r="AK18" s="400"/>
      <c r="AL18" s="401"/>
      <c r="AM18" s="400"/>
      <c r="AN18" s="401"/>
      <c r="AO18" s="400"/>
      <c r="AP18" s="401"/>
      <c r="AQ18" s="400"/>
      <c r="AR18" s="401"/>
      <c r="AS18" s="400"/>
      <c r="AT18" s="401"/>
      <c r="AU18" s="400"/>
      <c r="AV18" s="401"/>
      <c r="AW18" s="400"/>
      <c r="AX18" s="401"/>
      <c r="AY18" s="400"/>
      <c r="AZ18" s="401"/>
      <c r="BA18" s="400"/>
      <c r="BB18" s="401"/>
      <c r="BC18" s="400"/>
      <c r="BD18" s="401"/>
      <c r="BE18" s="400"/>
      <c r="BF18" s="401"/>
      <c r="BG18" s="400"/>
      <c r="BH18" s="401"/>
      <c r="BI18" s="400"/>
      <c r="BJ18" s="401"/>
      <c r="BK18" s="400"/>
      <c r="BL18" s="401"/>
      <c r="BM18" s="400"/>
      <c r="BN18" s="401"/>
      <c r="BO18" s="400"/>
      <c r="BP18" s="401"/>
      <c r="BQ18" s="400"/>
      <c r="BR18" s="401"/>
      <c r="BS18" s="400"/>
      <c r="BT18" s="401"/>
      <c r="BU18" s="400"/>
      <c r="BV18" s="401"/>
      <c r="BW18" s="400"/>
      <c r="BX18" s="401"/>
      <c r="BY18" s="400"/>
      <c r="BZ18" s="401"/>
      <c r="CA18" s="400"/>
      <c r="CB18" s="401"/>
      <c r="CC18" s="400"/>
      <c r="CD18" s="401"/>
      <c r="CE18" s="400"/>
      <c r="CF18" s="401"/>
      <c r="CG18" s="400"/>
      <c r="CH18" s="401"/>
      <c r="CI18" s="400"/>
      <c r="CJ18" s="401"/>
      <c r="CK18" s="400"/>
      <c r="CL18" s="401"/>
      <c r="CM18" s="400"/>
      <c r="CN18" s="401"/>
      <c r="CO18" s="400"/>
      <c r="CP18" s="401"/>
      <c r="CQ18" s="400"/>
      <c r="CR18" s="401"/>
      <c r="CS18" s="400"/>
      <c r="CT18" s="401"/>
      <c r="CU18" s="400"/>
      <c r="CV18" s="401"/>
      <c r="CW18" s="400"/>
      <c r="CX18" s="401"/>
      <c r="CY18" s="400"/>
      <c r="CZ18" s="401"/>
      <c r="DA18" s="400"/>
      <c r="DB18" s="401"/>
      <c r="DC18" s="400"/>
      <c r="DD18" s="401"/>
      <c r="DE18" s="400"/>
      <c r="DF18" s="401"/>
      <c r="DG18" s="400"/>
      <c r="DH18" s="401"/>
      <c r="DI18" s="400"/>
      <c r="DJ18" s="401"/>
      <c r="DK18" s="400"/>
      <c r="DL18" s="401"/>
      <c r="DM18" s="400"/>
      <c r="DN18" s="401"/>
      <c r="DO18" s="400"/>
      <c r="DP18" s="401"/>
      <c r="DQ18" s="400"/>
      <c r="DR18" s="401"/>
      <c r="DS18" s="400"/>
      <c r="DT18" s="401"/>
      <c r="DU18" s="400"/>
      <c r="DV18" s="401"/>
      <c r="DW18" s="400"/>
      <c r="DX18" s="401"/>
      <c r="DY18" s="400"/>
      <c r="DZ18" s="401"/>
      <c r="EA18" s="400"/>
      <c r="EB18" s="401"/>
      <c r="EC18" s="400"/>
      <c r="ED18" s="401"/>
      <c r="EE18" s="400"/>
      <c r="EF18" s="401"/>
      <c r="EG18" s="400"/>
      <c r="EH18" s="401"/>
      <c r="EI18" s="400"/>
      <c r="EJ18" s="447"/>
      <c r="EK18" s="511"/>
      <c r="EL18" s="514"/>
      <c r="EM18" s="448"/>
      <c r="EN18" s="344"/>
      <c r="EO18" s="345"/>
      <c r="EP18" s="171">
        <f t="shared" si="22"/>
        <v>0</v>
      </c>
      <c r="EQ18" s="171">
        <f t="shared" si="23"/>
        <v>0</v>
      </c>
      <c r="ER18" s="171">
        <f t="shared" si="24"/>
        <v>0</v>
      </c>
      <c r="ES18" s="171">
        <f t="shared" si="25"/>
        <v>0</v>
      </c>
      <c r="ET18" s="171">
        <f t="shared" si="26"/>
        <v>0</v>
      </c>
      <c r="EU18" s="171">
        <f t="shared" si="27"/>
        <v>0</v>
      </c>
      <c r="EV18" s="172">
        <f t="shared" si="28"/>
        <v>0</v>
      </c>
      <c r="EW18" s="125"/>
      <c r="EX18" s="248">
        <f t="shared" si="35"/>
        <v>0</v>
      </c>
      <c r="EY18" s="174">
        <f>(L18*regular)+(M18*Cadeirantee)</f>
        <v>0</v>
      </c>
      <c r="EZ18" s="249">
        <f>SUMIF(FG18:GJ18,"&gt;0")</f>
        <v>0</v>
      </c>
      <c r="FA18" s="249">
        <f>SUMIF(FG18:GJ18,"&lt;0")+SUMIF(GN18:HP18,"&lt;0")</f>
        <v>0</v>
      </c>
      <c r="FB18" s="174">
        <v>0</v>
      </c>
      <c r="FC18" s="126">
        <f>N18*km*'VALORES TABELA'!$B$13</f>
        <v>0</v>
      </c>
      <c r="FD18" s="250">
        <f t="shared" si="36"/>
        <v>0</v>
      </c>
      <c r="FE18" s="105"/>
      <c r="FF18" s="108"/>
      <c r="FG18" s="108"/>
      <c r="FH18" s="108"/>
      <c r="FI18" s="108"/>
      <c r="FJ18" s="108"/>
      <c r="FK18" s="108"/>
      <c r="FL18" s="108"/>
      <c r="FM18" s="108"/>
      <c r="FN18" s="108"/>
      <c r="FO18" s="108"/>
      <c r="FP18" s="108"/>
      <c r="FQ18" s="108"/>
      <c r="FR18" s="108"/>
      <c r="FS18" s="108"/>
      <c r="FT18" s="108"/>
      <c r="FU18" s="108"/>
      <c r="FV18" s="108"/>
      <c r="FW18" s="108"/>
      <c r="FX18" s="108"/>
      <c r="FY18" s="108"/>
      <c r="FZ18" s="108"/>
      <c r="GA18" s="108"/>
      <c r="GB18" s="108"/>
      <c r="GC18" s="108"/>
      <c r="GD18" s="108"/>
      <c r="GE18" s="108"/>
      <c r="GF18" s="108"/>
      <c r="GG18" s="108"/>
      <c r="GH18" s="108"/>
      <c r="GI18" s="108"/>
      <c r="GJ18" s="108"/>
      <c r="GK18" s="251"/>
      <c r="GL18" s="103">
        <f t="shared" si="30"/>
        <v>0</v>
      </c>
      <c r="GM18" s="124"/>
      <c r="GN18" s="104"/>
      <c r="GO18" s="104"/>
      <c r="GP18" s="104"/>
      <c r="GQ18" s="104"/>
      <c r="GR18" s="104"/>
      <c r="GS18" s="104"/>
      <c r="GT18" s="104"/>
      <c r="GU18" s="104"/>
      <c r="GV18" s="104"/>
      <c r="GW18" s="104"/>
      <c r="GX18" s="104"/>
      <c r="GY18" s="104"/>
      <c r="GZ18" s="104"/>
      <c r="HA18" s="104"/>
      <c r="HB18" s="104"/>
      <c r="HC18" s="104"/>
      <c r="HD18" s="104"/>
      <c r="HE18" s="104"/>
      <c r="HF18" s="104"/>
      <c r="HG18" s="104"/>
      <c r="HH18" s="104"/>
      <c r="HI18" s="104"/>
      <c r="HJ18" s="104"/>
      <c r="HK18" s="104"/>
      <c r="HL18" s="104"/>
      <c r="HM18" s="104"/>
      <c r="HN18" s="104"/>
      <c r="HO18" s="104"/>
      <c r="HP18" s="104"/>
      <c r="HQ18" s="64"/>
      <c r="HR18" s="64"/>
      <c r="HS18" s="64"/>
      <c r="HT18" s="64"/>
      <c r="HU18" s="64"/>
      <c r="HV18" s="64"/>
      <c r="HW18" s="105"/>
      <c r="HX18" s="64"/>
      <c r="HY18" s="280">
        <f t="shared" si="37"/>
        <v>0</v>
      </c>
      <c r="HZ18" s="280">
        <f t="shared" si="38"/>
        <v>0</v>
      </c>
      <c r="IA18" s="280">
        <f t="shared" si="39"/>
        <v>0</v>
      </c>
      <c r="IB18" s="64"/>
      <c r="IC18" s="64"/>
    </row>
    <row r="19" spans="1:237" s="106" customFormat="1" ht="22.5" customHeight="1" x14ac:dyDescent="0.25">
      <c r="A19" s="368" t="s">
        <v>3202</v>
      </c>
      <c r="B19" s="369" t="s">
        <v>3203</v>
      </c>
      <c r="C19" s="375" t="s">
        <v>3191</v>
      </c>
      <c r="D19" s="371" t="s">
        <v>3204</v>
      </c>
      <c r="E19" s="371" t="s">
        <v>3205</v>
      </c>
      <c r="F19" s="376" t="s">
        <v>3181</v>
      </c>
      <c r="G19" s="376" t="s">
        <v>3182</v>
      </c>
      <c r="H19" s="373" t="s">
        <v>1288</v>
      </c>
      <c r="I19" s="374" t="s">
        <v>1288</v>
      </c>
      <c r="J19" s="421" t="s">
        <v>3183</v>
      </c>
      <c r="K19" s="423" t="s">
        <v>3187</v>
      </c>
      <c r="L19" s="329">
        <f>CONTINUA!BV19</f>
        <v>0</v>
      </c>
      <c r="M19" s="329">
        <f>CONTINUA!BW19</f>
        <v>0</v>
      </c>
      <c r="N19" s="657"/>
      <c r="O19" s="658" t="s">
        <v>3328</v>
      </c>
      <c r="P19" s="659">
        <v>0</v>
      </c>
      <c r="Q19" s="400"/>
      <c r="R19" s="401"/>
      <c r="S19" s="400"/>
      <c r="T19" s="401"/>
      <c r="U19" s="400"/>
      <c r="V19" s="401"/>
      <c r="W19" s="400"/>
      <c r="X19" s="401"/>
      <c r="Y19" s="400"/>
      <c r="Z19" s="401"/>
      <c r="AA19" s="400"/>
      <c r="AB19" s="401"/>
      <c r="AC19" s="400"/>
      <c r="AD19" s="401"/>
      <c r="AE19" s="400"/>
      <c r="AF19" s="401"/>
      <c r="AG19" s="400"/>
      <c r="AH19" s="401"/>
      <c r="AI19" s="400"/>
      <c r="AJ19" s="401"/>
      <c r="AK19" s="400"/>
      <c r="AL19" s="401"/>
      <c r="AM19" s="400"/>
      <c r="AN19" s="401"/>
      <c r="AO19" s="400"/>
      <c r="AP19" s="401"/>
      <c r="AQ19" s="400"/>
      <c r="AR19" s="401"/>
      <c r="AS19" s="400"/>
      <c r="AT19" s="401"/>
      <c r="AU19" s="400"/>
      <c r="AV19" s="401"/>
      <c r="AW19" s="400"/>
      <c r="AX19" s="401"/>
      <c r="AY19" s="400"/>
      <c r="AZ19" s="401"/>
      <c r="BA19" s="400"/>
      <c r="BB19" s="401"/>
      <c r="BC19" s="400"/>
      <c r="BD19" s="401"/>
      <c r="BE19" s="400"/>
      <c r="BF19" s="401"/>
      <c r="BG19" s="400"/>
      <c r="BH19" s="401"/>
      <c r="BI19" s="400"/>
      <c r="BJ19" s="401"/>
      <c r="BK19" s="400"/>
      <c r="BL19" s="401"/>
      <c r="BM19" s="400"/>
      <c r="BN19" s="401"/>
      <c r="BO19" s="400"/>
      <c r="BP19" s="401"/>
      <c r="BQ19" s="400"/>
      <c r="BR19" s="401"/>
      <c r="BS19" s="400"/>
      <c r="BT19" s="401"/>
      <c r="BU19" s="400"/>
      <c r="BV19" s="401"/>
      <c r="BW19" s="400"/>
      <c r="BX19" s="401"/>
      <c r="BY19" s="400"/>
      <c r="BZ19" s="401"/>
      <c r="CA19" s="400"/>
      <c r="CB19" s="401"/>
      <c r="CC19" s="400"/>
      <c r="CD19" s="401"/>
      <c r="CE19" s="400"/>
      <c r="CF19" s="401"/>
      <c r="CG19" s="400"/>
      <c r="CH19" s="401"/>
      <c r="CI19" s="400"/>
      <c r="CJ19" s="401"/>
      <c r="CK19" s="400"/>
      <c r="CL19" s="401"/>
      <c r="CM19" s="400"/>
      <c r="CN19" s="401"/>
      <c r="CO19" s="400"/>
      <c r="CP19" s="401"/>
      <c r="CQ19" s="400"/>
      <c r="CR19" s="401"/>
      <c r="CS19" s="400"/>
      <c r="CT19" s="401"/>
      <c r="CU19" s="400"/>
      <c r="CV19" s="401"/>
      <c r="CW19" s="400"/>
      <c r="CX19" s="401"/>
      <c r="CY19" s="400"/>
      <c r="CZ19" s="401"/>
      <c r="DA19" s="400"/>
      <c r="DB19" s="401"/>
      <c r="DC19" s="400"/>
      <c r="DD19" s="401"/>
      <c r="DE19" s="400"/>
      <c r="DF19" s="401"/>
      <c r="DG19" s="400"/>
      <c r="DH19" s="401"/>
      <c r="DI19" s="400"/>
      <c r="DJ19" s="401"/>
      <c r="DK19" s="400"/>
      <c r="DL19" s="401"/>
      <c r="DM19" s="400"/>
      <c r="DN19" s="401"/>
      <c r="DO19" s="400"/>
      <c r="DP19" s="401"/>
      <c r="DQ19" s="400"/>
      <c r="DR19" s="401"/>
      <c r="DS19" s="400"/>
      <c r="DT19" s="401"/>
      <c r="DU19" s="400"/>
      <c r="DV19" s="401"/>
      <c r="DW19" s="400"/>
      <c r="DX19" s="401"/>
      <c r="DY19" s="400"/>
      <c r="DZ19" s="401"/>
      <c r="EA19" s="400"/>
      <c r="EB19" s="401"/>
      <c r="EC19" s="400"/>
      <c r="ED19" s="401"/>
      <c r="EE19" s="400"/>
      <c r="EF19" s="401"/>
      <c r="EG19" s="400"/>
      <c r="EH19" s="401"/>
      <c r="EI19" s="400"/>
      <c r="EJ19" s="447"/>
      <c r="EK19" s="511"/>
      <c r="EL19" s="514"/>
      <c r="EM19" s="448"/>
      <c r="EN19" s="344"/>
      <c r="EO19" s="345"/>
      <c r="EP19" s="171">
        <f t="shared" si="22"/>
        <v>0</v>
      </c>
      <c r="EQ19" s="171">
        <f t="shared" si="23"/>
        <v>0</v>
      </c>
      <c r="ER19" s="171">
        <f t="shared" si="24"/>
        <v>0</v>
      </c>
      <c r="ES19" s="171">
        <f t="shared" si="25"/>
        <v>0</v>
      </c>
      <c r="ET19" s="171">
        <f t="shared" si="26"/>
        <v>0</v>
      </c>
      <c r="EU19" s="171">
        <f t="shared" si="27"/>
        <v>0</v>
      </c>
      <c r="EV19" s="172">
        <f t="shared" si="28"/>
        <v>0</v>
      </c>
      <c r="EW19" s="127"/>
      <c r="EX19" s="248">
        <f t="shared" si="35"/>
        <v>0</v>
      </c>
      <c r="EY19" s="174">
        <f>(L19*regular)+(M19*Cadeirantee)</f>
        <v>0</v>
      </c>
      <c r="EZ19" s="249">
        <f>SUMIF(FG19:GJ19,"&gt;0")</f>
        <v>0</v>
      </c>
      <c r="FA19" s="249">
        <f>SUMIF(FG19:GJ19,"&lt;0")+SUMIF(GN19:HP19,"&lt;0")</f>
        <v>0</v>
      </c>
      <c r="FB19" s="174">
        <v>0</v>
      </c>
      <c r="FC19" s="126">
        <f>N19*km*'VALORES TABELA'!$B$13</f>
        <v>0</v>
      </c>
      <c r="FD19" s="250">
        <f t="shared" si="36"/>
        <v>0</v>
      </c>
      <c r="FE19" s="105"/>
      <c r="FF19" s="118"/>
      <c r="FG19" s="118"/>
      <c r="FH19" s="118"/>
      <c r="FI19" s="118"/>
      <c r="FJ19" s="118"/>
      <c r="FK19" s="118"/>
      <c r="FL19" s="118"/>
      <c r="FM19" s="118"/>
      <c r="FN19" s="118"/>
      <c r="FO19" s="118"/>
      <c r="FP19" s="118"/>
      <c r="FQ19" s="118"/>
      <c r="FR19" s="118"/>
      <c r="FS19" s="118"/>
      <c r="FT19" s="118"/>
      <c r="FU19" s="118"/>
      <c r="FV19" s="118"/>
      <c r="FW19" s="118"/>
      <c r="FX19" s="118"/>
      <c r="FY19" s="118"/>
      <c r="FZ19" s="118"/>
      <c r="GA19" s="118"/>
      <c r="GB19" s="118"/>
      <c r="GC19" s="118"/>
      <c r="GD19" s="118"/>
      <c r="GE19" s="118"/>
      <c r="GF19" s="118"/>
      <c r="GG19" s="118"/>
      <c r="GH19" s="118"/>
      <c r="GI19" s="118"/>
      <c r="GJ19" s="118"/>
      <c r="GK19" s="252"/>
      <c r="GL19" s="103">
        <f t="shared" si="30"/>
        <v>0</v>
      </c>
      <c r="GM19" s="124"/>
      <c r="GN19" s="104"/>
      <c r="GO19" s="104"/>
      <c r="GP19" s="104"/>
      <c r="GQ19" s="104"/>
      <c r="GR19" s="104"/>
      <c r="GS19" s="104"/>
      <c r="GT19" s="104"/>
      <c r="GU19" s="104"/>
      <c r="GV19" s="104"/>
      <c r="GW19" s="104"/>
      <c r="GX19" s="104"/>
      <c r="GY19" s="104"/>
      <c r="GZ19" s="104"/>
      <c r="HA19" s="104"/>
      <c r="HB19" s="104"/>
      <c r="HC19" s="104"/>
      <c r="HD19" s="104"/>
      <c r="HE19" s="104"/>
      <c r="HF19" s="104"/>
      <c r="HG19" s="104"/>
      <c r="HH19" s="104"/>
      <c r="HI19" s="104"/>
      <c r="HJ19" s="104"/>
      <c r="HK19" s="104"/>
      <c r="HL19" s="104"/>
      <c r="HM19" s="104"/>
      <c r="HN19" s="104"/>
      <c r="HO19" s="104"/>
      <c r="HP19" s="104"/>
      <c r="HQ19" s="64"/>
      <c r="HR19" s="65"/>
      <c r="HS19" s="65"/>
      <c r="HT19" s="65"/>
      <c r="HU19" s="65"/>
      <c r="HV19" s="65"/>
      <c r="HW19" s="105"/>
      <c r="HX19" s="65"/>
      <c r="HY19" s="280">
        <f t="shared" si="37"/>
        <v>0</v>
      </c>
      <c r="HZ19" s="280">
        <f t="shared" si="38"/>
        <v>0</v>
      </c>
      <c r="IA19" s="280">
        <f t="shared" si="39"/>
        <v>0</v>
      </c>
      <c r="IB19" s="65"/>
      <c r="IC19" s="65"/>
    </row>
    <row r="20" spans="1:237" s="106" customFormat="1" ht="22.5" customHeight="1" thickBot="1" x14ac:dyDescent="0.3">
      <c r="A20" s="377" t="s">
        <v>3202</v>
      </c>
      <c r="B20" s="378" t="s">
        <v>3203</v>
      </c>
      <c r="C20" s="379" t="s">
        <v>3191</v>
      </c>
      <c r="D20" s="380" t="s">
        <v>3204</v>
      </c>
      <c r="E20" s="380" t="s">
        <v>3205</v>
      </c>
      <c r="F20" s="381" t="s">
        <v>3181</v>
      </c>
      <c r="G20" s="381" t="s">
        <v>3182</v>
      </c>
      <c r="H20" s="382" t="s">
        <v>1288</v>
      </c>
      <c r="I20" s="383" t="s">
        <v>1288</v>
      </c>
      <c r="J20" s="421" t="s">
        <v>3183</v>
      </c>
      <c r="K20" s="424" t="s">
        <v>60</v>
      </c>
      <c r="L20" s="329">
        <f>CONTINUA!BV20</f>
        <v>0</v>
      </c>
      <c r="M20" s="329">
        <f>CONTINUA!BW20</f>
        <v>0</v>
      </c>
      <c r="N20" s="657"/>
      <c r="O20" s="658" t="s">
        <v>3328</v>
      </c>
      <c r="P20" s="659">
        <v>0</v>
      </c>
      <c r="Q20" s="400"/>
      <c r="R20" s="401"/>
      <c r="S20" s="400"/>
      <c r="T20" s="401"/>
      <c r="U20" s="400"/>
      <c r="V20" s="401"/>
      <c r="W20" s="400"/>
      <c r="X20" s="401"/>
      <c r="Y20" s="400"/>
      <c r="Z20" s="401"/>
      <c r="AA20" s="400"/>
      <c r="AB20" s="401"/>
      <c r="AC20" s="400"/>
      <c r="AD20" s="401"/>
      <c r="AE20" s="400"/>
      <c r="AF20" s="401"/>
      <c r="AG20" s="400"/>
      <c r="AH20" s="401"/>
      <c r="AI20" s="400"/>
      <c r="AJ20" s="401"/>
      <c r="AK20" s="400"/>
      <c r="AL20" s="401"/>
      <c r="AM20" s="400"/>
      <c r="AN20" s="401"/>
      <c r="AO20" s="400"/>
      <c r="AP20" s="401"/>
      <c r="AQ20" s="400"/>
      <c r="AR20" s="401"/>
      <c r="AS20" s="400"/>
      <c r="AT20" s="401"/>
      <c r="AU20" s="400"/>
      <c r="AV20" s="401"/>
      <c r="AW20" s="400"/>
      <c r="AX20" s="401"/>
      <c r="AY20" s="400"/>
      <c r="AZ20" s="401"/>
      <c r="BA20" s="400"/>
      <c r="BB20" s="401"/>
      <c r="BC20" s="400"/>
      <c r="BD20" s="401"/>
      <c r="BE20" s="400"/>
      <c r="BF20" s="401"/>
      <c r="BG20" s="400"/>
      <c r="BH20" s="401"/>
      <c r="BI20" s="400"/>
      <c r="BJ20" s="401"/>
      <c r="BK20" s="400"/>
      <c r="BL20" s="401"/>
      <c r="BM20" s="400"/>
      <c r="BN20" s="401"/>
      <c r="BO20" s="400"/>
      <c r="BP20" s="401"/>
      <c r="BQ20" s="400"/>
      <c r="BR20" s="401"/>
      <c r="BS20" s="400"/>
      <c r="BT20" s="401"/>
      <c r="BU20" s="400"/>
      <c r="BV20" s="401"/>
      <c r="BW20" s="400"/>
      <c r="BX20" s="401"/>
      <c r="BY20" s="400"/>
      <c r="BZ20" s="401"/>
      <c r="CA20" s="400"/>
      <c r="CB20" s="401"/>
      <c r="CC20" s="400"/>
      <c r="CD20" s="401"/>
      <c r="CE20" s="400"/>
      <c r="CF20" s="401"/>
      <c r="CG20" s="400"/>
      <c r="CH20" s="401"/>
      <c r="CI20" s="400"/>
      <c r="CJ20" s="401"/>
      <c r="CK20" s="400"/>
      <c r="CL20" s="401"/>
      <c r="CM20" s="400"/>
      <c r="CN20" s="401"/>
      <c r="CO20" s="400"/>
      <c r="CP20" s="401"/>
      <c r="CQ20" s="400"/>
      <c r="CR20" s="401"/>
      <c r="CS20" s="400"/>
      <c r="CT20" s="401"/>
      <c r="CU20" s="400"/>
      <c r="CV20" s="401"/>
      <c r="CW20" s="400"/>
      <c r="CX20" s="401"/>
      <c r="CY20" s="400"/>
      <c r="CZ20" s="401"/>
      <c r="DA20" s="400"/>
      <c r="DB20" s="401"/>
      <c r="DC20" s="400"/>
      <c r="DD20" s="401"/>
      <c r="DE20" s="400"/>
      <c r="DF20" s="401"/>
      <c r="DG20" s="400"/>
      <c r="DH20" s="401"/>
      <c r="DI20" s="400"/>
      <c r="DJ20" s="401"/>
      <c r="DK20" s="400"/>
      <c r="DL20" s="401"/>
      <c r="DM20" s="400"/>
      <c r="DN20" s="401"/>
      <c r="DO20" s="400"/>
      <c r="DP20" s="401"/>
      <c r="DQ20" s="400"/>
      <c r="DR20" s="401"/>
      <c r="DS20" s="400"/>
      <c r="DT20" s="401"/>
      <c r="DU20" s="400"/>
      <c r="DV20" s="401"/>
      <c r="DW20" s="400"/>
      <c r="DX20" s="401"/>
      <c r="DY20" s="400"/>
      <c r="DZ20" s="401"/>
      <c r="EA20" s="400"/>
      <c r="EB20" s="401"/>
      <c r="EC20" s="400"/>
      <c r="ED20" s="401"/>
      <c r="EE20" s="400"/>
      <c r="EF20" s="401"/>
      <c r="EG20" s="400"/>
      <c r="EH20" s="401"/>
      <c r="EI20" s="400"/>
      <c r="EJ20" s="447"/>
      <c r="EK20" s="512"/>
      <c r="EL20" s="515"/>
      <c r="EM20" s="450"/>
      <c r="EN20" s="348"/>
      <c r="EO20" s="348"/>
      <c r="EP20" s="179">
        <f t="shared" si="22"/>
        <v>0</v>
      </c>
      <c r="EQ20" s="179">
        <f t="shared" si="23"/>
        <v>0</v>
      </c>
      <c r="ER20" s="179">
        <f t="shared" si="24"/>
        <v>0</v>
      </c>
      <c r="ES20" s="179">
        <f t="shared" si="25"/>
        <v>0</v>
      </c>
      <c r="ET20" s="179">
        <f t="shared" si="26"/>
        <v>0</v>
      </c>
      <c r="EU20" s="179">
        <f t="shared" si="27"/>
        <v>0</v>
      </c>
      <c r="EV20" s="172">
        <f t="shared" si="28"/>
        <v>0</v>
      </c>
      <c r="EW20" s="253"/>
      <c r="EX20" s="254">
        <v>0</v>
      </c>
      <c r="EY20" s="180">
        <v>0</v>
      </c>
      <c r="EZ20" s="255">
        <v>0</v>
      </c>
      <c r="FA20" s="255">
        <v>0</v>
      </c>
      <c r="FB20" s="180">
        <f>SUM(FF20:GI20)/2</f>
        <v>0</v>
      </c>
      <c r="FC20" s="256">
        <f>N20*km*'VALORES TABELA'!$B$13</f>
        <v>0</v>
      </c>
      <c r="FD20" s="250">
        <f t="shared" si="36"/>
        <v>0</v>
      </c>
      <c r="FE20" s="257"/>
      <c r="FF20" s="181">
        <f>((Q20+S20)*Percapita)+((R20+T20)*Cadeirante)</f>
        <v>0</v>
      </c>
      <c r="FG20" s="181">
        <f>((U20+W20)*Percapita/30*FG$4)+((V20+X20)*Cadeirante/30*FG$4)</f>
        <v>0</v>
      </c>
      <c r="FH20" s="181">
        <f>((Y20+AA20)*Percapita/30*FH$4)+((Z20+AB20)*Cadeirante/30*FH$4)</f>
        <v>0</v>
      </c>
      <c r="FI20" s="181">
        <f>((AC20+AE20)*Percapita/30*FI$4)+((AD20+AF20)*Cadeirante/30*FI$4)</f>
        <v>0</v>
      </c>
      <c r="FJ20" s="181">
        <f>((AG20+AI20)*Percapita/30*FJ$4)+((AH20+AJ20)*Cadeirante/30*FJ$4)</f>
        <v>0</v>
      </c>
      <c r="FK20" s="181">
        <f>((AK20+AM20)*Percapita/30*FK$4)+((AL20+AN20)*Cadeirante/30*FK$4)</f>
        <v>0</v>
      </c>
      <c r="FL20" s="181">
        <f>((AO20+AQ20)*Percapita/30*FL$4)+((AP20+AR20)*Cadeirante/30*FL$4)</f>
        <v>0</v>
      </c>
      <c r="FM20" s="181">
        <f>((AS20+AU20)*Percapita/30*FM$4)+((AT20+AV20)*Cadeirante/30*FM$4)</f>
        <v>0</v>
      </c>
      <c r="FN20" s="181">
        <f>((AW20+AY20)*Percapita/30*FN$4)+((AX20+AZ20)*Cadeirante/30*FN$4)</f>
        <v>0</v>
      </c>
      <c r="FO20" s="181">
        <f>((BA20+BC20)*Percapita/30*FO$4)+((BB20+BD20)*Cadeirante/30*FO$4)</f>
        <v>0</v>
      </c>
      <c r="FP20" s="181">
        <f>((BE20+BG20)*Percapita/30*FP$4)+((BF20+BH20)*Cadeirante/30*FP$4)</f>
        <v>0</v>
      </c>
      <c r="FQ20" s="181">
        <f>((BI20+BK20)*Percapita/30*FQ$4)+((BJ20+BL20)*Cadeirante/30*FQ$4)</f>
        <v>0</v>
      </c>
      <c r="FR20" s="181">
        <f>((BM20+BO20)*Percapita/30*FR$4)+((BN20+BP20)*Cadeirante/30*FR$4)</f>
        <v>0</v>
      </c>
      <c r="FS20" s="181">
        <f>((BQ20+BS20)*Percapita/30*FS$4)+((BR20+BT20)*Cadeirante/30*FS$4)</f>
        <v>0</v>
      </c>
      <c r="FT20" s="181">
        <f>((BU20+BW20)*Percapita/30*FT$4)+((BV20+BX20)*Cadeirante/30*FT$4)</f>
        <v>0</v>
      </c>
      <c r="FU20" s="181">
        <f>((BY20+CA20)*Percapita/30*FU$4)+((BZ20+CB20)*Cadeirante/30*FU$4)</f>
        <v>0</v>
      </c>
      <c r="FV20" s="181">
        <f>((CC20+CE20)*Percapita/30*FV$4)+((CD20+CF20)*Cadeirante/30*FV$4)</f>
        <v>0</v>
      </c>
      <c r="FW20" s="181">
        <f>((CG20+CI20)*Percapita/30*FW$4)+((CI20+CK20)*Cadeirante/30*FW$4)</f>
        <v>0</v>
      </c>
      <c r="FX20" s="181">
        <f>((CK20+CM20)*Percapita/30*FX$4)+((CL20+CN20)*Cadeirante/30*FX$4)</f>
        <v>0</v>
      </c>
      <c r="FY20" s="181">
        <f>((CO20+CQ20)*Percapita/30*FY$4)+((CP20+CR20)*Cadeirante/30*FY$4)</f>
        <v>0</v>
      </c>
      <c r="FZ20" s="181">
        <f>((CS20+CU20)*Percapita/30*FZ$4)+((CT20+CV20)*Cadeirante/30*FZ$4)</f>
        <v>0</v>
      </c>
      <c r="GA20" s="181">
        <f>((CW20+CY20)*Percapita/30*GA$4)+((CX20+CZ20)*Cadeirante/30*GA$4)</f>
        <v>0</v>
      </c>
      <c r="GB20" s="181">
        <f>((DA20+DC20)*Percapita/30*GB$4)+((DB20+DD20)*Cadeirante/30*GB$4)</f>
        <v>0</v>
      </c>
      <c r="GC20" s="181">
        <f>((DE20+DG20)*Percapita/30*GC$4)+((DF20+DH20)*Cadeirante/30*GC$4)</f>
        <v>0</v>
      </c>
      <c r="GD20" s="181">
        <f>((DI20+DK20)*Percapita/30*GD$4)+((DJ20+DL20)*Cadeirante/30*GD$4)</f>
        <v>0</v>
      </c>
      <c r="GE20" s="181">
        <f>((DM20+DO20)*Percapita/30*GE$4)+((DN20+DP20)*Cadeirante/30*GE$4)</f>
        <v>0</v>
      </c>
      <c r="GF20" s="181">
        <f>((DQ20+DS20)*Percapita/30*GF$4)+((DR20+DT20)*Cadeirante/30*GF$4)</f>
        <v>0</v>
      </c>
      <c r="GG20" s="181">
        <f>((DU20+DW20)*Percapita/30*GG$4)+((DV20+DX20)*Cadeirante/30*GG$4)</f>
        <v>0</v>
      </c>
      <c r="GH20" s="181">
        <f>((DY20+EA20)*Percapita/30*GH$4)+((DZ20+EB20)*Cadeirante/30*GH$4)</f>
        <v>0</v>
      </c>
      <c r="GI20" s="181">
        <f>((EC20+EE20)*Percapita/30*GI$4)+((ED20+EF20)*Cadeirante/30*GI$4)</f>
        <v>0</v>
      </c>
      <c r="GJ20" s="181">
        <f>((EG20+EI20)*Percapita)+((EH20+EJ20)*Cadeirante)</f>
        <v>0</v>
      </c>
      <c r="GK20" s="258"/>
      <c r="GL20" s="103">
        <f t="shared" si="30"/>
        <v>0</v>
      </c>
      <c r="GM20" s="124"/>
      <c r="GN20" s="182"/>
      <c r="GO20" s="182"/>
      <c r="GP20" s="182"/>
      <c r="GQ20" s="182"/>
      <c r="GR20" s="182"/>
      <c r="GS20" s="182"/>
      <c r="GT20" s="182"/>
      <c r="GU20" s="182"/>
      <c r="GV20" s="182"/>
      <c r="GW20" s="182"/>
      <c r="GX20" s="182"/>
      <c r="GY20" s="182"/>
      <c r="GZ20" s="182"/>
      <c r="HA20" s="182"/>
      <c r="HB20" s="182"/>
      <c r="HC20" s="182"/>
      <c r="HD20" s="182"/>
      <c r="HE20" s="182"/>
      <c r="HF20" s="182"/>
      <c r="HG20" s="182"/>
      <c r="HH20" s="182"/>
      <c r="HI20" s="182"/>
      <c r="HJ20" s="182"/>
      <c r="HK20" s="182"/>
      <c r="HL20" s="182"/>
      <c r="HM20" s="182"/>
      <c r="HN20" s="182"/>
      <c r="HO20" s="182"/>
      <c r="HP20" s="259"/>
      <c r="HQ20" s="64"/>
      <c r="HW20" s="257"/>
      <c r="HY20" s="280">
        <f t="shared" si="37"/>
        <v>0</v>
      </c>
      <c r="HZ20" s="280">
        <f t="shared" si="38"/>
        <v>0</v>
      </c>
      <c r="IA20" s="280">
        <f t="shared" si="39"/>
        <v>0</v>
      </c>
    </row>
    <row r="21" spans="1:237" s="106" customFormat="1" ht="22.5" customHeight="1" x14ac:dyDescent="0.25">
      <c r="A21" t="s">
        <v>3206</v>
      </c>
      <c r="B21" s="522" t="s">
        <v>3207</v>
      </c>
      <c r="C21" s="523">
        <v>4</v>
      </c>
      <c r="D21" s="524" t="s">
        <v>3208</v>
      </c>
      <c r="E21" s="524" t="s">
        <v>3209</v>
      </c>
      <c r="F21" s="525" t="s">
        <v>3181</v>
      </c>
      <c r="G21" s="525" t="s">
        <v>3182</v>
      </c>
      <c r="H21" s="350" t="s">
        <v>1289</v>
      </c>
      <c r="I21" s="351" t="s">
        <v>1289</v>
      </c>
      <c r="J21" s="409" t="s">
        <v>3183</v>
      </c>
      <c r="K21" s="410" t="s">
        <v>3184</v>
      </c>
      <c r="L21" s="329">
        <f>CONTINUA!BV21</f>
        <v>0</v>
      </c>
      <c r="M21" s="329">
        <f>CONTINUA!BW21</f>
        <v>0</v>
      </c>
      <c r="N21" s="657"/>
      <c r="O21" s="658" t="s">
        <v>3329</v>
      </c>
      <c r="P21" s="659">
        <v>0</v>
      </c>
      <c r="Q21" s="400"/>
      <c r="R21" s="401"/>
      <c r="S21" s="400"/>
      <c r="T21" s="401"/>
      <c r="U21" s="400"/>
      <c r="V21" s="401"/>
      <c r="W21" s="400"/>
      <c r="X21" s="401"/>
      <c r="Y21" s="400"/>
      <c r="Z21" s="401"/>
      <c r="AA21" s="400"/>
      <c r="AB21" s="401"/>
      <c r="AC21" s="400"/>
      <c r="AD21" s="401"/>
      <c r="AE21" s="400"/>
      <c r="AF21" s="401"/>
      <c r="AG21" s="400"/>
      <c r="AH21" s="401"/>
      <c r="AI21" s="400"/>
      <c r="AJ21" s="401"/>
      <c r="AK21" s="400"/>
      <c r="AL21" s="401"/>
      <c r="AM21" s="400"/>
      <c r="AN21" s="401"/>
      <c r="AO21" s="400"/>
      <c r="AP21" s="401"/>
      <c r="AQ21" s="400"/>
      <c r="AR21" s="401"/>
      <c r="AS21" s="400"/>
      <c r="AT21" s="401"/>
      <c r="AU21" s="400"/>
      <c r="AV21" s="401"/>
      <c r="AW21" s="400"/>
      <c r="AX21" s="401"/>
      <c r="AY21" s="400"/>
      <c r="AZ21" s="401"/>
      <c r="BA21" s="400"/>
      <c r="BB21" s="401"/>
      <c r="BC21" s="400"/>
      <c r="BD21" s="401"/>
      <c r="BE21" s="400"/>
      <c r="BF21" s="401"/>
      <c r="BG21" s="400"/>
      <c r="BH21" s="401"/>
      <c r="BI21" s="400"/>
      <c r="BJ21" s="401"/>
      <c r="BK21" s="400"/>
      <c r="BL21" s="401"/>
      <c r="BM21" s="400"/>
      <c r="BN21" s="401"/>
      <c r="BO21" s="400"/>
      <c r="BP21" s="401"/>
      <c r="BQ21" s="400"/>
      <c r="BR21" s="401"/>
      <c r="BS21" s="400"/>
      <c r="BT21" s="401"/>
      <c r="BU21" s="400"/>
      <c r="BV21" s="401"/>
      <c r="BW21" s="400"/>
      <c r="BX21" s="401"/>
      <c r="BY21" s="400"/>
      <c r="BZ21" s="401"/>
      <c r="CA21" s="400"/>
      <c r="CB21" s="401"/>
      <c r="CC21" s="400"/>
      <c r="CD21" s="401"/>
      <c r="CE21" s="400"/>
      <c r="CF21" s="401"/>
      <c r="CG21" s="400"/>
      <c r="CH21" s="401"/>
      <c r="CI21" s="400"/>
      <c r="CJ21" s="401"/>
      <c r="CK21" s="400"/>
      <c r="CL21" s="401"/>
      <c r="CM21" s="400"/>
      <c r="CN21" s="401"/>
      <c r="CO21" s="400"/>
      <c r="CP21" s="401"/>
      <c r="CQ21" s="400"/>
      <c r="CR21" s="401"/>
      <c r="CS21" s="400"/>
      <c r="CT21" s="401"/>
      <c r="CU21" s="400"/>
      <c r="CV21" s="401"/>
      <c r="CW21" s="400"/>
      <c r="CX21" s="401"/>
      <c r="CY21" s="400"/>
      <c r="CZ21" s="401"/>
      <c r="DA21" s="400"/>
      <c r="DB21" s="401"/>
      <c r="DC21" s="400"/>
      <c r="DD21" s="401"/>
      <c r="DE21" s="400"/>
      <c r="DF21" s="401"/>
      <c r="DG21" s="400"/>
      <c r="DH21" s="401"/>
      <c r="DI21" s="400"/>
      <c r="DJ21" s="401"/>
      <c r="DK21" s="400"/>
      <c r="DL21" s="401"/>
      <c r="DM21" s="400"/>
      <c r="DN21" s="401"/>
      <c r="DO21" s="400"/>
      <c r="DP21" s="401"/>
      <c r="DQ21" s="400"/>
      <c r="DR21" s="401"/>
      <c r="DS21" s="400"/>
      <c r="DT21" s="401"/>
      <c r="DU21" s="400"/>
      <c r="DV21" s="401"/>
      <c r="DW21" s="400"/>
      <c r="DX21" s="401"/>
      <c r="DY21" s="400"/>
      <c r="DZ21" s="401"/>
      <c r="EA21" s="400"/>
      <c r="EB21" s="401"/>
      <c r="EC21" s="400"/>
      <c r="ED21" s="401"/>
      <c r="EE21" s="400"/>
      <c r="EF21" s="401"/>
      <c r="EG21" s="400"/>
      <c r="EH21" s="401"/>
      <c r="EI21" s="400"/>
      <c r="EJ21" s="447"/>
      <c r="EK21" s="510"/>
      <c r="EL21" s="513"/>
      <c r="EM21" s="520"/>
      <c r="EN21" s="520"/>
      <c r="EO21" s="520"/>
      <c r="EP21" s="171">
        <f t="shared" si="22"/>
        <v>0</v>
      </c>
      <c r="EQ21" s="171">
        <f t="shared" si="23"/>
        <v>0</v>
      </c>
      <c r="ER21" s="171">
        <f t="shared" si="24"/>
        <v>0</v>
      </c>
      <c r="ES21" s="171">
        <f t="shared" si="25"/>
        <v>0</v>
      </c>
      <c r="ET21" s="171">
        <f t="shared" si="26"/>
        <v>0</v>
      </c>
      <c r="EU21" s="171">
        <f t="shared" si="27"/>
        <v>0</v>
      </c>
      <c r="EV21" s="172">
        <f t="shared" si="28"/>
        <v>0</v>
      </c>
      <c r="EW21" s="367">
        <f>IF(C21=4,IF(MAX(Q21:EJ23)&gt;0,(Especiall/30*(IF(($G21-$F21)=($G$5-$F$5),30,IF(DAY($G21)=31,($G21-$F21),($G21-$F21)+1)))),0),0)</f>
        <v>11465.63</v>
      </c>
      <c r="EX21" s="248">
        <f t="shared" ref="EX21:EX24" si="40">FF21</f>
        <v>385.23</v>
      </c>
      <c r="EY21" s="174">
        <f>(L21*regular)+(M21*Cadeirantee)</f>
        <v>0</v>
      </c>
      <c r="EZ21" s="249">
        <f>SUMIF(FG21:GJ21,"&gt;0")</f>
        <v>0</v>
      </c>
      <c r="FA21" s="249">
        <f>SUMIF(FG21:GJ21,"&lt;0")+SUMIF(GN21:HP21,"&lt;0")</f>
        <v>0</v>
      </c>
      <c r="FB21" s="174">
        <v>0</v>
      </c>
      <c r="FC21" s="175">
        <f>N21*km*'VALORES TABELA'!$B$13</f>
        <v>0</v>
      </c>
      <c r="FD21" s="250">
        <f>GL21</f>
        <v>0</v>
      </c>
      <c r="FE21" s="176">
        <f>(EW21+EW22+EW23+EW24+EX21+EX22+EX23+EX24+EY21+EY22+EY23+EY24+EY25+EZ21+EZ22+EZ23+EZ24+FA21+FA22+FA23+FA24+FC21+FC22+FC23+FC24+HY21-HZ21-IA21+FD21+FD22+FD23+FD24+FB25)</f>
        <v>11850.859999999999</v>
      </c>
      <c r="FF21" s="177">
        <f>IF(C21=4,SUM(Q21+Q22+Q23+S21+S22+S23)*Percapita/30*FF$4+(R21+R22+R23+T21+T22+T23)*Cadeirante/30*FF$4,IF(C21=3,IF(Q24+S24=10,Fixo/30*FF$4+(Q21+Q22+Q23+S21+S22+S23)*Percapita/30*FF$4+(R24+T24)*Cadeirante/30*FF$4,IF(Q24+S24&lt;=9,(Q24+S24)*Crechee/30*FF$4)+(R24+T24)*Cadeirante/30*FF$4+(Q21+Q22+Q23+S21+S22+S23)*Percapita/30*FF$4)+IF(Q24+S24&gt;=11,Fixo/30*FF$4+(Q24+S24-10)*Crechee/30*FF$4,0),IF(C21=2,IF(R21+R22+R23+R24+T21+T22+T23+T24=1,Cadeirante/30*FF$4,IF(R21+R22+R23+R24+T21+T22+T23+T24=2,Fixo/30*FF$4,IF(R21+R22+R23+R24+T21+T22+T23+T24&gt;2,Fixo/30*FF$4+(R21+R22+R23+R24+T21+T22+T23+T24-2)*Cadeirante/30*FF$4)))+(Q21+Q22+Q23+S21+S22+S23)*Percapita/30*FF$4+(Q24+S24)*Crechee/30*FF$4,IF(C21=1,IF(Q21+Q22+Q23+R21+R22+R23+S21+S22+S23+T21+T22+T23&lt;=15,(Q21+Q22+Q23+S21+S22+S23)*Percapita/30*FF$4,IF(Q21+Q22+Q23+R21+R22+R23+S21+S22+S23+T21+T22+T23&gt;=16,Fixo/30*FF$4+(Q21+Q22+Q23+R21+R22+R23+S21+S22+S23+T21+T22-16)*Percapita/30*FF$4))))))</f>
        <v>385.23</v>
      </c>
      <c r="FG21" s="177">
        <f>IF(C21=4,SUM(U21+U22+U23+W21+W22+W23)*Percapita/30*FG$4+(V21+V22+V23+X21+X22+X23)*Cadeirante/30*FG$4,IF(C21=3,IF(U24+W24=10,Fixo/30*FG$4+(U21+U22+U23+W21+W22+W23)*Percapita/30*FG$4+(V24+X24)*Cadeirante/30*FG$4,IF(U24+W24&lt;=9,(U24+W24)*Crechee/30*FG$4)+(V24+X24)*Cadeirante/30*FG$4+(U21+U22+U23+W21+W22+W23)*Percapita/30*FG$4)+IF(U24+W24&gt;=11,Fixo/30*FG$4+(U24+W24-10)*Crechee/30*FG$4,0),IF(C21=2,IF(V21+V22+V23+V24+X21+X22+X23+X24=1,Cadeirante/30*FG$4,IF(V21+V22+V23+V24+X21+X22+X23+X24=2,Fixo/30*FG$4,IF(V21+V22+V23+V24+X21+X22+X23+X24&gt;2,Fixo/30*FG$4+(V21+V22+V23+V24+X21+X22+X23+X24-2)*Cadeirante/30*FG$4)))+(U21+U22+U23+W21+W22+W23)*Percapita/30*FG$4+(U24+W24)*Crechee/30*FG$4,IF(C21=1,IF(U21+U22+U23+V21+V22+V23+W21+W22+W23+X21+X22+X23&lt;=15,(U21+U22+U23+W21+W22+W23)*Percapita/30*FG$4,IF(U21+U22+U23+V21+V22+V23+W21+W22+W23+X21+X22+X23&gt;=16,Fixo/30*FG$4+(U21+U22+U23+V21+V22+V23+W21+W22+W23+X21+X22-16)*Percapita/30*FG$4))))))</f>
        <v>0</v>
      </c>
      <c r="FH21" s="177">
        <f>IF(C21=4,SUM(Y21+Y22+Y23+AA21+AA22+AA23)*Percapita/30*FH$4+(Z21+Z22+Z23+AB21+AB22+AB23)*Cadeirante/30*FH$4,IF(C21=3,IF(Y24+AA24=10,Fixo/30*FH$4+(Y21+Y22+Y23+AA21+AA22+AA23)*Percapita/30*FH$4+(Z24+AB24)*Cadeirante/30*FH$4,IF(Y24+AA24&lt;=9,(Y24+AA24)*Crechee/30*FH$4)+(Z24+AB24)*Cadeirante/30*FH$4+(Y21+Y22+Y23+AA21+AA22+AA23)*Percapita/30*FH$4)+IF(Y24+AA24&gt;=11,Fixo/30*FH$4+(Y24+AA24-10)*Crechee/30*FH$4,0),IF(C21=2,IF(Z21+Z22+Z23+Z24+AB21+AB22+AB23+AB24=1,Cadeirante/30*FH$4,IF(Z21+Z22+Z23+Z24+AB21+AB22+AB23+AB24=2,Fixo/30*FH$4,IF(Z21+Z22+Z23+Z24+AB21+AB22+AB23+AB24&gt;2,Fixo/30*FH$4+(Z21+Z22+Z23+Z24+AB21+AB22+AB23+AB24-2)*Cadeirante/30*FH$4)))+(Y21+Y22+Y23+AA21+AA22+AA23)*Percapita/30*FH$4+(Y24+AA24)*Crechee/30*FH$4,IF(C21=1,IF(Y21+Y22+Y23+Z21+Z22+Z23+AA21+AA22+AA23+AB21+AB22+AB23&lt;=15,(Y21+Y22+Y23+AA21+AA22+AA23)*Percapita/30*FH$4,IF(Y21+Y22+Y23+Z21+Z22+Z23+AA21+AA22+AA23+AB21+AB22+AB23&gt;=16,Fixo/30*FH$4+(Y21+Y22+Y23+Z21+Z22+Z23+AA21+AA22+AA23+AB21+AB22-16)*Percapita/30*FH$4))))))</f>
        <v>0</v>
      </c>
      <c r="FI21" s="177">
        <f>IF(C21=4,SUM(AC21+AC22+AC23+AE21+AE22+AE23)*Percapita/30*FI$4+(AD21+AD22+AD23+AF21+AF22+AF23)*Cadeirante/30*FI$4,IF(C21=3,IF(AC24+AE24=10,Fixo/30*FI$4+(AC21+AC22+AC23+AE21+AE22+AE23)*Percapita/30*FI$4+(AD24+AF24)*Cadeirante/30*FI$4,IF(AC24+AE24&lt;=9,(AC24+AE24)*Crechee/30*FI$4)+(AD24+AF24)*Cadeirante/30*FI$4+(AC21+AC22+AC23+AE21+AE22+AE23)*Percapita/30*FI$4)+IF(AC24+AE24&gt;=11,Fixo/30*FI$4+(AC24+AE24-10)*Crechee/30*FI$4,0),IF(C21=2,IF(AD21+AD22+AD23+AD24+AF21+AF22+AF23+AF24=1,Cadeirante/30*FI$4,IF(AD21+AD22+AD23+AD24+AF21+AF22+AF23+AF24=2,Fixo/30*FI$4,IF(AD21+AD22+AD23+AD24+AF21+AF22+AF23+AF24&gt;2,Fixo/30*FI$4+(AD21+AD22+AD23+AD24+AF21+AF22+AF23+AF24-2)*Cadeirante/30*FI$4)))+(AC21+AC22+AC23+AE21+AE22+AE23)*Percapita/30*FI$4+(AC24+AE24)*Crechee/30*FI$4,IF(C21=1,IF(AC21+AC22+AC23+AD21+AD22+AD23+AE21+AE22+AE23+AF21+AF22+AF23&lt;=15,(AC21+AC22+AC23+AE21+AE22+AE23)*Percapita/30*FI$4,IF(AC21+AC22+AC23+AD21+AD22+AD23+AE21+AE22+AE23+AF21+AF22+AF23&gt;=16,Fixo/30*FI$4+(AC21+AC22+AC23+AD21+AD22+AD23+AE21+AE22+AE23+AF21+AF22-16)*Percapita/30*FI$4))))))</f>
        <v>0</v>
      </c>
      <c r="FJ21" s="177">
        <f>IF(C21=4,SUM(AG21+AG22+AG23+AI21+AI22+AI23)*Percapita/30*FJ$4+(AH21+AH22+AH23+AJ21+AJ22+AJ23)*Cadeirante/30*FJ$4,IF(C21=3,IF(AG24+AI24=10,Fixo/30*FJ$4+(AG21+AG22+AG23+AI21+AI22+AI23)*Percapita/30*FJ$4+(AH24+AJ24)*Cadeirante/30*FJ$4,IF(AG24+AI24&lt;=9,(AG24+AI24)*Crechee/30*FJ$4)+(AH24+AJ24)*Cadeirante/30*FJ$4+(AG21+AG22+AG23+AI21+AI22+AI23)*Percapita/30*FJ$4)+IF(AG24+AI24&gt;=11,Fixo/30*FJ$4+(AG24+AI24-10)*Crechee/30*FJ$4,0),IF(C21=2,IF(AH21+AH22+AH23+AH24+AJ21+AJ22+AJ23+AJ24=1,Cadeirante/30*FJ$4,IF(AH21+AH22+AH23+AH24+AJ21+AJ22+AJ23+AJ24=2,Fixo/30*FJ$4,IF(AH21+AH22+AH23+AH24+AJ21+AJ22+AJ23+AJ24&gt;2,Fixo/30*FJ$4+(AH21+AH22+AH23+AH24+AJ21+AJ22+AJ23+AJ24-2)*Cadeirante/30*FJ$4)))+(AG21+AG22+AG23+AI21+AI22+AI23)*Percapita/30*FJ$4+(AG24+AI24)*Crechee/30*FJ$4,IF(C21=1,IF(AG21+AG22+AG23+AH21+AH22+AH23+AI21+AI22+AI23+AJ21+AJ22+AJ23&lt;=15,(AG21+AG22+AG23+AI21+AI22+AI23)*Percapita/30*FJ$4,IF(AG21+AG22+AG23+AH21+AH22+AH23+AI21+AI22+AI23+AJ21+AJ22+AJ23&gt;=16,Fixo/30*FJ$4+(AG21+AG22+AG23+AH21+AH22+AH23+AI21+AI22+AI23+AJ21+AJ22-16)*Percapita/30*FJ$4))))))</f>
        <v>0</v>
      </c>
      <c r="FK21" s="177">
        <f>IF(C21=4,SUM(AK21+AK22+AK23+AM21+AM22+AM23)*Percapita/30*FK$4+(AL21+AL22+AL23+AN21+AN22+AN23)*Cadeirante/30*FK$4,IF(C21=3,IF(AK24+AM24=10,Fixo/30*FK$4+(AK21+AK22+AK23+AM21+AM22+AM23)*Percapita/30*FK$4+(AL24+AN24)*Cadeirante/30*FK$4,IF(AK24+AM24&lt;=9,(AK24+AM24)*Crechee/30*FK$4)+(AL24+AN24)*Cadeirante/30*FK$4+(AK21+AK22+AK23+AM21+AM22+AM23)*Percapita/30*FK$4)+IF(AK24+AM24&gt;=11,Fixo/30*FK$4+(AK24+AM24-10)*Crechee/30*FK$4,0),IF(C21=2,IF(AL21+AL22+AL23+AL24+AN21+AN22+AN23+AN24=1,Cadeirante/30*FK$4,IF(AL21+AL22+AL23+AL24+AN21+AN22+AN23+AN24=2,Fixo/30*FK$4,IF(AL21+AL22+AL23+AL24+AN21+AN22+AN23+AN24&gt;2,Fixo/30*FK$4+(AL21+AL22+AL23+AL24+AN21+AN22+AN23+AN24-2)*Cadeirante/30*FK$4)))+(AK21+AK22+AK23+AM21+AM22+AM23)*Percapita/30*FK$4+(AK24+AM24)*Crechee/30*FK$4,IF(C21=1,IF(AK21+AK22+AK23+AL21+AL22+AL23+AM21+AM22+AM23+AN21+AN22+AN23&lt;=15,(AK21+AK22+AK23+AM21+AM22+AM23)*Percapita/30*FK$4,IF(AK21+AK22+AK23+AL21+AL22+AL23+AM21+AM22+AM23+AN21+AN22+AN23&gt;=16,Fixo/30*FK$4+(AK21+AK22+AK23+AL21+AL22+AL23+AM21+AM22+AM23+AN21+AN22-16)*Percapita/30*FK$4))))))</f>
        <v>0</v>
      </c>
      <c r="FL21" s="177">
        <f>IF(C21=4,SUM(AO21+AO22+AO23+AQ21+AQ22+AQ23)*Percapita/30*FL$4+(AP21+AP22+AP23+AR21+AR22+AR23)*Cadeirante/30*FL$4,IF(C21=3,IF(AO24+AQ24=10,Fixo/30*FL$4+(AO21+AO22+AO23+AQ21+AQ22+AQ23)*Percapita/30*FL$4+(AP24+AR24)*Cadeirante/30*FL$4,IF(AO24+AQ24&lt;=9,(AO24+AQ24)*Crechee/30*FL$4)+(AP24+AR24)*Cadeirante/30*FL$4+(AO21+AO22+AO23+AQ21+AQ22+AQ23)*Percapita/30*FL$4)+IF(AO24+AQ24&gt;=11,Fixo/30*FL$4+(AO24+AQ24-10)*Crechee/30*FL$4,0),IF(C21=2,IF(AP21+AP22+AP23+AP24+AR21+AR22+AR23+AR24=1,Cadeirante/30*FL$4,IF(AP21+AP22+AP23+AP24+AR21+AR22+AR23+AR24=2,Fixo/30*FL$4,IF(AP21+AP22+AP23+AP24+AR21+AR22+AR23+AR24&gt;2,Fixo/30*FL$4+(AP21+AP22+AP23+AP24+AR21+AR22+AR23+AR24-2)*Cadeirante/30*FL$4)))+(AO21+AO22+AO23+AQ21+AQ22+AQ23)*Percapita/30*FL$4+(AO24+AQ24)*Crechee/30*FL$4,IF(C21=1,IF(AO21+AO22+AO23+AP21+AP22+AP23+AQ21+AQ22+AQ23+AR21+AR22+AR23&lt;=15,(AO21+AO22+AO23+AQ21+AQ22+AQ23)*Percapita/30*FL$4,IF(AO21+AO22+AO23+AP21+AP22+AP23+AQ21+AQ22+AQ23+AR21+AR22+AR23&gt;=16,Fixo/30*FL$4+(AO21+AO22+AO23+AP21+AP22+AP23+AQ21+AQ22+AQ23+AR21+AR22-16)*Percapita/30*FL$4))))))</f>
        <v>0</v>
      </c>
      <c r="FM21" s="177">
        <f>IF(C21=4,SUM(AS21+AS22+AS23+AU21+AU22+AU23)*Percapita/30*FM$4+(AT21+AT22+AT23+AV21+AV22+AV23)*Cadeirante/30*FM$4,IF(C21=3,IF(AS24+AU24=10,Fixo/30*FM$4+(AS21+AS22+AS23+AU21+AU22+AU23)*Percapita/30*FM$4+(AT24+AV24)*Cadeirante/30*FM$4,IF(AS24+AU24&lt;=9,(AS24+AU24)*Crechee/30*FM$4)+(AT24+AV24)*Cadeirante/30*FM$4+(AS21+AS22+AS23+AU21+AU22+AU23)*Percapita/30*FM$4)+IF(AS24+AU24&gt;=11,Fixo/30*FM$4+(AS24+AU24-10)*Crechee/30*FM$4,0),IF(C21=2,IF(AT21+AT22+AT23+AT24+AV21+AV22+AV23+AV24=1,Cadeirante/30*FM$4,IF(AT21+AT22+AT23+AT24+AV21+AV22+AV23+AV24=2,Fixo/30*FM$4,IF(AT21+AT22+AT23+AT24+AV21+AV22+AV23+AV24&gt;2,Fixo/30*FM$4+(AT21+AT22+AT23+AT24+AV21+AV22+AV23+AV24-2)*Cadeirante/30*FM$4)))+(AS21+AS22+AS23+AU21+AU22+AU23)*Percapita/30*FM$4+(AS24+AU24)*Crechee/30*FM$4,IF(C21=1,IF(AS21+AS22+AS23+AT21+AT22+AT23+AU21+AU22+AU23+AV21+AV22+AV23&lt;=15,(AS21+AS22+AS23+AU21+AU22+AU23)*Percapita/30*FM$4,IF(AS21+AS22+AS23+AT21+AT22+AT23+AU21+AU22+AU23+AV21+AV22+AV23&gt;=16,Fixo/30*FM$4+(AS21+AS22+AS23+AT21+AT22+AT23+AU21+AU22+AU23+AV21+AV22-16)*Percapita/30*FM$4))))))</f>
        <v>0</v>
      </c>
      <c r="FN21" s="177">
        <f>IF(C21=4,SUM(AW21+AW22+AW23+AY21+AY22+AY23)*Percapita/30*FN$4+(AX21+AX22+AX23+AZ21+AZ22+AZ23)*Cadeirante/30*FN$4,IF(C21=3,IF(AW24+AY24=10,Fixo/30*FN$4+(AW21+AW22+AW23+AY21+AY22+AY23)*Percapita/30*FN$4+(AX24+AZ24)*Cadeirante/30*FN$4,IF(AW24+AY24&lt;=9,(AW24+AY24)*Crechee/30*FN$4)+(AX24+AZ24)*Cadeirante/30*FN$4+(AW21+AW22+AW23+AY21+AY22+AY23)*Percapita/30*FN$4)+IF(AW24+AY24&gt;=11,Fixo/30*FN$4+(AW24+AY24-10)*Crechee/30*FN$4,0),IF(C21=2,IF(AX21+AX22+AX23+AX24+AZ21+AZ22+AZ23+AZ24=1,Cadeirante/30*FN$4,IF(AX21+AX22+AX23+AX24+AZ21+AZ22+AZ23+AZ24=2,Fixo/30*FN$4,IF(AX21+AX22+AX23+AX24+AZ21+AZ22+AZ23+AZ24&gt;2,Fixo/30*FN$4+(AX21+AX22+AX23+AX24+AZ21+AZ22+AZ23+AZ24-2)*Cadeirante/30*FN$4)))+(AW21+AW22+AW23+AY21+AY22+AY23)*Percapita/30*FN$4+(AW24+AY24)*Crechee/30*FN$4,IF(C21=1,IF(AW21+AW22+AW23+AX21+AX22+AX23+AY21+AY22+AY23+AZ21+AZ22+AZ23&lt;=15,(AW21+AW22+AW23+AY21+AY22+AY23)*Percapita/30*FN$4,IF(AW21+AW22+AW23+AX21+AX22+AX23+AY21+AY22+AY23+AZ21+AZ22+AZ23&gt;=16,Fixo/30*FN$4+(AW21+AW22+AW23+AX21+AX22+AX23+AY21+AY22+AY23+AZ21+AZ22-16)*Percapita/30*FN$4))))))</f>
        <v>0</v>
      </c>
      <c r="FO21" s="177">
        <f>IF(C21=4,SUM(BA21+BA22+BA23+BC21+BC22+BC23)*Percapita/30*FO$4+(BB21+BB22+BB23+BD21+BD22+BD23)*Cadeirante/30*FO$4,IF(C21=3,IF(BA24+BC24=10,Fixo/30*FO$4+(BA21+BA22+BA23+BC21+BC22+BC23)*Percapita/30*FO$4+(BB24+BD24)*Cadeirante/30*FO$4,IF(BA24+BC24&lt;=9,(BA24+BC24)*Crechee/30*FO$4)+(BB24+BD24)*Cadeirante/30*FO$4+(BA21+BA22+BA23+BC21+BC22+BC23)*Percapita/30*FO$4)+IF(BA24+BC24&gt;=11,Fixo/30*FO$4+(BA24+BC24-10)*Crechee/30*FO$4,0),IF(C21=2,IF(BB21+BB22+BB23+BB24+BD21+BD22+BD23+BD24=1,Cadeirante/30*FO$4,IF(BB21+BB22+BB23+BB24+BD21+BD22+BD23+BD24=2,Fixo/30*FO$4,IF(BB21+BB22+BB23+BB24+BD21+BD22+BD23+BD24&gt;2,Fixo/30*FO$4+(BB21+BB22+BB23+BB24+BD21+BD22+BD23+BD24-2)*Cadeirante/30*FO$4)))+(BA21+BA22+BA23+BC21+BC22+BC23)*Percapita/30*FO$4+(BA24+BC24)*Crechee/30*FO$4,IF(C21=1,IF(BA21+BA22+BA23+BB21+BB22+BB23+BC21+BC22+BC23+BD21+BD22+BD23&lt;=15,(BA21+BA22+BA23+BC21+BC22+BC23)*Percapita/30*FO$4,IF(BA21+BA22+BA23+BB21+BB22+BB23+BC21+BC22+BC23+BD21+BD22+BD23&gt;=16,Fixo/30*FO$4+(BA21+BA22+BA23+BB21+BB22+BB23+BC21+BC22+BC23+BD21+BD22-16)*Percapita/30*FO$4))))))</f>
        <v>0</v>
      </c>
      <c r="FP21" s="177">
        <f>IF(C21=4,SUM(BE21+BE22+BE23+BG21+BG22+BG23)*Percapita/30*FP$4+(BF21+BF22+BF23+BH21+BH22+BH23)*Cadeirante/30*FP$4,IF(C21=3,IF(BE24+BG24=10,Fixo/30*FP$4+(BE21+BE22+BE23+BG21+BG22+BG23)*Percapita/30*FP$4+(BF24+BH24)*Cadeirante/30*FP$4,IF(BE24+BG24&lt;=9,(BE24+BG24)*Crechee/30*FP$4)+(BF24+BH24)*Cadeirante/30*FP$4+(BE21+BE22+BE23+BG21+BG22+BG23)*Percapita/30*FP$4)+IF(BE24+BG24&gt;=11,Fixo/30*FP$4+(BE24+BG24-10)*Crechee/30*FP$4,0),IF(C21=2,IF(BF21+BF22+BF23+BF24+BH21+BH22+BH23+BH24=1,Cadeirante/30*FP$4,IF(BF21+BF22+BF23+BF24+BH21+BH22+BH23+BH24=2,Fixo/30*FP$4,IF(BF21+BF22+BF23+BF24+BH21+BH22+BH23+BH24&gt;2,Fixo/30*FP$4+(BF21+BF22+BF23+BF24+BH21+BH22+BH23+BH24-2)*Cadeirante/30*FP$4)))+(BE21+BE22+BE23+BG21+BG22+BG23)*Percapita/30*FP$4+(BE24+BG24)*Crechee/30*FP$4,IF(C21=1,IF(BE21+BE22+BE23+BF21+BF22+BF23+BG21+BG22+BG23+BH21+BH22+BH23&lt;=15,(BE21+BE22+BE23+BG21+BG22+BG23)*Percapita/30*FP$4,IF(BE21+BE22+BE23+BF21+BF22+BF23+BG21+BG22+BG23+BH21+BH22+BH23&gt;=16,Fixo/30*FP$4+(BE21+BE22+BE23+BF21+BF22+BF23+BG21+BG22+BG23+BH21+BH22-16)*Percapita/30*FP$4))))))</f>
        <v>0</v>
      </c>
      <c r="FQ21" s="177">
        <f>IF(C21=4,SUM(BI21+BI22+BI23+BK21+BK22+BK23)*Percapita/30*FQ$4+(BJ21+BJ22+BJ23+BL21+BL22+BL23)*Cadeirante/30*FQ$4,IF(C21=3,IF(BI24+BK24=10,Fixo/30*FQ$4+(BI21+BI22+BI23+BK21+BK22+BK23)*Percapita/30*FQ$4+(BJ24+BL24)*Cadeirante/30*FQ$4,IF(BI24+BK24&lt;=9,(BI24+BK24)*Crechee/30*FQ$4)+(BJ24+BL24)*Cadeirante/30*FQ$4+(BI21+BI22+BI23+BK21+BK22+BK23)*Percapita/30*FQ$4)+IF(BI24+BK24&gt;=11,Fixo/30*FQ$4+(BI24+BK24-10)*Crechee/30*FQ$4,0),IF(C21=2,IF(BJ21+BJ22+BJ23+BJ24+BL21+BL22+BL23+BL24=1,Cadeirante/30*FQ$4,IF(BJ21+BJ22+BJ23+BJ24+BL21+BL22+BL23+BL24=2,Fixo/30*FQ$4,IF(BJ21+BJ22+BJ23+BJ24+BL21+BL22+BL23+BL24&gt;2,Fixo/30*FQ$4+(BJ21+BJ22+BJ23+BJ24+BL21+BL22+BL23+BL24-2)*Cadeirante/30*FQ$4)))+(BI21+BI22+BI23+BK21+BK22+BK23)*Percapita/30*FQ$4+(BI24+BK24)*Crechee/30*FQ$4,IF(C21=1,IF(BI21+BI22+BI23+BJ21+BJ22+BJ23+BK21+BK22+BK23+BL21+BL22+BL23&lt;=15,(BI21+BI22+BI23+BK21+BK22+BK23)*Percapita/30*FQ$4,IF(BI21+BI22+BI23+BJ21+BJ22+BJ23+BK21+BK22+BK23+BL21+BL22+BL23&gt;=16,Fixo/30*FQ$4+(BI21+BI22+BI23+BJ21+BJ22+BJ23+BK21+BK22+BK23+BL21+BL22-16)*Percapita/30*FQ$4))))))</f>
        <v>0</v>
      </c>
      <c r="FR21" s="177">
        <f>IF(C21=4,SUM(BM21+BM22+BM23+BO21+BO22+BO23)*Percapita/30*FR$4+(BN21+BN22+BN23+BP21+BP22+BP23)*Cadeirante/30*FR$4,IF(C21=3,IF(BM24+BO24=10,Fixo/30*FR$4+(BM21+BM22+BM23+BO21+BO22+BO23)*Percapita/30*FR$4+(BN24+BP24)*Cadeirante/30*FR$4,IF(BM24+BO24&lt;=9,(BM24+BO24)*Crechee/30*FR$4)+(BN24+BP24)*Cadeirante/30*FR$4+(BM21+BM22+BM23+BO21+BO22+BO23)*Percapita/30*FR$4)+IF(BM24+BO24&gt;=11,Fixo/30*FR$4+(BM24+BO24-10)*Crechee/30*FR$4,0),IF(C21=2,IF(BN21+BN22+BN23+BN24+BP21+BP22+BP23+BP24=1,Cadeirante/30*FR$4,IF(BN21+BN22+BN23+BN24+BP21+BP22+BP23+BP24=2,Fixo/30*FR$4,IF(BN21+BN22+BN23+BN24+BP21+BP22+BP23+BP24&gt;2,Fixo/30*FR$4+(BN21+BN22+BN23+BN24+BP21+BP22+BP23+BP24-2)*Cadeirante/30*FR$4)))+(BM21+BM22+BM23+BO21+BO22+BO23)*Percapita/30*FR$4+(BM24+BO24)*Crechee/30*FR$4,IF(C21=1,IF(BM21+BM22+BM23+BN21+BN22+BN23+BO21+BO22+BO23+BP21+BP22+BP23&lt;=15,(BM21+BM22+BM23+BO21+BO22+BO23)*Percapita/30*FR$4,IF(BM21+BM22+BM23+BN21+BN22+BN23+BO21+BO22+BO23+BP21+BP22+BP23&gt;=16,Fixo/30*FR$4+(BM21+BM22+BM23+BN21+BN22+BN23+BO21+BO22+BO23+BP21+BP22-16)*Percapita/30*FR$4))))))</f>
        <v>0</v>
      </c>
      <c r="FS21" s="177">
        <f>IF(C21=4,SUM(BQ21+BQ22+BQ23+BS21+BS22+BS23)*Percapita/30*FS$4+(BR21+BR22+BR23+BT21+BT22+BT23)*Cadeirante/30*FS$4,IF(C21=3,IF(BQ24+BS24=10,Fixo/30*FS$4+(BQ21+BQ22+BQ23+BS21+BS22+BS23)*Percapita/30*FS$4+(BR24+BT24)*Cadeirante/30*FS$4,IF(BQ24+BS24&lt;=9,(BQ24+BS24)*Crechee/30*FS$4)+(BR24+BT24)*Cadeirante/30*FS$4+(BQ21+BQ22+BQ23+BS21+BS22+BS23)*Percapita/30*FS$4)+IF(BQ24+BS24&gt;=11,Fixo/30*FS$4+(BQ24+BS24-10)*Crechee/30*FS$4,0),IF(C21=2,IF(BR21+BR22+BR23+BR24+BT21+BT22+BT23+BT24=1,Cadeirante/30*FS$4,IF(BR21+BR22+BR23+BR24+BT21+BT22+BT23+BT24=2,Fixo/30*FS$4,IF(BR21+BR22+BR23+BR24+BT21+BT22+BT23+BT24&gt;2,Fixo/30*FS$4+(BR21+BR22+BR23+BR24+BT21+BT22+BT23+BT24-2)*Cadeirante/30*FS$4)))+(BQ21+BQ22+BQ23+BS21+BS22+BS23)*Percapita/30*FS$4+(BQ24+BS24)*Crechee/30*FS$4,IF(C21=1,IF(BQ21+BQ22+BQ23+BR21+BR22+BR23+BS21+BS22+BS23+BT21+BT22+BT23&lt;=15,(BQ21+BQ22+BQ23+BS21+BS22+BS23)*Percapita/30*FS$4,IF(BQ21+BQ22+BQ23+BR21+BR22+BR23+BS21+BS22+BS23+BT21+BT22+BT23&gt;=16,Fixo/30*FS$4+(BQ21+BQ22+BQ23+BR21+BR22+BR23+BS21+BS22+BS23+BT21+BT22-16)*Percapita/30*FS$4))))))</f>
        <v>0</v>
      </c>
      <c r="FT21" s="177">
        <f>IF(C21=4,SUM(BU21+BU22+BU23+BW21+BW22+BW23)*Percapita/30*FT$4+(BV21+BV22+BV23+BX21+BX22+BX23)*Cadeirante/30*FT$4,IF(C21=3,IF(BU24+BW24=10,Fixo/30*FT$4+(BU21+BU22+BU23+BW21+BW22+BW23)*Percapita/30*FT$4+(BV24+BX24)*Cadeirante/30*FT$4,IF(BU24+BW24&lt;=9,(BU24+BW24)*Crechee/30*FT$4)+(BV24+BX24)*Cadeirante/30*FT$4+(BU21+BU22+BU23+BW21+BW22+BW23)*Percapita/30*FT$4)+IF(BU24+BW24&gt;=11,Fixo/30*FT$4+(BU24+BW24-10)*Crechee/30*FT$4,0),IF(C21=2,IF(BV21+BV22+BV23+BV24+BX21+BX22+BX23+BX24=1,Cadeirante/30*FT$4,IF(BV21+BV22+BV23+BV24+BX21+BX22+BX23+BX24=2,Fixo/30*FT$4,IF(BV21+BV22+BV23+BV24+BX21+BX22+BX23+BX24&gt;2,Fixo/30*FT$4+(BV21+BV22+BV23+BV24+BX21+BX22+BX23+BX24-2)*Cadeirante/30*FT$4)))+(BU21+BU22+BU23+BW21+BW22+BW23)*Percapita/30*FT$4+(BU24+BW24)*Crechee/30*FT$4,IF(C21=1,IF(BU21+BU22+BU23+BV21+BV22+BV23+BW21+BW22+BW23+BX21+BX22+BX23&lt;=15,(BU21+BU22+BU23+BW21+BW22+BW23)*Percapita/30*FT$4,IF(BU21+BU22+BU23+BV21+BV22+BV23+BW21+BW22+BW23+BX21+BX22+BX23&gt;=16,Fixo/30*FT$4+(BU21+BU22+BU23+BV21+BV22+BV23+BW21+BW22+BW23+BX21+BX22-16)*Percapita/30*FT$4))))))</f>
        <v>0</v>
      </c>
      <c r="FU21" s="177">
        <f>IF(C21=4,SUM(BY21+BY22+BY23+CA21+CA22+CA23)*Percapita/30*FU$4+(BZ21+BZ22+BZ23+CB21+CB22+CB23)*Cadeirante/30*FU$4,IF(C21=3,IF(BY24+CA24=10,Fixo/30*FU$4+(BY21+BY22+BY23+CA21+CA22+CA23)*Percapita/30*FU$4+(BZ24+CB24)*Cadeirante/30*FU$4,IF(BY24+CA24&lt;=9,(BY24+CA24)*Crechee/30*FU$4)+(BZ24+CB24)*Cadeirante/30*FU$4+(BY21+BY22+BY23+CA21+CA22+CA23)*Percapita/30*FU$4)+IF(BY24+CA24&gt;=11,Fixo/30*FU$4+(BY24+CA24-10)*Crechee/30*FU$4,0),IF(C21=2,IF(BZ21+BZ22+BZ23+BZ24+CB21+CB22+CB23+CB24=1,Cadeirante/30*FU$4,IF(BZ21+BZ22+BZ23+BZ24+CB21+CB22+CB23+CB24=2,Fixo/30*FU$4,IF(BZ21+BZ22+BZ23+BZ24+CB21+CB22+CB23+CB24&gt;2,Fixo/30*FU$4+(BZ21+BZ22+BZ23+BZ24+CB21+CB22+CB23+CB24-2)*Cadeirante/30*FU$4)))+(BY21+BY22+BY23+CA21+CA22+CA23)*Percapita/30*FU$4+(BY24+CA24)*Crechee/30*FU$4,IF(C21=1,IF(BY21+BY22+BY23+BZ21+BZ22+BZ23+CA21+CA22+CA23+CB21+CB22+CB23&lt;=15,(BY21+BY22+BY23+CA21+CA22+CA23)*Percapita/30*FU$4,IF(BY21+BY22+BY23+BZ21+BZ22+BZ23+CA21+CA22+CA23+CB21+CB22+CB23&gt;=16,Fixo/30*FU$4+(BY21+BY22+BY23+BZ21+BZ22+BZ23+CA21+CA22+CA23+CB21+CB22-16)*Percapita/30*FU$4))))))</f>
        <v>0</v>
      </c>
      <c r="FV21" s="177">
        <f>IF(C21=4,SUM(CC21+CC22+CC23+CE21+CE22+CE23)*Percapita/30*FV$4+(CD21+CD22+CD23+CF21+CF22+CF23)*Cadeirante/30*FV$4,IF(C21=3,IF(CC24+CE24=10,Fixo/30*FV$4+(CC21+CC22+CC23+CE21+CE22+CE23)*Percapita/30*FV$4+(CD24+CF24)*Cadeirante/30*FV$4,IF(CC24+CE24&lt;=9,(CC24+CE24)*Crechee/30*FV$4)+(CD24+CF24)*Cadeirante/30*FV$4+(CC21+CC22+CC23+CE21+CE22+CE23)*Percapita/30*FV$4)+IF(CC24+CE24&gt;=11,Fixo/30*FV$4+(CC24+CE24-10)*Crechee/30*FV$4,0),IF(C21=2,IF(CD21+CD22+CD23+CD24+CF21+CF22+CF23+CF24=1,Cadeirante/30*FV$4,IF(CD21+CD22+CD23+CD24+CF21+CF22+CF23+CF24=2,Fixo/30*FV$4,IF(CD21+CD22+CD23+CD24+CF21+CF22+CF23+CF24&gt;2,Fixo/30*FV$4+(CD21+CD22+CD23+CD24+CF21+CF22+CF23+CF24-2)*Cadeirante/30*FV$4)))+(CC21+CC22+CC23+CE21+CE22+CE23)*Percapita/30*FV$4+(CC24+CE24)*Crechee/30*FV$4,IF(C21=1,IF(CC21+CC22+CC23+CD21+CD22+CD23+CE21+CE22+CE23+CF21+CF22+CF23&lt;=15,(CC21+CC22+CC23+CE21+CE22+CE23)*Percapita/30*FV$4,IF(CC21+CC22+CC23+CD21+CD22+CD23+CE21+CE22+CE23+CF21+CF22+CF23&gt;=16,Fixo/30*FV$4+(CC21+CC22+CC23+CD21+CD22+CD23+CE21+CE22+CE23+CF21+CF22-16)*Percapita/30*FV$4))))))</f>
        <v>0</v>
      </c>
      <c r="FW21" s="177">
        <f>IF(C21=4,SUM(CG21+CG22+CG23+CI21+CI22+CI23)*Percapita/30*FW$4+(CH21+CH22+CH23+CJ21+CJ22+CJ23)*Cadeirante/30*FW$4,IF(C21=3,IF(CG24+CI24=10,Fixo/30*FW$4+(CG21+CG22+CG23+CI21+CI22+CI23)*Percapita/30*FW$4+(CH24+CJ24)*Cadeirante/30*FW$4,IF(CG24+CI24&lt;=9,(CG24+CI24)*Crechee/30*FW$4)+(CH24+CJ24)*Cadeirante/30*FW$4+(CG21+CG22+CG23+CI21+CI22+CI23)*Percapita/30*FW$4)+IF(CG24+CI24&gt;=11,Fixo/30*FW$4+(CG24+CI24-10)*Crechee/30*FW$4,0),IF(C21=2,IF(CH21+CH22+CH23+CH24+CJ21+CJ22+CJ23+CJ24=1,Cadeirante/30*FW$4,IF(CH21+CH22+CH23+CH24+CJ21+CJ22+CJ23+CJ24=2,Fixo/30*FW$4,IF(CH21+CH22+CH23+CH24+CJ21+CJ22+CJ23+CJ24&gt;2,Fixo/30*FW$4+(CH21+CH22+CH23+CH24+CJ21+CJ22+CJ23+CJ24-2)*Cadeirante/30*FW$4)))+(CG21+CG22+CG23+CI21+CI22+CI23)*Percapita/30*FW$4+(CG24+CI24)*Crechee/30*FW$4,IF(C21=1,IF(CG21+CG22+CG23+CH21+CH22+CH23+CI21+CI22+CI23+CJ21+CJ22+CJ23&lt;=15,(CG21+CG22+CG23+CI21+CI22+CI23)*Percapita/30*FW$4,IF(CG21+CG22+CG23+CH21+CH22+CH23+CI21+CI22+CI23+CJ21+CJ22+CJ23&gt;=16,Fixo/30*FW$4+(CG21+CG22+CG23+CH21+CH22+CH23+CI21+CI22+CI23+CJ21+CJ22-16)*Percapita/30*FW$4))))))</f>
        <v>0</v>
      </c>
      <c r="FX21" s="177">
        <f>IF(C21=4,SUM(CK21+CK22+CK23+CM21+CM22+CM23)*Percapita/30*FX$4+(CL21+CL22+CL23+CN21+CN22+CN23)*Cadeirante/30*FX$4,IF(C21=3,IF(CK24+CM24=10,Fixo/30*FX$4+(CK21+CK22+CK23+CM21+CM22+CM23)*Percapita/30*FX$4+(CL24+CN24)*Cadeirante/30*FX$4,IF(CK24+CM24&lt;=9,(CK24+CM24)*Crechee/30*FX$4)+(CL24+CN24)*Cadeirante/30*FX$4+(CK21+CK22+CK23+CM21+CM22+CM23)*Percapita/30*FX$4)+IF(CK24+CM24&gt;=11,Fixo/30*FX$4+(CK24+CM24-10)*Crechee/30*FX$4,0),IF(C21=2,IF(CL21+CL22+CL23+CL24+CN21+CN22+CN23+CN24=1,Cadeirante/30*FX$4,IF(CL21+CL22+CL23+CL24+CN21+CN22+CN23+CN24=2,Fixo/30*FX$4,IF(CL21+CL22+CL23+CL24+CN21+CN22+CN23+CN24&gt;2,Fixo/30*FX$4+(CL21+CL22+CL23+CL24+CN21+CN22+CN23+CN24-2)*Cadeirante/30*FX$4)))+(CK21+CK22+CK23+CM21+CM22+CM23)*Percapita/30*FX$4+(CK24+CM24)*Crechee/30*FX$4,IF(C21=1,IF(CK21+CK22+CK23+CL21+CL22+CL23+CM21+CM22+CM23+CN21+CN22+CN23&lt;=15,(CK21+CK22+CK23+CM21+CM22+CM23)*Percapita/30*FX$4,IF(CK21+CK22+CK23+CL21+CL22+CL23+CM21+CM22+CM23+CN21+CN22+CN23&gt;=16,Fixo/30*FX$4+(CK21+CK22+CK23+CL21+CL22+CL23+CM21+CM22+CM23+CN21+CN22-16)*Percapita/30*FX$4))))))</f>
        <v>0</v>
      </c>
      <c r="FY21" s="177">
        <f>IF(C21=4,SUM(CO21+CO22+CO23+CQ21+CQ22+CQ23)*Percapita/30*FY$4+(CP21+CP22+CP23+CR21+CR22+CR23)*Cadeirante/30*FY$4,IF(C21=3,IF(CO24+CQ24=10,Fixo/30*FY$4+(CO21+CO22+CO23+CQ21+CQ22+CQ23)*Percapita/30*FY$4+(CP24+CR24)*Cadeirante/30*FY$4,IF(CO24+CQ24&lt;=9,(CO24+CQ24)*Crechee/30*FY$4)+(CP24+CR24)*Cadeirante/30*FY$4+(CO21+CO22+CO23+CQ21+CQ22+CQ23)*Percapita/30*FY$4)+IF(CO24+CQ24&gt;=11,Fixo/30*FY$4+(CO24+CQ24-10)*Crechee/30*FY$4,0),IF(C21=2,IF(CP21+CP22+CP23+CP24+CR21+CR22+CR23+CR24=1,Cadeirante/30*FY$4,IF(CP21+CP22+CP23+CP24+CR21+CR22+CR23+CR24=2,Fixo/30*FY$4,IF(CP21+CP22+CP23+CP24+CR21+CR22+CR23+CR24&gt;2,Fixo/30*FY$4+(CP21+CP22+CP23+CP24+CR21+CR22+CR23+CR24-2)*Cadeirante/30*FY$4)))+(CO21+CO22+CO23+CQ21+CQ22+CQ23)*Percapita/30*FY$4+(CO24+CQ24)*Crechee/30*FY$4,IF(C21=1,IF(CO21+CO22+CO23+CP21+CP22+CP23+CQ21+CQ22+CQ23+CR21+CR22+CR23&lt;=15,(CO21+CO22+CO23+CQ21+CQ22+CQ23)*Percapita/30*FY$4,IF(CO21+CO22+CO23+CP21+CP22+CP23+CQ21+CQ22+CQ23+CR21+CR22+CR23&gt;=16,Fixo/30*FY$4+(CO21+CO22+CO23+CP21+CP22+CP23+CQ21+CQ22+CQ23+CR21+CR22-16)*Percapita/30*FY$4))))))</f>
        <v>0</v>
      </c>
      <c r="FZ21" s="177">
        <f>IF(C21=4,SUM(CS21+CS22+CS23+CU21+CU22+CU23)*Percapita/30*FZ$4+(CT21+CT22+CT23+CV21+CV22+CV23)*Cadeirante/30*FZ$4,IF(C21=3,IF(CS24+CU24=10,Fixo/30*FZ$4+(CS21+CS22+CS23+CU21+CU22+CU23)*Percapita/30*FZ$4+(CT24+CV24)*Cadeirante/30*FZ$4,IF(CS24+CU24&lt;=9,(CS24+CU24)*Crechee/30*FZ$4)+(CT24+CV24)*Cadeirante/30*FZ$4+(CS21+CS22+CS23+CU21+CU22+CU23)*Percapita/30*FZ$4)+IF(CS24+CU24&gt;=11,Fixo/30*FZ$4+(CS24+CU24-10)*Crechee/30*FZ$4,0),IF(C21=2,IF(CT21+CT22+CT23+CT24+CV21+CV22+CV23+CV24=1,Cadeirante/30*FZ$4,IF(CT21+CT22+CT23+CT24+CV21+CV22+CV23+CV24=2,Fixo/30*FZ$4,IF(CT21+CT22+CT23+CT24+CV21+CV22+CV23+CV24&gt;2,Fixo/30*FZ$4+(CT21+CT22+CT23+CT24+CV21+CV22+CV23+CV24-2)*Cadeirante/30*FZ$4)))+(CS21+CS22+CS23+CU21+CU22+CU23)*Percapita/30*FZ$4+(CS24+CU24)*Crechee/30*FZ$4,IF(C21=1,IF(CS21+CS22+CS23+CT21+CT22+CT23+CU21+CU22+CU23+CV21+CV22+CV23&lt;=15,(CS21+CS22+CS23+CU21+CU22+CU23)*Percapita/30*FZ$4,IF(CS21+CS22+CS23+CT21+CT22+CT23+CU21+CU22+CU23+CV21+CV22+CV23&gt;=16,Fixo/30*FZ$4+(CS21+CS22+CS23+CT21+CT22+CT23+CU21+CU22+CU23+CV21+CV22-16)*Percapita/30*FZ$4))))))</f>
        <v>0</v>
      </c>
      <c r="GA21" s="177">
        <f>IF(C21=4,SUM(CW21+CW22+CW23+CY21+CY22+CY23)*Percapita/30*GA$4+(CX21+CX22+CX23+CZ21+CZ22+CZ23)*Cadeirante/30*GA$4,IF(C21=3,IF(CW24+CY24=10,Fixo/30*GA$4+(CW21+CW22+CW23+CY21+CY22+CY23)*Percapita/30*GA$4+(CX24+CZ24)*Cadeirante/30*GA$4,IF(CW24+CY24&lt;=9,(CW24+CY24)*Crechee/30*GA$4)+(CX24+CZ24)*Cadeirante/30*GA$4+(CW21+CW22+CW23+CY21+CY22+CY23)*Percapita/30*GA$4)+IF(CW24+CY24&gt;=11,Fixo/30*GA$4+(CW24+CY24-10)*Crechee/30*GA$4,0),IF(C21=2,IF(CX21+CX22+CX23+CX24+CZ21+CZ22+CZ23+CZ24=1,Cadeirante/30*GA$4,IF(CX21+CX22+CX23+CX24+CZ21+CZ22+CZ23+CZ24=2,Fixo/30*GA$4,IF(CX21+CX22+CX23+CX24+CZ21+CZ22+CZ23+CZ24&gt;2,Fixo/30*GA$4+(CX21+CX22+CX23+CX24+CZ21+CZ22+CZ23+CZ24-2)*Cadeirante/30*GA$4)))+(CW21+CW22+CW23+CY21+CY22+CY23)*Percapita/30*GA$4+(CW24+CY24)*Crechee/30*GA$4,IF(C21=1,IF(CW21+CW22+CW23+CX21+CX22+CX23+CY21+CY22+CY23+CZ21+CZ22+CZ23&lt;=15,(CW21+CW22+CW23+CY21+CY22+CY23)*Percapita/30*GA$4,IF(CW21+CW22+CW23+CX21+CX22+CX23+CY21+CY22+CY23+CZ21+CZ22+CZ23&gt;=16,Fixo/30*GA$4+(CW21+CW22+CW23+CX21+CX22+CX23+CY21+CY22+CY23+CZ21+CZ22-16)*Percapita/30*GA$4))))))</f>
        <v>0</v>
      </c>
      <c r="GB21" s="177">
        <f>IF(C21=4,SUM(DA21+DA22+DA23+DC21+DC22+DC23)*Percapita/30*GB$4+(DB21+DB22+DB23+DD21+DD22+DD23)*Cadeirante/30*GB$4,IF(C21=3,IF(DA24+DC24=10,Fixo/30*GB$4+(DA21+DA22+DA23+DC21+DC22+DC23)*Percapita/30*GB$4+(DB24+DD24)*Cadeirante/30*GB$4,IF(DA24+DC24&lt;=9,(DA24+DC24)*Crechee/30*GB$4)+(DB24+DD24)*Cadeirante/30*GB$4+(DA21+DA22+DA23+DC21+DC22+DC23)*Percapita/30*GB$4)+IF(DA24+DC24&gt;=11,Fixo/30*GB$4+(DA24+DC24-10)*Crechee/30*GB$4,0),IF(C21=2,IF(DB21+DB22+DB23+DB24+DD21+DD22+DD23+DD24=1,Cadeirante/30*GB$4,IF(DB21+DB22+DB23+DB24+DD21+DD22+DD23+DD24=2,Fixo/30*GB$4,IF(DB21+DB22+DB23+DB24+DD21+DD22+DD23+DD24&gt;2,Fixo/30*GB$4+(DB21+DB22+DB23+DB24+DD21+DD22+DD23+DD24-2)*Cadeirante/30*GB$4)))+(DA21+DA22+DA23+DC21+DC22+DC23)*Percapita/30*GB$4+(DA24+DC24)*Crechee/30*GB$4,IF(C21=1,IF(DA21+DA22+DA23+DB21+DB22+DB23+DC21+DC22+DC23+DD21+DD22+DD23&lt;=15,(DA21+DA22+DA23+DC21+DC22+DC23)*Percapita/30*GB$4,IF(DA21+DA22+DA23+DB21+DB22+DB23+DC21+DC22+DC23+DD21+DD22+DD23&gt;=16,Fixo/30*GB$4+(DA21+DA22+DA23+DB21+DB22+DB23+DC21+DC22+DC23+DD21+DD22-16)*Percapita/30*GB$4))))))</f>
        <v>0</v>
      </c>
      <c r="GC21" s="177">
        <f>IF(C21=4,SUM(DE21+DE22+DE23+DG21+DG22+DG23)*Percapita/30*GC$4+(DF21+DF22+DF23+DH21+DH22+DH23)*Cadeirante/30*GC$4,IF(C21=3,IF(DE24+DG24=10,Fixo/30*GC$4+(DE21+DE22+DE23+DG21+DG22+DG23)*Percapita/30*GC$4+(DF24+DH24)*Cadeirante/30*GC$4,IF(DE24+DG24&lt;=9,(DE24+DG24)*Crechee/30*GC$4)+(DF24+DH24)*Cadeirante/30*GC$4+(DE21+DE22+DE23+DG21+DG22+DG23)*Percapita/30*GC$4)+IF(DE24+DG24&gt;=11,Fixo/30*GC$4+(DE24+DG24-10)*Crechee/30*GC$4,0),IF(C21=2,IF(DF21+DF22+DF23+DF24+DH21+DH22+DH23+DH24=1,Cadeirante/30*GC$4,IF(DF21+DF22+DF23+DF24+DH21+DH22+DH23+DH24=2,Fixo/30*GC$4,IF(DF21+DF22+DF23+DF24+DH21+DH22+DH23+DH24&gt;2,Fixo/30*GC$4+(DF21+DF22+DF23+DF24+DH21+DH22+DH23+DH24-2)*Cadeirante/30*GC$4)))+(DE21+DE22+DE23+DG21+DG22+DG23)*Percapita/30*GC$4+(DE24+DG24)*Crechee/30*GC$4,IF(C21=1,IF(DE21+DE22+DE23+DF21+DF22+DF23+DG21+DG22+DG23+DH21+DH22+DH23&lt;=15,(DE21+DE22+DE23+DG21+DG22+DG23)*Percapita/30*GC$4,IF(DE21+DE22+DE23+DF21+DF22+DF23+DG21+DG22+DG23+DH21+DH22+DH23&gt;=16,Fixo/30*GC$4+(DE21+DE22+DE23+DF21+DF22+DF23+DG21+DG22+DG23+DH21+DH22-16)*Percapita/30*GC$4))))))</f>
        <v>0</v>
      </c>
      <c r="GD21" s="177">
        <f>IF(C21=4,SUM(DI21+DI22+DI23+DK21+DK22+DK23)*Percapita/30*GD$4+(DJ21+DJ22+DJ23+DL21+DL22+DL23)*Cadeirante/30*GD$4,IF(C21=3,IF(DI24+DK24=10,Fixo/30*GD$4+(DI21+DI22+DI23+DK21+DK22+DK23)*Percapita/30*GD$4+(DJ24+DL24)*Cadeirante/30*GD$4,IF(DI24+DK24&lt;=9,(DI24+DK24)*Crechee/30*GD$4)+(DJ24+DL24)*Cadeirante/30*GD$4+(DI21+DI22+DI23+DK21+DK22+DK23)*Percapita/30*GD$4)+IF(DI24+DK24&gt;=11,Fixo/30*GD$4+(DI24+DK24-10)*Crechee/30*GD$4,0),IF(C21=2,IF(DJ21+DJ22+DJ23+DJ24+DL21+DL22+DL23+DL24=1,Cadeirante/30*GD$4,IF(DJ21+DJ22+DJ23+DJ24+DL21+DL22+DL23+DL24=2,Fixo/30*GD$4,IF(DJ21+DJ22+DJ23+DJ24+DL21+DL22+DL23+DL24&gt;2,Fixo/30*GD$4+(DJ21+DJ22+DJ23+DJ24+DL21+DL22+DL23+DL24-2)*Cadeirante/30*GD$4)))+(DI21+DI22+DI23+DK21+DK22+DK23)*Percapita/30*GD$4+(DI24+DK24)*Crechee/30*GD$4,IF(C21=1,IF(DI21+DI22+DI23+DJ21+DJ22+DJ23+DK21+DK22+DK23+DL21+DL22+DL23&lt;=15,(DI21+DI22+DI23+DK21+DK22+DK23)*Percapita/30*GD$4,IF(DI21+DI22+DI23+DJ21+DJ22+DJ23+DK21+DK22+DK23+DL21+DL22+DL23&gt;=16,Fixo/30*GD$4+(DI21+DI22+DI23+DJ21+DJ22+DJ23+DK21+DK22+DK23+DL21+DL22-16)*Percapita/30*GD$4))))))</f>
        <v>0</v>
      </c>
      <c r="GE21" s="177">
        <f>IF(C21=4,SUM(DM21+DM22+DM23+DO21+DO22+DO23)*Percapita/30*GE$4+(DN21+DN22+DN23+DP21+DP22+DP23)*Cadeirante/30*GE$4,IF(C21=3,IF(DM24+DO24=10,Fixo/30*GE$4+(DM21+DM22+DM23+DO21+DO22+DO23)*Percapita/30*GE$4+(DN24+DP24)*Cadeirante/30*GE$4,IF(DM24+DO24&lt;=9,(DM24+DO24)*Crechee/30*GE$4)+(DN24+DP24)*Cadeirante/30*GE$4+(DM21+DM22+DM23+DO21+DO22+DO23)*Percapita/30*GE$4)+IF(DM24+DO24&gt;=11,Fixo/30*GE$4+(DM24+DO24-10)*Crechee/30*GE$4,0),IF(C21=2,IF(DN21+DN22+DN23+DN24+DP21+DP22+DP23+DP24=1,Cadeirante/30*GE$4,IF(DN21+DN22+DN23+DN24+DP21+DP22+DP23+DP24=2,Fixo/30*GE$4,IF(DN21+DN22+DN23+DN24+DP21+DP22+DP23+DP24&gt;2,Fixo/30*GE$4+(DN21+DN22+DN23+DN24+DP21+DP22+DP23+DP24-2)*Cadeirante/30*GE$4)))+(DM21+DM22+DM23+DO21+DO22+DO23)*Percapita/30*GE$4+(DM24+DO24)*Crechee/30*GE$4,IF(C21=1,IF(DM21+DM22+DM23+DN21+DN22+DN23+DO21+DO22+DO23+DP21+DP22+DP23&lt;=15,(DM21+DM22+DM23+DO21+DO22+DO23)*Percapita/30*GE$4,IF(DM21+DM22+DM23+DN21+DN22+DN23+DO21+DO22+DO23+DP21+DP22+DP23&gt;=16,Fixo/30*GE$4+(DM21+DM22+DM23+DN21+DN22+DN23+DO21+DO22+DO23+DP21+DP22-16)*Percapita/30*GE$4))))))</f>
        <v>0</v>
      </c>
      <c r="GF21" s="177">
        <f>IF(C21=4,SUM(DQ21+DQ22+DQ23+DS21+DS22+DS23)*Percapita/30*GF$4+(DR21+DR22+DR23+DT21+DT22+DT23)*Cadeirante/30*GF$4,IF(C21=3,IF(DQ24+DS24=10,Fixo/30*GF$4+(DQ21+DQ22+DQ23+DS21+DS22+DS23)*Percapita/30*GF$4+(DR24+DT24)*Cadeirante/30*GF$4,IF(DQ24+DS24&lt;=9,(DQ24+DS24)*Crechee/30*GF$4)+(DR24+DT24)*Cadeirante/30*GF$4+(DQ21+DQ22+DQ23+DS21+DS22+DS23)*Percapita/30*GF$4)+IF(DQ24+DS24&gt;=11,Fixo/30*GF$4+(DQ24+DS24-10)*Crechee/30*GF$4,0),IF(C21=2,IF(DR21+DR22+DR23+DR24+DT21+DT22+DT23+DT24=1,Cadeirante/30*GF$4,IF(DR21+DR22+DR23+DR24+DT21+DT22+DT23+DT24=2,Fixo/30*GF$4,IF(DR21+DR22+DR23+DR24+DT21+DT22+DT23+DT24&gt;2,Fixo/30*GF$4+(DR21+DR22+DR23+DR24+DT21+DT22+DT23+DT24-2)*Cadeirante/30*GF$4)))+(DQ21+DQ22+DQ23+DS21+DS22+DS23)*Percapita/30*GF$4+(DQ24+DS24)*Crechee/30*GF$4,IF(C21=1,IF(DQ21+DQ22+DQ23+DR21+DR22+DR23+DS21+DS22+DS23+DT21+DT22+DT23&lt;=15,(DQ21+DQ22+DQ23+DS21+DS22+DS23)*Percapita/30*GF$4,IF(DQ21+DQ22+DQ23+DR21+DR22+DR23+DS21+DS22+DS23+DT21+DT22+DT23&gt;=16,Fixo/30*GF$4+(DQ21+DQ22+DQ23+DR21+DR22+DR23+DS21+DS22+DS23+DT21+DT22-16)*Percapita/30*GF$4))))))</f>
        <v>0</v>
      </c>
      <c r="GG21" s="177">
        <f>IF(C21=4,SUM(DU21+DU22+DU23+DW21+DW22+DW23)*Percapita/30*GG$4+(DV21+DV22+DV23+DX21+DX22+DX23)*Cadeirante/30*GG$4,IF(C21=3,IF(DU24+DW24=10,Fixo/30*GG$4+(DU21+DU22+DU23+DW21+DW22+DW23)*Percapita/30*GG$4+(DV24+DX24)*Cadeirante/30*GG$4,IF(DU24+DW24&lt;=9,(DU24+DW24)*Crechee/30*GG$4)+(DV24+DX24)*Cadeirante/30*GG$4+(DU21+DU22+DU23+DW21+DW22+DW23)*Percapita/30*GG$4)+IF(DU24+DW24&gt;=11,Fixo/30*GG$4+(DU24+DW24-10)*Crechee/30*GG$4,0),IF(C21=2,IF(DV21+DV22+DV23+DV24+DX21+DX22+DX23+DX24=1,Cadeirante/30*GG$4,IF(DV21+DV22+DV23+DV24+DX21+DX22+DX23+DX24=2,Fixo/30*GG$4,IF(DV21+DV22+DV23+DV24+DX21+DX22+DX23+DX24&gt;2,Fixo/30*GG$4+(DV21+DV22+DV23+DV24+DX21+DX22+DX23+DX24-2)*Cadeirante/30*GG$4)))+(DU21+DU22+DU23+DW21+DW22+DW23)*Percapita/30*GG$4+(DU24+DW24)*Crechee/30*GG$4,IF(C21=1,IF(DU21+DU22+DU23+DV21+DV22+DV23+DW21+DW22+DW23+DX21+DX22+DX23&lt;=15,(DU21+DU22+DU23+DW21+DW22+DW23)*Percapita/30*GG$4,IF(DU21+DU22+DU23+DV21+DV22+DV23+DW21+DW22+DW23+DX21+DX22+DX23&gt;=16,Fixo/30*GG$4+(DU21+DU22+DU23+DV21+DV22+DV23+DW21+DW22+DW23+DX21+DX22-16)*Percapita/30*GG$4))))))</f>
        <v>0</v>
      </c>
      <c r="GH21" s="177">
        <f>IF(C21=4,SUM(DY21+DY22+DY23+EA21+EA22+EA23)*Percapita/30*GH$4+(DZ21+DZ22+DZ23+EB21+EB22+EB23)*Cadeirante/30*GH$4,IF(C21=3,IF(DY24+EA24=10,Fixo/30*GH$4+(DY21+DY22+DY23+EA21+EA22+EA23)*Percapita/30*GH$4+(DZ24+EB24)*Cadeirante/30*GH$4,IF(DY24+EA24&lt;=9,(DY24+EA24)*Crechee/30*GH$4)+(DZ24+EB24)*Cadeirante/30*GH$4+(DY21+DY22+DY23+EA21+EA22+EA23)*Percapita/30*GH$4)+IF(DY24+EA24&gt;=11,Fixo/30*GH$4+(DY24+EA24-10)*Crechee/30*GH$4,0),IF(C21=2,IF(DZ21+DZ22+DZ23+DZ24+EB21+EB22+EB23+EB24=1,Cadeirante/30*GH$4,IF(DZ21+DZ22+DZ23+DZ24+EB21+EB22+EB23+EB24=2,Fixo/30*GH$4,IF(DZ21+DZ22+DZ23+DZ24+EB21+EB22+EB23+EB24&gt;2,Fixo/30*GH$4+(DZ21+DZ22+DZ23+DZ24+EB21+EB22+EB23+EB24-2)*Cadeirante/30*GH$4)))+(DY21+DY22+DY23+EA21+EA22+EA23)*Percapita/30*GH$4+(DY24+EA24)*Crechee/30*GH$4,IF(C21=1,IF(DY21+DY22+DY23+DZ21+DZ22+DZ23+EA21+EA22+EA23+EB21+EB22+EB23&lt;=15,(DY21+DY22+DY23+EA21+EA22+EA23)*Percapita/30*GH$4,IF(DY21+DY22+DY23+DZ21+DZ22+DZ23+EA21+EA22+EA23+EB21+EB22+EB23&gt;=16,Fixo/30*GH$4+(DY21+DY22+DY23+DZ21+DZ22+DZ23+EA21+EA22+EA23+EB21+EB22-16)*Percapita/30*GH$4))))))</f>
        <v>0</v>
      </c>
      <c r="GI21" s="177">
        <f>IF(C21=4,SUM(EC21+EC22+EC23+EE21+EE22+EE23)*Percapita/30*GI$4+(ED21+ED22+ED23+EF21+EF22+EF23)*Cadeirante/30*GI$4,IF(C21=3,IF(EC24+EE24=10,Fixo/30*GI$4+(EC21+EC22+EC23+EE21+EE22+EE23)*Percapita/30*GI$4+(ED24+EF24)*Cadeirante/30*GI$4,IF(EC24+EE24&lt;=9,(EC24+EE24)*Crechee/30*GI$4)+(ED24+EF24)*Cadeirante/30*GI$4+(EC21+EC22+EC23+EE21+EE22+EE23)*Percapita/30*GI$4)+IF(EC24+EE24&gt;=11,Fixo/30*GI$4+(EC24+EE24-10)*Crechee/30*GI$4,0),IF(C21=2,IF(ED21+ED22+ED23+ED24+EF21+EF22+EF23+EF24=1,Cadeirante/30*GI$4,IF(ED21+ED22+ED23+ED24+EF21+EF22+EF23+EF24=2,Fixo/30*GI$4,IF(ED21+ED22+ED23+ED24+EF21+EF22+EF23+EF24&gt;2,Fixo/30*GI$4+(ED21+ED22+ED23+ED24+EF21+EF22+EF23+EF24-2)*Cadeirante/30*GI$4)))+(EC21+EC22+EC23+EE21+EE22+EE23)*Percapita/30*GI$4+(EC24+EE24)*Crechee/30*GI$4,IF(C21=1,IF(EC21+EC22+EC23+ED21+ED22+ED23+EE21+EE22+EE23+EF21+EF22+EF23&lt;=15,(EC21+EC22+EC23+EE21+EE22+EE23)*Percapita/30*GI$4,IF(EC21+EC22+EC23+ED21+ED22+ED23+EE21+EE22+EE23+EF21+EF22+EF23&gt;=16,Fixo/30*GI$4+(EC21+EC22+EC23+ED21+ED22+ED23+EE21+EE22+EE23+EF21+EF22-16)*Percapita/30*GI$4))))))</f>
        <v>0</v>
      </c>
      <c r="GJ21" s="177">
        <f>IF(C21=4,SUM(EG21+EG22+EG23+EI21+EI22+EI23)*Percapita/30*GJ$4+(EH21+EH22+EH23+EJ21+EJ22+EJ23)*Cadeirante/30*GJ$4,IF(C21=3,IF(EG24+EI24=10,Fixo/30*GJ$4+(EG21+EG22+EG23+EI21+EI22+EI23)*Percapita/30*GJ$4+(EH24+EJ24)*Cadeirante/30*GJ$4,IF(EG24+EI24&lt;=9,(EG24+EI24)*Crechee/30*GJ$4)+(EH24+EJ24)*Cadeirante/30*GJ$4+(EG21+EG22+EG23+EI21+EI22+EI23)*Percapita/30*GJ$4)+IF(EG24+EI24&gt;=11,Fixo/30*GJ$4+(EG24+EI24-10)*Crechee/30*GJ$4,0),IF(C21=2,IF(EH21+EH22+EH23+EH24+EJ21+EJ22+EJ23+EJ24=1,Cadeirante/30*GJ$4,IF(EH21+EH22+EH23+EH24+EJ21+EJ22+EJ23+EJ24=2,Fixo/30*GJ$4,IF(EH21+EH22+EH23+EH24+EJ21+EJ22+EJ23+EJ24&gt;2,Fixo/30*GJ$4+(EH21+EH22+EH23+EH24+EJ21+EJ22+EJ23+EJ24-2)*Cadeirante/30*GJ$4)))+(EG21+EG22+EG23+EI21+EI22+EI23)*Percapita/30*GJ$4+(EG24+EI24)*Crechee/30*GJ$4,IF(C21=1,IF(EG21+EG22+EG23+EH21+EH22+EH23+EI21+EI22+EI23+EJ21+EJ22+EJ23&lt;=15,(EG21+EG22+EG23+EI21+EI22+EI23)*Percapita/30*GJ$4,IF(EG21+EG22+EG23+EH21+EH22+EH23+EI21+EI22+EI23+EJ21+EJ22+EJ23&gt;=16,Fixo/30*GJ$4+(EG21+EG22+EG23+EH21+EH22+EH23+EI21+EI22+EI23+EJ21+EJ22-16)*Percapita/30*GJ$4))))))</f>
        <v>0</v>
      </c>
      <c r="GK21" s="178"/>
      <c r="GL21" s="103">
        <f t="shared" si="30"/>
        <v>0</v>
      </c>
      <c r="GM21" s="124"/>
      <c r="GN21" s="104">
        <f>SUMIF(V21:V24,"&lt;0")*Cadeirante/30*GN$4+SUMIF(X21:X24,"&lt;0")*Cadeirante/30*GN$4</f>
        <v>0</v>
      </c>
      <c r="GO21" s="104">
        <f>SUMIF(Z21:Z24,"&lt;0")*Cadeirante/30*GO$4+SUMIF(AB21:AB24,"&lt;0")*Cadeirante/30*GO$4</f>
        <v>0</v>
      </c>
      <c r="GP21" s="104">
        <f>SUMIF(AD21:AD24,"&lt;0")*Cadeirante/30*GP$4+SUMIF(AF21:AF24,"&lt;0")*Cadeirante/30*GP$4</f>
        <v>0</v>
      </c>
      <c r="GQ21" s="104">
        <f>SUMIF(AH21:AH24,"&lt;0")*Cadeirante/30*GQ$4+SUMIF(AJ21:AJ24,"&lt;0")*Cadeirante/30*GQ$4</f>
        <v>0</v>
      </c>
      <c r="GR21" s="104">
        <f>SUMIF(AL21:AL24,"&lt;0")*Cadeirante/30*GR$4+SUMIF(AN21:AN24,"&lt;0")*Cadeirante/30*GR$4</f>
        <v>0</v>
      </c>
      <c r="GS21" s="104">
        <f>SUMIF(AP21:AP24,"&lt;0")*Cadeirante/30*GS$4+SUMIF(AR21:AR24,"&lt;0")*Cadeirante/30*GS$4</f>
        <v>0</v>
      </c>
      <c r="GT21" s="104">
        <f>SUMIF(AT21:AT24,"&lt;0")*Cadeirante/30*GT$4+SUMIF(AV21:AV24,"&lt;0")*Cadeirante/30*GT$4</f>
        <v>0</v>
      </c>
      <c r="GU21" s="104">
        <f>SUMIF(AX21:AX24,"&lt;0")*Cadeirante/30*GU$4+SUMIF(AZ21:AZ24,"&lt;0")*Cadeirante/30*GU$4</f>
        <v>0</v>
      </c>
      <c r="GV21" s="104">
        <f>SUMIF(BB21:BB24,"&lt;0")*Cadeirante/30*GV$4+SUMIF(BD21:BD24,"&lt;0")*Cadeirante/30*GV$4</f>
        <v>0</v>
      </c>
      <c r="GW21" s="104">
        <f>SUMIF(BF21:BF24,"&lt;0")*Cadeirante/30*GW$4+SUMIF(BH21:BH24,"&lt;0")*Cadeirante/30*GW$4</f>
        <v>0</v>
      </c>
      <c r="GX21" s="104">
        <f>SUMIF(BJ21:BJ24,"&lt;0")*Cadeirante/30*GX$4+SUMIF(BL21:BL24,"&lt;0")*Cadeirante/30*GX$4</f>
        <v>0</v>
      </c>
      <c r="GY21" s="104">
        <f>SUMIF(BN21:BN24,"&lt;0")*Cadeirante/30*GY$4+SUMIF(BP21:BP24,"&lt;0")*Cadeirante/30*GY$4</f>
        <v>0</v>
      </c>
      <c r="GZ21" s="104">
        <f>SUMIF(BR21:BR24,"&lt;0")*Cadeirante/30*GZ$4+SUMIF(BT21:BT24,"&lt;0")*Cadeirante/30*GZ$4</f>
        <v>0</v>
      </c>
      <c r="HA21" s="104">
        <f>SUMIF(BV21:BV24,"&lt;0")*Cadeirante/30*HA$4+SUMIF(BX21:BX24,"&lt;0")*Cadeirante/30*HA$4</f>
        <v>0</v>
      </c>
      <c r="HB21" s="104">
        <f>SUMIF(BZ21:BZ24,"&lt;0")*Cadeirante/30*HB$4+SUMIF(CB21:CB24,"&lt;0")*Cadeirante/30*HB$4</f>
        <v>0</v>
      </c>
      <c r="HC21" s="104">
        <f>SUMIF(CD21:CD24,"&lt;0")*Cadeirante/30*HC$4+SUMIF(CF21:CF24,"&lt;0")*Cadeirante/30*HC$4</f>
        <v>0</v>
      </c>
      <c r="HD21" s="104">
        <f>SUMIF(CH21:CH24,"&lt;0")*Cadeirante/30*HD$4+SUMIF(CJ21:CJ24,"&lt;0")*Cadeirante/30*HD$4</f>
        <v>0</v>
      </c>
      <c r="HE21" s="104">
        <f>SUMIF(CL21:CL24,"&lt;0")*Cadeirante/30*HE$4+SUMIF(CN21:CN24,"&lt;0")*Cadeirante/30*HE$4</f>
        <v>0</v>
      </c>
      <c r="HF21" s="104">
        <f>SUMIF(CP21:CP24,"&lt;0")*Cadeirante/30*HF$4+SUMIF(CR21:CR24,"&lt;0")*Cadeirante/30*HF$4</f>
        <v>0</v>
      </c>
      <c r="HG21" s="104">
        <f>SUMIF(CT21:CT24,"&lt;0")*Cadeirante/30*HG$4+SUMIF(CV21:CV24,"&lt;0")*Cadeirante/30*HG$4</f>
        <v>0</v>
      </c>
      <c r="HH21" s="104">
        <f>SUMIF(CX21:CX24,"&lt;0")*Cadeirante/30*HH$4+SUMIF(CZ21:CZ24,"&lt;0")*Cadeirante/30*HH$4</f>
        <v>0</v>
      </c>
      <c r="HI21" s="104">
        <f>SUMIF(DB21:DB24,"&lt;0")*Cadeirante/30*HI$4+SUMIF(DD21:DD24,"&lt;0")*Cadeirante/30*HI$4</f>
        <v>0</v>
      </c>
      <c r="HJ21" s="104">
        <f>SUMIF(DF21:DF24,"&lt;0")*Cadeirante/30*HJ$4+SUMIF(DH21:DH24,"&lt;0")*Cadeirante/30*HJ$4</f>
        <v>0</v>
      </c>
      <c r="HK21" s="104">
        <f>SUMIF(DJ21:DJ24,"&lt;0")*Cadeirante/30*HK$4+SUMIF(DL21:DL24,"&lt;0")*Cadeirante/30*HK$4</f>
        <v>0</v>
      </c>
      <c r="HL21" s="104">
        <f>SUMIF(DN21:DN24,"&lt;0")*Cadeirante/30*HL$4+SUMIF(DP21:DP24,"&lt;0")*Cadeirante/30*HL$4</f>
        <v>0</v>
      </c>
      <c r="HM21" s="104">
        <f>SUMIF(DR21:DR24,"&lt;0")*Cadeirante/30*HM$4+SUMIF(DT21:DT24,"&lt;0")*Cadeirante/30*HM$4</f>
        <v>0</v>
      </c>
      <c r="HN21" s="104">
        <f>SUMIF(DV21:DV24,"&lt;0")*Cadeirante/30*HN$4+SUMIF(DX21:DX24,"&lt;0")*Cadeirante/30*HN$4</f>
        <v>0</v>
      </c>
      <c r="HO21" s="104">
        <f>SUMIF(DZ21:DZ24,"&lt;0")*Cadeirante/30*HO$4+SUMIF(EB21:EB24,"&lt;0")*Cadeirante/30*HO$4</f>
        <v>0</v>
      </c>
      <c r="HP21" s="104">
        <f>SUMIF(ED21:ED24,"&lt;0")*Cadeirante/30*HP$4+SUMIF(EF21:EF24,"&lt;0")*Cadeirante/30*HP$4</f>
        <v>0</v>
      </c>
      <c r="HQ21" s="64"/>
      <c r="HR21" s="64"/>
      <c r="HS21" s="64"/>
      <c r="HT21" s="64"/>
      <c r="HU21" s="64"/>
      <c r="HV21" s="64"/>
      <c r="HW21" s="176">
        <v>17629.309999999998</v>
      </c>
      <c r="HX21" s="64"/>
      <c r="HY21" s="280">
        <f>IF(ISTEXT(EM21), VALUE(EM21), EM21)</f>
        <v>0</v>
      </c>
      <c r="HZ21" s="280">
        <f>IF(ISTEXT(EN21), VALUE(EN21), EN21)</f>
        <v>0</v>
      </c>
      <c r="IA21" s="280">
        <f>IF(ISTEXT(EO21), VALUE(EO21), EO21)</f>
        <v>0</v>
      </c>
      <c r="IB21" s="64" t="b">
        <f>HW21=FE21</f>
        <v>0</v>
      </c>
      <c r="IC21" s="64"/>
    </row>
    <row r="22" spans="1:237" s="106" customFormat="1" ht="22.5" customHeight="1" x14ac:dyDescent="0.25">
      <c r="A22" s="368" t="s">
        <v>3206</v>
      </c>
      <c r="B22" s="369" t="s">
        <v>3207</v>
      </c>
      <c r="C22" s="370" t="s">
        <v>3192</v>
      </c>
      <c r="D22" s="371" t="s">
        <v>3208</v>
      </c>
      <c r="E22" s="371" t="s">
        <v>3209</v>
      </c>
      <c r="F22" s="372" t="s">
        <v>3181</v>
      </c>
      <c r="G22" s="372" t="s">
        <v>3182</v>
      </c>
      <c r="H22" s="373" t="s">
        <v>1289</v>
      </c>
      <c r="I22" s="374" t="s">
        <v>1289</v>
      </c>
      <c r="J22" s="421" t="s">
        <v>3183</v>
      </c>
      <c r="K22" s="421" t="s">
        <v>3185</v>
      </c>
      <c r="L22" s="329">
        <f>CONTINUA!BV22</f>
        <v>0</v>
      </c>
      <c r="M22" s="329">
        <f>CONTINUA!BW22</f>
        <v>0</v>
      </c>
      <c r="N22" s="657"/>
      <c r="O22" s="658" t="s">
        <v>3329</v>
      </c>
      <c r="P22" s="659">
        <v>0</v>
      </c>
      <c r="Q22" s="400"/>
      <c r="R22" s="401"/>
      <c r="S22" s="400"/>
      <c r="T22" s="401"/>
      <c r="U22" s="400"/>
      <c r="V22" s="401"/>
      <c r="W22" s="400"/>
      <c r="X22" s="401"/>
      <c r="Y22" s="400"/>
      <c r="Z22" s="401"/>
      <c r="AA22" s="400"/>
      <c r="AB22" s="401"/>
      <c r="AC22" s="400"/>
      <c r="AD22" s="401"/>
      <c r="AE22" s="400"/>
      <c r="AF22" s="401"/>
      <c r="AG22" s="400"/>
      <c r="AH22" s="401"/>
      <c r="AI22" s="400"/>
      <c r="AJ22" s="401"/>
      <c r="AK22" s="400"/>
      <c r="AL22" s="401"/>
      <c r="AM22" s="400"/>
      <c r="AN22" s="401"/>
      <c r="AO22" s="400"/>
      <c r="AP22" s="401"/>
      <c r="AQ22" s="400"/>
      <c r="AR22" s="401"/>
      <c r="AS22" s="400"/>
      <c r="AT22" s="401"/>
      <c r="AU22" s="400"/>
      <c r="AV22" s="401"/>
      <c r="AW22" s="400"/>
      <c r="AX22" s="401"/>
      <c r="AY22" s="400"/>
      <c r="AZ22" s="401"/>
      <c r="BA22" s="400"/>
      <c r="BB22" s="401"/>
      <c r="BC22" s="400"/>
      <c r="BD22" s="401"/>
      <c r="BE22" s="400"/>
      <c r="BF22" s="401"/>
      <c r="BG22" s="400"/>
      <c r="BH22" s="401"/>
      <c r="BI22" s="400"/>
      <c r="BJ22" s="401"/>
      <c r="BK22" s="400"/>
      <c r="BL22" s="401"/>
      <c r="BM22" s="400"/>
      <c r="BN22" s="401"/>
      <c r="BO22" s="400"/>
      <c r="BP22" s="401"/>
      <c r="BQ22" s="400"/>
      <c r="BR22" s="401"/>
      <c r="BS22" s="400"/>
      <c r="BT22" s="401"/>
      <c r="BU22" s="400"/>
      <c r="BV22" s="401"/>
      <c r="BW22" s="400"/>
      <c r="BX22" s="401"/>
      <c r="BY22" s="400"/>
      <c r="BZ22" s="401"/>
      <c r="CA22" s="400"/>
      <c r="CB22" s="401"/>
      <c r="CC22" s="400"/>
      <c r="CD22" s="401"/>
      <c r="CE22" s="400"/>
      <c r="CF22" s="401"/>
      <c r="CG22" s="400"/>
      <c r="CH22" s="401"/>
      <c r="CI22" s="400"/>
      <c r="CJ22" s="401"/>
      <c r="CK22" s="400"/>
      <c r="CL22" s="401"/>
      <c r="CM22" s="400"/>
      <c r="CN22" s="401"/>
      <c r="CO22" s="400"/>
      <c r="CP22" s="401"/>
      <c r="CQ22" s="400"/>
      <c r="CR22" s="401"/>
      <c r="CS22" s="400"/>
      <c r="CT22" s="401"/>
      <c r="CU22" s="400"/>
      <c r="CV22" s="401"/>
      <c r="CW22" s="400"/>
      <c r="CX22" s="401"/>
      <c r="CY22" s="400"/>
      <c r="CZ22" s="401"/>
      <c r="DA22" s="400"/>
      <c r="DB22" s="401"/>
      <c r="DC22" s="400"/>
      <c r="DD22" s="401"/>
      <c r="DE22" s="400"/>
      <c r="DF22" s="401"/>
      <c r="DG22" s="400"/>
      <c r="DH22" s="401"/>
      <c r="DI22" s="400"/>
      <c r="DJ22" s="401"/>
      <c r="DK22" s="400"/>
      <c r="DL22" s="401"/>
      <c r="DM22" s="400"/>
      <c r="DN22" s="401"/>
      <c r="DO22" s="400"/>
      <c r="DP22" s="401"/>
      <c r="DQ22" s="400"/>
      <c r="DR22" s="401"/>
      <c r="DS22" s="400"/>
      <c r="DT22" s="401"/>
      <c r="DU22" s="400"/>
      <c r="DV22" s="401"/>
      <c r="DW22" s="400"/>
      <c r="DX22" s="401"/>
      <c r="DY22" s="400"/>
      <c r="DZ22" s="401"/>
      <c r="EA22" s="400"/>
      <c r="EB22" s="401"/>
      <c r="EC22" s="400"/>
      <c r="ED22" s="401"/>
      <c r="EE22" s="400"/>
      <c r="EF22" s="401"/>
      <c r="EG22" s="400"/>
      <c r="EH22" s="401"/>
      <c r="EI22" s="400"/>
      <c r="EJ22" s="447"/>
      <c r="EK22" s="511"/>
      <c r="EL22" s="514"/>
      <c r="EM22" s="448"/>
      <c r="EN22" s="344"/>
      <c r="EO22" s="345"/>
      <c r="EP22" s="171">
        <f t="shared" si="22"/>
        <v>0</v>
      </c>
      <c r="EQ22" s="171">
        <f t="shared" si="23"/>
        <v>0</v>
      </c>
      <c r="ER22" s="171">
        <f t="shared" si="24"/>
        <v>0</v>
      </c>
      <c r="ES22" s="171">
        <f t="shared" si="25"/>
        <v>0</v>
      </c>
      <c r="ET22" s="171">
        <f t="shared" si="26"/>
        <v>0</v>
      </c>
      <c r="EU22" s="171">
        <f t="shared" si="27"/>
        <v>0</v>
      </c>
      <c r="EV22" s="172">
        <f t="shared" si="28"/>
        <v>0</v>
      </c>
      <c r="EW22" s="173"/>
      <c r="EX22" s="248">
        <f t="shared" si="40"/>
        <v>0</v>
      </c>
      <c r="EY22" s="174">
        <f>(L22*regular)+(M22*Cadeirantee)</f>
        <v>0</v>
      </c>
      <c r="EZ22" s="249">
        <f>SUMIF(FG22:GJ22,"&gt;0")</f>
        <v>0</v>
      </c>
      <c r="FA22" s="249">
        <f>SUMIF(FG22:GJ22,"&lt;0")+SUMIF(GN22:HP22,"&lt;0")</f>
        <v>0</v>
      </c>
      <c r="FB22" s="174">
        <v>0</v>
      </c>
      <c r="FC22" s="126">
        <f>N22*km*'VALORES TABELA'!$B$13</f>
        <v>0</v>
      </c>
      <c r="FD22" s="250">
        <f t="shared" ref="FD22:FD25" si="41">GL22</f>
        <v>0</v>
      </c>
      <c r="FE22" s="105"/>
      <c r="FF22" s="119"/>
      <c r="FG22" s="119"/>
      <c r="FH22" s="119"/>
      <c r="FI22" s="119"/>
      <c r="FJ22" s="119"/>
      <c r="FK22" s="119"/>
      <c r="FL22" s="119"/>
      <c r="FM22" s="119"/>
      <c r="FN22" s="119"/>
      <c r="FO22" s="119"/>
      <c r="FP22" s="119"/>
      <c r="FQ22" s="119"/>
      <c r="FR22" s="119"/>
      <c r="FS22" s="119"/>
      <c r="FT22" s="119"/>
      <c r="FU22" s="119"/>
      <c r="FV22" s="119"/>
      <c r="FW22" s="119"/>
      <c r="FX22" s="119"/>
      <c r="FY22" s="119"/>
      <c r="FZ22" s="119"/>
      <c r="GA22" s="119"/>
      <c r="GB22" s="119"/>
      <c r="GC22" s="119"/>
      <c r="GD22" s="119"/>
      <c r="GE22" s="119"/>
      <c r="GF22" s="119"/>
      <c r="GG22" s="119"/>
      <c r="GH22" s="119"/>
      <c r="GI22" s="119"/>
      <c r="GJ22" s="119"/>
      <c r="GK22" s="251"/>
      <c r="GL22" s="103">
        <f t="shared" si="30"/>
        <v>0</v>
      </c>
      <c r="GM22" s="124"/>
      <c r="GN22" s="104"/>
      <c r="GO22" s="104"/>
      <c r="GP22" s="104"/>
      <c r="GQ22" s="104"/>
      <c r="GR22" s="104"/>
      <c r="GS22" s="104"/>
      <c r="GT22" s="104"/>
      <c r="GU22" s="104"/>
      <c r="GV22" s="104"/>
      <c r="GW22" s="104"/>
      <c r="GX22" s="104"/>
      <c r="GY22" s="104"/>
      <c r="GZ22" s="104"/>
      <c r="HA22" s="104"/>
      <c r="HB22" s="104"/>
      <c r="HC22" s="104"/>
      <c r="HD22" s="104"/>
      <c r="HE22" s="104"/>
      <c r="HF22" s="104"/>
      <c r="HG22" s="104"/>
      <c r="HH22" s="104"/>
      <c r="HI22" s="104"/>
      <c r="HJ22" s="104"/>
      <c r="HK22" s="104"/>
      <c r="HL22" s="104"/>
      <c r="HM22" s="104"/>
      <c r="HN22" s="104"/>
      <c r="HO22" s="104"/>
      <c r="HP22" s="104"/>
      <c r="HQ22" s="64"/>
      <c r="HR22" s="64"/>
      <c r="HS22" s="64"/>
      <c r="HT22" s="64"/>
      <c r="HU22" s="64"/>
      <c r="HV22" s="64"/>
      <c r="HW22" s="105"/>
      <c r="HX22" s="64"/>
      <c r="HY22" s="280">
        <f t="shared" ref="HY22:HY25" si="42">IF(ISTEXT(EM22), VALUE(EM22), EM22)</f>
        <v>0</v>
      </c>
      <c r="HZ22" s="280">
        <f t="shared" ref="HZ22:HZ25" si="43">IF(ISTEXT(EN22), VALUE(EN22), EN22)</f>
        <v>0</v>
      </c>
      <c r="IA22" s="280">
        <f t="shared" ref="IA22:IA25" si="44">IF(ISTEXT(EO22), VALUE(EO22), EO22)</f>
        <v>0</v>
      </c>
      <c r="IB22" s="64"/>
      <c r="IC22" s="64"/>
    </row>
    <row r="23" spans="1:237" s="106" customFormat="1" ht="22.5" customHeight="1" x14ac:dyDescent="0.25">
      <c r="A23" s="368" t="s">
        <v>3206</v>
      </c>
      <c r="B23" s="369" t="s">
        <v>3207</v>
      </c>
      <c r="C23" s="375" t="s">
        <v>3192</v>
      </c>
      <c r="D23" s="371" t="s">
        <v>3208</v>
      </c>
      <c r="E23" s="371" t="s">
        <v>3209</v>
      </c>
      <c r="F23" s="376" t="s">
        <v>3181</v>
      </c>
      <c r="G23" s="376" t="s">
        <v>3182</v>
      </c>
      <c r="H23" s="373" t="s">
        <v>1289</v>
      </c>
      <c r="I23" s="374" t="s">
        <v>1289</v>
      </c>
      <c r="J23" s="421" t="s">
        <v>3183</v>
      </c>
      <c r="K23" s="422" t="s">
        <v>3186</v>
      </c>
      <c r="L23" s="329">
        <f>CONTINUA!BV23</f>
        <v>0</v>
      </c>
      <c r="M23" s="329">
        <f>CONTINUA!BW23</f>
        <v>0</v>
      </c>
      <c r="N23" s="657"/>
      <c r="O23" s="658" t="s">
        <v>3329</v>
      </c>
      <c r="P23" s="659">
        <v>0</v>
      </c>
      <c r="Q23" s="400">
        <v>1</v>
      </c>
      <c r="R23" s="401"/>
      <c r="S23" s="400"/>
      <c r="T23" s="401"/>
      <c r="U23" s="400"/>
      <c r="V23" s="401"/>
      <c r="W23" s="400"/>
      <c r="X23" s="401"/>
      <c r="Y23" s="400"/>
      <c r="Z23" s="401"/>
      <c r="AA23" s="400"/>
      <c r="AB23" s="401"/>
      <c r="AC23" s="400"/>
      <c r="AD23" s="401"/>
      <c r="AE23" s="400"/>
      <c r="AF23" s="401"/>
      <c r="AG23" s="400"/>
      <c r="AH23" s="401"/>
      <c r="AI23" s="400"/>
      <c r="AJ23" s="401"/>
      <c r="AK23" s="400"/>
      <c r="AL23" s="401"/>
      <c r="AM23" s="400"/>
      <c r="AN23" s="401"/>
      <c r="AO23" s="400"/>
      <c r="AP23" s="401"/>
      <c r="AQ23" s="400"/>
      <c r="AR23" s="401"/>
      <c r="AS23" s="400"/>
      <c r="AT23" s="401"/>
      <c r="AU23" s="400"/>
      <c r="AV23" s="401"/>
      <c r="AW23" s="400"/>
      <c r="AX23" s="401"/>
      <c r="AY23" s="400"/>
      <c r="AZ23" s="401"/>
      <c r="BA23" s="400"/>
      <c r="BB23" s="401"/>
      <c r="BC23" s="400"/>
      <c r="BD23" s="401"/>
      <c r="BE23" s="400"/>
      <c r="BF23" s="401"/>
      <c r="BG23" s="400"/>
      <c r="BH23" s="401"/>
      <c r="BI23" s="400"/>
      <c r="BJ23" s="401"/>
      <c r="BK23" s="400"/>
      <c r="BL23" s="401"/>
      <c r="BM23" s="400"/>
      <c r="BN23" s="401"/>
      <c r="BO23" s="400"/>
      <c r="BP23" s="401"/>
      <c r="BQ23" s="400"/>
      <c r="BR23" s="401"/>
      <c r="BS23" s="400"/>
      <c r="BT23" s="401"/>
      <c r="BU23" s="400"/>
      <c r="BV23" s="401"/>
      <c r="BW23" s="400"/>
      <c r="BX23" s="401"/>
      <c r="BY23" s="400"/>
      <c r="BZ23" s="401"/>
      <c r="CA23" s="400"/>
      <c r="CB23" s="401"/>
      <c r="CC23" s="400"/>
      <c r="CD23" s="401"/>
      <c r="CE23" s="400"/>
      <c r="CF23" s="401"/>
      <c r="CG23" s="400"/>
      <c r="CH23" s="401"/>
      <c r="CI23" s="400"/>
      <c r="CJ23" s="401"/>
      <c r="CK23" s="400"/>
      <c r="CL23" s="401"/>
      <c r="CM23" s="400"/>
      <c r="CN23" s="401"/>
      <c r="CO23" s="400"/>
      <c r="CP23" s="401"/>
      <c r="CQ23" s="400"/>
      <c r="CR23" s="401"/>
      <c r="CS23" s="400"/>
      <c r="CT23" s="401"/>
      <c r="CU23" s="400"/>
      <c r="CV23" s="401"/>
      <c r="CW23" s="400"/>
      <c r="CX23" s="401"/>
      <c r="CY23" s="400"/>
      <c r="CZ23" s="401"/>
      <c r="DA23" s="400"/>
      <c r="DB23" s="401"/>
      <c r="DC23" s="400"/>
      <c r="DD23" s="401"/>
      <c r="DE23" s="400"/>
      <c r="DF23" s="401"/>
      <c r="DG23" s="400"/>
      <c r="DH23" s="401"/>
      <c r="DI23" s="400"/>
      <c r="DJ23" s="401"/>
      <c r="DK23" s="400"/>
      <c r="DL23" s="401"/>
      <c r="DM23" s="400"/>
      <c r="DN23" s="401"/>
      <c r="DO23" s="400"/>
      <c r="DP23" s="401"/>
      <c r="DQ23" s="400"/>
      <c r="DR23" s="401"/>
      <c r="DS23" s="400"/>
      <c r="DT23" s="401"/>
      <c r="DU23" s="400"/>
      <c r="DV23" s="401"/>
      <c r="DW23" s="400"/>
      <c r="DX23" s="401"/>
      <c r="DY23" s="400"/>
      <c r="DZ23" s="401"/>
      <c r="EA23" s="400"/>
      <c r="EB23" s="401"/>
      <c r="EC23" s="400"/>
      <c r="ED23" s="401"/>
      <c r="EE23" s="400"/>
      <c r="EF23" s="401"/>
      <c r="EG23" s="400"/>
      <c r="EH23" s="401"/>
      <c r="EI23" s="400"/>
      <c r="EJ23" s="447"/>
      <c r="EK23" s="511"/>
      <c r="EL23" s="514"/>
      <c r="EM23" s="448"/>
      <c r="EN23" s="344"/>
      <c r="EO23" s="345"/>
      <c r="EP23" s="171">
        <f t="shared" si="22"/>
        <v>1</v>
      </c>
      <c r="EQ23" s="171">
        <f t="shared" si="23"/>
        <v>0</v>
      </c>
      <c r="ER23" s="171">
        <f t="shared" si="24"/>
        <v>0</v>
      </c>
      <c r="ES23" s="171">
        <f t="shared" si="25"/>
        <v>0</v>
      </c>
      <c r="ET23" s="171">
        <f t="shared" si="26"/>
        <v>0</v>
      </c>
      <c r="EU23" s="171">
        <f t="shared" si="27"/>
        <v>0</v>
      </c>
      <c r="EV23" s="172">
        <f t="shared" si="28"/>
        <v>1</v>
      </c>
      <c r="EW23" s="125"/>
      <c r="EX23" s="248">
        <f t="shared" si="40"/>
        <v>0</v>
      </c>
      <c r="EY23" s="174">
        <f>(L23*regular)+(M23*Cadeirantee)</f>
        <v>0</v>
      </c>
      <c r="EZ23" s="249">
        <f>SUMIF(FG23:GJ23,"&gt;0")</f>
        <v>0</v>
      </c>
      <c r="FA23" s="249">
        <f>SUMIF(FG23:GJ23,"&lt;0")+SUMIF(GN23:HP23,"&lt;0")</f>
        <v>0</v>
      </c>
      <c r="FB23" s="174">
        <v>0</v>
      </c>
      <c r="FC23" s="126">
        <f>N23*km*'VALORES TABELA'!$B$13</f>
        <v>0</v>
      </c>
      <c r="FD23" s="250">
        <f t="shared" si="41"/>
        <v>0</v>
      </c>
      <c r="FE23" s="105"/>
      <c r="FF23" s="108"/>
      <c r="FG23" s="108"/>
      <c r="FH23" s="108"/>
      <c r="FI23" s="108"/>
      <c r="FJ23" s="108"/>
      <c r="FK23" s="108"/>
      <c r="FL23" s="108"/>
      <c r="FM23" s="108"/>
      <c r="FN23" s="108"/>
      <c r="FO23" s="108"/>
      <c r="FP23" s="108"/>
      <c r="FQ23" s="108"/>
      <c r="FR23" s="108"/>
      <c r="FS23" s="108"/>
      <c r="FT23" s="108"/>
      <c r="FU23" s="108"/>
      <c r="FV23" s="108"/>
      <c r="FW23" s="108"/>
      <c r="FX23" s="108"/>
      <c r="FY23" s="108"/>
      <c r="FZ23" s="108"/>
      <c r="GA23" s="108"/>
      <c r="GB23" s="108"/>
      <c r="GC23" s="108"/>
      <c r="GD23" s="108"/>
      <c r="GE23" s="108"/>
      <c r="GF23" s="108"/>
      <c r="GG23" s="108"/>
      <c r="GH23" s="108"/>
      <c r="GI23" s="108"/>
      <c r="GJ23" s="108"/>
      <c r="GK23" s="251"/>
      <c r="GL23" s="103">
        <f t="shared" si="30"/>
        <v>0</v>
      </c>
      <c r="GM23" s="124"/>
      <c r="GN23" s="104"/>
      <c r="GO23" s="104"/>
      <c r="GP23" s="104"/>
      <c r="GQ23" s="104"/>
      <c r="GR23" s="104"/>
      <c r="GS23" s="104"/>
      <c r="GT23" s="104"/>
      <c r="GU23" s="104"/>
      <c r="GV23" s="104"/>
      <c r="GW23" s="104"/>
      <c r="GX23" s="104"/>
      <c r="GY23" s="104"/>
      <c r="GZ23" s="104"/>
      <c r="HA23" s="104"/>
      <c r="HB23" s="104"/>
      <c r="HC23" s="104"/>
      <c r="HD23" s="104"/>
      <c r="HE23" s="104"/>
      <c r="HF23" s="104"/>
      <c r="HG23" s="104"/>
      <c r="HH23" s="104"/>
      <c r="HI23" s="104"/>
      <c r="HJ23" s="104"/>
      <c r="HK23" s="104"/>
      <c r="HL23" s="104"/>
      <c r="HM23" s="104"/>
      <c r="HN23" s="104"/>
      <c r="HO23" s="104"/>
      <c r="HP23" s="104"/>
      <c r="HQ23" s="64"/>
      <c r="HR23" s="64"/>
      <c r="HS23" s="64"/>
      <c r="HT23" s="64"/>
      <c r="HU23" s="64"/>
      <c r="HV23" s="64"/>
      <c r="HW23" s="105"/>
      <c r="HX23" s="64"/>
      <c r="HY23" s="280">
        <f t="shared" si="42"/>
        <v>0</v>
      </c>
      <c r="HZ23" s="280">
        <f t="shared" si="43"/>
        <v>0</v>
      </c>
      <c r="IA23" s="280">
        <f t="shared" si="44"/>
        <v>0</v>
      </c>
      <c r="IB23" s="64"/>
      <c r="IC23" s="64"/>
    </row>
    <row r="24" spans="1:237" s="106" customFormat="1" ht="22.5" customHeight="1" x14ac:dyDescent="0.25">
      <c r="A24" s="368" t="s">
        <v>3206</v>
      </c>
      <c r="B24" s="369" t="s">
        <v>3207</v>
      </c>
      <c r="C24" s="375" t="s">
        <v>3192</v>
      </c>
      <c r="D24" s="371" t="s">
        <v>3208</v>
      </c>
      <c r="E24" s="371" t="s">
        <v>3209</v>
      </c>
      <c r="F24" s="376" t="s">
        <v>3181</v>
      </c>
      <c r="G24" s="376" t="s">
        <v>3182</v>
      </c>
      <c r="H24" s="373" t="s">
        <v>1289</v>
      </c>
      <c r="I24" s="374" t="s">
        <v>1289</v>
      </c>
      <c r="J24" s="421" t="s">
        <v>3183</v>
      </c>
      <c r="K24" s="423" t="s">
        <v>3187</v>
      </c>
      <c r="L24" s="329">
        <f>CONTINUA!BV24</f>
        <v>0</v>
      </c>
      <c r="M24" s="329">
        <f>CONTINUA!BW24</f>
        <v>0</v>
      </c>
      <c r="N24" s="657"/>
      <c r="O24" s="658" t="s">
        <v>3329</v>
      </c>
      <c r="P24" s="659">
        <v>0</v>
      </c>
      <c r="Q24" s="400"/>
      <c r="R24" s="401"/>
      <c r="S24" s="400"/>
      <c r="T24" s="401"/>
      <c r="U24" s="400"/>
      <c r="V24" s="401"/>
      <c r="W24" s="400"/>
      <c r="X24" s="401"/>
      <c r="Y24" s="400"/>
      <c r="Z24" s="401"/>
      <c r="AA24" s="400"/>
      <c r="AB24" s="401"/>
      <c r="AC24" s="400"/>
      <c r="AD24" s="401"/>
      <c r="AE24" s="400"/>
      <c r="AF24" s="401"/>
      <c r="AG24" s="400"/>
      <c r="AH24" s="401"/>
      <c r="AI24" s="400"/>
      <c r="AJ24" s="401"/>
      <c r="AK24" s="400"/>
      <c r="AL24" s="401"/>
      <c r="AM24" s="400"/>
      <c r="AN24" s="401"/>
      <c r="AO24" s="400"/>
      <c r="AP24" s="401"/>
      <c r="AQ24" s="400"/>
      <c r="AR24" s="401"/>
      <c r="AS24" s="400"/>
      <c r="AT24" s="401"/>
      <c r="AU24" s="400"/>
      <c r="AV24" s="401"/>
      <c r="AW24" s="400"/>
      <c r="AX24" s="401"/>
      <c r="AY24" s="400"/>
      <c r="AZ24" s="401"/>
      <c r="BA24" s="400"/>
      <c r="BB24" s="401"/>
      <c r="BC24" s="400"/>
      <c r="BD24" s="401"/>
      <c r="BE24" s="400"/>
      <c r="BF24" s="401"/>
      <c r="BG24" s="400"/>
      <c r="BH24" s="401"/>
      <c r="BI24" s="400"/>
      <c r="BJ24" s="401"/>
      <c r="BK24" s="400"/>
      <c r="BL24" s="401"/>
      <c r="BM24" s="400"/>
      <c r="BN24" s="401"/>
      <c r="BO24" s="400"/>
      <c r="BP24" s="401"/>
      <c r="BQ24" s="400"/>
      <c r="BR24" s="401"/>
      <c r="BS24" s="400"/>
      <c r="BT24" s="401"/>
      <c r="BU24" s="400"/>
      <c r="BV24" s="401"/>
      <c r="BW24" s="400"/>
      <c r="BX24" s="401"/>
      <c r="BY24" s="400"/>
      <c r="BZ24" s="401"/>
      <c r="CA24" s="400"/>
      <c r="CB24" s="401"/>
      <c r="CC24" s="400"/>
      <c r="CD24" s="401"/>
      <c r="CE24" s="400"/>
      <c r="CF24" s="401"/>
      <c r="CG24" s="400"/>
      <c r="CH24" s="401"/>
      <c r="CI24" s="400"/>
      <c r="CJ24" s="401"/>
      <c r="CK24" s="400"/>
      <c r="CL24" s="401"/>
      <c r="CM24" s="400"/>
      <c r="CN24" s="401"/>
      <c r="CO24" s="400"/>
      <c r="CP24" s="401"/>
      <c r="CQ24" s="400"/>
      <c r="CR24" s="401"/>
      <c r="CS24" s="400"/>
      <c r="CT24" s="401"/>
      <c r="CU24" s="400"/>
      <c r="CV24" s="401"/>
      <c r="CW24" s="400"/>
      <c r="CX24" s="401"/>
      <c r="CY24" s="400"/>
      <c r="CZ24" s="401"/>
      <c r="DA24" s="400"/>
      <c r="DB24" s="401"/>
      <c r="DC24" s="400"/>
      <c r="DD24" s="401"/>
      <c r="DE24" s="400"/>
      <c r="DF24" s="401"/>
      <c r="DG24" s="400"/>
      <c r="DH24" s="401"/>
      <c r="DI24" s="400"/>
      <c r="DJ24" s="401"/>
      <c r="DK24" s="400"/>
      <c r="DL24" s="401"/>
      <c r="DM24" s="400"/>
      <c r="DN24" s="401"/>
      <c r="DO24" s="400"/>
      <c r="DP24" s="401"/>
      <c r="DQ24" s="400"/>
      <c r="DR24" s="401"/>
      <c r="DS24" s="400"/>
      <c r="DT24" s="401"/>
      <c r="DU24" s="400"/>
      <c r="DV24" s="401"/>
      <c r="DW24" s="400"/>
      <c r="DX24" s="401"/>
      <c r="DY24" s="400"/>
      <c r="DZ24" s="401"/>
      <c r="EA24" s="400"/>
      <c r="EB24" s="401"/>
      <c r="EC24" s="400"/>
      <c r="ED24" s="401"/>
      <c r="EE24" s="400"/>
      <c r="EF24" s="401"/>
      <c r="EG24" s="400"/>
      <c r="EH24" s="401"/>
      <c r="EI24" s="400"/>
      <c r="EJ24" s="447"/>
      <c r="EK24" s="511"/>
      <c r="EL24" s="514"/>
      <c r="EM24" s="448"/>
      <c r="EN24" s="344"/>
      <c r="EO24" s="345"/>
      <c r="EP24" s="171">
        <f t="shared" si="22"/>
        <v>0</v>
      </c>
      <c r="EQ24" s="171">
        <f t="shared" si="23"/>
        <v>0</v>
      </c>
      <c r="ER24" s="171">
        <f t="shared" si="24"/>
        <v>0</v>
      </c>
      <c r="ES24" s="171">
        <f t="shared" si="25"/>
        <v>0</v>
      </c>
      <c r="ET24" s="171">
        <f t="shared" si="26"/>
        <v>0</v>
      </c>
      <c r="EU24" s="171">
        <f t="shared" si="27"/>
        <v>0</v>
      </c>
      <c r="EV24" s="172">
        <f t="shared" si="28"/>
        <v>0</v>
      </c>
      <c r="EW24" s="127"/>
      <c r="EX24" s="248">
        <f t="shared" si="40"/>
        <v>0</v>
      </c>
      <c r="EY24" s="174">
        <f>(L24*regular)+(M24*Cadeirantee)</f>
        <v>0</v>
      </c>
      <c r="EZ24" s="249">
        <f>SUMIF(FG24:GJ24,"&gt;0")</f>
        <v>0</v>
      </c>
      <c r="FA24" s="249">
        <f>SUMIF(FG24:GJ24,"&lt;0")+SUMIF(GN24:HP24,"&lt;0")</f>
        <v>0</v>
      </c>
      <c r="FB24" s="174">
        <v>0</v>
      </c>
      <c r="FC24" s="126">
        <f>N24*km*'VALORES TABELA'!$B$13</f>
        <v>0</v>
      </c>
      <c r="FD24" s="250">
        <f t="shared" si="41"/>
        <v>0</v>
      </c>
      <c r="FE24" s="105"/>
      <c r="FF24" s="118"/>
      <c r="FG24" s="118"/>
      <c r="FH24" s="118"/>
      <c r="FI24" s="118"/>
      <c r="FJ24" s="118"/>
      <c r="FK24" s="118"/>
      <c r="FL24" s="118"/>
      <c r="FM24" s="118"/>
      <c r="FN24" s="118"/>
      <c r="FO24" s="118"/>
      <c r="FP24" s="118"/>
      <c r="FQ24" s="118"/>
      <c r="FR24" s="118"/>
      <c r="FS24" s="118"/>
      <c r="FT24" s="118"/>
      <c r="FU24" s="118"/>
      <c r="FV24" s="118"/>
      <c r="FW24" s="118"/>
      <c r="FX24" s="118"/>
      <c r="FY24" s="118"/>
      <c r="FZ24" s="118"/>
      <c r="GA24" s="118"/>
      <c r="GB24" s="118"/>
      <c r="GC24" s="118"/>
      <c r="GD24" s="118"/>
      <c r="GE24" s="118"/>
      <c r="GF24" s="118"/>
      <c r="GG24" s="118"/>
      <c r="GH24" s="118"/>
      <c r="GI24" s="118"/>
      <c r="GJ24" s="118"/>
      <c r="GK24" s="252"/>
      <c r="GL24" s="103">
        <f t="shared" si="30"/>
        <v>0</v>
      </c>
      <c r="GM24" s="124"/>
      <c r="GN24" s="104"/>
      <c r="GO24" s="104"/>
      <c r="GP24" s="104"/>
      <c r="GQ24" s="104"/>
      <c r="GR24" s="104"/>
      <c r="GS24" s="104"/>
      <c r="GT24" s="104"/>
      <c r="GU24" s="104"/>
      <c r="GV24" s="104"/>
      <c r="GW24" s="104"/>
      <c r="GX24" s="104"/>
      <c r="GY24" s="104"/>
      <c r="GZ24" s="104"/>
      <c r="HA24" s="104"/>
      <c r="HB24" s="104"/>
      <c r="HC24" s="104"/>
      <c r="HD24" s="104"/>
      <c r="HE24" s="104"/>
      <c r="HF24" s="104"/>
      <c r="HG24" s="104"/>
      <c r="HH24" s="104"/>
      <c r="HI24" s="104"/>
      <c r="HJ24" s="104"/>
      <c r="HK24" s="104"/>
      <c r="HL24" s="104"/>
      <c r="HM24" s="104"/>
      <c r="HN24" s="104"/>
      <c r="HO24" s="104"/>
      <c r="HP24" s="104"/>
      <c r="HQ24" s="64"/>
      <c r="HR24" s="65"/>
      <c r="HS24" s="65"/>
      <c r="HT24" s="65"/>
      <c r="HU24" s="65"/>
      <c r="HV24" s="65"/>
      <c r="HW24" s="105"/>
      <c r="HX24" s="65"/>
      <c r="HY24" s="280">
        <f t="shared" si="42"/>
        <v>0</v>
      </c>
      <c r="HZ24" s="280">
        <f t="shared" si="43"/>
        <v>0</v>
      </c>
      <c r="IA24" s="280">
        <f t="shared" si="44"/>
        <v>0</v>
      </c>
      <c r="IB24" s="65"/>
      <c r="IC24" s="65"/>
    </row>
    <row r="25" spans="1:237" s="106" customFormat="1" ht="22.5" customHeight="1" thickBot="1" x14ac:dyDescent="0.3">
      <c r="A25" s="377" t="s">
        <v>3206</v>
      </c>
      <c r="B25" s="378" t="s">
        <v>3207</v>
      </c>
      <c r="C25" s="379" t="s">
        <v>3192</v>
      </c>
      <c r="D25" s="380" t="s">
        <v>3208</v>
      </c>
      <c r="E25" s="380" t="s">
        <v>3209</v>
      </c>
      <c r="F25" s="381" t="s">
        <v>3181</v>
      </c>
      <c r="G25" s="381" t="s">
        <v>3182</v>
      </c>
      <c r="H25" s="382" t="s">
        <v>1289</v>
      </c>
      <c r="I25" s="383" t="s">
        <v>1289</v>
      </c>
      <c r="J25" s="421" t="s">
        <v>3183</v>
      </c>
      <c r="K25" s="424" t="s">
        <v>60</v>
      </c>
      <c r="L25" s="329">
        <f>CONTINUA!BV25</f>
        <v>0</v>
      </c>
      <c r="M25" s="329">
        <f>CONTINUA!BW25</f>
        <v>0</v>
      </c>
      <c r="N25" s="657"/>
      <c r="O25" s="658" t="s">
        <v>3329</v>
      </c>
      <c r="P25" s="659">
        <v>0</v>
      </c>
      <c r="Q25" s="400"/>
      <c r="R25" s="401"/>
      <c r="S25" s="400"/>
      <c r="T25" s="401"/>
      <c r="U25" s="400"/>
      <c r="V25" s="401"/>
      <c r="W25" s="400"/>
      <c r="X25" s="401"/>
      <c r="Y25" s="400"/>
      <c r="Z25" s="401"/>
      <c r="AA25" s="400"/>
      <c r="AB25" s="401"/>
      <c r="AC25" s="400"/>
      <c r="AD25" s="401"/>
      <c r="AE25" s="400"/>
      <c r="AF25" s="401"/>
      <c r="AG25" s="400"/>
      <c r="AH25" s="401"/>
      <c r="AI25" s="400"/>
      <c r="AJ25" s="401"/>
      <c r="AK25" s="400"/>
      <c r="AL25" s="401"/>
      <c r="AM25" s="400"/>
      <c r="AN25" s="401"/>
      <c r="AO25" s="400"/>
      <c r="AP25" s="401"/>
      <c r="AQ25" s="400"/>
      <c r="AR25" s="401"/>
      <c r="AS25" s="400"/>
      <c r="AT25" s="401"/>
      <c r="AU25" s="400"/>
      <c r="AV25" s="401"/>
      <c r="AW25" s="400"/>
      <c r="AX25" s="401"/>
      <c r="AY25" s="400"/>
      <c r="AZ25" s="401"/>
      <c r="BA25" s="400"/>
      <c r="BB25" s="401"/>
      <c r="BC25" s="400"/>
      <c r="BD25" s="401"/>
      <c r="BE25" s="400"/>
      <c r="BF25" s="401"/>
      <c r="BG25" s="400"/>
      <c r="BH25" s="401"/>
      <c r="BI25" s="400"/>
      <c r="BJ25" s="401"/>
      <c r="BK25" s="400"/>
      <c r="BL25" s="401"/>
      <c r="BM25" s="400"/>
      <c r="BN25" s="401"/>
      <c r="BO25" s="400"/>
      <c r="BP25" s="401"/>
      <c r="BQ25" s="400"/>
      <c r="BR25" s="401"/>
      <c r="BS25" s="400"/>
      <c r="BT25" s="401"/>
      <c r="BU25" s="400"/>
      <c r="BV25" s="401"/>
      <c r="BW25" s="400"/>
      <c r="BX25" s="401"/>
      <c r="BY25" s="400"/>
      <c r="BZ25" s="401"/>
      <c r="CA25" s="400"/>
      <c r="CB25" s="401"/>
      <c r="CC25" s="400"/>
      <c r="CD25" s="401"/>
      <c r="CE25" s="400"/>
      <c r="CF25" s="401"/>
      <c r="CG25" s="400"/>
      <c r="CH25" s="401"/>
      <c r="CI25" s="400"/>
      <c r="CJ25" s="401"/>
      <c r="CK25" s="400"/>
      <c r="CL25" s="401"/>
      <c r="CM25" s="400"/>
      <c r="CN25" s="401"/>
      <c r="CO25" s="400"/>
      <c r="CP25" s="401"/>
      <c r="CQ25" s="400"/>
      <c r="CR25" s="401"/>
      <c r="CS25" s="400"/>
      <c r="CT25" s="401"/>
      <c r="CU25" s="400"/>
      <c r="CV25" s="401"/>
      <c r="CW25" s="400"/>
      <c r="CX25" s="401"/>
      <c r="CY25" s="400"/>
      <c r="CZ25" s="401"/>
      <c r="DA25" s="400"/>
      <c r="DB25" s="401"/>
      <c r="DC25" s="400"/>
      <c r="DD25" s="401"/>
      <c r="DE25" s="400"/>
      <c r="DF25" s="401"/>
      <c r="DG25" s="400"/>
      <c r="DH25" s="401"/>
      <c r="DI25" s="400"/>
      <c r="DJ25" s="401"/>
      <c r="DK25" s="400"/>
      <c r="DL25" s="401"/>
      <c r="DM25" s="400"/>
      <c r="DN25" s="401"/>
      <c r="DO25" s="400"/>
      <c r="DP25" s="401"/>
      <c r="DQ25" s="400"/>
      <c r="DR25" s="401"/>
      <c r="DS25" s="400"/>
      <c r="DT25" s="401"/>
      <c r="DU25" s="400"/>
      <c r="DV25" s="401"/>
      <c r="DW25" s="400"/>
      <c r="DX25" s="401"/>
      <c r="DY25" s="400"/>
      <c r="DZ25" s="401"/>
      <c r="EA25" s="400"/>
      <c r="EB25" s="401"/>
      <c r="EC25" s="400"/>
      <c r="ED25" s="401"/>
      <c r="EE25" s="400"/>
      <c r="EF25" s="401"/>
      <c r="EG25" s="400"/>
      <c r="EH25" s="401"/>
      <c r="EI25" s="400"/>
      <c r="EJ25" s="447"/>
      <c r="EK25" s="512"/>
      <c r="EL25" s="515"/>
      <c r="EM25" s="450"/>
      <c r="EN25" s="348"/>
      <c r="EO25" s="348"/>
      <c r="EP25" s="179">
        <f t="shared" si="22"/>
        <v>0</v>
      </c>
      <c r="EQ25" s="179">
        <f t="shared" si="23"/>
        <v>0</v>
      </c>
      <c r="ER25" s="179">
        <f t="shared" si="24"/>
        <v>0</v>
      </c>
      <c r="ES25" s="179">
        <f t="shared" si="25"/>
        <v>0</v>
      </c>
      <c r="ET25" s="179">
        <f t="shared" si="26"/>
        <v>0</v>
      </c>
      <c r="EU25" s="179">
        <f t="shared" si="27"/>
        <v>0</v>
      </c>
      <c r="EV25" s="172">
        <f t="shared" si="28"/>
        <v>0</v>
      </c>
      <c r="EW25" s="253"/>
      <c r="EX25" s="254">
        <v>0</v>
      </c>
      <c r="EY25" s="180">
        <v>0</v>
      </c>
      <c r="EZ25" s="255">
        <v>0</v>
      </c>
      <c r="FA25" s="255">
        <v>0</v>
      </c>
      <c r="FB25" s="180">
        <f>SUM(FF25:GI25)/2</f>
        <v>0</v>
      </c>
      <c r="FC25" s="256">
        <f>N25*km*'VALORES TABELA'!$B$13</f>
        <v>0</v>
      </c>
      <c r="FD25" s="250">
        <f t="shared" si="41"/>
        <v>0</v>
      </c>
      <c r="FE25" s="257"/>
      <c r="FF25" s="181">
        <f>((Q25+S25)*Percapita)+((R25+T25)*Cadeirante)</f>
        <v>0</v>
      </c>
      <c r="FG25" s="181">
        <f>((U25+W25)*Percapita/30*FG$4)+((V25+X25)*Cadeirante/30*FG$4)</f>
        <v>0</v>
      </c>
      <c r="FH25" s="181">
        <f>((Y25+AA25)*Percapita/30*FH$4)+((Z25+AB25)*Cadeirante/30*FH$4)</f>
        <v>0</v>
      </c>
      <c r="FI25" s="181">
        <f>((AC25+AE25)*Percapita/30*FI$4)+((AD25+AF25)*Cadeirante/30*FI$4)</f>
        <v>0</v>
      </c>
      <c r="FJ25" s="181">
        <f>((AG25+AI25)*Percapita/30*FJ$4)+((AH25+AJ25)*Cadeirante/30*FJ$4)</f>
        <v>0</v>
      </c>
      <c r="FK25" s="181">
        <f>((AK25+AM25)*Percapita/30*FK$4)+((AL25+AN25)*Cadeirante/30*FK$4)</f>
        <v>0</v>
      </c>
      <c r="FL25" s="181">
        <f>((AO25+AQ25)*Percapita/30*FL$4)+((AP25+AR25)*Cadeirante/30*FL$4)</f>
        <v>0</v>
      </c>
      <c r="FM25" s="181">
        <f>((AS25+AU25)*Percapita/30*FM$4)+((AT25+AV25)*Cadeirante/30*FM$4)</f>
        <v>0</v>
      </c>
      <c r="FN25" s="181">
        <f>((AW25+AY25)*Percapita/30*FN$4)+((AX25+AZ25)*Cadeirante/30*FN$4)</f>
        <v>0</v>
      </c>
      <c r="FO25" s="181">
        <f>((BA25+BC25)*Percapita/30*FO$4)+((BB25+BD25)*Cadeirante/30*FO$4)</f>
        <v>0</v>
      </c>
      <c r="FP25" s="181">
        <f>((BE25+BG25)*Percapita/30*FP$4)+((BF25+BH25)*Cadeirante/30*FP$4)</f>
        <v>0</v>
      </c>
      <c r="FQ25" s="181">
        <f>((BI25+BK25)*Percapita/30*FQ$4)+((BJ25+BL25)*Cadeirante/30*FQ$4)</f>
        <v>0</v>
      </c>
      <c r="FR25" s="181">
        <f>((BM25+BO25)*Percapita/30*FR$4)+((BN25+BP25)*Cadeirante/30*FR$4)</f>
        <v>0</v>
      </c>
      <c r="FS25" s="181">
        <f>((BQ25+BS25)*Percapita/30*FS$4)+((BR25+BT25)*Cadeirante/30*FS$4)</f>
        <v>0</v>
      </c>
      <c r="FT25" s="181">
        <f>((BU25+BW25)*Percapita/30*FT$4)+((BV25+BX25)*Cadeirante/30*FT$4)</f>
        <v>0</v>
      </c>
      <c r="FU25" s="181">
        <f>((BY25+CA25)*Percapita/30*FU$4)+((BZ25+CB25)*Cadeirante/30*FU$4)</f>
        <v>0</v>
      </c>
      <c r="FV25" s="181">
        <f>((CC25+CE25)*Percapita/30*FV$4)+((CD25+CF25)*Cadeirante/30*FV$4)</f>
        <v>0</v>
      </c>
      <c r="FW25" s="181">
        <f>((CG25+CI25)*Percapita/30*FW$4)+((CI25+CK25)*Cadeirante/30*FW$4)</f>
        <v>0</v>
      </c>
      <c r="FX25" s="181">
        <f>((CK25+CM25)*Percapita/30*FX$4)+((CL25+CN25)*Cadeirante/30*FX$4)</f>
        <v>0</v>
      </c>
      <c r="FY25" s="181">
        <f>((CO25+CQ25)*Percapita/30*FY$4)+((CP25+CR25)*Cadeirante/30*FY$4)</f>
        <v>0</v>
      </c>
      <c r="FZ25" s="181">
        <f>((CS25+CU25)*Percapita/30*FZ$4)+((CT25+CV25)*Cadeirante/30*FZ$4)</f>
        <v>0</v>
      </c>
      <c r="GA25" s="181">
        <f>((CW25+CY25)*Percapita/30*GA$4)+((CX25+CZ25)*Cadeirante/30*GA$4)</f>
        <v>0</v>
      </c>
      <c r="GB25" s="181">
        <f>((DA25+DC25)*Percapita/30*GB$4)+((DB25+DD25)*Cadeirante/30*GB$4)</f>
        <v>0</v>
      </c>
      <c r="GC25" s="181">
        <f>((DE25+DG25)*Percapita/30*GC$4)+((DF25+DH25)*Cadeirante/30*GC$4)</f>
        <v>0</v>
      </c>
      <c r="GD25" s="181">
        <f>((DI25+DK25)*Percapita/30*GD$4)+((DJ25+DL25)*Cadeirante/30*GD$4)</f>
        <v>0</v>
      </c>
      <c r="GE25" s="181">
        <f>((DM25+DO25)*Percapita/30*GE$4)+((DN25+DP25)*Cadeirante/30*GE$4)</f>
        <v>0</v>
      </c>
      <c r="GF25" s="181">
        <f>((DQ25+DS25)*Percapita/30*GF$4)+((DR25+DT25)*Cadeirante/30*GF$4)</f>
        <v>0</v>
      </c>
      <c r="GG25" s="181">
        <f>((DU25+DW25)*Percapita/30*GG$4)+((DV25+DX25)*Cadeirante/30*GG$4)</f>
        <v>0</v>
      </c>
      <c r="GH25" s="181">
        <f>((DY25+EA25)*Percapita/30*GH$4)+((DZ25+EB25)*Cadeirante/30*GH$4)</f>
        <v>0</v>
      </c>
      <c r="GI25" s="181">
        <f>((EC25+EE25)*Percapita/30*GI$4)+((ED25+EF25)*Cadeirante/30*GI$4)</f>
        <v>0</v>
      </c>
      <c r="GJ25" s="181">
        <f>((EG25+EI25)*Percapita)+((EH25+EJ25)*Cadeirante)</f>
        <v>0</v>
      </c>
      <c r="GK25" s="258"/>
      <c r="GL25" s="103">
        <f t="shared" si="30"/>
        <v>0</v>
      </c>
      <c r="GM25" s="124"/>
      <c r="GN25" s="182"/>
      <c r="GO25" s="182"/>
      <c r="GP25" s="182"/>
      <c r="GQ25" s="182"/>
      <c r="GR25" s="182"/>
      <c r="GS25" s="182"/>
      <c r="GT25" s="182"/>
      <c r="GU25" s="182"/>
      <c r="GV25" s="182"/>
      <c r="GW25" s="182"/>
      <c r="GX25" s="182"/>
      <c r="GY25" s="182"/>
      <c r="GZ25" s="182"/>
      <c r="HA25" s="182"/>
      <c r="HB25" s="182"/>
      <c r="HC25" s="182"/>
      <c r="HD25" s="182"/>
      <c r="HE25" s="182"/>
      <c r="HF25" s="182"/>
      <c r="HG25" s="182"/>
      <c r="HH25" s="182"/>
      <c r="HI25" s="182"/>
      <c r="HJ25" s="182"/>
      <c r="HK25" s="182"/>
      <c r="HL25" s="182"/>
      <c r="HM25" s="182"/>
      <c r="HN25" s="182"/>
      <c r="HO25" s="182"/>
      <c r="HP25" s="259"/>
      <c r="HQ25" s="64"/>
      <c r="HW25" s="257"/>
      <c r="HY25" s="280">
        <f t="shared" si="42"/>
        <v>0</v>
      </c>
      <c r="HZ25" s="280">
        <f t="shared" si="43"/>
        <v>0</v>
      </c>
      <c r="IA25" s="280">
        <f t="shared" si="44"/>
        <v>0</v>
      </c>
    </row>
    <row r="26" spans="1:237" s="106" customFormat="1" ht="22.5" customHeight="1" x14ac:dyDescent="0.25">
      <c r="A26" t="s">
        <v>3210</v>
      </c>
      <c r="B26" s="522" t="s">
        <v>3211</v>
      </c>
      <c r="C26" s="523">
        <v>1</v>
      </c>
      <c r="D26" s="524" t="s">
        <v>3212</v>
      </c>
      <c r="E26" s="524" t="s">
        <v>3213</v>
      </c>
      <c r="F26" s="525" t="s">
        <v>3181</v>
      </c>
      <c r="G26" s="525" t="s">
        <v>3182</v>
      </c>
      <c r="H26" s="350" t="s">
        <v>1290</v>
      </c>
      <c r="I26" s="351" t="s">
        <v>1290</v>
      </c>
      <c r="J26" s="409" t="s">
        <v>3183</v>
      </c>
      <c r="K26" s="410" t="s">
        <v>3184</v>
      </c>
      <c r="L26" s="329">
        <f>CONTINUA!BV26</f>
        <v>0</v>
      </c>
      <c r="M26" s="329">
        <f>CONTINUA!BW26</f>
        <v>0</v>
      </c>
      <c r="N26" s="657"/>
      <c r="O26" s="658" t="s">
        <v>3330</v>
      </c>
      <c r="P26" s="659">
        <v>0</v>
      </c>
      <c r="Q26" s="400"/>
      <c r="R26" s="401"/>
      <c r="S26" s="400"/>
      <c r="T26" s="401"/>
      <c r="U26" s="400"/>
      <c r="V26" s="401"/>
      <c r="W26" s="400"/>
      <c r="X26" s="401"/>
      <c r="Y26" s="400"/>
      <c r="Z26" s="401"/>
      <c r="AA26" s="400"/>
      <c r="AB26" s="401"/>
      <c r="AC26" s="400"/>
      <c r="AD26" s="401"/>
      <c r="AE26" s="400"/>
      <c r="AF26" s="401"/>
      <c r="AG26" s="400"/>
      <c r="AH26" s="401"/>
      <c r="AI26" s="400"/>
      <c r="AJ26" s="401"/>
      <c r="AK26" s="400"/>
      <c r="AL26" s="401"/>
      <c r="AM26" s="400"/>
      <c r="AN26" s="401"/>
      <c r="AO26" s="400"/>
      <c r="AP26" s="401"/>
      <c r="AQ26" s="400"/>
      <c r="AR26" s="401"/>
      <c r="AS26" s="400"/>
      <c r="AT26" s="401"/>
      <c r="AU26" s="400"/>
      <c r="AV26" s="401"/>
      <c r="AW26" s="400"/>
      <c r="AX26" s="401"/>
      <c r="AY26" s="400"/>
      <c r="AZ26" s="401"/>
      <c r="BA26" s="400"/>
      <c r="BB26" s="401"/>
      <c r="BC26" s="400"/>
      <c r="BD26" s="401"/>
      <c r="BE26" s="400"/>
      <c r="BF26" s="401"/>
      <c r="BG26" s="400"/>
      <c r="BH26" s="401"/>
      <c r="BI26" s="400"/>
      <c r="BJ26" s="401"/>
      <c r="BK26" s="400"/>
      <c r="BL26" s="401"/>
      <c r="BM26" s="400"/>
      <c r="BN26" s="401"/>
      <c r="BO26" s="400"/>
      <c r="BP26" s="401"/>
      <c r="BQ26" s="400"/>
      <c r="BR26" s="401"/>
      <c r="BS26" s="400"/>
      <c r="BT26" s="401"/>
      <c r="BU26" s="400"/>
      <c r="BV26" s="401"/>
      <c r="BW26" s="400"/>
      <c r="BX26" s="401"/>
      <c r="BY26" s="400"/>
      <c r="BZ26" s="401"/>
      <c r="CA26" s="400"/>
      <c r="CB26" s="401"/>
      <c r="CC26" s="400"/>
      <c r="CD26" s="401"/>
      <c r="CE26" s="400"/>
      <c r="CF26" s="401"/>
      <c r="CG26" s="400"/>
      <c r="CH26" s="401"/>
      <c r="CI26" s="400"/>
      <c r="CJ26" s="401"/>
      <c r="CK26" s="400"/>
      <c r="CL26" s="401"/>
      <c r="CM26" s="400"/>
      <c r="CN26" s="401"/>
      <c r="CO26" s="400"/>
      <c r="CP26" s="401"/>
      <c r="CQ26" s="400"/>
      <c r="CR26" s="401"/>
      <c r="CS26" s="400"/>
      <c r="CT26" s="401"/>
      <c r="CU26" s="400"/>
      <c r="CV26" s="401"/>
      <c r="CW26" s="400"/>
      <c r="CX26" s="401"/>
      <c r="CY26" s="400"/>
      <c r="CZ26" s="401"/>
      <c r="DA26" s="400"/>
      <c r="DB26" s="401"/>
      <c r="DC26" s="400"/>
      <c r="DD26" s="401"/>
      <c r="DE26" s="400"/>
      <c r="DF26" s="401"/>
      <c r="DG26" s="400"/>
      <c r="DH26" s="401"/>
      <c r="DI26" s="400"/>
      <c r="DJ26" s="401"/>
      <c r="DK26" s="400"/>
      <c r="DL26" s="401"/>
      <c r="DM26" s="400"/>
      <c r="DN26" s="401"/>
      <c r="DO26" s="400"/>
      <c r="DP26" s="401"/>
      <c r="DQ26" s="400"/>
      <c r="DR26" s="401"/>
      <c r="DS26" s="400"/>
      <c r="DT26" s="401"/>
      <c r="DU26" s="400"/>
      <c r="DV26" s="401"/>
      <c r="DW26" s="400"/>
      <c r="DX26" s="401"/>
      <c r="DY26" s="400"/>
      <c r="DZ26" s="401"/>
      <c r="EA26" s="400"/>
      <c r="EB26" s="401"/>
      <c r="EC26" s="400"/>
      <c r="ED26" s="401"/>
      <c r="EE26" s="400"/>
      <c r="EF26" s="401"/>
      <c r="EG26" s="400"/>
      <c r="EH26" s="401"/>
      <c r="EI26" s="400"/>
      <c r="EJ26" s="447"/>
      <c r="EK26" s="510"/>
      <c r="EL26" s="513"/>
      <c r="EM26" s="520"/>
      <c r="EN26" s="520"/>
      <c r="EO26" s="520"/>
      <c r="EP26" s="171">
        <f t="shared" si="22"/>
        <v>0</v>
      </c>
      <c r="EQ26" s="171">
        <f t="shared" si="23"/>
        <v>0</v>
      </c>
      <c r="ER26" s="171">
        <f t="shared" si="24"/>
        <v>0</v>
      </c>
      <c r="ES26" s="171">
        <f t="shared" si="25"/>
        <v>0</v>
      </c>
      <c r="ET26" s="171">
        <f t="shared" si="26"/>
        <v>0</v>
      </c>
      <c r="EU26" s="171">
        <f t="shared" si="27"/>
        <v>0</v>
      </c>
      <c r="EV26" s="172">
        <f t="shared" si="28"/>
        <v>0</v>
      </c>
      <c r="EW26" s="367">
        <f>IF(C26=4,IF(MAX(Q26:EJ28)&gt;0,(Especiall/30*(IF(($G26-$F26)=($G$5-$F$5),30,IF(DAY($G26)=31,($G26-$F26),($G26-$F26)+1)))),0),0)</f>
        <v>0</v>
      </c>
      <c r="EX26" s="248">
        <f t="shared" ref="EX26:EX29" si="45">FF26</f>
        <v>14811.890000000001</v>
      </c>
      <c r="EY26" s="174">
        <f>(L26*regular)+(M26*Cadeirantee)</f>
        <v>0</v>
      </c>
      <c r="EZ26" s="249">
        <f>SUMIF(FG26:GJ26,"&gt;0")</f>
        <v>1181.3720000000001</v>
      </c>
      <c r="FA26" s="249">
        <f>SUMIF(FG26:GJ26,"&lt;0")+SUMIF(GN26:HP26,"&lt;0")</f>
        <v>-295.34300000000002</v>
      </c>
      <c r="FB26" s="174">
        <v>0</v>
      </c>
      <c r="FC26" s="175">
        <f>N26*km*'VALORES TABELA'!$B$13</f>
        <v>0</v>
      </c>
      <c r="FD26" s="250">
        <f>GL26</f>
        <v>0</v>
      </c>
      <c r="FE26" s="176">
        <f>(EW26+EW27+EW28+EW29+EX26+EX27+EX28+EX29+EY26+EY27+EY28+EY29+EY30+EZ26+EZ27+EZ28+EZ29+FA26+FA27+FA28+FA29+FC26+FC27+FC28+FC29+HY26-HZ26-IA26+FD26+FD27+FD28+FD29+FB30)</f>
        <v>16257.039000000001</v>
      </c>
      <c r="FF26" s="177">
        <f>IF(C26=4,SUM(Q26+Q27+Q28+S26+S27+S28)*Percapita/30*FF$4+(R26+R27+R28+T26+T27+T28)*Cadeirante/30*FF$4,IF(C26=3,IF(Q29+S29=10,Fixo/30*FF$4+(Q26+Q27+Q28+S26+S27+S28)*Percapita/30*FF$4+(R29+T29)*Cadeirante/30*FF$4,IF(Q29+S29&lt;=9,(Q29+S29)*Crechee/30*FF$4)+(R29+T29)*Cadeirante/30*FF$4+(Q26+Q27+Q28+S26+S27+S28)*Percapita/30*FF$4)+IF(Q29+S29&gt;=11,Fixo/30*FF$4+(Q29+S29-10)*Crechee/30*FF$4,0),IF(C26=2,IF(R26+R27+R28+R29+T26+T27+T28+T29=1,Cadeirante/30*FF$4,IF(R26+R27+R28+R29+T26+T27+T28+T29=2,Fixo/30*FF$4,IF(R26+R27+R28+R29+T26+T27+T28+T29&gt;2,Fixo/30*FF$4+(R26+R27+R28+R29+T26+T27+T28+T29-2)*Cadeirante/30*FF$4)))+(Q26+Q27+Q28+S26+S27+S28)*Percapita/30*FF$4+(Q29+S29)*Crechee/30*FF$4,IF(C26=1,IF(Q26+Q27+Q28+R26+R27+R28+S26+S27+S28+T26+T27+T28&lt;=15,(Q26+Q27+Q28+S26+S27+S28)*Percapita/30*FF$4,IF(Q26+Q27+Q28+R26+R27+R28+S26+S27+S28+T26+T27+T28&gt;=16,Fixo/30*FF$4+(Q26+Q27+Q28+R26+R27+R28+S26+S27+S28+T26+T27-16)*Percapita/30*FF$4))))))</f>
        <v>14811.890000000001</v>
      </c>
      <c r="FG26" s="177">
        <f>IF(C26=4,SUM(U26+U27+U28+W26+W27+W28)*Percapita/30*FG$4+(V26+V27+V28+X26+X27+X28)*Cadeirante/30*FG$4,IF(C26=3,IF(U29+W29=10,Fixo/30*FG$4+(U26+U27+U28+W26+W27+W28)*Percapita/30*FG$4+(V29+X29)*Cadeirante/30*FG$4,IF(U29+W29&lt;=9,(U29+W29)*Crechee/30*FG$4)+(V29+X29)*Cadeirante/30*FG$4+(U26+U27+U28+W26+W27+W28)*Percapita/30*FG$4)+IF(U29+W29&gt;=11,Fixo/30*FG$4+(U29+W29-10)*Crechee/30*FG$4,0),IF(C26=2,IF(V26+V27+V28+V29+X26+X27+X28+X29=1,Cadeirante/30*FG$4,IF(V26+V27+V28+V29+X26+X27+X28+X29=2,Fixo/30*FG$4,IF(V26+V27+V28+V29+X26+X27+X28+X29&gt;2,Fixo/30*FG$4+(V26+V27+V28+V29+X26+X27+X28+X29-2)*Cadeirante/30*FG$4)))+(U26+U27+U28+W26+W27+W28)*Percapita/30*FG$4+(U29+W29)*Crechee/30*FG$4,IF(C26=1,IF(U26+U27+U28+V26+V27+V28+W26+W27+W28+X26+X27+X28&lt;=15,(U26+U27+U28+W26+W27+W28)*Percapita/30*FG$4,IF(U26+U27+U28+V26+V27+V28+W26+W27+W28+X26+X27+X28&gt;=16,Fixo/30*FG$4+(U26+U27+U28+V26+V27+V28+W26+W27+W28+X26+X27-16)*Percapita/30*FG$4))))))</f>
        <v>0</v>
      </c>
      <c r="FH26" s="177">
        <f>IF(C26=4,SUM(Y26+Y27+Y28+AA26+AA27+AA28)*Percapita/30*FH$4+(Z26+Z27+Z28+AB26+AB27+AB28)*Cadeirante/30*FH$4,IF(C26=3,IF(Y29+AA29=10,Fixo/30*FH$4+(Y26+Y27+Y28+AA26+AA27+AA28)*Percapita/30*FH$4+(Z29+AB29)*Cadeirante/30*FH$4,IF(Y29+AA29&lt;=9,(Y29+AA29)*Crechee/30*FH$4)+(Z29+AB29)*Cadeirante/30*FH$4+(Y26+Y27+Y28+AA26+AA27+AA28)*Percapita/30*FH$4)+IF(Y29+AA29&gt;=11,Fixo/30*FH$4+(Y29+AA29-10)*Crechee/30*FH$4,0),IF(C26=2,IF(Z26+Z27+Z28+Z29+AB26+AB27+AB28+AB29=1,Cadeirante/30*FH$4,IF(Z26+Z27+Z28+Z29+AB26+AB27+AB28+AB29=2,Fixo/30*FH$4,IF(Z26+Z27+Z28+Z29+AB26+AB27+AB28+AB29&gt;2,Fixo/30*FH$4+(Z26+Z27+Z28+Z29+AB26+AB27+AB28+AB29-2)*Cadeirante/30*FH$4)))+(Y26+Y27+Y28+AA26+AA27+AA28)*Percapita/30*FH$4+(Y29+AA29)*Crechee/30*FH$4,IF(C26=1,IF(Y26+Y27+Y28+Z26+Z27+Z28+AA26+AA27+AA28+AB26+AB27+AB28&lt;=15,(Y26+Y27+Y28+AA26+AA27+AA28)*Percapita/30*FH$4,IF(Y26+Y27+Y28+Z26+Z27+Z28+AA26+AA27+AA28+AB26+AB27+AB28&gt;=16,Fixo/30*FH$4+(Y26+Y27+Y28+Z26+Z27+Z28+AA26+AA27+AA28+AB26+AB27-16)*Percapita/30*FH$4))))))</f>
        <v>0</v>
      </c>
      <c r="FI26" s="177">
        <f>IF(C26=4,SUM(AC26+AC27+AC28+AE26+AE27+AE28)*Percapita/30*FI$4+(AD26+AD27+AD28+AF26+AF27+AF28)*Cadeirante/30*FI$4,IF(C26=3,IF(AC29+AE29=10,Fixo/30*FI$4+(AC26+AC27+AC28+AE26+AE27+AE28)*Percapita/30*FI$4+(AD29+AF29)*Cadeirante/30*FI$4,IF(AC29+AE29&lt;=9,(AC29+AE29)*Crechee/30*FI$4)+(AD29+AF29)*Cadeirante/30*FI$4+(AC26+AC27+AC28+AE26+AE27+AE28)*Percapita/30*FI$4)+IF(AC29+AE29&gt;=11,Fixo/30*FI$4+(AC29+AE29-10)*Crechee/30*FI$4,0),IF(C26=2,IF(AD26+AD27+AD28+AD29+AF26+AF27+AF28+AF29=1,Cadeirante/30*FI$4,IF(AD26+AD27+AD28+AD29+AF26+AF27+AF28+AF29=2,Fixo/30*FI$4,IF(AD26+AD27+AD28+AD29+AF26+AF27+AF28+AF29&gt;2,Fixo/30*FI$4+(AD26+AD27+AD28+AD29+AF26+AF27+AF28+AF29-2)*Cadeirante/30*FI$4)))+(AC26+AC27+AC28+AE26+AE27+AE28)*Percapita/30*FI$4+(AC29+AE29)*Crechee/30*FI$4,IF(C26=1,IF(AC26+AC27+AC28+AD26+AD27+AD28+AE26+AE27+AE28+AF26+AF27+AF28&lt;=15,(AC26+AC27+AC28+AE26+AE27+AE28)*Percapita/30*FI$4,IF(AC26+AC27+AC28+AD26+AD27+AD28+AE26+AE27+AE28+AF26+AF27+AF28&gt;=16,Fixo/30*FI$4+(AC26+AC27+AC28+AD26+AD27+AD28+AE26+AE27+AE28+AF26+AF27-16)*Percapita/30*FI$4))))))</f>
        <v>0</v>
      </c>
      <c r="FJ26" s="177">
        <f>IF(C26=4,SUM(AG26+AG27+AG28+AI26+AI27+AI28)*Percapita/30*FJ$4+(AH26+AH27+AH28+AJ26+AJ27+AJ28)*Cadeirante/30*FJ$4,IF(C26=3,IF(AG29+AI29=10,Fixo/30*FJ$4+(AG26+AG27+AG28+AI26+AI27+AI28)*Percapita/30*FJ$4+(AH29+AJ29)*Cadeirante/30*FJ$4,IF(AG29+AI29&lt;=9,(AG29+AI29)*Crechee/30*FJ$4)+(AH29+AJ29)*Cadeirante/30*FJ$4+(AG26+AG27+AG28+AI26+AI27+AI28)*Percapita/30*FJ$4)+IF(AG29+AI29&gt;=11,Fixo/30*FJ$4+(AG29+AI29-10)*Crechee/30*FJ$4,0),IF(C26=2,IF(AH26+AH27+AH28+AH29+AJ26+AJ27+AJ28+AJ29=1,Cadeirante/30*FJ$4,IF(AH26+AH27+AH28+AH29+AJ26+AJ27+AJ28+AJ29=2,Fixo/30*FJ$4,IF(AH26+AH27+AH28+AH29+AJ26+AJ27+AJ28+AJ29&gt;2,Fixo/30*FJ$4+(AH26+AH27+AH28+AH29+AJ26+AJ27+AJ28+AJ29-2)*Cadeirante/30*FJ$4)))+(AG26+AG27+AG28+AI26+AI27+AI28)*Percapita/30*FJ$4+(AG29+AI29)*Crechee/30*FJ$4,IF(C26=1,IF(AG26+AG27+AG28+AH26+AH27+AH28+AI26+AI27+AI28+AJ26+AJ27+AJ28&lt;=15,(AG26+AG27+AG28+AI26+AI27+AI28)*Percapita/30*FJ$4,IF(AG26+AG27+AG28+AH26+AH27+AH28+AI26+AI27+AI28+AJ26+AJ27+AJ28&gt;=16,Fixo/30*FJ$4+(AG26+AG27+AG28+AH26+AH27+AH28+AI26+AI27+AI28+AJ26+AJ27-16)*Percapita/30*FJ$4))))))</f>
        <v>0</v>
      </c>
      <c r="FK26" s="177">
        <f>IF(C26=4,SUM(AK26+AK27+AK28+AM26+AM27+AM28)*Percapita/30*FK$4+(AL26+AL27+AL28+AN26+AN27+AN28)*Cadeirante/30*FK$4,IF(C26=3,IF(AK29+AM29=10,Fixo/30*FK$4+(AK26+AK27+AK28+AM26+AM27+AM28)*Percapita/30*FK$4+(AL29+AN29)*Cadeirante/30*FK$4,IF(AK29+AM29&lt;=9,(AK29+AM29)*Crechee/30*FK$4)+(AL29+AN29)*Cadeirante/30*FK$4+(AK26+AK27+AK28+AM26+AM27+AM28)*Percapita/30*FK$4)+IF(AK29+AM29&gt;=11,Fixo/30*FK$4+(AK29+AM29-10)*Crechee/30*FK$4,0),IF(C26=2,IF(AL26+AL27+AL28+AL29+AN26+AN27+AN28+AN29=1,Cadeirante/30*FK$4,IF(AL26+AL27+AL28+AL29+AN26+AN27+AN28+AN29=2,Fixo/30*FK$4,IF(AL26+AL27+AL28+AL29+AN26+AN27+AN28+AN29&gt;2,Fixo/30*FK$4+(AL26+AL27+AL28+AL29+AN26+AN27+AN28+AN29-2)*Cadeirante/30*FK$4)))+(AK26+AK27+AK28+AM26+AM27+AM28)*Percapita/30*FK$4+(AK29+AM29)*Crechee/30*FK$4,IF(C26=1,IF(AK26+AK27+AK28+AL26+AL27+AL28+AM26+AM27+AM28+AN26+AN27+AN28&lt;=15,(AK26+AK27+AK28+AM26+AM27+AM28)*Percapita/30*FK$4,IF(AK26+AK27+AK28+AL26+AL27+AL28+AM26+AM27+AM28+AN26+AN27+AN28&gt;=16,Fixo/30*FK$4+(AK26+AK27+AK28+AL26+AL27+AL28+AM26+AM27+AM28+AN26+AN27-16)*Percapita/30*FK$4))))))</f>
        <v>0</v>
      </c>
      <c r="FL26" s="177">
        <f>IF(C26=4,SUM(AO26+AO27+AO28+AQ26+AQ27+AQ28)*Percapita/30*FL$4+(AP26+AP27+AP28+AR26+AR27+AR28)*Cadeirante/30*FL$4,IF(C26=3,IF(AO29+AQ29=10,Fixo/30*FL$4+(AO26+AO27+AO28+AQ26+AQ27+AQ28)*Percapita/30*FL$4+(AP29+AR29)*Cadeirante/30*FL$4,IF(AO29+AQ29&lt;=9,(AO29+AQ29)*Crechee/30*FL$4)+(AP29+AR29)*Cadeirante/30*FL$4+(AO26+AO27+AO28+AQ26+AQ27+AQ28)*Percapita/30*FL$4)+IF(AO29+AQ29&gt;=11,Fixo/30*FL$4+(AO29+AQ29-10)*Crechee/30*FL$4,0),IF(C26=2,IF(AP26+AP27+AP28+AP29+AR26+AR27+AR28+AR29=1,Cadeirante/30*FL$4,IF(AP26+AP27+AP28+AP29+AR26+AR27+AR28+AR29=2,Fixo/30*FL$4,IF(AP26+AP27+AP28+AP29+AR26+AR27+AR28+AR29&gt;2,Fixo/30*FL$4+(AP26+AP27+AP28+AP29+AR26+AR27+AR28+AR29-2)*Cadeirante/30*FL$4)))+(AO26+AO27+AO28+AQ26+AQ27+AQ28)*Percapita/30*FL$4+(AO29+AQ29)*Crechee/30*FL$4,IF(C26=1,IF(AO26+AO27+AO28+AP26+AP27+AP28+AQ26+AQ27+AQ28+AR26+AR27+AR28&lt;=15,(AO26+AO27+AO28+AQ26+AQ27+AQ28)*Percapita/30*FL$4,IF(AO26+AO27+AO28+AP26+AP27+AP28+AQ26+AQ27+AQ28+AR26+AR27+AR28&gt;=16,Fixo/30*FL$4+(AO26+AO27+AO28+AP26+AP27+AP28+AQ26+AQ27+AQ28+AR26+AR27-16)*Percapita/30*FL$4))))))</f>
        <v>0</v>
      </c>
      <c r="FM26" s="177">
        <f>IF(C26=4,SUM(AS26+AS27+AS28+AU26+AU27+AU28)*Percapita/30*FM$4+(AT26+AT27+AT28+AV26+AV27+AV28)*Cadeirante/30*FM$4,IF(C26=3,IF(AS29+AU29=10,Fixo/30*FM$4+(AS26+AS27+AS28+AU26+AU27+AU28)*Percapita/30*FM$4+(AT29+AV29)*Cadeirante/30*FM$4,IF(AS29+AU29&lt;=9,(AS29+AU29)*Crechee/30*FM$4)+(AT29+AV29)*Cadeirante/30*FM$4+(AS26+AS27+AS28+AU26+AU27+AU28)*Percapita/30*FM$4)+IF(AS29+AU29&gt;=11,Fixo/30*FM$4+(AS29+AU29-10)*Crechee/30*FM$4,0),IF(C26=2,IF(AT26+AT27+AT28+AT29+AV26+AV27+AV28+AV29=1,Cadeirante/30*FM$4,IF(AT26+AT27+AT28+AT29+AV26+AV27+AV28+AV29=2,Fixo/30*FM$4,IF(AT26+AT27+AT28+AT29+AV26+AV27+AV28+AV29&gt;2,Fixo/30*FM$4+(AT26+AT27+AT28+AT29+AV26+AV27+AV28+AV29-2)*Cadeirante/30*FM$4)))+(AS26+AS27+AS28+AU26+AU27+AU28)*Percapita/30*FM$4+(AS29+AU29)*Crechee/30*FM$4,IF(C26=1,IF(AS26+AS27+AS28+AT26+AT27+AT28+AU26+AU27+AU28+AV26+AV27+AV28&lt;=15,(AS26+AS27+AS28+AU26+AU27+AU28)*Percapita/30*FM$4,IF(AS26+AS27+AS28+AT26+AT27+AT28+AU26+AU27+AU28+AV26+AV27+AV28&gt;=16,Fixo/30*FM$4+(AS26+AS27+AS28+AT26+AT27+AT28+AU26+AU27+AU28+AV26+AV27-16)*Percapita/30*FM$4))))))</f>
        <v>1181.3720000000001</v>
      </c>
      <c r="FN26" s="177">
        <f>IF(C26=4,SUM(AW26+AW27+AW28+AY26+AY27+AY28)*Percapita/30*FN$4+(AX26+AX27+AX28+AZ26+AZ27+AZ28)*Cadeirante/30*FN$4,IF(C26=3,IF(AW29+AY29=10,Fixo/30*FN$4+(AW26+AW27+AW28+AY26+AY27+AY28)*Percapita/30*FN$4+(AX29+AZ29)*Cadeirante/30*FN$4,IF(AW29+AY29&lt;=9,(AW29+AY29)*Crechee/30*FN$4)+(AX29+AZ29)*Cadeirante/30*FN$4+(AW26+AW27+AW28+AY26+AY27+AY28)*Percapita/30*FN$4)+IF(AW29+AY29&gt;=11,Fixo/30*FN$4+(AW29+AY29-10)*Crechee/30*FN$4,0),IF(C26=2,IF(AX26+AX27+AX28+AX29+AZ26+AZ27+AZ28+AZ29=1,Cadeirante/30*FN$4,IF(AX26+AX27+AX28+AX29+AZ26+AZ27+AZ28+AZ29=2,Fixo/30*FN$4,IF(AX26+AX27+AX28+AX29+AZ26+AZ27+AZ28+AZ29&gt;2,Fixo/30*FN$4+(AX26+AX27+AX28+AX29+AZ26+AZ27+AZ28+AZ29-2)*Cadeirante/30*FN$4)))+(AW26+AW27+AW28+AY26+AY27+AY28)*Percapita/30*FN$4+(AW29+AY29)*Crechee/30*FN$4,IF(C26=1,IF(AW26+AW27+AW28+AX26+AX27+AX28+AY26+AY27+AY28+AZ26+AZ27+AZ28&lt;=15,(AW26+AW27+AW28+AY26+AY27+AY28)*Percapita/30*FN$4,IF(AW26+AW27+AW28+AX26+AX27+AX28+AY26+AY27+AY28+AZ26+AZ27+AZ28&gt;=16,Fixo/30*FN$4+(AW26+AW27+AW28+AX26+AX27+AX28+AY26+AY27+AY28+AZ26+AZ27-16)*Percapita/30*FN$4))))))</f>
        <v>0</v>
      </c>
      <c r="FO26" s="177">
        <f>IF(C26=4,SUM(BA26+BA27+BA28+BC26+BC27+BC28)*Percapita/30*FO$4+(BB26+BB27+BB28+BD26+BD27+BD28)*Cadeirante/30*FO$4,IF(C26=3,IF(BA29+BC29=10,Fixo/30*FO$4+(BA26+BA27+BA28+BC26+BC27+BC28)*Percapita/30*FO$4+(BB29+BD29)*Cadeirante/30*FO$4,IF(BA29+BC29&lt;=9,(BA29+BC29)*Crechee/30*FO$4)+(BB29+BD29)*Cadeirante/30*FO$4+(BA26+BA27+BA28+BC26+BC27+BC28)*Percapita/30*FO$4)+IF(BA29+BC29&gt;=11,Fixo/30*FO$4+(BA29+BC29-10)*Crechee/30*FO$4,0),IF(C26=2,IF(BB26+BB27+BB28+BB29+BD26+BD27+BD28+BD29=1,Cadeirante/30*FO$4,IF(BB26+BB27+BB28+BB29+BD26+BD27+BD28+BD29=2,Fixo/30*FO$4,IF(BB26+BB27+BB28+BB29+BD26+BD27+BD28+BD29&gt;2,Fixo/30*FO$4+(BB26+BB27+BB28+BB29+BD26+BD27+BD28+BD29-2)*Cadeirante/30*FO$4)))+(BA26+BA27+BA28+BC26+BC27+BC28)*Percapita/30*FO$4+(BA29+BC29)*Crechee/30*FO$4,IF(C26=1,IF(BA26+BA27+BA28+BB26+BB27+BB28+BC26+BC27+BC28+BD26+BD27+BD28&lt;=15,(BA26+BA27+BA28+BC26+BC27+BC28)*Percapita/30*FO$4,IF(BA26+BA27+BA28+BB26+BB27+BB28+BC26+BC27+BC28+BD26+BD27+BD28&gt;=16,Fixo/30*FO$4+(BA26+BA27+BA28+BB26+BB27+BB28+BC26+BC27+BC28+BD26+BD27-16)*Percapita/30*FO$4))))))</f>
        <v>0</v>
      </c>
      <c r="FP26" s="177">
        <f>IF(C26=4,SUM(BE26+BE27+BE28+BG26+BG27+BG28)*Percapita/30*FP$4+(BF26+BF27+BF28+BH26+BH27+BH28)*Cadeirante/30*FP$4,IF(C26=3,IF(BE29+BG29=10,Fixo/30*FP$4+(BE26+BE27+BE28+BG26+BG27+BG28)*Percapita/30*FP$4+(BF29+BH29)*Cadeirante/30*FP$4,IF(BE29+BG29&lt;=9,(BE29+BG29)*Crechee/30*FP$4)+(BF29+BH29)*Cadeirante/30*FP$4+(BE26+BE27+BE28+BG26+BG27+BG28)*Percapita/30*FP$4)+IF(BE29+BG29&gt;=11,Fixo/30*FP$4+(BE29+BG29-10)*Crechee/30*FP$4,0),IF(C26=2,IF(BF26+BF27+BF28+BF29+BH26+BH27+BH28+BH29=1,Cadeirante/30*FP$4,IF(BF26+BF27+BF28+BF29+BH26+BH27+BH28+BH29=2,Fixo/30*FP$4,IF(BF26+BF27+BF28+BF29+BH26+BH27+BH28+BH29&gt;2,Fixo/30*FP$4+(BF26+BF27+BF28+BF29+BH26+BH27+BH28+BH29-2)*Cadeirante/30*FP$4)))+(BE26+BE27+BE28+BG26+BG27+BG28)*Percapita/30*FP$4+(BE29+BG29)*Crechee/30*FP$4,IF(C26=1,IF(BE26+BE27+BE28+BF26+BF27+BF28+BG26+BG27+BG28+BH26+BH27+BH28&lt;=15,(BE26+BE27+BE28+BG26+BG27+BG28)*Percapita/30*FP$4,IF(BE26+BE27+BE28+BF26+BF27+BF28+BG26+BG27+BG28+BH26+BH27+BH28&gt;=16,Fixo/30*FP$4+(BE26+BE27+BE28+BF26+BF27+BF28+BG26+BG27+BG28+BH26+BH27-16)*Percapita/30*FP$4))))))</f>
        <v>0</v>
      </c>
      <c r="FQ26" s="177">
        <f>IF(C26=4,SUM(BI26+BI27+BI28+BK26+BK27+BK28)*Percapita/30*FQ$4+(BJ26+BJ27+BJ28+BL26+BL27+BL28)*Cadeirante/30*FQ$4,IF(C26=3,IF(BI29+BK29=10,Fixo/30*FQ$4+(BI26+BI27+BI28+BK26+BK27+BK28)*Percapita/30*FQ$4+(BJ29+BL29)*Cadeirante/30*FQ$4,IF(BI29+BK29&lt;=9,(BI29+BK29)*Crechee/30*FQ$4)+(BJ29+BL29)*Cadeirante/30*FQ$4+(BI26+BI27+BI28+BK26+BK27+BK28)*Percapita/30*FQ$4)+IF(BI29+BK29&gt;=11,Fixo/30*FQ$4+(BI29+BK29-10)*Crechee/30*FQ$4,0),IF(C26=2,IF(BJ26+BJ27+BJ28+BJ29+BL26+BL27+BL28+BL29=1,Cadeirante/30*FQ$4,IF(BJ26+BJ27+BJ28+BJ29+BL26+BL27+BL28+BL29=2,Fixo/30*FQ$4,IF(BJ26+BJ27+BJ28+BJ29+BL26+BL27+BL28+BL29&gt;2,Fixo/30*FQ$4+(BJ26+BJ27+BJ28+BJ29+BL26+BL27+BL28+BL29-2)*Cadeirante/30*FQ$4)))+(BI26+BI27+BI28+BK26+BK27+BK28)*Percapita/30*FQ$4+(BI29+BK29)*Crechee/30*FQ$4,IF(C26=1,IF(BI26+BI27+BI28+BJ26+BJ27+BJ28+BK26+BK27+BK28+BL26+BL27+BL28&lt;=15,(BI26+BI27+BI28+BK26+BK27+BK28)*Percapita/30*FQ$4,IF(BI26+BI27+BI28+BJ26+BJ27+BJ28+BK26+BK27+BK28+BL26+BL27+BL28&gt;=16,Fixo/30*FQ$4+(BI26+BI27+BI28+BJ26+BJ27+BJ28+BK26+BK27+BK28+BL26+BL27-16)*Percapita/30*FQ$4))))))</f>
        <v>0</v>
      </c>
      <c r="FR26" s="177">
        <f>IF(C26=4,SUM(BM26+BM27+BM28+BO26+BO27+BO28)*Percapita/30*FR$4+(BN26+BN27+BN28+BP26+BP27+BP28)*Cadeirante/30*FR$4,IF(C26=3,IF(BM29+BO29=10,Fixo/30*FR$4+(BM26+BM27+BM28+BO26+BO27+BO28)*Percapita/30*FR$4+(BN29+BP29)*Cadeirante/30*FR$4,IF(BM29+BO29&lt;=9,(BM29+BO29)*Crechee/30*FR$4)+(BN29+BP29)*Cadeirante/30*FR$4+(BM26+BM27+BM28+BO26+BO27+BO28)*Percapita/30*FR$4)+IF(BM29+BO29&gt;=11,Fixo/30*FR$4+(BM29+BO29-10)*Crechee/30*FR$4,0),IF(C26=2,IF(BN26+BN27+BN28+BN29+BP26+BP27+BP28+BP29=1,Cadeirante/30*FR$4,IF(BN26+BN27+BN28+BN29+BP26+BP27+BP28+BP29=2,Fixo/30*FR$4,IF(BN26+BN27+BN28+BN29+BP26+BP27+BP28+BP29&gt;2,Fixo/30*FR$4+(BN26+BN27+BN28+BN29+BP26+BP27+BP28+BP29-2)*Cadeirante/30*FR$4)))+(BM26+BM27+BM28+BO26+BO27+BO28)*Percapita/30*FR$4+(BM29+BO29)*Crechee/30*FR$4,IF(C26=1,IF(BM26+BM27+BM28+BN26+BN27+BN28+BO26+BO27+BO28+BP26+BP27+BP28&lt;=15,(BM26+BM27+BM28+BO26+BO27+BO28)*Percapita/30*FR$4,IF(BM26+BM27+BM28+BN26+BN27+BN28+BO26+BO27+BO28+BP26+BP27+BP28&gt;=16,Fixo/30*FR$4+(BM26+BM27+BM28+BN26+BN27+BN28+BO26+BO27+BO28+BP26+BP27-16)*Percapita/30*FR$4))))))</f>
        <v>0</v>
      </c>
      <c r="FS26" s="177">
        <f>IF(C26=4,SUM(BQ26+BQ27+BQ28+BS26+BS27+BS28)*Percapita/30*FS$4+(BR26+BR27+BR28+BT26+BT27+BT28)*Cadeirante/30*FS$4,IF(C26=3,IF(BQ29+BS29=10,Fixo/30*FS$4+(BQ26+BQ27+BQ28+BS26+BS27+BS28)*Percapita/30*FS$4+(BR29+BT29)*Cadeirante/30*FS$4,IF(BQ29+BS29&lt;=9,(BQ29+BS29)*Crechee/30*FS$4)+(BR29+BT29)*Cadeirante/30*FS$4+(BQ26+BQ27+BQ28+BS26+BS27+BS28)*Percapita/30*FS$4)+IF(BQ29+BS29&gt;=11,Fixo/30*FS$4+(BQ29+BS29-10)*Crechee/30*FS$4,0),IF(C26=2,IF(BR26+BR27+BR28+BR29+BT26+BT27+BT28+BT29=1,Cadeirante/30*FS$4,IF(BR26+BR27+BR28+BR29+BT26+BT27+BT28+BT29=2,Fixo/30*FS$4,IF(BR26+BR27+BR28+BR29+BT26+BT27+BT28+BT29&gt;2,Fixo/30*FS$4+(BR26+BR27+BR28+BR29+BT26+BT27+BT28+BT29-2)*Cadeirante/30*FS$4)))+(BQ26+BQ27+BQ28+BS26+BS27+BS28)*Percapita/30*FS$4+(BQ29+BS29)*Crechee/30*FS$4,IF(C26=1,IF(BQ26+BQ27+BQ28+BR26+BR27+BR28+BS26+BS27+BS28+BT26+BT27+BT28&lt;=15,(BQ26+BQ27+BQ28+BS26+BS27+BS28)*Percapita/30*FS$4,IF(BQ26+BQ27+BQ28+BR26+BR27+BR28+BS26+BS27+BS28+BT26+BT27+BT28&gt;=16,Fixo/30*FS$4+(BQ26+BQ27+BQ28+BR26+BR27+BR28+BS26+BS27+BS28+BT26+BT27-16)*Percapita/30*FS$4))))))</f>
        <v>0</v>
      </c>
      <c r="FT26" s="177">
        <f>IF(C26=4,SUM(BU26+BU27+BU28+BW26+BW27+BW28)*Percapita/30*FT$4+(BV26+BV27+BV28+BX26+BX27+BX28)*Cadeirante/30*FT$4,IF(C26=3,IF(BU29+BW29=10,Fixo/30*FT$4+(BU26+BU27+BU28+BW26+BW27+BW28)*Percapita/30*FT$4+(BV29+BX29)*Cadeirante/30*FT$4,IF(BU29+BW29&lt;=9,(BU29+BW29)*Crechee/30*FT$4)+(BV29+BX29)*Cadeirante/30*FT$4+(BU26+BU27+BU28+BW26+BW27+BW28)*Percapita/30*FT$4)+IF(BU29+BW29&gt;=11,Fixo/30*FT$4+(BU29+BW29-10)*Crechee/30*FT$4,0),IF(C26=2,IF(BV26+BV27+BV28+BV29+BX26+BX27+BX28+BX29=1,Cadeirante/30*FT$4,IF(BV26+BV27+BV28+BV29+BX26+BX27+BX28+BX29=2,Fixo/30*FT$4,IF(BV26+BV27+BV28+BV29+BX26+BX27+BX28+BX29&gt;2,Fixo/30*FT$4+(BV26+BV27+BV28+BV29+BX26+BX27+BX28+BX29-2)*Cadeirante/30*FT$4)))+(BU26+BU27+BU28+BW26+BW27+BW28)*Percapita/30*FT$4+(BU29+BW29)*Crechee/30*FT$4,IF(C26=1,IF(BU26+BU27+BU28+BV26+BV27+BV28+BW26+BW27+BW28+BX26+BX27+BX28&lt;=15,(BU26+BU27+BU28+BW26+BW27+BW28)*Percapita/30*FT$4,IF(BU26+BU27+BU28+BV26+BV27+BV28+BW26+BW27+BW28+BX26+BX27+BX28&gt;=16,Fixo/30*FT$4+(BU26+BU27+BU28+BV26+BV27+BV28+BW26+BW27+BW28+BX26+BX27-16)*Percapita/30*FT$4))))))</f>
        <v>0</v>
      </c>
      <c r="FU26" s="177">
        <f>IF(C26=4,SUM(BY26+BY27+BY28+CA26+CA27+CA28)*Percapita/30*FU$4+(BZ26+BZ27+BZ28+CB26+CB27+CB28)*Cadeirante/30*FU$4,IF(C26=3,IF(BY29+CA29=10,Fixo/30*FU$4+(BY26+BY27+BY28+CA26+CA27+CA28)*Percapita/30*FU$4+(BZ29+CB29)*Cadeirante/30*FU$4,IF(BY29+CA29&lt;=9,(BY29+CA29)*Crechee/30*FU$4)+(BZ29+CB29)*Cadeirante/30*FU$4+(BY26+BY27+BY28+CA26+CA27+CA28)*Percapita/30*FU$4)+IF(BY29+CA29&gt;=11,Fixo/30*FU$4+(BY29+CA29-10)*Crechee/30*FU$4,0),IF(C26=2,IF(BZ26+BZ27+BZ28+BZ29+CB26+CB27+CB28+CB29=1,Cadeirante/30*FU$4,IF(BZ26+BZ27+BZ28+BZ29+CB26+CB27+CB28+CB29=2,Fixo/30*FU$4,IF(BZ26+BZ27+BZ28+BZ29+CB26+CB27+CB28+CB29&gt;2,Fixo/30*FU$4+(BZ26+BZ27+BZ28+BZ29+CB26+CB27+CB28+CB29-2)*Cadeirante/30*FU$4)))+(BY26+BY27+BY28+CA26+CA27+CA28)*Percapita/30*FU$4+(BY29+CA29)*Crechee/30*FU$4,IF(C26=1,IF(BY26+BY27+BY28+BZ26+BZ27+BZ28+CA26+CA27+CA28+CB26+CB27+CB28&lt;=15,(BY26+BY27+BY28+CA26+CA27+CA28)*Percapita/30*FU$4,IF(BY26+BY27+BY28+BZ26+BZ27+BZ28+CA26+CA27+CA28+CB26+CB27+CB28&gt;=16,Fixo/30*FU$4+(BY26+BY27+BY28+BZ26+BZ27+BZ28+CA26+CA27+CA28+CB26+CB27-16)*Percapita/30*FU$4))))))</f>
        <v>0</v>
      </c>
      <c r="FV26" s="177">
        <f>IF(C26=4,SUM(CC26+CC27+CC28+CE26+CE27+CE28)*Percapita/30*FV$4+(CD26+CD27+CD28+CF26+CF27+CF28)*Cadeirante/30*FV$4,IF(C26=3,IF(CC29+CE29=10,Fixo/30*FV$4+(CC26+CC27+CC28+CE26+CE27+CE28)*Percapita/30*FV$4+(CD29+CF29)*Cadeirante/30*FV$4,IF(CC29+CE29&lt;=9,(CC29+CE29)*Crechee/30*FV$4)+(CD29+CF29)*Cadeirante/30*FV$4+(CC26+CC27+CC28+CE26+CE27+CE28)*Percapita/30*FV$4)+IF(CC29+CE29&gt;=11,Fixo/30*FV$4+(CC29+CE29-10)*Crechee/30*FV$4,0),IF(C26=2,IF(CD26+CD27+CD28+CD29+CF26+CF27+CF28+CF29=1,Cadeirante/30*FV$4,IF(CD26+CD27+CD28+CD29+CF26+CF27+CF28+CF29=2,Fixo/30*FV$4,IF(CD26+CD27+CD28+CD29+CF26+CF27+CF28+CF29&gt;2,Fixo/30*FV$4+(CD26+CD27+CD28+CD29+CF26+CF27+CF28+CF29-2)*Cadeirante/30*FV$4)))+(CC26+CC27+CC28+CE26+CE27+CE28)*Percapita/30*FV$4+(CC29+CE29)*Crechee/30*FV$4,IF(C26=1,IF(CC26+CC27+CC28+CD26+CD27+CD28+CE26+CE27+CE28+CF26+CF27+CF28&lt;=15,(CC26+CC27+CC28+CE26+CE27+CE28)*Percapita/30*FV$4,IF(CC26+CC27+CC28+CD26+CD27+CD28+CE26+CE27+CE28+CF26+CF27+CF28&gt;=16,Fixo/30*FV$4+(CC26+CC27+CC28+CD26+CD27+CD28+CE26+CE27+CE28+CF26+CF27-16)*Percapita/30*FV$4))))))</f>
        <v>-179.774</v>
      </c>
      <c r="FW26" s="177">
        <f>IF(C26=4,SUM(CG26+CG27+CG28+CI26+CI27+CI28)*Percapita/30*FW$4+(CH26+CH27+CH28+CJ26+CJ27+CJ28)*Cadeirante/30*FW$4,IF(C26=3,IF(CG29+CI29=10,Fixo/30*FW$4+(CG26+CG27+CG28+CI26+CI27+CI28)*Percapita/30*FW$4+(CH29+CJ29)*Cadeirante/30*FW$4,IF(CG29+CI29&lt;=9,(CG29+CI29)*Crechee/30*FW$4)+(CH29+CJ29)*Cadeirante/30*FW$4+(CG26+CG27+CG28+CI26+CI27+CI28)*Percapita/30*FW$4)+IF(CG29+CI29&gt;=11,Fixo/30*FW$4+(CG29+CI29-10)*Crechee/30*FW$4,0),IF(C26=2,IF(CH26+CH27+CH28+CH29+CJ26+CJ27+CJ28+CJ29=1,Cadeirante/30*FW$4,IF(CH26+CH27+CH28+CH29+CJ26+CJ27+CJ28+CJ29=2,Fixo/30*FW$4,IF(CH26+CH27+CH28+CH29+CJ26+CJ27+CJ28+CJ29&gt;2,Fixo/30*FW$4+(CH26+CH27+CH28+CH29+CJ26+CJ27+CJ28+CJ29-2)*Cadeirante/30*FW$4)))+(CG26+CG27+CG28+CI26+CI27+CI28)*Percapita/30*FW$4+(CG29+CI29)*Crechee/30*FW$4,IF(C26=1,IF(CG26+CG27+CG28+CH26+CH27+CH28+CI26+CI27+CI28+CJ26+CJ27+CJ28&lt;=15,(CG26+CG27+CG28+CI26+CI27+CI28)*Percapita/30*FW$4,IF(CG26+CG27+CG28+CH26+CH27+CH28+CI26+CI27+CI28+CJ26+CJ27+CJ28&gt;=16,Fixo/30*FW$4+(CG26+CG27+CG28+CH26+CH27+CH28+CI26+CI27+CI28+CJ26+CJ27-16)*Percapita/30*FW$4))))))</f>
        <v>0</v>
      </c>
      <c r="FX26" s="177">
        <f>IF(C26=4,SUM(CK26+CK27+CK28+CM26+CM27+CM28)*Percapita/30*FX$4+(CL26+CL27+CL28+CN26+CN27+CN28)*Cadeirante/30*FX$4,IF(C26=3,IF(CK29+CM29=10,Fixo/30*FX$4+(CK26+CK27+CK28+CM26+CM27+CM28)*Percapita/30*FX$4+(CL29+CN29)*Cadeirante/30*FX$4,IF(CK29+CM29&lt;=9,(CK29+CM29)*Crechee/30*FX$4)+(CL29+CN29)*Cadeirante/30*FX$4+(CK26+CK27+CK28+CM26+CM27+CM28)*Percapita/30*FX$4)+IF(CK29+CM29&gt;=11,Fixo/30*FX$4+(CK29+CM29-10)*Crechee/30*FX$4,0),IF(C26=2,IF(CL26+CL27+CL28+CL29+CN26+CN27+CN28+CN29=1,Cadeirante/30*FX$4,IF(CL26+CL27+CL28+CL29+CN26+CN27+CN28+CN29=2,Fixo/30*FX$4,IF(CL26+CL27+CL28+CL29+CN26+CN27+CN28+CN29&gt;2,Fixo/30*FX$4+(CL26+CL27+CL28+CL29+CN26+CN27+CN28+CN29-2)*Cadeirante/30*FX$4)))+(CK26+CK27+CK28+CM26+CM27+CM28)*Percapita/30*FX$4+(CK29+CM29)*Crechee/30*FX$4,IF(C26=1,IF(CK26+CK27+CK28+CL26+CL27+CL28+CM26+CM27+CM28+CN26+CN27+CN28&lt;=15,(CK26+CK27+CK28+CM26+CM27+CM28)*Percapita/30*FX$4,IF(CK26+CK27+CK28+CL26+CL27+CL28+CM26+CM27+CM28+CN26+CN27+CN28&gt;=16,Fixo/30*FX$4+(CK26+CK27+CK28+CL26+CL27+CL28+CM26+CM27+CM28+CN26+CN27-16)*Percapita/30*FX$4))))))</f>
        <v>0</v>
      </c>
      <c r="FY26" s="177">
        <f>IF(C26=4,SUM(CO26+CO27+CO28+CQ26+CQ27+CQ28)*Percapita/30*FY$4+(CP26+CP27+CP28+CR26+CR27+CR28)*Cadeirante/30*FY$4,IF(C26=3,IF(CO29+CQ29=10,Fixo/30*FY$4+(CO26+CO27+CO28+CQ26+CQ27+CQ28)*Percapita/30*FY$4+(CP29+CR29)*Cadeirante/30*FY$4,IF(CO29+CQ29&lt;=9,(CO29+CQ29)*Crechee/30*FY$4)+(CP29+CR29)*Cadeirante/30*FY$4+(CO26+CO27+CO28+CQ26+CQ27+CQ28)*Percapita/30*FY$4)+IF(CO29+CQ29&gt;=11,Fixo/30*FY$4+(CO29+CQ29-10)*Crechee/30*FY$4,0),IF(C26=2,IF(CP26+CP27+CP28+CP29+CR26+CR27+CR28+CR29=1,Cadeirante/30*FY$4,IF(CP26+CP27+CP28+CP29+CR26+CR27+CR28+CR29=2,Fixo/30*FY$4,IF(CP26+CP27+CP28+CP29+CR26+CR27+CR28+CR29&gt;2,Fixo/30*FY$4+(CP26+CP27+CP28+CP29+CR26+CR27+CR28+CR29-2)*Cadeirante/30*FY$4)))+(CO26+CO27+CO28+CQ26+CQ27+CQ28)*Percapita/30*FY$4+(CO29+CQ29)*Crechee/30*FY$4,IF(C26=1,IF(CO26+CO27+CO28+CP26+CP27+CP28+CQ26+CQ27+CQ28+CR26+CR27+CR28&lt;=15,(CO26+CO27+CO28+CQ26+CQ27+CQ28)*Percapita/30*FY$4,IF(CO26+CO27+CO28+CP26+CP27+CP28+CQ26+CQ27+CQ28+CR26+CR27+CR28&gt;=16,Fixo/30*FY$4+(CO26+CO27+CO28+CP26+CP27+CP28+CQ26+CQ27+CQ28+CR26+CR27-16)*Percapita/30*FY$4))))))</f>
        <v>0</v>
      </c>
      <c r="FZ26" s="177">
        <f>IF(C26=4,SUM(CS26+CS27+CS28+CU26+CU27+CU28)*Percapita/30*FZ$4+(CT26+CT27+CT28+CV26+CV27+CV28)*Cadeirante/30*FZ$4,IF(C26=3,IF(CS29+CU29=10,Fixo/30*FZ$4+(CS26+CS27+CS28+CU26+CU27+CU28)*Percapita/30*FZ$4+(CT29+CV29)*Cadeirante/30*FZ$4,IF(CS29+CU29&lt;=9,(CS29+CU29)*Crechee/30*FZ$4)+(CT29+CV29)*Cadeirante/30*FZ$4+(CS26+CS27+CS28+CU26+CU27+CU28)*Percapita/30*FZ$4)+IF(CS29+CU29&gt;=11,Fixo/30*FZ$4+(CS29+CU29-10)*Crechee/30*FZ$4,0),IF(C26=2,IF(CT26+CT27+CT28+CT29+CV26+CV27+CV28+CV29=1,Cadeirante/30*FZ$4,IF(CT26+CT27+CT28+CT29+CV26+CV27+CV28+CV29=2,Fixo/30*FZ$4,IF(CT26+CT27+CT28+CT29+CV26+CV27+CV28+CV29&gt;2,Fixo/30*FZ$4+(CT26+CT27+CT28+CT29+CV26+CV27+CV28+CV29-2)*Cadeirante/30*FZ$4)))+(CS26+CS27+CS28+CU26+CU27+CU28)*Percapita/30*FZ$4+(CS29+CU29)*Crechee/30*FZ$4,IF(C26=1,IF(CS26+CS27+CS28+CT26+CT27+CT28+CU26+CU27+CU28+CV26+CV27+CV28&lt;=15,(CS26+CS27+CS28+CU26+CU27+CU28)*Percapita/30*FZ$4,IF(CS26+CS27+CS28+CT26+CT27+CT28+CU26+CU27+CU28+CV26+CV27+CV28&gt;=16,Fixo/30*FZ$4+(CS26+CS27+CS28+CT26+CT27+CT28+CU26+CU27+CU28+CV26+CV27-16)*Percapita/30*FZ$4))))))</f>
        <v>0</v>
      </c>
      <c r="GA26" s="177">
        <f>IF(C26=4,SUM(CW26+CW27+CW28+CY26+CY27+CY28)*Percapita/30*GA$4+(CX26+CX27+CX28+CZ26+CZ27+CZ28)*Cadeirante/30*GA$4,IF(C26=3,IF(CW29+CY29=10,Fixo/30*GA$4+(CW26+CW27+CW28+CY26+CY27+CY28)*Percapita/30*GA$4+(CX29+CZ29)*Cadeirante/30*GA$4,IF(CW29+CY29&lt;=9,(CW29+CY29)*Crechee/30*GA$4)+(CX29+CZ29)*Cadeirante/30*GA$4+(CW26+CW27+CW28+CY26+CY27+CY28)*Percapita/30*GA$4)+IF(CW29+CY29&gt;=11,Fixo/30*GA$4+(CW29+CY29-10)*Crechee/30*GA$4,0),IF(C26=2,IF(CX26+CX27+CX28+CX29+CZ26+CZ27+CZ28+CZ29=1,Cadeirante/30*GA$4,IF(CX26+CX27+CX28+CX29+CZ26+CZ27+CZ28+CZ29=2,Fixo/30*GA$4,IF(CX26+CX27+CX28+CX29+CZ26+CZ27+CZ28+CZ29&gt;2,Fixo/30*GA$4+(CX26+CX27+CX28+CX29+CZ26+CZ27+CZ28+CZ29-2)*Cadeirante/30*GA$4)))+(CW26+CW27+CW28+CY26+CY27+CY28)*Percapita/30*GA$4+(CW29+CY29)*Crechee/30*GA$4,IF(C26=1,IF(CW26+CW27+CW28+CX26+CX27+CX28+CY26+CY27+CY28+CZ26+CZ27+CZ28&lt;=15,(CW26+CW27+CW28+CY26+CY27+CY28)*Percapita/30*GA$4,IF(CW26+CW27+CW28+CX26+CX27+CX28+CY26+CY27+CY28+CZ26+CZ27+CZ28&gt;=16,Fixo/30*GA$4+(CW26+CW27+CW28+CX26+CX27+CX28+CY26+CY27+CY28+CZ26+CZ27-16)*Percapita/30*GA$4))))))</f>
        <v>-115.56900000000002</v>
      </c>
      <c r="GB26" s="177">
        <f>IF(C26=4,SUM(DA26+DA27+DA28+DC26+DC27+DC28)*Percapita/30*GB$4+(DB26+DB27+DB28+DD26+DD27+DD28)*Cadeirante/30*GB$4,IF(C26=3,IF(DA29+DC29=10,Fixo/30*GB$4+(DA26+DA27+DA28+DC26+DC27+DC28)*Percapita/30*GB$4+(DB29+DD29)*Cadeirante/30*GB$4,IF(DA29+DC29&lt;=9,(DA29+DC29)*Crechee/30*GB$4)+(DB29+DD29)*Cadeirante/30*GB$4+(DA26+DA27+DA28+DC26+DC27+DC28)*Percapita/30*GB$4)+IF(DA29+DC29&gt;=11,Fixo/30*GB$4+(DA29+DC29-10)*Crechee/30*GB$4,0),IF(C26=2,IF(DB26+DB27+DB28+DB29+DD26+DD27+DD28+DD29=1,Cadeirante/30*GB$4,IF(DB26+DB27+DB28+DB29+DD26+DD27+DD28+DD29=2,Fixo/30*GB$4,IF(DB26+DB27+DB28+DB29+DD26+DD27+DD28+DD29&gt;2,Fixo/30*GB$4+(DB26+DB27+DB28+DB29+DD26+DD27+DD28+DD29-2)*Cadeirante/30*GB$4)))+(DA26+DA27+DA28+DC26+DC27+DC28)*Percapita/30*GB$4+(DA29+DC29)*Crechee/30*GB$4,IF(C26=1,IF(DA26+DA27+DA28+DB26+DB27+DB28+DC26+DC27+DC28+DD26+DD27+DD28&lt;=15,(DA26+DA27+DA28+DC26+DC27+DC28)*Percapita/30*GB$4,IF(DA26+DA27+DA28+DB26+DB27+DB28+DC26+DC27+DC28+DD26+DD27+DD28&gt;=16,Fixo/30*GB$4+(DA26+DA27+DA28+DB26+DB27+DB28+DC26+DC27+DC28+DD26+DD27-16)*Percapita/30*GB$4))))))</f>
        <v>0</v>
      </c>
      <c r="GC26" s="177">
        <f>IF(C26=4,SUM(DE26+DE27+DE28+DG26+DG27+DG28)*Percapita/30*GC$4+(DF26+DF27+DF28+DH26+DH27+DH28)*Cadeirante/30*GC$4,IF(C26=3,IF(DE29+DG29=10,Fixo/30*GC$4+(DE26+DE27+DE28+DG26+DG27+DG28)*Percapita/30*GC$4+(DF29+DH29)*Cadeirante/30*GC$4,IF(DE29+DG29&lt;=9,(DE29+DG29)*Crechee/30*GC$4)+(DF29+DH29)*Cadeirante/30*GC$4+(DE26+DE27+DE28+DG26+DG27+DG28)*Percapita/30*GC$4)+IF(DE29+DG29&gt;=11,Fixo/30*GC$4+(DE29+DG29-10)*Crechee/30*GC$4,0),IF(C26=2,IF(DF26+DF27+DF28+DF29+DH26+DH27+DH28+DH29=1,Cadeirante/30*GC$4,IF(DF26+DF27+DF28+DF29+DH26+DH27+DH28+DH29=2,Fixo/30*GC$4,IF(DF26+DF27+DF28+DF29+DH26+DH27+DH28+DH29&gt;2,Fixo/30*GC$4+(DF26+DF27+DF28+DF29+DH26+DH27+DH28+DH29-2)*Cadeirante/30*GC$4)))+(DE26+DE27+DE28+DG26+DG27+DG28)*Percapita/30*GC$4+(DE29+DG29)*Crechee/30*GC$4,IF(C26=1,IF(DE26+DE27+DE28+DF26+DF27+DF28+DG26+DG27+DG28+DH26+DH27+DH28&lt;=15,(DE26+DE27+DE28+DG26+DG27+DG28)*Percapita/30*GC$4,IF(DE26+DE27+DE28+DF26+DF27+DF28+DG26+DG27+DG28+DH26+DH27+DH28&gt;=16,Fixo/30*GC$4+(DE26+DE27+DE28+DF26+DF27+DF28+DG26+DG27+DG28+DH26+DH27-16)*Percapita/30*GC$4))))))</f>
        <v>0</v>
      </c>
      <c r="GD26" s="177">
        <f>IF(C26=4,SUM(DI26+DI27+DI28+DK26+DK27+DK28)*Percapita/30*GD$4+(DJ26+DJ27+DJ28+DL26+DL27+DL28)*Cadeirante/30*GD$4,IF(C26=3,IF(DI29+DK29=10,Fixo/30*GD$4+(DI26+DI27+DI28+DK26+DK27+DK28)*Percapita/30*GD$4+(DJ29+DL29)*Cadeirante/30*GD$4,IF(DI29+DK29&lt;=9,(DI29+DK29)*Crechee/30*GD$4)+(DJ29+DL29)*Cadeirante/30*GD$4+(DI26+DI27+DI28+DK26+DK27+DK28)*Percapita/30*GD$4)+IF(DI29+DK29&gt;=11,Fixo/30*GD$4+(DI29+DK29-10)*Crechee/30*GD$4,0),IF(C26=2,IF(DJ26+DJ27+DJ28+DJ29+DL26+DL27+DL28+DL29=1,Cadeirante/30*GD$4,IF(DJ26+DJ27+DJ28+DJ29+DL26+DL27+DL28+DL29=2,Fixo/30*GD$4,IF(DJ26+DJ27+DJ28+DJ29+DL26+DL27+DL28+DL29&gt;2,Fixo/30*GD$4+(DJ26+DJ27+DJ28+DJ29+DL26+DL27+DL28+DL29-2)*Cadeirante/30*GD$4)))+(DI26+DI27+DI28+DK26+DK27+DK28)*Percapita/30*GD$4+(DI29+DK29)*Crechee/30*GD$4,IF(C26=1,IF(DI26+DI27+DI28+DJ26+DJ27+DJ28+DK26+DK27+DK28+DL26+DL27+DL28&lt;=15,(DI26+DI27+DI28+DK26+DK27+DK28)*Percapita/30*GD$4,IF(DI26+DI27+DI28+DJ26+DJ27+DJ28+DK26+DK27+DK28+DL26+DL27+DL28&gt;=16,Fixo/30*GD$4+(DI26+DI27+DI28+DJ26+DJ27+DJ28+DK26+DK27+DK28+DL26+DL27-16)*Percapita/30*GD$4))))))</f>
        <v>0</v>
      </c>
      <c r="GE26" s="177">
        <f>IF(C26=4,SUM(DM26+DM27+DM28+DO26+DO27+DO28)*Percapita/30*GE$4+(DN26+DN27+DN28+DP26+DP27+DP28)*Cadeirante/30*GE$4,IF(C26=3,IF(DM29+DO29=10,Fixo/30*GE$4+(DM26+DM27+DM28+DO26+DO27+DO28)*Percapita/30*GE$4+(DN29+DP29)*Cadeirante/30*GE$4,IF(DM29+DO29&lt;=9,(DM29+DO29)*Crechee/30*GE$4)+(DN29+DP29)*Cadeirante/30*GE$4+(DM26+DM27+DM28+DO26+DO27+DO28)*Percapita/30*GE$4)+IF(DM29+DO29&gt;=11,Fixo/30*GE$4+(DM29+DO29-10)*Crechee/30*GE$4,0),IF(C26=2,IF(DN26+DN27+DN28+DN29+DP26+DP27+DP28+DP29=1,Cadeirante/30*GE$4,IF(DN26+DN27+DN28+DN29+DP26+DP27+DP28+DP29=2,Fixo/30*GE$4,IF(DN26+DN27+DN28+DN29+DP26+DP27+DP28+DP29&gt;2,Fixo/30*GE$4+(DN26+DN27+DN28+DN29+DP26+DP27+DP28+DP29-2)*Cadeirante/30*GE$4)))+(DM26+DM27+DM28+DO26+DO27+DO28)*Percapita/30*GE$4+(DM29+DO29)*Crechee/30*GE$4,IF(C26=1,IF(DM26+DM27+DM28+DN26+DN27+DN28+DO26+DO27+DO28+DP26+DP27+DP28&lt;=15,(DM26+DM27+DM28+DO26+DO27+DO28)*Percapita/30*GE$4,IF(DM26+DM27+DM28+DN26+DN27+DN28+DO26+DO27+DO28+DP26+DP27+DP28&gt;=16,Fixo/30*GE$4+(DM26+DM27+DM28+DN26+DN27+DN28+DO26+DO27+DO28+DP26+DP27-16)*Percapita/30*GE$4))))))</f>
        <v>0</v>
      </c>
      <c r="GF26" s="177">
        <f>IF(C26=4,SUM(DQ26+DQ27+DQ28+DS26+DS27+DS28)*Percapita/30*GF$4+(DR26+DR27+DR28+DT26+DT27+DT28)*Cadeirante/30*GF$4,IF(C26=3,IF(DQ29+DS29=10,Fixo/30*GF$4+(DQ26+DQ27+DQ28+DS26+DS27+DS28)*Percapita/30*GF$4+(DR29+DT29)*Cadeirante/30*GF$4,IF(DQ29+DS29&lt;=9,(DQ29+DS29)*Crechee/30*GF$4)+(DR29+DT29)*Cadeirante/30*GF$4+(DQ26+DQ27+DQ28+DS26+DS27+DS28)*Percapita/30*GF$4)+IF(DQ29+DS29&gt;=11,Fixo/30*GF$4+(DQ29+DS29-10)*Crechee/30*GF$4,0),IF(C26=2,IF(DR26+DR27+DR28+DR29+DT26+DT27+DT28+DT29=1,Cadeirante/30*GF$4,IF(DR26+DR27+DR28+DR29+DT26+DT27+DT28+DT29=2,Fixo/30*GF$4,IF(DR26+DR27+DR28+DR29+DT26+DT27+DT28+DT29&gt;2,Fixo/30*GF$4+(DR26+DR27+DR28+DR29+DT26+DT27+DT28+DT29-2)*Cadeirante/30*GF$4)))+(DQ26+DQ27+DQ28+DS26+DS27+DS28)*Percapita/30*GF$4+(DQ29+DS29)*Crechee/30*GF$4,IF(C26=1,IF(DQ26+DQ27+DQ28+DR26+DR27+DR28+DS26+DS27+DS28+DT26+DT27+DT28&lt;=15,(DQ26+DQ27+DQ28+DS26+DS27+DS28)*Percapita/30*GF$4,IF(DQ26+DQ27+DQ28+DR26+DR27+DR28+DS26+DS27+DS28+DT26+DT27+DT28&gt;=16,Fixo/30*GF$4+(DQ26+DQ27+DQ28+DR26+DR27+DR28+DS26+DS27+DS28+DT26+DT27-16)*Percapita/30*GF$4))))))</f>
        <v>0</v>
      </c>
      <c r="GG26" s="177">
        <f>IF(C26=4,SUM(DU26+DU27+DU28+DW26+DW27+DW28)*Percapita/30*GG$4+(DV26+DV27+DV28+DX26+DX27+DX28)*Cadeirante/30*GG$4,IF(C26=3,IF(DU29+DW29=10,Fixo/30*GG$4+(DU26+DU27+DU28+DW26+DW27+DW28)*Percapita/30*GG$4+(DV29+DX29)*Cadeirante/30*GG$4,IF(DU29+DW29&lt;=9,(DU29+DW29)*Crechee/30*GG$4)+(DV29+DX29)*Cadeirante/30*GG$4+(DU26+DU27+DU28+DW26+DW27+DW28)*Percapita/30*GG$4)+IF(DU29+DW29&gt;=11,Fixo/30*GG$4+(DU29+DW29-10)*Crechee/30*GG$4,0),IF(C26=2,IF(DV26+DV27+DV28+DV29+DX26+DX27+DX28+DX29=1,Cadeirante/30*GG$4,IF(DV26+DV27+DV28+DV29+DX26+DX27+DX28+DX29=2,Fixo/30*GG$4,IF(DV26+DV27+DV28+DV29+DX26+DX27+DX28+DX29&gt;2,Fixo/30*GG$4+(DV26+DV27+DV28+DV29+DX26+DX27+DX28+DX29-2)*Cadeirante/30*GG$4)))+(DU26+DU27+DU28+DW26+DW27+DW28)*Percapita/30*GG$4+(DU29+DW29)*Crechee/30*GG$4,IF(C26=1,IF(DU26+DU27+DU28+DV26+DV27+DV28+DW26+DW27+DW28+DX26+DX27+DX28&lt;=15,(DU26+DU27+DU28+DW26+DW27+DW28)*Percapita/30*GG$4,IF(DU26+DU27+DU28+DV26+DV27+DV28+DW26+DW27+DW28+DX26+DX27+DX28&gt;=16,Fixo/30*GG$4+(DU26+DU27+DU28+DV26+DV27+DV28+DW26+DW27+DW28+DX26+DX27-16)*Percapita/30*GG$4))))))</f>
        <v>0</v>
      </c>
      <c r="GH26" s="177">
        <f>IF(C26=4,SUM(DY26+DY27+DY28+EA26+EA27+EA28)*Percapita/30*GH$4+(DZ26+DZ27+DZ28+EB26+EB27+EB28)*Cadeirante/30*GH$4,IF(C26=3,IF(DY29+EA29=10,Fixo/30*GH$4+(DY26+DY27+DY28+EA26+EA27+EA28)*Percapita/30*GH$4+(DZ29+EB29)*Cadeirante/30*GH$4,IF(DY29+EA29&lt;=9,(DY29+EA29)*Crechee/30*GH$4)+(DZ29+EB29)*Cadeirante/30*GH$4+(DY26+DY27+DY28+EA26+EA27+EA28)*Percapita/30*GH$4)+IF(DY29+EA29&gt;=11,Fixo/30*GH$4+(DY29+EA29-10)*Crechee/30*GH$4,0),IF(C26=2,IF(DZ26+DZ27+DZ28+DZ29+EB26+EB27+EB28+EB29=1,Cadeirante/30*GH$4,IF(DZ26+DZ27+DZ28+DZ29+EB26+EB27+EB28+EB29=2,Fixo/30*GH$4,IF(DZ26+DZ27+DZ28+DZ29+EB26+EB27+EB28+EB29&gt;2,Fixo/30*GH$4+(DZ26+DZ27+DZ28+DZ29+EB26+EB27+EB28+EB29-2)*Cadeirante/30*GH$4)))+(DY26+DY27+DY28+EA26+EA27+EA28)*Percapita/30*GH$4+(DY29+EA29)*Crechee/30*GH$4,IF(C26=1,IF(DY26+DY27+DY28+DZ26+DZ27+DZ28+EA26+EA27+EA28+EB26+EB27+EB28&lt;=15,(DY26+DY27+DY28+EA26+EA27+EA28)*Percapita/30*GH$4,IF(DY26+DY27+DY28+DZ26+DZ27+DZ28+EA26+EA27+EA28+EB26+EB27+EB28&gt;=16,Fixo/30*GH$4+(DY26+DY27+DY28+DZ26+DZ27+DZ28+EA26+EA27+EA28+EB26+EB27-16)*Percapita/30*GH$4))))))</f>
        <v>0</v>
      </c>
      <c r="GI26" s="177">
        <f>IF(C26=4,SUM(EC26+EC27+EC28+EE26+EE27+EE28)*Percapita/30*GI$4+(ED26+ED27+ED28+EF26+EF27+EF28)*Cadeirante/30*GI$4,IF(C26=3,IF(EC29+EE29=10,Fixo/30*GI$4+(EC26+EC27+EC28+EE26+EE27+EE28)*Percapita/30*GI$4+(ED29+EF29)*Cadeirante/30*GI$4,IF(EC29+EE29&lt;=9,(EC29+EE29)*Crechee/30*GI$4)+(ED29+EF29)*Cadeirante/30*GI$4+(EC26+EC27+EC28+EE26+EE27+EE28)*Percapita/30*GI$4)+IF(EC29+EE29&gt;=11,Fixo/30*GI$4+(EC29+EE29-10)*Crechee/30*GI$4,0),IF(C26=2,IF(ED26+ED27+ED28+ED29+EF26+EF27+EF28+EF29=1,Cadeirante/30*GI$4,IF(ED26+ED27+ED28+ED29+EF26+EF27+EF28+EF29=2,Fixo/30*GI$4,IF(ED26+ED27+ED28+ED29+EF26+EF27+EF28+EF29&gt;2,Fixo/30*GI$4+(ED26+ED27+ED28+ED29+EF26+EF27+EF28+EF29-2)*Cadeirante/30*GI$4)))+(EC26+EC27+EC28+EE26+EE27+EE28)*Percapita/30*GI$4+(EC29+EE29)*Crechee/30*GI$4,IF(C26=1,IF(EC26+EC27+EC28+ED26+ED27+ED28+EE26+EE27+EE28+EF26+EF27+EF28&lt;=15,(EC26+EC27+EC28+EE26+EE27+EE28)*Percapita/30*GI$4,IF(EC26+EC27+EC28+ED26+ED27+ED28+EE26+EE27+EE28+EF26+EF27+EF28&gt;=16,Fixo/30*GI$4+(EC26+EC27+EC28+ED26+ED27+ED28+EE26+EE27+EE28+EF26+EF27-16)*Percapita/30*GI$4))))))</f>
        <v>0</v>
      </c>
      <c r="GJ26" s="177">
        <f>IF(C26=4,SUM(EG26+EG27+EG28+EI26+EI27+EI28)*Percapita/30*GJ$4+(EH26+EH27+EH28+EJ26+EJ27+EJ28)*Cadeirante/30*GJ$4,IF(C26=3,IF(EG29+EI29=10,Fixo/30*GJ$4+(EG26+EG27+EG28+EI26+EI27+EI28)*Percapita/30*GJ$4+(EH29+EJ29)*Cadeirante/30*GJ$4,IF(EG29+EI29&lt;=9,(EG29+EI29)*Crechee/30*GJ$4)+(EH29+EJ29)*Cadeirante/30*GJ$4+(EG26+EG27+EG28+EI26+EI27+EI28)*Percapita/30*GJ$4)+IF(EG29+EI29&gt;=11,Fixo/30*GJ$4+(EG29+EI29-10)*Crechee/30*GJ$4,0),IF(C26=2,IF(EH26+EH27+EH28+EH29+EJ26+EJ27+EJ28+EJ29=1,Cadeirante/30*GJ$4,IF(EH26+EH27+EH28+EH29+EJ26+EJ27+EJ28+EJ29=2,Fixo/30*GJ$4,IF(EH26+EH27+EH28+EH29+EJ26+EJ27+EJ28+EJ29&gt;2,Fixo/30*GJ$4+(EH26+EH27+EH28+EH29+EJ26+EJ27+EJ28+EJ29-2)*Cadeirante/30*GJ$4)))+(EG26+EG27+EG28+EI26+EI27+EI28)*Percapita/30*GJ$4+(EG29+EI29)*Crechee/30*GJ$4,IF(C26=1,IF(EG26+EG27+EG28+EH26+EH27+EH28+EI26+EI27+EI28+EJ26+EJ27+EJ28&lt;=15,(EG26+EG27+EG28+EI26+EI27+EI28)*Percapita/30*GJ$4,IF(EG26+EG27+EG28+EH26+EH27+EH28+EI26+EI27+EI28+EJ26+EJ27+EJ28&gt;=16,Fixo/30*GJ$4+(EG26+EG27+EG28+EH26+EH27+EH28+EI26+EI27+EI28+EJ26+EJ27-16)*Percapita/30*GJ$4))))))</f>
        <v>0</v>
      </c>
      <c r="GK26" s="178"/>
      <c r="GL26" s="103">
        <f t="shared" si="30"/>
        <v>0</v>
      </c>
      <c r="GM26" s="124"/>
      <c r="GN26" s="104">
        <f>SUMIF(V26:V29,"&lt;0")*Cadeirante/30*GN$4+SUMIF(X26:X29,"&lt;0")*Cadeirante/30*GN$4</f>
        <v>0</v>
      </c>
      <c r="GO26" s="104">
        <f>SUMIF(Z26:Z29,"&lt;0")*Cadeirante/30*GO$4+SUMIF(AB26:AB29,"&lt;0")*Cadeirante/30*GO$4</f>
        <v>0</v>
      </c>
      <c r="GP26" s="104">
        <f>SUMIF(AD26:AD29,"&lt;0")*Cadeirante/30*GP$4+SUMIF(AF26:AF29,"&lt;0")*Cadeirante/30*GP$4</f>
        <v>0</v>
      </c>
      <c r="GQ26" s="104">
        <f>SUMIF(AH26:AH29,"&lt;0")*Cadeirante/30*GQ$4+SUMIF(AJ26:AJ29,"&lt;0")*Cadeirante/30*GQ$4</f>
        <v>0</v>
      </c>
      <c r="GR26" s="104">
        <f>SUMIF(AL26:AL29,"&lt;0")*Cadeirante/30*GR$4+SUMIF(AN26:AN29,"&lt;0")*Cadeirante/30*GR$4</f>
        <v>0</v>
      </c>
      <c r="GS26" s="104">
        <f>SUMIF(AP26:AP29,"&lt;0")*Cadeirante/30*GS$4+SUMIF(AR26:AR29,"&lt;0")*Cadeirante/30*GS$4</f>
        <v>0</v>
      </c>
      <c r="GT26" s="104">
        <f>SUMIF(AT26:AT29,"&lt;0")*Cadeirante/30*GT$4+SUMIF(AV26:AV29,"&lt;0")*Cadeirante/30*GT$4</f>
        <v>0</v>
      </c>
      <c r="GU26" s="104">
        <f>SUMIF(AX26:AX29,"&lt;0")*Cadeirante/30*GU$4+SUMIF(AZ26:AZ29,"&lt;0")*Cadeirante/30*GU$4</f>
        <v>0</v>
      </c>
      <c r="GV26" s="104">
        <f>SUMIF(BB26:BB29,"&lt;0")*Cadeirante/30*GV$4+SUMIF(BD26:BD29,"&lt;0")*Cadeirante/30*GV$4</f>
        <v>0</v>
      </c>
      <c r="GW26" s="104">
        <f>SUMIF(BF26:BF29,"&lt;0")*Cadeirante/30*GW$4+SUMIF(BH26:BH29,"&lt;0")*Cadeirante/30*GW$4</f>
        <v>0</v>
      </c>
      <c r="GX26" s="104">
        <f>SUMIF(BJ26:BJ29,"&lt;0")*Cadeirante/30*GX$4+SUMIF(BL26:BL29,"&lt;0")*Cadeirante/30*GX$4</f>
        <v>0</v>
      </c>
      <c r="GY26" s="104">
        <f>SUMIF(BN26:BN29,"&lt;0")*Cadeirante/30*GY$4+SUMIF(BP26:BP29,"&lt;0")*Cadeirante/30*GY$4</f>
        <v>0</v>
      </c>
      <c r="GZ26" s="104">
        <f>SUMIF(BR26:BR29,"&lt;0")*Cadeirante/30*GZ$4+SUMIF(BT26:BT29,"&lt;0")*Cadeirante/30*GZ$4</f>
        <v>0</v>
      </c>
      <c r="HA26" s="104">
        <f>SUMIF(BV26:BV29,"&lt;0")*Cadeirante/30*HA$4+SUMIF(BX26:BX29,"&lt;0")*Cadeirante/30*HA$4</f>
        <v>0</v>
      </c>
      <c r="HB26" s="104">
        <f>SUMIF(BZ26:BZ29,"&lt;0")*Cadeirante/30*HB$4+SUMIF(CB26:CB29,"&lt;0")*Cadeirante/30*HB$4</f>
        <v>0</v>
      </c>
      <c r="HC26" s="104">
        <f>SUMIF(CD26:CD29,"&lt;0")*Cadeirante/30*HC$4+SUMIF(CF26:CF29,"&lt;0")*Cadeirante/30*HC$4</f>
        <v>0</v>
      </c>
      <c r="HD26" s="104">
        <f>SUMIF(CH26:CH29,"&lt;0")*Cadeirante/30*HD$4+SUMIF(CJ26:CJ29,"&lt;0")*Cadeirante/30*HD$4</f>
        <v>0</v>
      </c>
      <c r="HE26" s="104">
        <f>SUMIF(CL26:CL29,"&lt;0")*Cadeirante/30*HE$4+SUMIF(CN26:CN29,"&lt;0")*Cadeirante/30*HE$4</f>
        <v>0</v>
      </c>
      <c r="HF26" s="104">
        <f>SUMIF(CP26:CP29,"&lt;0")*Cadeirante/30*HF$4+SUMIF(CR26:CR29,"&lt;0")*Cadeirante/30*HF$4</f>
        <v>0</v>
      </c>
      <c r="HG26" s="104">
        <f>SUMIF(CT26:CT29,"&lt;0")*Cadeirante/30*HG$4+SUMIF(CV26:CV29,"&lt;0")*Cadeirante/30*HG$4</f>
        <v>0</v>
      </c>
      <c r="HH26" s="104">
        <f>SUMIF(CX26:CX29,"&lt;0")*Cadeirante/30*HH$4+SUMIF(CZ26:CZ29,"&lt;0")*Cadeirante/30*HH$4</f>
        <v>0</v>
      </c>
      <c r="HI26" s="104">
        <f>SUMIF(DB26:DB29,"&lt;0")*Cadeirante/30*HI$4+SUMIF(DD26:DD29,"&lt;0")*Cadeirante/30*HI$4</f>
        <v>0</v>
      </c>
      <c r="HJ26" s="104">
        <f>SUMIF(DF26:DF29,"&lt;0")*Cadeirante/30*HJ$4+SUMIF(DH26:DH29,"&lt;0")*Cadeirante/30*HJ$4</f>
        <v>0</v>
      </c>
      <c r="HK26" s="104">
        <f>SUMIF(DJ26:DJ29,"&lt;0")*Cadeirante/30*HK$4+SUMIF(DL26:DL29,"&lt;0")*Cadeirante/30*HK$4</f>
        <v>0</v>
      </c>
      <c r="HL26" s="104">
        <f>SUMIF(DN26:DN29,"&lt;0")*Cadeirante/30*HL$4+SUMIF(DP26:DP29,"&lt;0")*Cadeirante/30*HL$4</f>
        <v>0</v>
      </c>
      <c r="HM26" s="104">
        <f>SUMIF(DR26:DR29,"&lt;0")*Cadeirante/30*HM$4+SUMIF(DT26:DT29,"&lt;0")*Cadeirante/30*HM$4</f>
        <v>0</v>
      </c>
      <c r="HN26" s="104">
        <f>SUMIF(DV26:DV29,"&lt;0")*Cadeirante/30*HN$4+SUMIF(DX26:DX29,"&lt;0")*Cadeirante/30*HN$4</f>
        <v>0</v>
      </c>
      <c r="HO26" s="104">
        <f>SUMIF(DZ26:DZ29,"&lt;0")*Cadeirante/30*HO$4+SUMIF(EB26:EB29,"&lt;0")*Cadeirante/30*HO$4</f>
        <v>0</v>
      </c>
      <c r="HP26" s="104">
        <f>SUMIF(ED26:ED29,"&lt;0")*Cadeirante/30*HP$4+SUMIF(EF26:EF29,"&lt;0")*Cadeirante/30*HP$4</f>
        <v>0</v>
      </c>
      <c r="HQ26" s="64"/>
      <c r="HR26" s="64"/>
      <c r="HS26" s="64"/>
      <c r="HT26" s="64"/>
      <c r="HU26" s="64"/>
      <c r="HV26" s="64"/>
      <c r="HW26" s="176">
        <v>17629.309999999998</v>
      </c>
      <c r="HX26" s="64"/>
      <c r="HY26" s="280">
        <f>IF(ISTEXT(EM26), VALUE(EM26), EM26)</f>
        <v>0</v>
      </c>
      <c r="HZ26" s="280">
        <f>IF(ISTEXT(EN26), VALUE(EN26), EN26)</f>
        <v>0</v>
      </c>
      <c r="IA26" s="280">
        <f>IF(ISTEXT(EO26), VALUE(EO26), EO26)</f>
        <v>0</v>
      </c>
      <c r="IB26" s="64" t="b">
        <f>HW26=FE26</f>
        <v>0</v>
      </c>
      <c r="IC26" s="64"/>
    </row>
    <row r="27" spans="1:237" s="106" customFormat="1" ht="22.5" customHeight="1" x14ac:dyDescent="0.25">
      <c r="A27" s="368" t="s">
        <v>3210</v>
      </c>
      <c r="B27" s="369" t="s">
        <v>3211</v>
      </c>
      <c r="C27" s="370" t="s">
        <v>3191</v>
      </c>
      <c r="D27" s="371" t="s">
        <v>3212</v>
      </c>
      <c r="E27" s="371" t="s">
        <v>3213</v>
      </c>
      <c r="F27" s="372" t="s">
        <v>3181</v>
      </c>
      <c r="G27" s="372" t="s">
        <v>3182</v>
      </c>
      <c r="H27" s="373" t="s">
        <v>1290</v>
      </c>
      <c r="I27" s="374" t="s">
        <v>1290</v>
      </c>
      <c r="J27" s="421" t="s">
        <v>3183</v>
      </c>
      <c r="K27" s="421" t="s">
        <v>3185</v>
      </c>
      <c r="L27" s="329">
        <f>CONTINUA!BV27</f>
        <v>58</v>
      </c>
      <c r="M27" s="329">
        <f>CONTINUA!BW27</f>
        <v>0</v>
      </c>
      <c r="N27" s="657"/>
      <c r="O27" s="658" t="s">
        <v>3330</v>
      </c>
      <c r="P27" s="659">
        <v>0</v>
      </c>
      <c r="Q27" s="400">
        <v>35</v>
      </c>
      <c r="R27" s="401"/>
      <c r="S27" s="400"/>
      <c r="T27" s="401"/>
      <c r="U27" s="400"/>
      <c r="V27" s="401"/>
      <c r="W27" s="400"/>
      <c r="X27" s="401"/>
      <c r="Y27" s="400"/>
      <c r="Z27" s="401"/>
      <c r="AA27" s="400"/>
      <c r="AB27" s="401"/>
      <c r="AC27" s="400"/>
      <c r="AD27" s="401"/>
      <c r="AE27" s="400"/>
      <c r="AF27" s="401"/>
      <c r="AG27" s="400"/>
      <c r="AH27" s="401"/>
      <c r="AI27" s="400"/>
      <c r="AJ27" s="401"/>
      <c r="AK27" s="400"/>
      <c r="AL27" s="401"/>
      <c r="AM27" s="400"/>
      <c r="AN27" s="401"/>
      <c r="AO27" s="400"/>
      <c r="AP27" s="401"/>
      <c r="AQ27" s="400"/>
      <c r="AR27" s="401"/>
      <c r="AS27" s="400">
        <v>1</v>
      </c>
      <c r="AT27" s="401"/>
      <c r="AU27" s="400">
        <v>3</v>
      </c>
      <c r="AV27" s="401"/>
      <c r="AW27" s="400"/>
      <c r="AX27" s="401"/>
      <c r="AY27" s="400"/>
      <c r="AZ27" s="401"/>
      <c r="BA27" s="400"/>
      <c r="BB27" s="401"/>
      <c r="BC27" s="400"/>
      <c r="BD27" s="401"/>
      <c r="BE27" s="400"/>
      <c r="BF27" s="401"/>
      <c r="BG27" s="400"/>
      <c r="BH27" s="401"/>
      <c r="BI27" s="400"/>
      <c r="BJ27" s="401"/>
      <c r="BK27" s="400"/>
      <c r="BL27" s="401"/>
      <c r="BM27" s="400"/>
      <c r="BN27" s="401"/>
      <c r="BO27" s="400"/>
      <c r="BP27" s="401"/>
      <c r="BQ27" s="400"/>
      <c r="BR27" s="401"/>
      <c r="BS27" s="400"/>
      <c r="BT27" s="401"/>
      <c r="BU27" s="400"/>
      <c r="BV27" s="401"/>
      <c r="BW27" s="400"/>
      <c r="BX27" s="401"/>
      <c r="BY27" s="400"/>
      <c r="BZ27" s="401"/>
      <c r="CA27" s="400"/>
      <c r="CB27" s="401"/>
      <c r="CC27" s="400">
        <v>-1</v>
      </c>
      <c r="CD27" s="401"/>
      <c r="CE27" s="400"/>
      <c r="CF27" s="401"/>
      <c r="CG27" s="400"/>
      <c r="CH27" s="401"/>
      <c r="CI27" s="400"/>
      <c r="CJ27" s="401"/>
      <c r="CK27" s="400"/>
      <c r="CL27" s="401"/>
      <c r="CM27" s="400"/>
      <c r="CN27" s="401"/>
      <c r="CO27" s="400"/>
      <c r="CP27" s="401"/>
      <c r="CQ27" s="400"/>
      <c r="CR27" s="401"/>
      <c r="CS27" s="400"/>
      <c r="CT27" s="401"/>
      <c r="CU27" s="400"/>
      <c r="CV27" s="401"/>
      <c r="CW27" s="400">
        <v>-1</v>
      </c>
      <c r="CX27" s="401"/>
      <c r="CY27" s="400"/>
      <c r="CZ27" s="401"/>
      <c r="DA27" s="400"/>
      <c r="DB27" s="401"/>
      <c r="DC27" s="400"/>
      <c r="DD27" s="401"/>
      <c r="DE27" s="400"/>
      <c r="DF27" s="401"/>
      <c r="DG27" s="400"/>
      <c r="DH27" s="401"/>
      <c r="DI27" s="400"/>
      <c r="DJ27" s="401"/>
      <c r="DK27" s="400"/>
      <c r="DL27" s="401"/>
      <c r="DM27" s="400"/>
      <c r="DN27" s="401"/>
      <c r="DO27" s="400"/>
      <c r="DP27" s="401"/>
      <c r="DQ27" s="400"/>
      <c r="DR27" s="401"/>
      <c r="DS27" s="400"/>
      <c r="DT27" s="401"/>
      <c r="DU27" s="400"/>
      <c r="DV27" s="401"/>
      <c r="DW27" s="400"/>
      <c r="DX27" s="401"/>
      <c r="DY27" s="400"/>
      <c r="DZ27" s="401"/>
      <c r="EA27" s="400"/>
      <c r="EB27" s="401"/>
      <c r="EC27" s="400"/>
      <c r="ED27" s="401"/>
      <c r="EE27" s="400"/>
      <c r="EF27" s="401"/>
      <c r="EG27" s="400"/>
      <c r="EH27" s="401"/>
      <c r="EI27" s="400"/>
      <c r="EJ27" s="447"/>
      <c r="EK27" s="511"/>
      <c r="EL27" s="514"/>
      <c r="EM27" s="448"/>
      <c r="EN27" s="344"/>
      <c r="EO27" s="345"/>
      <c r="EP27" s="171">
        <f t="shared" si="22"/>
        <v>35</v>
      </c>
      <c r="EQ27" s="171">
        <f t="shared" si="23"/>
        <v>-1</v>
      </c>
      <c r="ER27" s="171">
        <f t="shared" si="24"/>
        <v>3</v>
      </c>
      <c r="ES27" s="171">
        <f t="shared" si="25"/>
        <v>0</v>
      </c>
      <c r="ET27" s="171">
        <f t="shared" si="26"/>
        <v>0</v>
      </c>
      <c r="EU27" s="171">
        <f t="shared" si="27"/>
        <v>0</v>
      </c>
      <c r="EV27" s="172">
        <f t="shared" si="28"/>
        <v>37</v>
      </c>
      <c r="EW27" s="173"/>
      <c r="EX27" s="248">
        <f t="shared" si="45"/>
        <v>0</v>
      </c>
      <c r="EY27" s="902">
        <f>(L27*regular)+(M27*Cadeirantee)</f>
        <v>559.12</v>
      </c>
      <c r="EZ27" s="249">
        <f>SUMIF(FG27:GJ27,"&gt;0")</f>
        <v>0</v>
      </c>
      <c r="FA27" s="249">
        <f>SUMIF(FG27:GJ27,"&lt;0")+SUMIF(GN27:HP27,"&lt;0")</f>
        <v>0</v>
      </c>
      <c r="FB27" s="174">
        <v>0</v>
      </c>
      <c r="FC27" s="126">
        <f>N27*km*'VALORES TABELA'!$B$13</f>
        <v>0</v>
      </c>
      <c r="FD27" s="250">
        <f t="shared" ref="FD27:FD30" si="46">GL27</f>
        <v>0</v>
      </c>
      <c r="FE27" s="105"/>
      <c r="FF27" s="119"/>
      <c r="FG27" s="119"/>
      <c r="FH27" s="119"/>
      <c r="FI27" s="119"/>
      <c r="FJ27" s="119"/>
      <c r="FK27" s="119"/>
      <c r="FL27" s="119"/>
      <c r="FM27" s="119"/>
      <c r="FN27" s="119"/>
      <c r="FO27" s="119"/>
      <c r="FP27" s="119"/>
      <c r="FQ27" s="119"/>
      <c r="FR27" s="119"/>
      <c r="FS27" s="119"/>
      <c r="FT27" s="119"/>
      <c r="FU27" s="119"/>
      <c r="FV27" s="119"/>
      <c r="FW27" s="119"/>
      <c r="FX27" s="119"/>
      <c r="FY27" s="119"/>
      <c r="FZ27" s="119"/>
      <c r="GA27" s="119"/>
      <c r="GB27" s="119"/>
      <c r="GC27" s="119"/>
      <c r="GD27" s="119"/>
      <c r="GE27" s="119"/>
      <c r="GF27" s="119"/>
      <c r="GG27" s="119"/>
      <c r="GH27" s="119"/>
      <c r="GI27" s="119"/>
      <c r="GJ27" s="119"/>
      <c r="GK27" s="251"/>
      <c r="GL27" s="103">
        <f t="shared" si="30"/>
        <v>0</v>
      </c>
      <c r="GM27" s="12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64"/>
      <c r="HR27" s="64"/>
      <c r="HS27" s="64"/>
      <c r="HT27" s="64"/>
      <c r="HU27" s="64"/>
      <c r="HV27" s="64"/>
      <c r="HW27" s="105"/>
      <c r="HX27" s="64"/>
      <c r="HY27" s="280">
        <f t="shared" ref="HY27:HY30" si="47">IF(ISTEXT(EM27), VALUE(EM27), EM27)</f>
        <v>0</v>
      </c>
      <c r="HZ27" s="280">
        <f t="shared" ref="HZ27:HZ30" si="48">IF(ISTEXT(EN27), VALUE(EN27), EN27)</f>
        <v>0</v>
      </c>
      <c r="IA27" s="280">
        <f t="shared" ref="IA27:IA30" si="49">IF(ISTEXT(EO27), VALUE(EO27), EO27)</f>
        <v>0</v>
      </c>
      <c r="IB27" s="64"/>
      <c r="IC27" s="64"/>
    </row>
    <row r="28" spans="1:237" s="106" customFormat="1" ht="22.5" customHeight="1" x14ac:dyDescent="0.25">
      <c r="A28" s="368" t="s">
        <v>3210</v>
      </c>
      <c r="B28" s="369" t="s">
        <v>3211</v>
      </c>
      <c r="C28" s="375" t="s">
        <v>3191</v>
      </c>
      <c r="D28" s="371" t="s">
        <v>3212</v>
      </c>
      <c r="E28" s="371" t="s">
        <v>3213</v>
      </c>
      <c r="F28" s="376" t="s">
        <v>3181</v>
      </c>
      <c r="G28" s="376" t="s">
        <v>3182</v>
      </c>
      <c r="H28" s="373" t="s">
        <v>1290</v>
      </c>
      <c r="I28" s="374" t="s">
        <v>1290</v>
      </c>
      <c r="J28" s="421" t="s">
        <v>3183</v>
      </c>
      <c r="K28" s="422" t="s">
        <v>3186</v>
      </c>
      <c r="L28" s="329">
        <f>CONTINUA!BV28</f>
        <v>0</v>
      </c>
      <c r="M28" s="329">
        <f>CONTINUA!BW28</f>
        <v>0</v>
      </c>
      <c r="N28" s="657"/>
      <c r="O28" s="658" t="s">
        <v>3330</v>
      </c>
      <c r="P28" s="659">
        <v>0</v>
      </c>
      <c r="Q28" s="400"/>
      <c r="R28" s="401"/>
      <c r="S28" s="400"/>
      <c r="T28" s="401"/>
      <c r="U28" s="400"/>
      <c r="V28" s="401"/>
      <c r="W28" s="400"/>
      <c r="X28" s="401"/>
      <c r="Y28" s="400"/>
      <c r="Z28" s="401"/>
      <c r="AA28" s="400"/>
      <c r="AB28" s="401"/>
      <c r="AC28" s="400"/>
      <c r="AD28" s="401"/>
      <c r="AE28" s="400"/>
      <c r="AF28" s="401"/>
      <c r="AG28" s="400"/>
      <c r="AH28" s="401"/>
      <c r="AI28" s="400"/>
      <c r="AJ28" s="401"/>
      <c r="AK28" s="400"/>
      <c r="AL28" s="401"/>
      <c r="AM28" s="400"/>
      <c r="AN28" s="401"/>
      <c r="AO28" s="400"/>
      <c r="AP28" s="401"/>
      <c r="AQ28" s="400"/>
      <c r="AR28" s="401"/>
      <c r="AS28" s="400"/>
      <c r="AT28" s="401"/>
      <c r="AU28" s="400"/>
      <c r="AV28" s="401"/>
      <c r="AW28" s="400"/>
      <c r="AX28" s="401"/>
      <c r="AY28" s="400"/>
      <c r="AZ28" s="401"/>
      <c r="BA28" s="400"/>
      <c r="BB28" s="401"/>
      <c r="BC28" s="400"/>
      <c r="BD28" s="401"/>
      <c r="BE28" s="400"/>
      <c r="BF28" s="401"/>
      <c r="BG28" s="400"/>
      <c r="BH28" s="401"/>
      <c r="BI28" s="400"/>
      <c r="BJ28" s="401"/>
      <c r="BK28" s="400"/>
      <c r="BL28" s="401"/>
      <c r="BM28" s="400"/>
      <c r="BN28" s="401"/>
      <c r="BO28" s="400"/>
      <c r="BP28" s="401"/>
      <c r="BQ28" s="400"/>
      <c r="BR28" s="401"/>
      <c r="BS28" s="400"/>
      <c r="BT28" s="401"/>
      <c r="BU28" s="400"/>
      <c r="BV28" s="401"/>
      <c r="BW28" s="400"/>
      <c r="BX28" s="401"/>
      <c r="BY28" s="400"/>
      <c r="BZ28" s="401"/>
      <c r="CA28" s="400"/>
      <c r="CB28" s="401"/>
      <c r="CC28" s="400"/>
      <c r="CD28" s="401"/>
      <c r="CE28" s="400"/>
      <c r="CF28" s="401"/>
      <c r="CG28" s="400"/>
      <c r="CH28" s="401"/>
      <c r="CI28" s="400"/>
      <c r="CJ28" s="401"/>
      <c r="CK28" s="400"/>
      <c r="CL28" s="401"/>
      <c r="CM28" s="400"/>
      <c r="CN28" s="401"/>
      <c r="CO28" s="400"/>
      <c r="CP28" s="401"/>
      <c r="CQ28" s="400"/>
      <c r="CR28" s="401"/>
      <c r="CS28" s="400"/>
      <c r="CT28" s="401"/>
      <c r="CU28" s="400"/>
      <c r="CV28" s="401"/>
      <c r="CW28" s="400"/>
      <c r="CX28" s="401"/>
      <c r="CY28" s="400"/>
      <c r="CZ28" s="401"/>
      <c r="DA28" s="400"/>
      <c r="DB28" s="401"/>
      <c r="DC28" s="400"/>
      <c r="DD28" s="401"/>
      <c r="DE28" s="400"/>
      <c r="DF28" s="401"/>
      <c r="DG28" s="400"/>
      <c r="DH28" s="401"/>
      <c r="DI28" s="400"/>
      <c r="DJ28" s="401"/>
      <c r="DK28" s="400"/>
      <c r="DL28" s="401"/>
      <c r="DM28" s="400"/>
      <c r="DN28" s="401"/>
      <c r="DO28" s="400"/>
      <c r="DP28" s="401"/>
      <c r="DQ28" s="400"/>
      <c r="DR28" s="401"/>
      <c r="DS28" s="400"/>
      <c r="DT28" s="401"/>
      <c r="DU28" s="400"/>
      <c r="DV28" s="401"/>
      <c r="DW28" s="400"/>
      <c r="DX28" s="401"/>
      <c r="DY28" s="400"/>
      <c r="DZ28" s="401"/>
      <c r="EA28" s="400"/>
      <c r="EB28" s="401"/>
      <c r="EC28" s="400"/>
      <c r="ED28" s="401"/>
      <c r="EE28" s="400"/>
      <c r="EF28" s="401"/>
      <c r="EG28" s="400"/>
      <c r="EH28" s="401"/>
      <c r="EI28" s="400"/>
      <c r="EJ28" s="447"/>
      <c r="EK28" s="511"/>
      <c r="EL28" s="514"/>
      <c r="EM28" s="448"/>
      <c r="EN28" s="344"/>
      <c r="EO28" s="345"/>
      <c r="EP28" s="171">
        <f t="shared" si="22"/>
        <v>0</v>
      </c>
      <c r="EQ28" s="171">
        <f t="shared" si="23"/>
        <v>0</v>
      </c>
      <c r="ER28" s="171">
        <f t="shared" si="24"/>
        <v>0</v>
      </c>
      <c r="ES28" s="171">
        <f t="shared" si="25"/>
        <v>0</v>
      </c>
      <c r="ET28" s="171">
        <f t="shared" si="26"/>
        <v>0</v>
      </c>
      <c r="EU28" s="171">
        <f t="shared" si="27"/>
        <v>0</v>
      </c>
      <c r="EV28" s="172">
        <f t="shared" si="28"/>
        <v>0</v>
      </c>
      <c r="EW28" s="125"/>
      <c r="EX28" s="248">
        <f t="shared" si="45"/>
        <v>0</v>
      </c>
      <c r="EY28" s="174">
        <f>(L28*regular)+(M28*Cadeirantee)</f>
        <v>0</v>
      </c>
      <c r="EZ28" s="249">
        <f>SUMIF(FG28:GJ28,"&gt;0")</f>
        <v>0</v>
      </c>
      <c r="FA28" s="249">
        <f>SUMIF(FG28:GJ28,"&lt;0")+SUMIF(GN28:HP28,"&lt;0")</f>
        <v>0</v>
      </c>
      <c r="FB28" s="174">
        <v>0</v>
      </c>
      <c r="FC28" s="126">
        <f>N28*km*'VALORES TABELA'!$B$13</f>
        <v>0</v>
      </c>
      <c r="FD28" s="250">
        <f t="shared" si="46"/>
        <v>0</v>
      </c>
      <c r="FE28" s="105"/>
      <c r="FF28" s="108"/>
      <c r="FG28" s="108"/>
      <c r="FH28" s="108"/>
      <c r="FI28" s="108"/>
      <c r="FJ28" s="108"/>
      <c r="FK28" s="108"/>
      <c r="FL28" s="108"/>
      <c r="FM28" s="108"/>
      <c r="FN28" s="108"/>
      <c r="FO28" s="108"/>
      <c r="FP28" s="108"/>
      <c r="FQ28" s="108"/>
      <c r="FR28" s="108"/>
      <c r="FS28" s="108"/>
      <c r="FT28" s="108"/>
      <c r="FU28" s="108"/>
      <c r="FV28" s="108"/>
      <c r="FW28" s="108"/>
      <c r="FX28" s="108"/>
      <c r="FY28" s="108"/>
      <c r="FZ28" s="108"/>
      <c r="GA28" s="108"/>
      <c r="GB28" s="108"/>
      <c r="GC28" s="108"/>
      <c r="GD28" s="108"/>
      <c r="GE28" s="108"/>
      <c r="GF28" s="108"/>
      <c r="GG28" s="108"/>
      <c r="GH28" s="108"/>
      <c r="GI28" s="108"/>
      <c r="GJ28" s="108"/>
      <c r="GK28" s="251"/>
      <c r="GL28" s="103">
        <f t="shared" si="30"/>
        <v>0</v>
      </c>
      <c r="GM28" s="124"/>
      <c r="GN28" s="104"/>
      <c r="GO28" s="104"/>
      <c r="GP28" s="104"/>
      <c r="GQ28" s="104"/>
      <c r="GR28" s="104"/>
      <c r="GS28" s="104"/>
      <c r="GT28" s="104"/>
      <c r="GU28" s="104"/>
      <c r="GV28" s="104"/>
      <c r="GW28" s="104"/>
      <c r="GX28" s="104"/>
      <c r="GY28" s="104"/>
      <c r="GZ28" s="104"/>
      <c r="HA28" s="104"/>
      <c r="HB28" s="104"/>
      <c r="HC28" s="104"/>
      <c r="HD28" s="104"/>
      <c r="HE28" s="104"/>
      <c r="HF28" s="104"/>
      <c r="HG28" s="104"/>
      <c r="HH28" s="104"/>
      <c r="HI28" s="104"/>
      <c r="HJ28" s="104"/>
      <c r="HK28" s="104"/>
      <c r="HL28" s="104"/>
      <c r="HM28" s="104"/>
      <c r="HN28" s="104"/>
      <c r="HO28" s="104"/>
      <c r="HP28" s="104"/>
      <c r="HQ28" s="64"/>
      <c r="HR28" s="64"/>
      <c r="HS28" s="64"/>
      <c r="HT28" s="64"/>
      <c r="HU28" s="64"/>
      <c r="HV28" s="64"/>
      <c r="HW28" s="105"/>
      <c r="HX28" s="64"/>
      <c r="HY28" s="280">
        <f t="shared" si="47"/>
        <v>0</v>
      </c>
      <c r="HZ28" s="280">
        <f t="shared" si="48"/>
        <v>0</v>
      </c>
      <c r="IA28" s="280">
        <f t="shared" si="49"/>
        <v>0</v>
      </c>
      <c r="IB28" s="64"/>
      <c r="IC28" s="64"/>
    </row>
    <row r="29" spans="1:237" s="106" customFormat="1" ht="22.5" customHeight="1" x14ac:dyDescent="0.25">
      <c r="A29" s="368" t="s">
        <v>3210</v>
      </c>
      <c r="B29" s="369" t="s">
        <v>3211</v>
      </c>
      <c r="C29" s="375" t="s">
        <v>3191</v>
      </c>
      <c r="D29" s="371" t="s">
        <v>3212</v>
      </c>
      <c r="E29" s="371" t="s">
        <v>3213</v>
      </c>
      <c r="F29" s="376" t="s">
        <v>3181</v>
      </c>
      <c r="G29" s="376" t="s">
        <v>3182</v>
      </c>
      <c r="H29" s="373" t="s">
        <v>1290</v>
      </c>
      <c r="I29" s="374" t="s">
        <v>1290</v>
      </c>
      <c r="J29" s="421" t="s">
        <v>3183</v>
      </c>
      <c r="K29" s="423" t="s">
        <v>3187</v>
      </c>
      <c r="L29" s="329">
        <f>CONTINUA!BV29</f>
        <v>0</v>
      </c>
      <c r="M29" s="329">
        <f>CONTINUA!BW29</f>
        <v>0</v>
      </c>
      <c r="N29" s="657"/>
      <c r="O29" s="658" t="s">
        <v>3330</v>
      </c>
      <c r="P29" s="659">
        <v>0</v>
      </c>
      <c r="Q29" s="400"/>
      <c r="R29" s="401"/>
      <c r="S29" s="400"/>
      <c r="T29" s="401"/>
      <c r="U29" s="400"/>
      <c r="V29" s="401"/>
      <c r="W29" s="400"/>
      <c r="X29" s="401"/>
      <c r="Y29" s="400"/>
      <c r="Z29" s="401"/>
      <c r="AA29" s="400"/>
      <c r="AB29" s="401"/>
      <c r="AC29" s="400"/>
      <c r="AD29" s="401"/>
      <c r="AE29" s="400"/>
      <c r="AF29" s="401"/>
      <c r="AG29" s="400"/>
      <c r="AH29" s="401"/>
      <c r="AI29" s="400"/>
      <c r="AJ29" s="401"/>
      <c r="AK29" s="400"/>
      <c r="AL29" s="401"/>
      <c r="AM29" s="400"/>
      <c r="AN29" s="401"/>
      <c r="AO29" s="400"/>
      <c r="AP29" s="401"/>
      <c r="AQ29" s="400"/>
      <c r="AR29" s="401"/>
      <c r="AS29" s="400"/>
      <c r="AT29" s="401"/>
      <c r="AU29" s="400"/>
      <c r="AV29" s="401"/>
      <c r="AW29" s="400"/>
      <c r="AX29" s="401"/>
      <c r="AY29" s="400"/>
      <c r="AZ29" s="401"/>
      <c r="BA29" s="400"/>
      <c r="BB29" s="401"/>
      <c r="BC29" s="400"/>
      <c r="BD29" s="401"/>
      <c r="BE29" s="400"/>
      <c r="BF29" s="401"/>
      <c r="BG29" s="400"/>
      <c r="BH29" s="401"/>
      <c r="BI29" s="400"/>
      <c r="BJ29" s="401"/>
      <c r="BK29" s="400"/>
      <c r="BL29" s="401"/>
      <c r="BM29" s="400"/>
      <c r="BN29" s="401"/>
      <c r="BO29" s="400"/>
      <c r="BP29" s="401"/>
      <c r="BQ29" s="400"/>
      <c r="BR29" s="401"/>
      <c r="BS29" s="400"/>
      <c r="BT29" s="401"/>
      <c r="BU29" s="400"/>
      <c r="BV29" s="401"/>
      <c r="BW29" s="400"/>
      <c r="BX29" s="401"/>
      <c r="BY29" s="400"/>
      <c r="BZ29" s="401"/>
      <c r="CA29" s="400"/>
      <c r="CB29" s="401"/>
      <c r="CC29" s="400"/>
      <c r="CD29" s="401"/>
      <c r="CE29" s="400"/>
      <c r="CF29" s="401"/>
      <c r="CG29" s="400"/>
      <c r="CH29" s="401"/>
      <c r="CI29" s="400"/>
      <c r="CJ29" s="401"/>
      <c r="CK29" s="400"/>
      <c r="CL29" s="401"/>
      <c r="CM29" s="400"/>
      <c r="CN29" s="401"/>
      <c r="CO29" s="400"/>
      <c r="CP29" s="401"/>
      <c r="CQ29" s="400"/>
      <c r="CR29" s="401"/>
      <c r="CS29" s="400"/>
      <c r="CT29" s="401"/>
      <c r="CU29" s="400"/>
      <c r="CV29" s="401"/>
      <c r="CW29" s="400"/>
      <c r="CX29" s="401"/>
      <c r="CY29" s="400"/>
      <c r="CZ29" s="401"/>
      <c r="DA29" s="400"/>
      <c r="DB29" s="401"/>
      <c r="DC29" s="400"/>
      <c r="DD29" s="401"/>
      <c r="DE29" s="400"/>
      <c r="DF29" s="401"/>
      <c r="DG29" s="400"/>
      <c r="DH29" s="401"/>
      <c r="DI29" s="400"/>
      <c r="DJ29" s="401"/>
      <c r="DK29" s="400"/>
      <c r="DL29" s="401"/>
      <c r="DM29" s="400"/>
      <c r="DN29" s="401"/>
      <c r="DO29" s="400"/>
      <c r="DP29" s="401"/>
      <c r="DQ29" s="400"/>
      <c r="DR29" s="401"/>
      <c r="DS29" s="400"/>
      <c r="DT29" s="401"/>
      <c r="DU29" s="400"/>
      <c r="DV29" s="401"/>
      <c r="DW29" s="400"/>
      <c r="DX29" s="401"/>
      <c r="DY29" s="400"/>
      <c r="DZ29" s="401"/>
      <c r="EA29" s="400"/>
      <c r="EB29" s="401"/>
      <c r="EC29" s="400"/>
      <c r="ED29" s="401"/>
      <c r="EE29" s="400"/>
      <c r="EF29" s="401"/>
      <c r="EG29" s="400"/>
      <c r="EH29" s="401"/>
      <c r="EI29" s="400"/>
      <c r="EJ29" s="447"/>
      <c r="EK29" s="511"/>
      <c r="EL29" s="514"/>
      <c r="EM29" s="448"/>
      <c r="EN29" s="344"/>
      <c r="EO29" s="345"/>
      <c r="EP29" s="171">
        <f t="shared" si="22"/>
        <v>0</v>
      </c>
      <c r="EQ29" s="171">
        <f t="shared" si="23"/>
        <v>0</v>
      </c>
      <c r="ER29" s="171">
        <f t="shared" si="24"/>
        <v>0</v>
      </c>
      <c r="ES29" s="171">
        <f t="shared" si="25"/>
        <v>0</v>
      </c>
      <c r="ET29" s="171">
        <f t="shared" si="26"/>
        <v>0</v>
      </c>
      <c r="EU29" s="171">
        <f t="shared" si="27"/>
        <v>0</v>
      </c>
      <c r="EV29" s="172">
        <f t="shared" si="28"/>
        <v>0</v>
      </c>
      <c r="EW29" s="127"/>
      <c r="EX29" s="248">
        <f t="shared" si="45"/>
        <v>0</v>
      </c>
      <c r="EY29" s="174">
        <f>(L29*regular)+(M29*Cadeirantee)</f>
        <v>0</v>
      </c>
      <c r="EZ29" s="249">
        <f>SUMIF(FG29:GJ29,"&gt;0")</f>
        <v>0</v>
      </c>
      <c r="FA29" s="249">
        <f>SUMIF(FG29:GJ29,"&lt;0")+SUMIF(GN29:HP29,"&lt;0")</f>
        <v>0</v>
      </c>
      <c r="FB29" s="174">
        <v>0</v>
      </c>
      <c r="FC29" s="126">
        <f>N29*km*'VALORES TABELA'!$B$13</f>
        <v>0</v>
      </c>
      <c r="FD29" s="250">
        <f t="shared" si="46"/>
        <v>0</v>
      </c>
      <c r="FE29" s="105"/>
      <c r="FF29" s="118"/>
      <c r="FG29" s="118"/>
      <c r="FH29" s="118"/>
      <c r="FI29" s="118"/>
      <c r="FJ29" s="118"/>
      <c r="FK29" s="118"/>
      <c r="FL29" s="118"/>
      <c r="FM29" s="118"/>
      <c r="FN29" s="118"/>
      <c r="FO29" s="118"/>
      <c r="FP29" s="118"/>
      <c r="FQ29" s="118"/>
      <c r="FR29" s="118"/>
      <c r="FS29" s="118"/>
      <c r="FT29" s="118"/>
      <c r="FU29" s="118"/>
      <c r="FV29" s="118"/>
      <c r="FW29" s="118"/>
      <c r="FX29" s="118"/>
      <c r="FY29" s="118"/>
      <c r="FZ29" s="118"/>
      <c r="GA29" s="118"/>
      <c r="GB29" s="118"/>
      <c r="GC29" s="118"/>
      <c r="GD29" s="118"/>
      <c r="GE29" s="118"/>
      <c r="GF29" s="118"/>
      <c r="GG29" s="118"/>
      <c r="GH29" s="118"/>
      <c r="GI29" s="118"/>
      <c r="GJ29" s="118"/>
      <c r="GK29" s="252"/>
      <c r="GL29" s="103">
        <f t="shared" si="30"/>
        <v>0</v>
      </c>
      <c r="GM29" s="124"/>
      <c r="GN29" s="104"/>
      <c r="GO29" s="104"/>
      <c r="GP29" s="104"/>
      <c r="GQ29" s="104"/>
      <c r="GR29" s="104"/>
      <c r="GS29" s="104"/>
      <c r="GT29" s="104"/>
      <c r="GU29" s="104"/>
      <c r="GV29" s="104"/>
      <c r="GW29" s="104"/>
      <c r="GX29" s="104"/>
      <c r="GY29" s="104"/>
      <c r="GZ29" s="104"/>
      <c r="HA29" s="104"/>
      <c r="HB29" s="104"/>
      <c r="HC29" s="104"/>
      <c r="HD29" s="104"/>
      <c r="HE29" s="104"/>
      <c r="HF29" s="104"/>
      <c r="HG29" s="104"/>
      <c r="HH29" s="104"/>
      <c r="HI29" s="104"/>
      <c r="HJ29" s="104"/>
      <c r="HK29" s="104"/>
      <c r="HL29" s="104"/>
      <c r="HM29" s="104"/>
      <c r="HN29" s="104"/>
      <c r="HO29" s="104"/>
      <c r="HP29" s="104"/>
      <c r="HQ29" s="64"/>
      <c r="HR29" s="65"/>
      <c r="HS29" s="65"/>
      <c r="HT29" s="65"/>
      <c r="HU29" s="65"/>
      <c r="HV29" s="65"/>
      <c r="HW29" s="105"/>
      <c r="HX29" s="65"/>
      <c r="HY29" s="280">
        <f t="shared" si="47"/>
        <v>0</v>
      </c>
      <c r="HZ29" s="280">
        <f t="shared" si="48"/>
        <v>0</v>
      </c>
      <c r="IA29" s="280">
        <f t="shared" si="49"/>
        <v>0</v>
      </c>
      <c r="IB29" s="65"/>
      <c r="IC29" s="65"/>
    </row>
    <row r="30" spans="1:237" s="106" customFormat="1" ht="22.5" customHeight="1" thickBot="1" x14ac:dyDescent="0.3">
      <c r="A30" s="377" t="s">
        <v>3210</v>
      </c>
      <c r="B30" s="378" t="s">
        <v>3211</v>
      </c>
      <c r="C30" s="379" t="s">
        <v>3191</v>
      </c>
      <c r="D30" s="380" t="s">
        <v>3212</v>
      </c>
      <c r="E30" s="380" t="s">
        <v>3213</v>
      </c>
      <c r="F30" s="381" t="s">
        <v>3181</v>
      </c>
      <c r="G30" s="381" t="s">
        <v>3182</v>
      </c>
      <c r="H30" s="382" t="s">
        <v>1290</v>
      </c>
      <c r="I30" s="383" t="s">
        <v>1290</v>
      </c>
      <c r="J30" s="421" t="s">
        <v>3183</v>
      </c>
      <c r="K30" s="424" t="s">
        <v>60</v>
      </c>
      <c r="L30" s="329">
        <f>CONTINUA!BV30</f>
        <v>0</v>
      </c>
      <c r="M30" s="329">
        <f>CONTINUA!BW30</f>
        <v>0</v>
      </c>
      <c r="N30" s="657"/>
      <c r="O30" s="658" t="s">
        <v>3330</v>
      </c>
      <c r="P30" s="659">
        <v>0</v>
      </c>
      <c r="Q30" s="400"/>
      <c r="R30" s="401"/>
      <c r="S30" s="400"/>
      <c r="T30" s="401"/>
      <c r="U30" s="400"/>
      <c r="V30" s="401"/>
      <c r="W30" s="400"/>
      <c r="X30" s="401"/>
      <c r="Y30" s="400"/>
      <c r="Z30" s="401"/>
      <c r="AA30" s="400"/>
      <c r="AB30" s="401"/>
      <c r="AC30" s="400"/>
      <c r="AD30" s="401"/>
      <c r="AE30" s="400"/>
      <c r="AF30" s="401"/>
      <c r="AG30" s="400"/>
      <c r="AH30" s="401"/>
      <c r="AI30" s="400"/>
      <c r="AJ30" s="401"/>
      <c r="AK30" s="400"/>
      <c r="AL30" s="401"/>
      <c r="AM30" s="400"/>
      <c r="AN30" s="401"/>
      <c r="AO30" s="400"/>
      <c r="AP30" s="401"/>
      <c r="AQ30" s="400"/>
      <c r="AR30" s="401"/>
      <c r="AS30" s="400"/>
      <c r="AT30" s="401"/>
      <c r="AU30" s="400"/>
      <c r="AV30" s="401"/>
      <c r="AW30" s="400"/>
      <c r="AX30" s="401"/>
      <c r="AY30" s="400"/>
      <c r="AZ30" s="401"/>
      <c r="BA30" s="400"/>
      <c r="BB30" s="401"/>
      <c r="BC30" s="400"/>
      <c r="BD30" s="401"/>
      <c r="BE30" s="400"/>
      <c r="BF30" s="401"/>
      <c r="BG30" s="400"/>
      <c r="BH30" s="401"/>
      <c r="BI30" s="400"/>
      <c r="BJ30" s="401"/>
      <c r="BK30" s="400"/>
      <c r="BL30" s="401"/>
      <c r="BM30" s="400"/>
      <c r="BN30" s="401"/>
      <c r="BO30" s="400"/>
      <c r="BP30" s="401"/>
      <c r="BQ30" s="400"/>
      <c r="BR30" s="401"/>
      <c r="BS30" s="400"/>
      <c r="BT30" s="401"/>
      <c r="BU30" s="400"/>
      <c r="BV30" s="401"/>
      <c r="BW30" s="400"/>
      <c r="BX30" s="401"/>
      <c r="BY30" s="400"/>
      <c r="BZ30" s="401"/>
      <c r="CA30" s="400"/>
      <c r="CB30" s="401"/>
      <c r="CC30" s="400"/>
      <c r="CD30" s="401"/>
      <c r="CE30" s="400"/>
      <c r="CF30" s="401"/>
      <c r="CG30" s="400"/>
      <c r="CH30" s="401"/>
      <c r="CI30" s="400"/>
      <c r="CJ30" s="401"/>
      <c r="CK30" s="400"/>
      <c r="CL30" s="401"/>
      <c r="CM30" s="400"/>
      <c r="CN30" s="401"/>
      <c r="CO30" s="400"/>
      <c r="CP30" s="401"/>
      <c r="CQ30" s="400"/>
      <c r="CR30" s="401"/>
      <c r="CS30" s="400"/>
      <c r="CT30" s="401"/>
      <c r="CU30" s="400"/>
      <c r="CV30" s="401"/>
      <c r="CW30" s="400"/>
      <c r="CX30" s="401"/>
      <c r="CY30" s="400"/>
      <c r="CZ30" s="401"/>
      <c r="DA30" s="400"/>
      <c r="DB30" s="401"/>
      <c r="DC30" s="400"/>
      <c r="DD30" s="401"/>
      <c r="DE30" s="400"/>
      <c r="DF30" s="401"/>
      <c r="DG30" s="400"/>
      <c r="DH30" s="401"/>
      <c r="DI30" s="400"/>
      <c r="DJ30" s="401"/>
      <c r="DK30" s="400"/>
      <c r="DL30" s="401"/>
      <c r="DM30" s="400"/>
      <c r="DN30" s="401"/>
      <c r="DO30" s="400"/>
      <c r="DP30" s="401"/>
      <c r="DQ30" s="400"/>
      <c r="DR30" s="401"/>
      <c r="DS30" s="400"/>
      <c r="DT30" s="401"/>
      <c r="DU30" s="400"/>
      <c r="DV30" s="401"/>
      <c r="DW30" s="400"/>
      <c r="DX30" s="401"/>
      <c r="DY30" s="400"/>
      <c r="DZ30" s="401"/>
      <c r="EA30" s="400"/>
      <c r="EB30" s="401"/>
      <c r="EC30" s="400"/>
      <c r="ED30" s="401"/>
      <c r="EE30" s="400"/>
      <c r="EF30" s="401"/>
      <c r="EG30" s="400"/>
      <c r="EH30" s="401"/>
      <c r="EI30" s="400"/>
      <c r="EJ30" s="447"/>
      <c r="EK30" s="512"/>
      <c r="EL30" s="515"/>
      <c r="EM30" s="450"/>
      <c r="EN30" s="348"/>
      <c r="EO30" s="348"/>
      <c r="EP30" s="179">
        <f t="shared" si="22"/>
        <v>0</v>
      </c>
      <c r="EQ30" s="179">
        <f t="shared" si="23"/>
        <v>0</v>
      </c>
      <c r="ER30" s="179">
        <f t="shared" si="24"/>
        <v>0</v>
      </c>
      <c r="ES30" s="179">
        <f t="shared" si="25"/>
        <v>0</v>
      </c>
      <c r="ET30" s="179">
        <f t="shared" si="26"/>
        <v>0</v>
      </c>
      <c r="EU30" s="179">
        <f t="shared" si="27"/>
        <v>0</v>
      </c>
      <c r="EV30" s="172">
        <f t="shared" si="28"/>
        <v>0</v>
      </c>
      <c r="EW30" s="253"/>
      <c r="EX30" s="254">
        <v>0</v>
      </c>
      <c r="EY30" s="180">
        <v>0</v>
      </c>
      <c r="EZ30" s="255">
        <v>0</v>
      </c>
      <c r="FA30" s="255">
        <v>0</v>
      </c>
      <c r="FB30" s="180">
        <f>SUM(FF30:GI30)/2</f>
        <v>0</v>
      </c>
      <c r="FC30" s="256">
        <f>N30*km*'VALORES TABELA'!$B$13</f>
        <v>0</v>
      </c>
      <c r="FD30" s="250">
        <f t="shared" si="46"/>
        <v>0</v>
      </c>
      <c r="FE30" s="257"/>
      <c r="FF30" s="181">
        <f>((Q30+S30)*Percapita)+((R30+T30)*Cadeirante)</f>
        <v>0</v>
      </c>
      <c r="FG30" s="181">
        <f>((U30+W30)*Percapita/30*FG$4)+((V30+X30)*Cadeirante/30*FG$4)</f>
        <v>0</v>
      </c>
      <c r="FH30" s="181">
        <f>((Y30+AA30)*Percapita/30*FH$4)+((Z30+AB30)*Cadeirante/30*FH$4)</f>
        <v>0</v>
      </c>
      <c r="FI30" s="181">
        <f>((AC30+AE30)*Percapita/30*FI$4)+((AD30+AF30)*Cadeirante/30*FI$4)</f>
        <v>0</v>
      </c>
      <c r="FJ30" s="181">
        <f>((AG30+AI30)*Percapita/30*FJ$4)+((AH30+AJ30)*Cadeirante/30*FJ$4)</f>
        <v>0</v>
      </c>
      <c r="FK30" s="181">
        <f>((AK30+AM30)*Percapita/30*FK$4)+((AL30+AN30)*Cadeirante/30*FK$4)</f>
        <v>0</v>
      </c>
      <c r="FL30" s="181">
        <f>((AO30+AQ30)*Percapita/30*FL$4)+((AP30+AR30)*Cadeirante/30*FL$4)</f>
        <v>0</v>
      </c>
      <c r="FM30" s="181">
        <f>((AS30+AU30)*Percapita/30*FM$4)+((AT30+AV30)*Cadeirante/30*FM$4)</f>
        <v>0</v>
      </c>
      <c r="FN30" s="181">
        <f>((AW30+AY30)*Percapita/30*FN$4)+((AX30+AZ30)*Cadeirante/30*FN$4)</f>
        <v>0</v>
      </c>
      <c r="FO30" s="181">
        <f>((BA30+BC30)*Percapita/30*FO$4)+((BB30+BD30)*Cadeirante/30*FO$4)</f>
        <v>0</v>
      </c>
      <c r="FP30" s="181">
        <f>((BE30+BG30)*Percapita/30*FP$4)+((BF30+BH30)*Cadeirante/30*FP$4)</f>
        <v>0</v>
      </c>
      <c r="FQ30" s="181">
        <f>((BI30+BK30)*Percapita/30*FQ$4)+((BJ30+BL30)*Cadeirante/30*FQ$4)</f>
        <v>0</v>
      </c>
      <c r="FR30" s="181">
        <f>((BM30+BO30)*Percapita/30*FR$4)+((BN30+BP30)*Cadeirante/30*FR$4)</f>
        <v>0</v>
      </c>
      <c r="FS30" s="181">
        <f>((BQ30+BS30)*Percapita/30*FS$4)+((BR30+BT30)*Cadeirante/30*FS$4)</f>
        <v>0</v>
      </c>
      <c r="FT30" s="181">
        <f>((BU30+BW30)*Percapita/30*FT$4)+((BV30+BX30)*Cadeirante/30*FT$4)</f>
        <v>0</v>
      </c>
      <c r="FU30" s="181">
        <f>((BY30+CA30)*Percapita/30*FU$4)+((BZ30+CB30)*Cadeirante/30*FU$4)</f>
        <v>0</v>
      </c>
      <c r="FV30" s="181">
        <f>((CC30+CE30)*Percapita/30*FV$4)+((CD30+CF30)*Cadeirante/30*FV$4)</f>
        <v>0</v>
      </c>
      <c r="FW30" s="181">
        <f>((CG30+CI30)*Percapita/30*FW$4)+((CI30+CK30)*Cadeirante/30*FW$4)</f>
        <v>0</v>
      </c>
      <c r="FX30" s="181">
        <f>((CK30+CM30)*Percapita/30*FX$4)+((CL30+CN30)*Cadeirante/30*FX$4)</f>
        <v>0</v>
      </c>
      <c r="FY30" s="181">
        <f>((CO30+CQ30)*Percapita/30*FY$4)+((CP30+CR30)*Cadeirante/30*FY$4)</f>
        <v>0</v>
      </c>
      <c r="FZ30" s="181">
        <f>((CS30+CU30)*Percapita/30*FZ$4)+((CT30+CV30)*Cadeirante/30*FZ$4)</f>
        <v>0</v>
      </c>
      <c r="GA30" s="181">
        <f>((CW30+CY30)*Percapita/30*GA$4)+((CX30+CZ30)*Cadeirante/30*GA$4)</f>
        <v>0</v>
      </c>
      <c r="GB30" s="181">
        <f>((DA30+DC30)*Percapita/30*GB$4)+((DB30+DD30)*Cadeirante/30*GB$4)</f>
        <v>0</v>
      </c>
      <c r="GC30" s="181">
        <f>((DE30+DG30)*Percapita/30*GC$4)+((DF30+DH30)*Cadeirante/30*GC$4)</f>
        <v>0</v>
      </c>
      <c r="GD30" s="181">
        <f>((DI30+DK30)*Percapita/30*GD$4)+((DJ30+DL30)*Cadeirante/30*GD$4)</f>
        <v>0</v>
      </c>
      <c r="GE30" s="181">
        <f>((DM30+DO30)*Percapita/30*GE$4)+((DN30+DP30)*Cadeirante/30*GE$4)</f>
        <v>0</v>
      </c>
      <c r="GF30" s="181">
        <f>((DQ30+DS30)*Percapita/30*GF$4)+((DR30+DT30)*Cadeirante/30*GF$4)</f>
        <v>0</v>
      </c>
      <c r="GG30" s="181">
        <f>((DU30+DW30)*Percapita/30*GG$4)+((DV30+DX30)*Cadeirante/30*GG$4)</f>
        <v>0</v>
      </c>
      <c r="GH30" s="181">
        <f>((DY30+EA30)*Percapita/30*GH$4)+((DZ30+EB30)*Cadeirante/30*GH$4)</f>
        <v>0</v>
      </c>
      <c r="GI30" s="181">
        <f>((EC30+EE30)*Percapita/30*GI$4)+((ED30+EF30)*Cadeirante/30*GI$4)</f>
        <v>0</v>
      </c>
      <c r="GJ30" s="181">
        <f>((EG30+EI30)*Percapita)+((EH30+EJ30)*Cadeirante)</f>
        <v>0</v>
      </c>
      <c r="GK30" s="258"/>
      <c r="GL30" s="103">
        <f t="shared" si="30"/>
        <v>0</v>
      </c>
      <c r="GM30" s="124"/>
      <c r="GN30" s="182"/>
      <c r="GO30" s="182"/>
      <c r="GP30" s="182"/>
      <c r="GQ30" s="182"/>
      <c r="GR30" s="182"/>
      <c r="GS30" s="182"/>
      <c r="GT30" s="182"/>
      <c r="GU30" s="182"/>
      <c r="GV30" s="182"/>
      <c r="GW30" s="182"/>
      <c r="GX30" s="182"/>
      <c r="GY30" s="182"/>
      <c r="GZ30" s="182"/>
      <c r="HA30" s="182"/>
      <c r="HB30" s="182"/>
      <c r="HC30" s="182"/>
      <c r="HD30" s="182"/>
      <c r="HE30" s="182"/>
      <c r="HF30" s="182"/>
      <c r="HG30" s="182"/>
      <c r="HH30" s="182"/>
      <c r="HI30" s="182"/>
      <c r="HJ30" s="182"/>
      <c r="HK30" s="182"/>
      <c r="HL30" s="182"/>
      <c r="HM30" s="182"/>
      <c r="HN30" s="182"/>
      <c r="HO30" s="182"/>
      <c r="HP30" s="259"/>
      <c r="HQ30" s="64"/>
      <c r="HW30" s="257"/>
      <c r="HY30" s="280">
        <f t="shared" si="47"/>
        <v>0</v>
      </c>
      <c r="HZ30" s="280">
        <f t="shared" si="48"/>
        <v>0</v>
      </c>
      <c r="IA30" s="280">
        <f t="shared" si="49"/>
        <v>0</v>
      </c>
    </row>
    <row r="31" spans="1:237" s="936" customFormat="1" ht="22.5" customHeight="1" x14ac:dyDescent="0.25">
      <c r="A31" s="903" t="s">
        <v>3214</v>
      </c>
      <c r="B31" s="904" t="s">
        <v>3215</v>
      </c>
      <c r="C31" s="905">
        <v>2</v>
      </c>
      <c r="D31" s="906" t="s">
        <v>3216</v>
      </c>
      <c r="E31" s="906" t="s">
        <v>3217</v>
      </c>
      <c r="F31" s="907" t="s">
        <v>3181</v>
      </c>
      <c r="G31" s="907" t="s">
        <v>3182</v>
      </c>
      <c r="H31" s="908" t="s">
        <v>1294</v>
      </c>
      <c r="I31" s="909" t="s">
        <v>1294</v>
      </c>
      <c r="J31" s="910" t="s">
        <v>3189</v>
      </c>
      <c r="K31" s="911" t="s">
        <v>3184</v>
      </c>
      <c r="L31" s="912">
        <f>CONTINUA!BV31</f>
        <v>0</v>
      </c>
      <c r="M31" s="912">
        <f>CONTINUA!BW31</f>
        <v>0</v>
      </c>
      <c r="N31" s="913"/>
      <c r="O31" s="914" t="s">
        <v>3331</v>
      </c>
      <c r="P31" s="915">
        <v>0</v>
      </c>
      <c r="Q31" s="916"/>
      <c r="R31" s="916">
        <v>1</v>
      </c>
      <c r="S31" s="916"/>
      <c r="T31" s="916"/>
      <c r="U31" s="916"/>
      <c r="V31" s="916"/>
      <c r="W31" s="916"/>
      <c r="X31" s="916"/>
      <c r="Y31" s="916"/>
      <c r="Z31" s="916"/>
      <c r="AA31" s="916"/>
      <c r="AB31" s="916"/>
      <c r="AC31" s="916"/>
      <c r="AD31" s="916"/>
      <c r="AE31" s="916"/>
      <c r="AF31" s="916"/>
      <c r="AG31" s="916"/>
      <c r="AH31" s="916"/>
      <c r="AI31" s="916"/>
      <c r="AJ31" s="916"/>
      <c r="AK31" s="916"/>
      <c r="AL31" s="916"/>
      <c r="AM31" s="916"/>
      <c r="AN31" s="916"/>
      <c r="AO31" s="916"/>
      <c r="AP31" s="916"/>
      <c r="AQ31" s="916"/>
      <c r="AR31" s="916"/>
      <c r="AS31" s="916"/>
      <c r="AT31" s="916"/>
      <c r="AU31" s="916"/>
      <c r="AV31" s="916"/>
      <c r="AW31" s="916"/>
      <c r="AX31" s="916"/>
      <c r="AY31" s="916"/>
      <c r="AZ31" s="916"/>
      <c r="BA31" s="916"/>
      <c r="BB31" s="916"/>
      <c r="BC31" s="916"/>
      <c r="BD31" s="916"/>
      <c r="BE31" s="916"/>
      <c r="BF31" s="916"/>
      <c r="BG31" s="916"/>
      <c r="BH31" s="916"/>
      <c r="BI31" s="916"/>
      <c r="BJ31" s="916"/>
      <c r="BK31" s="916"/>
      <c r="BL31" s="916"/>
      <c r="BM31" s="916"/>
      <c r="BN31" s="916"/>
      <c r="BO31" s="916"/>
      <c r="BP31" s="916"/>
      <c r="BQ31" s="916"/>
      <c r="BR31" s="916"/>
      <c r="BS31" s="916"/>
      <c r="BT31" s="916"/>
      <c r="BU31" s="916"/>
      <c r="BV31" s="916"/>
      <c r="BW31" s="916"/>
      <c r="BX31" s="916"/>
      <c r="BY31" s="916"/>
      <c r="BZ31" s="916"/>
      <c r="CA31" s="916"/>
      <c r="CB31" s="916"/>
      <c r="CC31" s="916"/>
      <c r="CD31" s="916"/>
      <c r="CE31" s="916"/>
      <c r="CF31" s="916"/>
      <c r="CG31" s="916"/>
      <c r="CH31" s="916"/>
      <c r="CI31" s="916"/>
      <c r="CJ31" s="916"/>
      <c r="CK31" s="916"/>
      <c r="CL31" s="916"/>
      <c r="CM31" s="916"/>
      <c r="CN31" s="916"/>
      <c r="CO31" s="916"/>
      <c r="CP31" s="916"/>
      <c r="CQ31" s="916"/>
      <c r="CR31" s="916"/>
      <c r="CS31" s="916"/>
      <c r="CT31" s="916"/>
      <c r="CU31" s="916"/>
      <c r="CV31" s="916"/>
      <c r="CW31" s="916"/>
      <c r="CX31" s="916"/>
      <c r="CY31" s="916"/>
      <c r="CZ31" s="916"/>
      <c r="DA31" s="916"/>
      <c r="DB31" s="916"/>
      <c r="DC31" s="916"/>
      <c r="DD31" s="916"/>
      <c r="DE31" s="916"/>
      <c r="DF31" s="916"/>
      <c r="DG31" s="916"/>
      <c r="DH31" s="916"/>
      <c r="DI31" s="916"/>
      <c r="DJ31" s="916"/>
      <c r="DK31" s="916"/>
      <c r="DL31" s="916"/>
      <c r="DM31" s="916"/>
      <c r="DN31" s="916"/>
      <c r="DO31" s="916"/>
      <c r="DP31" s="916"/>
      <c r="DQ31" s="916"/>
      <c r="DR31" s="916"/>
      <c r="DS31" s="916"/>
      <c r="DT31" s="916"/>
      <c r="DU31" s="916"/>
      <c r="DV31" s="916"/>
      <c r="DW31" s="916"/>
      <c r="DX31" s="916"/>
      <c r="DY31" s="916"/>
      <c r="DZ31" s="916"/>
      <c r="EA31" s="916"/>
      <c r="EB31" s="916"/>
      <c r="EC31" s="916"/>
      <c r="ED31" s="916"/>
      <c r="EE31" s="916"/>
      <c r="EF31" s="916"/>
      <c r="EG31" s="916"/>
      <c r="EH31" s="916"/>
      <c r="EI31" s="916"/>
      <c r="EJ31" s="917"/>
      <c r="EK31" s="918"/>
      <c r="EL31" s="919"/>
      <c r="EM31" s="920"/>
      <c r="EN31" s="920"/>
      <c r="EO31" s="920"/>
      <c r="EP31" s="921">
        <f t="shared" si="22"/>
        <v>0</v>
      </c>
      <c r="EQ31" s="921">
        <f t="shared" si="23"/>
        <v>0</v>
      </c>
      <c r="ER31" s="921">
        <f t="shared" si="24"/>
        <v>0</v>
      </c>
      <c r="ES31" s="921">
        <f t="shared" si="25"/>
        <v>1</v>
      </c>
      <c r="ET31" s="921">
        <f t="shared" si="26"/>
        <v>0</v>
      </c>
      <c r="EU31" s="921">
        <f t="shared" si="27"/>
        <v>0</v>
      </c>
      <c r="EV31" s="922">
        <f t="shared" si="28"/>
        <v>1</v>
      </c>
      <c r="EW31" s="923">
        <f>IF(C31=4,IF(MAX(Q31:EJ33)&gt;0,(Especiall/30*(IF(($G31-$F31)=($G$5-$F$5),30,IF(DAY($G31)=31,($G31-$F31),($G31-$F31)+1)))),0),0)</f>
        <v>0</v>
      </c>
      <c r="EX31" s="924">
        <f t="shared" ref="EX31:EX34" si="50">FF31</f>
        <v>14393.93</v>
      </c>
      <c r="EY31" s="925">
        <f>(L31*regular)+(M31*Cadeirantee)</f>
        <v>0</v>
      </c>
      <c r="EZ31" s="926">
        <f>SUMIF(FG31:GJ31,"&gt;0")</f>
        <v>0</v>
      </c>
      <c r="FA31" s="926">
        <f>SUMIF(FG31:GJ31,"&lt;0")+SUMIF(GN31:HP31,"&lt;0")</f>
        <v>0</v>
      </c>
      <c r="FB31" s="925">
        <v>0</v>
      </c>
      <c r="FC31" s="927">
        <f>N31*km*'VALORES TABELA'!$B$13</f>
        <v>0</v>
      </c>
      <c r="FD31" s="928">
        <f>GL31</f>
        <v>0</v>
      </c>
      <c r="FE31" s="985">
        <f>(EW31+EW32+EW33+EW34+EX31+EX32+EX33+EX34+EY31+EY32+EY33+EY34+EY35+EZ31+EZ32+EZ33+EZ34+FA31+FA32+FA33+FA34+FC31+FC32+FC33+FC34+HY31-HZ31-IA31+FD31+FD32+FD33+FD34+FB35)</f>
        <v>14393.93</v>
      </c>
      <c r="FF31" s="930">
        <f>IF(C31=4,SUM(Q31+Q32+Q33+S31+S32+S33)*Percapita/30*FF$4+(R31+R32+R33+T31+T32+T33)*Cadeirante/30*FF$4,IF(C31=3,IF(Q34+S34=10,Fixo/30*FF$4+(Q31+Q32+Q33+S31+S32+S33)*Percapita/30*FF$4+(R34+T34)*Cadeirante/30*FF$4,IF(Q34+S34&lt;=9,(Q34+S34)*Crechee/30*FF$4)+(R34+T34)*Cadeirante/30*FF$4+(Q31+Q32+Q33+S31+S32+S33)*Percapita/30*FF$4)+IF(Q34+S34&gt;=11,Fixo/30*FF$4+(Q34+S34-10)*Crechee/30*FF$4,0),IF(C31=2,IF(R31+R32+R33+R34+T31+T32+T33+T34=1,Cadeirante/30*FF$4,IF(R31+R32+R33+R34+T31+T32+T33+T34=2,Fixo/30*FF$4,IF(R31+R32+R33+R34+T31+T32+T33+T34&gt;2,Fixo/30*FF$4+(R31+R32+R33+R34+T31+T32+T33+T34-2)*Cadeirante/30*FF$4)))+(Q31+Q32+Q33+S31+S32+S33)*Percapita/30*FF$4+(Q34+S34)*Crechee/30*FF$4,IF(C31=1,IF(Q31+Q32+Q33+R31+R32+R33+S31+S32+S33+T31+T32+T33&lt;=15,(Q31+Q32+Q33+S31+S32+S33)*Percapita/30*FF$4,IF(Q31+Q32+Q33+R31+R32+R33+S31+S32+S33+T31+T32+T33&gt;=16,Fixo/30*FF$4+(Q31+Q32+Q33+R31+R32+R33+S31+S32+S33+T31+T32-16)*Percapita/30*FF$4))))))</f>
        <v>14393.93</v>
      </c>
      <c r="FG31" s="930">
        <f>IF(C31=4,SUM(U31+U32+U33+W31+W32+W33)*Percapita/30*FG$4+(V31+V32+V33+X31+X32+X33)*Cadeirante/30*FG$4,IF(C31=3,IF(U34+W34=10,Fixo/30*FG$4+(U31+U32+U33+W31+W32+W33)*Percapita/30*FG$4+(V34+X34)*Cadeirante/30*FG$4,IF(U34+W34&lt;=9,(U34+W34)*Crechee/30*FG$4)+(V34+X34)*Cadeirante/30*FG$4+(U31+U32+U33+W31+W32+W33)*Percapita/30*FG$4)+IF(U34+W34&gt;=11,Fixo/30*FG$4+(U34+W34-10)*Crechee/30*FG$4,0),IF(C31=2,IF(V31+V32+V33+V34+X31+X32+X33+X34=1,Cadeirante/30*FG$4,IF(V31+V32+V33+V34+X31+X32+X33+X34=2,Fixo/30*FG$4,IF(V31+V32+V33+V34+X31+X32+X33+X34&gt;2,Fixo/30*FG$4+(V31+V32+V33+V34+X31+X32+X33+X34-2)*Cadeirante/30*FG$4)))+(U31+U32+U33+W31+W32+W33)*Percapita/30*FG$4+(U34+W34)*Crechee/30*FG$4,IF(C31=1,IF(U31+U32+U33+V31+V32+V33+W31+W32+W33+X31+X32+X33&lt;=15,(U31+U32+U33+W31+W32+W33)*Percapita/30*FG$4,IF(U31+U32+U33+V31+V32+V33+W31+W32+W33+X31+X32+X33&gt;=16,Fixo/30*FG$4+(U31+U32+U33+V31+V32+V33+W31+W32+W33+X31+X32-16)*Percapita/30*FG$4))))))</f>
        <v>0</v>
      </c>
      <c r="FH31" s="930">
        <f>IF(C31=4,SUM(Y31+Y32+Y33+AA31+AA32+AA33)*Percapita/30*FH$4+(Z31+Z32+Z33+AB31+AB32+AB33)*Cadeirante/30*FH$4,IF(C31=3,IF(Y34+AA34=10,Fixo/30*FH$4+(Y31+Y32+Y33+AA31+AA32+AA33)*Percapita/30*FH$4+(Z34+AB34)*Cadeirante/30*FH$4,IF(Y34+AA34&lt;=9,(Y34+AA34)*Crechee/30*FH$4)+(Z34+AB34)*Cadeirante/30*FH$4+(Y31+Y32+Y33+AA31+AA32+AA33)*Percapita/30*FH$4)+IF(Y34+AA34&gt;=11,Fixo/30*FH$4+(Y34+AA34-10)*Crechee/30*FH$4,0),IF(C31=2,IF(Z31+Z32+Z33+Z34+AB31+AB32+AB33+AB34=1,Cadeirante/30*FH$4,IF(Z31+Z32+Z33+Z34+AB31+AB32+AB33+AB34=2,Fixo/30*FH$4,IF(Z31+Z32+Z33+Z34+AB31+AB32+AB33+AB34&gt;2,Fixo/30*FH$4+(Z31+Z32+Z33+Z34+AB31+AB32+AB33+AB34-2)*Cadeirante/30*FH$4)))+(Y31+Y32+Y33+AA31+AA32+AA33)*Percapita/30*FH$4+(Y34+AA34)*Crechee/30*FH$4,IF(C31=1,IF(Y31+Y32+Y33+Z31+Z32+Z33+AA31+AA32+AA33+AB31+AB32+AB33&lt;=15,(Y31+Y32+Y33+AA31+AA32+AA33)*Percapita/30*FH$4,IF(Y31+Y32+Y33+Z31+Z32+Z33+AA31+AA32+AA33+AB31+AB32+AB33&gt;=16,Fixo/30*FH$4+(Y31+Y32+Y33+Z31+Z32+Z33+AA31+AA32+AA33+AB31+AB32-16)*Percapita/30*FH$4))))))</f>
        <v>0</v>
      </c>
      <c r="FI31" s="930">
        <f>IF(C31=4,SUM(AC31+AC32+AC33+AE31+AE32+AE33)*Percapita/30*FI$4+(AD31+AD32+AD33+AF31+AF32+AF33)*Cadeirante/30*FI$4,IF(C31=3,IF(AC34+AE34=10,Fixo/30*FI$4+(AC31+AC32+AC33+AE31+AE32+AE33)*Percapita/30*FI$4+(AD34+AF34)*Cadeirante/30*FI$4,IF(AC34+AE34&lt;=9,(AC34+AE34)*Crechee/30*FI$4)+(AD34+AF34)*Cadeirante/30*FI$4+(AC31+AC32+AC33+AE31+AE32+AE33)*Percapita/30*FI$4)+IF(AC34+AE34&gt;=11,Fixo/30*FI$4+(AC34+AE34-10)*Crechee/30*FI$4,0),IF(C31=2,IF(AD31+AD32+AD33+AD34+AF31+AF32+AF33+AF34=1,Cadeirante/30*FI$4,IF(AD31+AD32+AD33+AD34+AF31+AF32+AF33+AF34=2,Fixo/30*FI$4,IF(AD31+AD32+AD33+AD34+AF31+AF32+AF33+AF34&gt;2,Fixo/30*FI$4+(AD31+AD32+AD33+AD34+AF31+AF32+AF33+AF34-2)*Cadeirante/30*FI$4)))+(AC31+AC32+AC33+AE31+AE32+AE33)*Percapita/30*FI$4+(AC34+AE34)*Crechee/30*FI$4,IF(C31=1,IF(AC31+AC32+AC33+AD31+AD32+AD33+AE31+AE32+AE33+AF31+AF32+AF33&lt;=15,(AC31+AC32+AC33+AE31+AE32+AE33)*Percapita/30*FI$4,IF(AC31+AC32+AC33+AD31+AD32+AD33+AE31+AE32+AE33+AF31+AF32+AF33&gt;=16,Fixo/30*FI$4+(AC31+AC32+AC33+AD31+AD32+AD33+AE31+AE32+AE33+AF31+AF32-16)*Percapita/30*FI$4))))))</f>
        <v>0</v>
      </c>
      <c r="FJ31" s="930">
        <f>IF(C31=4,SUM(AG31+AG32+AG33+AI31+AI32+AI33)*Percapita/30*FJ$4+(AH31+AH32+AH33+AJ31+AJ32+AJ33)*Cadeirante/30*FJ$4,IF(C31=3,IF(AG34+AI34=10,Fixo/30*FJ$4+(AG31+AG32+AG33+AI31+AI32+AI33)*Percapita/30*FJ$4+(AH34+AJ34)*Cadeirante/30*FJ$4,IF(AG34+AI34&lt;=9,(AG34+AI34)*Crechee/30*FJ$4)+(AH34+AJ34)*Cadeirante/30*FJ$4+(AG31+AG32+AG33+AI31+AI32+AI33)*Percapita/30*FJ$4)+IF(AG34+AI34&gt;=11,Fixo/30*FJ$4+(AG34+AI34-10)*Crechee/30*FJ$4,0),IF(C31=2,IF(AH31+AH32+AH33+AH34+AJ31+AJ32+AJ33+AJ34=1,Cadeirante/30*FJ$4,IF(AH31+AH32+AH33+AH34+AJ31+AJ32+AJ33+AJ34=2,Fixo/30*FJ$4,IF(AH31+AH32+AH33+AH34+AJ31+AJ32+AJ33+AJ34&gt;2,Fixo/30*FJ$4+(AH31+AH32+AH33+AH34+AJ31+AJ32+AJ33+AJ34-2)*Cadeirante/30*FJ$4)))+(AG31+AG32+AG33+AI31+AI32+AI33)*Percapita/30*FJ$4+(AG34+AI34)*Crechee/30*FJ$4,IF(C31=1,IF(AG31+AG32+AG33+AH31+AH32+AH33+AI31+AI32+AI33+AJ31+AJ32+AJ33&lt;=15,(AG31+AG32+AG33+AI31+AI32+AI33)*Percapita/30*FJ$4,IF(AG31+AG32+AG33+AH31+AH32+AH33+AI31+AI32+AI33+AJ31+AJ32+AJ33&gt;=16,Fixo/30*FJ$4+(AG31+AG32+AG33+AH31+AH32+AH33+AI31+AI32+AI33+AJ31+AJ32-16)*Percapita/30*FJ$4))))))</f>
        <v>0</v>
      </c>
      <c r="FK31" s="930">
        <f>IF(C31=4,SUM(AK31+AK32+AK33+AM31+AM32+AM33)*Percapita/30*FK$4+(AL31+AL32+AL33+AN31+AN32+AN33)*Cadeirante/30*FK$4,IF(C31=3,IF(AK34+AM34=10,Fixo/30*FK$4+(AK31+AK32+AK33+AM31+AM32+AM33)*Percapita/30*FK$4+(AL34+AN34)*Cadeirante/30*FK$4,IF(AK34+AM34&lt;=9,(AK34+AM34)*Crechee/30*FK$4)+(AL34+AN34)*Cadeirante/30*FK$4+(AK31+AK32+AK33+AM31+AM32+AM33)*Percapita/30*FK$4)+IF(AK34+AM34&gt;=11,Fixo/30*FK$4+(AK34+AM34-10)*Crechee/30*FK$4,0),IF(C31=2,IF(AL31+AL32+AL33+AL34+AN31+AN32+AN33+AN34=1,Cadeirante/30*FK$4,IF(AL31+AL32+AL33+AL34+AN31+AN32+AN33+AN34=2,Fixo/30*FK$4,IF(AL31+AL32+AL33+AL34+AN31+AN32+AN33+AN34&gt;2,Fixo/30*FK$4+(AL31+AL32+AL33+AL34+AN31+AN32+AN33+AN34-2)*Cadeirante/30*FK$4)))+(AK31+AK32+AK33+AM31+AM32+AM33)*Percapita/30*FK$4+(AK34+AM34)*Crechee/30*FK$4,IF(C31=1,IF(AK31+AK32+AK33+AL31+AL32+AL33+AM31+AM32+AM33+AN31+AN32+AN33&lt;=15,(AK31+AK32+AK33+AM31+AM32+AM33)*Percapita/30*FK$4,IF(AK31+AK32+AK33+AL31+AL32+AL33+AM31+AM32+AM33+AN31+AN32+AN33&gt;=16,Fixo/30*FK$4+(AK31+AK32+AK33+AL31+AL32+AL33+AM31+AM32+AM33+AN31+AN32-16)*Percapita/30*FK$4))))))</f>
        <v>0</v>
      </c>
      <c r="FL31" s="930">
        <f>IF(C31=4,SUM(AO31+AO32+AO33+AQ31+AQ32+AQ33)*Percapita/30*FL$4+(AP31+AP32+AP33+AR31+AR32+AR33)*Cadeirante/30*FL$4,IF(C31=3,IF(AO34+AQ34=10,Fixo/30*FL$4+(AO31+AO32+AO33+AQ31+AQ32+AQ33)*Percapita/30*FL$4+(AP34+AR34)*Cadeirante/30*FL$4,IF(AO34+AQ34&lt;=9,(AO34+AQ34)*Crechee/30*FL$4)+(AP34+AR34)*Cadeirante/30*FL$4+(AO31+AO32+AO33+AQ31+AQ32+AQ33)*Percapita/30*FL$4)+IF(AO34+AQ34&gt;=11,Fixo/30*FL$4+(AO34+AQ34-10)*Crechee/30*FL$4,0),IF(C31=2,IF(AP31+AP32+AP33+AP34+AR31+AR32+AR33+AR34=1,Cadeirante/30*FL$4,IF(AP31+AP32+AP33+AP34+AR31+AR32+AR33+AR34=2,Fixo/30*FL$4,IF(AP31+AP32+AP33+AP34+AR31+AR32+AR33+AR34&gt;2,Fixo/30*FL$4+(AP31+AP32+AP33+AP34+AR31+AR32+AR33+AR34-2)*Cadeirante/30*FL$4)))+(AO31+AO32+AO33+AQ31+AQ32+AQ33)*Percapita/30*FL$4+(AO34+AQ34)*Crechee/30*FL$4,IF(C31=1,IF(AO31+AO32+AO33+AP31+AP32+AP33+AQ31+AQ32+AQ33+AR31+AR32+AR33&lt;=15,(AO31+AO32+AO33+AQ31+AQ32+AQ33)*Percapita/30*FL$4,IF(AO31+AO32+AO33+AP31+AP32+AP33+AQ31+AQ32+AQ33+AR31+AR32+AR33&gt;=16,Fixo/30*FL$4+(AO31+AO32+AO33+AP31+AP32+AP33+AQ31+AQ32+AQ33+AR31+AR32-16)*Percapita/30*FL$4))))))</f>
        <v>0</v>
      </c>
      <c r="FM31" s="930">
        <f>IF(C31=4,SUM(AS31+AS32+AS33+AU31+AU32+AU33)*Percapita/30*FM$4+(AT31+AT32+AT33+AV31+AV32+AV33)*Cadeirante/30*FM$4,IF(C31=3,IF(AS34+AU34=10,Fixo/30*FM$4+(AS31+AS32+AS33+AU31+AU32+AU33)*Percapita/30*FM$4+(AT34+AV34)*Cadeirante/30*FM$4,IF(AS34+AU34&lt;=9,(AS34+AU34)*Crechee/30*FM$4)+(AT34+AV34)*Cadeirante/30*FM$4+(AS31+AS32+AS33+AU31+AU32+AU33)*Percapita/30*FM$4)+IF(AS34+AU34&gt;=11,Fixo/30*FM$4+(AS34+AU34-10)*Crechee/30*FM$4,0),IF(C31=2,IF(AT31+AT32+AT33+AT34+AV31+AV32+AV33+AV34=1,Cadeirante/30*FM$4,IF(AT31+AT32+AT33+AT34+AV31+AV32+AV33+AV34=2,Fixo/30*FM$4,IF(AT31+AT32+AT33+AT34+AV31+AV32+AV33+AV34&gt;2,Fixo/30*FM$4+(AT31+AT32+AT33+AT34+AV31+AV32+AV33+AV34-2)*Cadeirante/30*FM$4)))+(AS31+AS32+AS33+AU31+AU32+AU33)*Percapita/30*FM$4+(AS34+AU34)*Crechee/30*FM$4,IF(C31=1,IF(AS31+AS32+AS33+AT31+AT32+AT33+AU31+AU32+AU33+AV31+AV32+AV33&lt;=15,(AS31+AS32+AS33+AU31+AU32+AU33)*Percapita/30*FM$4,IF(AS31+AS32+AS33+AT31+AT32+AT33+AU31+AU32+AU33+AV31+AV32+AV33&gt;=16,Fixo/30*FM$4+(AS31+AS32+AS33+AT31+AT32+AT33+AU31+AU32+AU33+AV31+AV32-16)*Percapita/30*FM$4))))))</f>
        <v>0</v>
      </c>
      <c r="FN31" s="930">
        <f>IF(C31=4,SUM(AW31+AW32+AW33+AY31+AY32+AY33)*Percapita/30*FN$4+(AX31+AX32+AX33+AZ31+AZ32+AZ33)*Cadeirante/30*FN$4,IF(C31=3,IF(AW34+AY34=10,Fixo/30*FN$4+(AW31+AW32+AW33+AY31+AY32+AY33)*Percapita/30*FN$4+(AX34+AZ34)*Cadeirante/30*FN$4,IF(AW34+AY34&lt;=9,(AW34+AY34)*Crechee/30*FN$4)+(AX34+AZ34)*Cadeirante/30*FN$4+(AW31+AW32+AW33+AY31+AY32+AY33)*Percapita/30*FN$4)+IF(AW34+AY34&gt;=11,Fixo/30*FN$4+(AW34+AY34-10)*Crechee/30*FN$4,0),IF(C31=2,IF(AX31+AX32+AX33+AX34+AZ31+AZ32+AZ33+AZ34=1,Cadeirante/30*FN$4,IF(AX31+AX32+AX33+AX34+AZ31+AZ32+AZ33+AZ34=2,Fixo/30*FN$4,IF(AX31+AX32+AX33+AX34+AZ31+AZ32+AZ33+AZ34&gt;2,Fixo/30*FN$4+(AX31+AX32+AX33+AX34+AZ31+AZ32+AZ33+AZ34-2)*Cadeirante/30*FN$4)))+(AW31+AW32+AW33+AY31+AY32+AY33)*Percapita/30*FN$4+(AW34+AY34)*Crechee/30*FN$4,IF(C31=1,IF(AW31+AW32+AW33+AX31+AX32+AX33+AY31+AY32+AY33+AZ31+AZ32+AZ33&lt;=15,(AW31+AW32+AW33+AY31+AY32+AY33)*Percapita/30*FN$4,IF(AW31+AW32+AW33+AX31+AX32+AX33+AY31+AY32+AY33+AZ31+AZ32+AZ33&gt;=16,Fixo/30*FN$4+(AW31+AW32+AW33+AX31+AX32+AX33+AY31+AY32+AY33+AZ31+AZ32-16)*Percapita/30*FN$4))))))</f>
        <v>0</v>
      </c>
      <c r="FO31" s="930">
        <f>IF(C31=4,SUM(BA31+BA32+BA33+BC31+BC32+BC33)*Percapita/30*FO$4+(BB31+BB32+BB33+BD31+BD32+BD33)*Cadeirante/30*FO$4,IF(C31=3,IF(BA34+BC34=10,Fixo/30*FO$4+(BA31+BA32+BA33+BC31+BC32+BC33)*Percapita/30*FO$4+(BB34+BD34)*Cadeirante/30*FO$4,IF(BA34+BC34&lt;=9,(BA34+BC34)*Crechee/30*FO$4)+(BB34+BD34)*Cadeirante/30*FO$4+(BA31+BA32+BA33+BC31+BC32+BC33)*Percapita/30*FO$4)+IF(BA34+BC34&gt;=11,Fixo/30*FO$4+(BA34+BC34-10)*Crechee/30*FO$4,0),IF(C31=2,IF(BB31+BB32+BB33+BB34+BD31+BD32+BD33+BD34=1,Cadeirante/30*FO$4,IF(BB31+BB32+BB33+BB34+BD31+BD32+BD33+BD34=2,Fixo/30*FO$4,IF(BB31+BB32+BB33+BB34+BD31+BD32+BD33+BD34&gt;2,Fixo/30*FO$4+(BB31+BB32+BB33+BB34+BD31+BD32+BD33+BD34-2)*Cadeirante/30*FO$4)))+(BA31+BA32+BA33+BC31+BC32+BC33)*Percapita/30*FO$4+(BA34+BC34)*Crechee/30*FO$4,IF(C31=1,IF(BA31+BA32+BA33+BB31+BB32+BB33+BC31+BC32+BC33+BD31+BD32+BD33&lt;=15,(BA31+BA32+BA33+BC31+BC32+BC33)*Percapita/30*FO$4,IF(BA31+BA32+BA33+BB31+BB32+BB33+BC31+BC32+BC33+BD31+BD32+BD33&gt;=16,Fixo/30*FO$4+(BA31+BA32+BA33+BB31+BB32+BB33+BC31+BC32+BC33+BD31+BD32-16)*Percapita/30*FO$4))))))</f>
        <v>0</v>
      </c>
      <c r="FP31" s="930">
        <f>IF(C31=4,SUM(BE31+BE32+BE33+BG31+BG32+BG33)*Percapita/30*FP$4+(BF31+BF32+BF33+BH31+BH32+BH33)*Cadeirante/30*FP$4,IF(C31=3,IF(BE34+BG34=10,Fixo/30*FP$4+(BE31+BE32+BE33+BG31+BG32+BG33)*Percapita/30*FP$4+(BF34+BH34)*Cadeirante/30*FP$4,IF(BE34+BG34&lt;=9,(BE34+BG34)*Crechee/30*FP$4)+(BF34+BH34)*Cadeirante/30*FP$4+(BE31+BE32+BE33+BG31+BG32+BG33)*Percapita/30*FP$4)+IF(BE34+BG34&gt;=11,Fixo/30*FP$4+(BE34+BG34-10)*Crechee/30*FP$4,0),IF(C31=2,IF(BF31+BF32+BF33+BF34+BH31+BH32+BH33+BH34=1,Cadeirante/30*FP$4,IF(BF31+BF32+BF33+BF34+BH31+BH32+BH33+BH34=2,Fixo/30*FP$4,IF(BF31+BF32+BF33+BF34+BH31+BH32+BH33+BH34&gt;2,Fixo/30*FP$4+(BF31+BF32+BF33+BF34+BH31+BH32+BH33+BH34-2)*Cadeirante/30*FP$4)))+(BE31+BE32+BE33+BG31+BG32+BG33)*Percapita/30*FP$4+(BE34+BG34)*Crechee/30*FP$4,IF(C31=1,IF(BE31+BE32+BE33+BF31+BF32+BF33+BG31+BG32+BG33+BH31+BH32+BH33&lt;=15,(BE31+BE32+BE33+BG31+BG32+BG33)*Percapita/30*FP$4,IF(BE31+BE32+BE33+BF31+BF32+BF33+BG31+BG32+BG33+BH31+BH32+BH33&gt;=16,Fixo/30*FP$4+(BE31+BE32+BE33+BF31+BF32+BF33+BG31+BG32+BG33+BH31+BH32-16)*Percapita/30*FP$4))))))</f>
        <v>0</v>
      </c>
      <c r="FQ31" s="930">
        <f>IF(C31=4,SUM(BI31+BI32+BI33+BK31+BK32+BK33)*Percapita/30*FQ$4+(BJ31+BJ32+BJ33+BL31+BL32+BL33)*Cadeirante/30*FQ$4,IF(C31=3,IF(BI34+BK34=10,Fixo/30*FQ$4+(BI31+BI32+BI33+BK31+BK32+BK33)*Percapita/30*FQ$4+(BJ34+BL34)*Cadeirante/30*FQ$4,IF(BI34+BK34&lt;=9,(BI34+BK34)*Crechee/30*FQ$4)+(BJ34+BL34)*Cadeirante/30*FQ$4+(BI31+BI32+BI33+BK31+BK32+BK33)*Percapita/30*FQ$4)+IF(BI34+BK34&gt;=11,Fixo/30*FQ$4+(BI34+BK34-10)*Crechee/30*FQ$4,0),IF(C31=2,IF(BJ31+BJ32+BJ33+BJ34+BL31+BL32+BL33+BL34=1,Cadeirante/30*FQ$4,IF(BJ31+BJ32+BJ33+BJ34+BL31+BL32+BL33+BL34=2,Fixo/30*FQ$4,IF(BJ31+BJ32+BJ33+BJ34+BL31+BL32+BL33+BL34&gt;2,Fixo/30*FQ$4+(BJ31+BJ32+BJ33+BJ34+BL31+BL32+BL33+BL34-2)*Cadeirante/30*FQ$4)))+(BI31+BI32+BI33+BK31+BK32+BK33)*Percapita/30*FQ$4+(BI34+BK34)*Crechee/30*FQ$4,IF(C31=1,IF(BI31+BI32+BI33+BJ31+BJ32+BJ33+BK31+BK32+BK33+BL31+BL32+BL33&lt;=15,(BI31+BI32+BI33+BK31+BK32+BK33)*Percapita/30*FQ$4,IF(BI31+BI32+BI33+BJ31+BJ32+BJ33+BK31+BK32+BK33+BL31+BL32+BL33&gt;=16,Fixo/30*FQ$4+(BI31+BI32+BI33+BJ31+BJ32+BJ33+BK31+BK32+BK33+BL31+BL32-16)*Percapita/30*FQ$4))))))</f>
        <v>0</v>
      </c>
      <c r="FR31" s="930">
        <f>IF(C31=4,SUM(BM31+BM32+BM33+BO31+BO32+BO33)*Percapita/30*FR$4+(BN31+BN32+BN33+BP31+BP32+BP33)*Cadeirante/30*FR$4,IF(C31=3,IF(BM34+BO34=10,Fixo/30*FR$4+(BM31+BM32+BM33+BO31+BO32+BO33)*Percapita/30*FR$4+(BN34+BP34)*Cadeirante/30*FR$4,IF(BM34+BO34&lt;=9,(BM34+BO34)*Crechee/30*FR$4)+(BN34+BP34)*Cadeirante/30*FR$4+(BM31+BM32+BM33+BO31+BO32+BO33)*Percapita/30*FR$4)+IF(BM34+BO34&gt;=11,Fixo/30*FR$4+(BM34+BO34-10)*Crechee/30*FR$4,0),IF(C31=2,IF(BN31+BN32+BN33+BN34+BP31+BP32+BP33+BP34=1,Cadeirante/30*FR$4,IF(BN31+BN32+BN33+BN34+BP31+BP32+BP33+BP34=2,Fixo/30*FR$4,IF(BN31+BN32+BN33+BN34+BP31+BP32+BP33+BP34&gt;2,Fixo/30*FR$4+(BN31+BN32+BN33+BN34+BP31+BP32+BP33+BP34-2)*Cadeirante/30*FR$4)))+(BM31+BM32+BM33+BO31+BO32+BO33)*Percapita/30*FR$4+(BM34+BO34)*Crechee/30*FR$4,IF(C31=1,IF(BM31+BM32+BM33+BN31+BN32+BN33+BO31+BO32+BO33+BP31+BP32+BP33&lt;=15,(BM31+BM32+BM33+BO31+BO32+BO33)*Percapita/30*FR$4,IF(BM31+BM32+BM33+BN31+BN32+BN33+BO31+BO32+BO33+BP31+BP32+BP33&gt;=16,Fixo/30*FR$4+(BM31+BM32+BM33+BN31+BN32+BN33+BO31+BO32+BO33+BP31+BP32-16)*Percapita/30*FR$4))))))</f>
        <v>0</v>
      </c>
      <c r="FS31" s="930">
        <f>IF(C31=4,SUM(BQ31+BQ32+BQ33+BS31+BS32+BS33)*Percapita/30*FS$4+(BR31+BR32+BR33+BT31+BT32+BT33)*Cadeirante/30*FS$4,IF(C31=3,IF(BQ34+BS34=10,Fixo/30*FS$4+(BQ31+BQ32+BQ33+BS31+BS32+BS33)*Percapita/30*FS$4+(BR34+BT34)*Cadeirante/30*FS$4,IF(BQ34+BS34&lt;=9,(BQ34+BS34)*Crechee/30*FS$4)+(BR34+BT34)*Cadeirante/30*FS$4+(BQ31+BQ32+BQ33+BS31+BS32+BS33)*Percapita/30*FS$4)+IF(BQ34+BS34&gt;=11,Fixo/30*FS$4+(BQ34+BS34-10)*Crechee/30*FS$4,0),IF(C31=2,IF(BR31+BR32+BR33+BR34+BT31+BT32+BT33+BT34=1,Cadeirante/30*FS$4,IF(BR31+BR32+BR33+BR34+BT31+BT32+BT33+BT34=2,Fixo/30*FS$4,IF(BR31+BR32+BR33+BR34+BT31+BT32+BT33+BT34&gt;2,Fixo/30*FS$4+(BR31+BR32+BR33+BR34+BT31+BT32+BT33+BT34-2)*Cadeirante/30*FS$4)))+(BQ31+BQ32+BQ33+BS31+BS32+BS33)*Percapita/30*FS$4+(BQ34+BS34)*Crechee/30*FS$4,IF(C31=1,IF(BQ31+BQ32+BQ33+BR31+BR32+BR33+BS31+BS32+BS33+BT31+BT32+BT33&lt;=15,(BQ31+BQ32+BQ33+BS31+BS32+BS33)*Percapita/30*FS$4,IF(BQ31+BQ32+BQ33+BR31+BR32+BR33+BS31+BS32+BS33+BT31+BT32+BT33&gt;=16,Fixo/30*FS$4+(BQ31+BQ32+BQ33+BR31+BR32+BR33+BS31+BS32+BS33+BT31+BT32-16)*Percapita/30*FS$4))))))</f>
        <v>0</v>
      </c>
      <c r="FT31" s="930">
        <f>IF(C31=4,SUM(BU31+BU32+BU33+BW31+BW32+BW33)*Percapita/30*FT$4+(BV31+BV32+BV33+BX31+BX32+BX33)*Cadeirante/30*FT$4,IF(C31=3,IF(BU34+BW34=10,Fixo/30*FT$4+(BU31+BU32+BU33+BW31+BW32+BW33)*Percapita/30*FT$4+(BV34+BX34)*Cadeirante/30*FT$4,IF(BU34+BW34&lt;=9,(BU34+BW34)*Crechee/30*FT$4)+(BV34+BX34)*Cadeirante/30*FT$4+(BU31+BU32+BU33+BW31+BW32+BW33)*Percapita/30*FT$4)+IF(BU34+BW34&gt;=11,Fixo/30*FT$4+(BU34+BW34-10)*Crechee/30*FT$4,0),IF(C31=2,IF(BV31+BV32+BV33+BV34+BX31+BX32+BX33+BX34=1,Cadeirante/30*FT$4,IF(BV31+BV32+BV33+BV34+BX31+BX32+BX33+BX34=2,Fixo/30*FT$4,IF(BV31+BV32+BV33+BV34+BX31+BX32+BX33+BX34&gt;2,Fixo/30*FT$4+(BV31+BV32+BV33+BV34+BX31+BX32+BX33+BX34-2)*Cadeirante/30*FT$4)))+(BU31+BU32+BU33+BW31+BW32+BW33)*Percapita/30*FT$4+(BU34+BW34)*Crechee/30*FT$4,IF(C31=1,IF(BU31+BU32+BU33+BV31+BV32+BV33+BW31+BW32+BW33+BX31+BX32+BX33&lt;=15,(BU31+BU32+BU33+BW31+BW32+BW33)*Percapita/30*FT$4,IF(BU31+BU32+BU33+BV31+BV32+BV33+BW31+BW32+BW33+BX31+BX32+BX33&gt;=16,Fixo/30*FT$4+(BU31+BU32+BU33+BV31+BV32+BV33+BW31+BW32+BW33+BX31+BX32-16)*Percapita/30*FT$4))))))</f>
        <v>0</v>
      </c>
      <c r="FU31" s="930">
        <f>IF(C31=4,SUM(BY31+BY32+BY33+CA31+CA32+CA33)*Percapita/30*FU$4+(BZ31+BZ32+BZ33+CB31+CB32+CB33)*Cadeirante/30*FU$4,IF(C31=3,IF(BY34+CA34=10,Fixo/30*FU$4+(BY31+BY32+BY33+CA31+CA32+CA33)*Percapita/30*FU$4+(BZ34+CB34)*Cadeirante/30*FU$4,IF(BY34+CA34&lt;=9,(BY34+CA34)*Crechee/30*FU$4)+(BZ34+CB34)*Cadeirante/30*FU$4+(BY31+BY32+BY33+CA31+CA32+CA33)*Percapita/30*FU$4)+IF(BY34+CA34&gt;=11,Fixo/30*FU$4+(BY34+CA34-10)*Crechee/30*FU$4,0),IF(C31=2,IF(BZ31+BZ32+BZ33+BZ34+CB31+CB32+CB33+CB34=1,Cadeirante/30*FU$4,IF(BZ31+BZ32+BZ33+BZ34+CB31+CB32+CB33+CB34=2,Fixo/30*FU$4,IF(BZ31+BZ32+BZ33+BZ34+CB31+CB32+CB33+CB34&gt;2,Fixo/30*FU$4+(BZ31+BZ32+BZ33+BZ34+CB31+CB32+CB33+CB34-2)*Cadeirante/30*FU$4)))+(BY31+BY32+BY33+CA31+CA32+CA33)*Percapita/30*FU$4+(BY34+CA34)*Crechee/30*FU$4,IF(C31=1,IF(BY31+BY32+BY33+BZ31+BZ32+BZ33+CA31+CA32+CA33+CB31+CB32+CB33&lt;=15,(BY31+BY32+BY33+CA31+CA32+CA33)*Percapita/30*FU$4,IF(BY31+BY32+BY33+BZ31+BZ32+BZ33+CA31+CA32+CA33+CB31+CB32+CB33&gt;=16,Fixo/30*FU$4+(BY31+BY32+BY33+BZ31+BZ32+BZ33+CA31+CA32+CA33+CB31+CB32-16)*Percapita/30*FU$4))))))</f>
        <v>0</v>
      </c>
      <c r="FV31" s="930">
        <f>IF(C31=4,SUM(CC31+CC32+CC33+CE31+CE32+CE33)*Percapita/30*FV$4+(CD31+CD32+CD33+CF31+CF32+CF33)*Cadeirante/30*FV$4,IF(C31=3,IF(CC34+CE34=10,Fixo/30*FV$4+(CC31+CC32+CC33+CE31+CE32+CE33)*Percapita/30*FV$4+(CD34+CF34)*Cadeirante/30*FV$4,IF(CC34+CE34&lt;=9,(CC34+CE34)*Crechee/30*FV$4)+(CD34+CF34)*Cadeirante/30*FV$4+(CC31+CC32+CC33+CE31+CE32+CE33)*Percapita/30*FV$4)+IF(CC34+CE34&gt;=11,Fixo/30*FV$4+(CC34+CE34-10)*Crechee/30*FV$4,0),IF(C31=2,IF(CD31+CD32+CD33+CD34+CF31+CF32+CF33+CF34=1,Cadeirante/30*FV$4,IF(CD31+CD32+CD33+CD34+CF31+CF32+CF33+CF34=2,Fixo/30*FV$4,IF(CD31+CD32+CD33+CD34+CF31+CF32+CF33+CF34&gt;2,Fixo/30*FV$4+(CD31+CD32+CD33+CD34+CF31+CF32+CF33+CF34-2)*Cadeirante/30*FV$4)))+(CC31+CC32+CC33+CE31+CE32+CE33)*Percapita/30*FV$4+(CC34+CE34)*Crechee/30*FV$4,IF(C31=1,IF(CC31+CC32+CC33+CD31+CD32+CD33+CE31+CE32+CE33+CF31+CF32+CF33&lt;=15,(CC31+CC32+CC33+CE31+CE32+CE33)*Percapita/30*FV$4,IF(CC31+CC32+CC33+CD31+CD32+CD33+CE31+CE32+CE33+CF31+CF32+CF33&gt;=16,Fixo/30*FV$4+(CC31+CC32+CC33+CD31+CD32+CD33+CE31+CE32+CE33+CF31+CF32-16)*Percapita/30*FV$4))))))</f>
        <v>0</v>
      </c>
      <c r="FW31" s="930">
        <f>IF(C31=4,SUM(CG31+CG32+CG33+CI31+CI32+CI33)*Percapita/30*FW$4+(CH31+CH32+CH33+CJ31+CJ32+CJ33)*Cadeirante/30*FW$4,IF(C31=3,IF(CG34+CI34=10,Fixo/30*FW$4+(CG31+CG32+CG33+CI31+CI32+CI33)*Percapita/30*FW$4+(CH34+CJ34)*Cadeirante/30*FW$4,IF(CG34+CI34&lt;=9,(CG34+CI34)*Crechee/30*FW$4)+(CH34+CJ34)*Cadeirante/30*FW$4+(CG31+CG32+CG33+CI31+CI32+CI33)*Percapita/30*FW$4)+IF(CG34+CI34&gt;=11,Fixo/30*FW$4+(CG34+CI34-10)*Crechee/30*FW$4,0),IF(C31=2,IF(CH31+CH32+CH33+CH34+CJ31+CJ32+CJ33+CJ34=1,Cadeirante/30*FW$4,IF(CH31+CH32+CH33+CH34+CJ31+CJ32+CJ33+CJ34=2,Fixo/30*FW$4,IF(CH31+CH32+CH33+CH34+CJ31+CJ32+CJ33+CJ34&gt;2,Fixo/30*FW$4+(CH31+CH32+CH33+CH34+CJ31+CJ32+CJ33+CJ34-2)*Cadeirante/30*FW$4)))+(CG31+CG32+CG33+CI31+CI32+CI33)*Percapita/30*FW$4+(CG34+CI34)*Crechee/30*FW$4,IF(C31=1,IF(CG31+CG32+CG33+CH31+CH32+CH33+CI31+CI32+CI33+CJ31+CJ32+CJ33&lt;=15,(CG31+CG32+CG33+CI31+CI32+CI33)*Percapita/30*FW$4,IF(CG31+CG32+CG33+CH31+CH32+CH33+CI31+CI32+CI33+CJ31+CJ32+CJ33&gt;=16,Fixo/30*FW$4+(CG31+CG32+CG33+CH31+CH32+CH33+CI31+CI32+CI33+CJ31+CJ32-16)*Percapita/30*FW$4))))))</f>
        <v>0</v>
      </c>
      <c r="FX31" s="930">
        <f>IF(C31=4,SUM(CK31+CK32+CK33+CM31+CM32+CM33)*Percapita/30*FX$4+(CL31+CL32+CL33+CN31+CN32+CN33)*Cadeirante/30*FX$4,IF(C31=3,IF(CK34+CM34=10,Fixo/30*FX$4+(CK31+CK32+CK33+CM31+CM32+CM33)*Percapita/30*FX$4+(CL34+CN34)*Cadeirante/30*FX$4,IF(CK34+CM34&lt;=9,(CK34+CM34)*Crechee/30*FX$4)+(CL34+CN34)*Cadeirante/30*FX$4+(CK31+CK32+CK33+CM31+CM32+CM33)*Percapita/30*FX$4)+IF(CK34+CM34&gt;=11,Fixo/30*FX$4+(CK34+CM34-10)*Crechee/30*FX$4,0),IF(C31=2,IF(CL31+CL32+CL33+CL34+CN31+CN32+CN33+CN34=1,Cadeirante/30*FX$4,IF(CL31+CL32+CL33+CL34+CN31+CN32+CN33+CN34=2,Fixo/30*FX$4,IF(CL31+CL32+CL33+CL34+CN31+CN32+CN33+CN34&gt;2,Fixo/30*FX$4+(CL31+CL32+CL33+CL34+CN31+CN32+CN33+CN34-2)*Cadeirante/30*FX$4)))+(CK31+CK32+CK33+CM31+CM32+CM33)*Percapita/30*FX$4+(CK34+CM34)*Crechee/30*FX$4,IF(C31=1,IF(CK31+CK32+CK33+CL31+CL32+CL33+CM31+CM32+CM33+CN31+CN32+CN33&lt;=15,(CK31+CK32+CK33+CM31+CM32+CM33)*Percapita/30*FX$4,IF(CK31+CK32+CK33+CL31+CL32+CL33+CM31+CM32+CM33+CN31+CN32+CN33&gt;=16,Fixo/30*FX$4+(CK31+CK32+CK33+CL31+CL32+CL33+CM31+CM32+CM33+CN31+CN32-16)*Percapita/30*FX$4))))))</f>
        <v>0</v>
      </c>
      <c r="FY31" s="930">
        <f>IF(C31=4,SUM(CO31+CO32+CO33+CQ31+CQ32+CQ33)*Percapita/30*FY$4+(CP31+CP32+CP33+CR31+CR32+CR33)*Cadeirante/30*FY$4,IF(C31=3,IF(CO34+CQ34=10,Fixo/30*FY$4+(CO31+CO32+CO33+CQ31+CQ32+CQ33)*Percapita/30*FY$4+(CP34+CR34)*Cadeirante/30*FY$4,IF(CO34+CQ34&lt;=9,(CO34+CQ34)*Crechee/30*FY$4)+(CP34+CR34)*Cadeirante/30*FY$4+(CO31+CO32+CO33+CQ31+CQ32+CQ33)*Percapita/30*FY$4)+IF(CO34+CQ34&gt;=11,Fixo/30*FY$4+(CO34+CQ34-10)*Crechee/30*FY$4,0),IF(C31=2,IF(CP31+CP32+CP33+CP34+CR31+CR32+CR33+CR34=1,Cadeirante/30*FY$4,IF(CP31+CP32+CP33+CP34+CR31+CR32+CR33+CR34=2,Fixo/30*FY$4,IF(CP31+CP32+CP33+CP34+CR31+CR32+CR33+CR34&gt;2,Fixo/30*FY$4+(CP31+CP32+CP33+CP34+CR31+CR32+CR33+CR34-2)*Cadeirante/30*FY$4)))+(CO31+CO32+CO33+CQ31+CQ32+CQ33)*Percapita/30*FY$4+(CO34+CQ34)*Crechee/30*FY$4,IF(C31=1,IF(CO31+CO32+CO33+CP31+CP32+CP33+CQ31+CQ32+CQ33+CR31+CR32+CR33&lt;=15,(CO31+CO32+CO33+CQ31+CQ32+CQ33)*Percapita/30*FY$4,IF(CO31+CO32+CO33+CP31+CP32+CP33+CQ31+CQ32+CQ33+CR31+CR32+CR33&gt;=16,Fixo/30*FY$4+(CO31+CO32+CO33+CP31+CP32+CP33+CQ31+CQ32+CQ33+CR31+CR32-16)*Percapita/30*FY$4))))))</f>
        <v>0</v>
      </c>
      <c r="FZ31" s="930">
        <f>IF(C31=4,SUM(CS31+CS32+CS33+CU31+CU32+CU33)*Percapita/30*FZ$4+(CT31+CT32+CT33+CV31+CV32+CV33)*Cadeirante/30*FZ$4,IF(C31=3,IF(CS34+CU34=10,Fixo/30*FZ$4+(CS31+CS32+CS33+CU31+CU32+CU33)*Percapita/30*FZ$4+(CT34+CV34)*Cadeirante/30*FZ$4,IF(CS34+CU34&lt;=9,(CS34+CU34)*Crechee/30*FZ$4)+(CT34+CV34)*Cadeirante/30*FZ$4+(CS31+CS32+CS33+CU31+CU32+CU33)*Percapita/30*FZ$4)+IF(CS34+CU34&gt;=11,Fixo/30*FZ$4+(CS34+CU34-10)*Crechee/30*FZ$4,0),IF(C31=2,IF(CT31+CT32+CT33+CT34+CV31+CV32+CV33+CV34=1,Cadeirante/30*FZ$4,IF(CT31+CT32+CT33+CT34+CV31+CV32+CV33+CV34=2,Fixo/30*FZ$4,IF(CT31+CT32+CT33+CT34+CV31+CV32+CV33+CV34&gt;2,Fixo/30*FZ$4+(CT31+CT32+CT33+CT34+CV31+CV32+CV33+CV34-2)*Cadeirante/30*FZ$4)))+(CS31+CS32+CS33+CU31+CU32+CU33)*Percapita/30*FZ$4+(CS34+CU34)*Crechee/30*FZ$4,IF(C31=1,IF(CS31+CS32+CS33+CT31+CT32+CT33+CU31+CU32+CU33+CV31+CV32+CV33&lt;=15,(CS31+CS32+CS33+CU31+CU32+CU33)*Percapita/30*FZ$4,IF(CS31+CS32+CS33+CT31+CT32+CT33+CU31+CU32+CU33+CV31+CV32+CV33&gt;=16,Fixo/30*FZ$4+(CS31+CS32+CS33+CT31+CT32+CT33+CU31+CU32+CU33+CV31+CV32-16)*Percapita/30*FZ$4))))))</f>
        <v>0</v>
      </c>
      <c r="GA31" s="930">
        <f>IF(C31=4,SUM(CW31+CW32+CW33+CY31+CY32+CY33)*Percapita/30*GA$4+(CX31+CX32+CX33+CZ31+CZ32+CZ33)*Cadeirante/30*GA$4,IF(C31=3,IF(CW34+CY34=10,Fixo/30*GA$4+(CW31+CW32+CW33+CY31+CY32+CY33)*Percapita/30*GA$4+(CX34+CZ34)*Cadeirante/30*GA$4,IF(CW34+CY34&lt;=9,(CW34+CY34)*Crechee/30*GA$4)+(CX34+CZ34)*Cadeirante/30*GA$4+(CW31+CW32+CW33+CY31+CY32+CY33)*Percapita/30*GA$4)+IF(CW34+CY34&gt;=11,Fixo/30*GA$4+(CW34+CY34-10)*Crechee/30*GA$4,0),IF(C31=2,IF(CX31+CX32+CX33+CX34+CZ31+CZ32+CZ33+CZ34=1,Cadeirante/30*GA$4,IF(CX31+CX32+CX33+CX34+CZ31+CZ32+CZ33+CZ34=2,Fixo/30*GA$4,IF(CX31+CX32+CX33+CX34+CZ31+CZ32+CZ33+CZ34&gt;2,Fixo/30*GA$4+(CX31+CX32+CX33+CX34+CZ31+CZ32+CZ33+CZ34-2)*Cadeirante/30*GA$4)))+(CW31+CW32+CW33+CY31+CY32+CY33)*Percapita/30*GA$4+(CW34+CY34)*Crechee/30*GA$4,IF(C31=1,IF(CW31+CW32+CW33+CX31+CX32+CX33+CY31+CY32+CY33+CZ31+CZ32+CZ33&lt;=15,(CW31+CW32+CW33+CY31+CY32+CY33)*Percapita/30*GA$4,IF(CW31+CW32+CW33+CX31+CX32+CX33+CY31+CY32+CY33+CZ31+CZ32+CZ33&gt;=16,Fixo/30*GA$4+(CW31+CW32+CW33+CX31+CX32+CX33+CY31+CY32+CY33+CZ31+CZ32-16)*Percapita/30*GA$4))))))</f>
        <v>0</v>
      </c>
      <c r="GB31" s="930">
        <f>IF(C31=4,SUM(DA31+DA32+DA33+DC31+DC32+DC33)*Percapita/30*GB$4+(DB31+DB32+DB33+DD31+DD32+DD33)*Cadeirante/30*GB$4,IF(C31=3,IF(DA34+DC34=10,Fixo/30*GB$4+(DA31+DA32+DA33+DC31+DC32+DC33)*Percapita/30*GB$4+(DB34+DD34)*Cadeirante/30*GB$4,IF(DA34+DC34&lt;=9,(DA34+DC34)*Crechee/30*GB$4)+(DB34+DD34)*Cadeirante/30*GB$4+(DA31+DA32+DA33+DC31+DC32+DC33)*Percapita/30*GB$4)+IF(DA34+DC34&gt;=11,Fixo/30*GB$4+(DA34+DC34-10)*Crechee/30*GB$4,0),IF(C31=2,IF(DB31+DB32+DB33+DB34+DD31+DD32+DD33+DD34=1,Cadeirante/30*GB$4,IF(DB31+DB32+DB33+DB34+DD31+DD32+DD33+DD34=2,Fixo/30*GB$4,IF(DB31+DB32+DB33+DB34+DD31+DD32+DD33+DD34&gt;2,Fixo/30*GB$4+(DB31+DB32+DB33+DB34+DD31+DD32+DD33+DD34-2)*Cadeirante/30*GB$4)))+(DA31+DA32+DA33+DC31+DC32+DC33)*Percapita/30*GB$4+(DA34+DC34)*Crechee/30*GB$4,IF(C31=1,IF(DA31+DA32+DA33+DB31+DB32+DB33+DC31+DC32+DC33+DD31+DD32+DD33&lt;=15,(DA31+DA32+DA33+DC31+DC32+DC33)*Percapita/30*GB$4,IF(DA31+DA32+DA33+DB31+DB32+DB33+DC31+DC32+DC33+DD31+DD32+DD33&gt;=16,Fixo/30*GB$4+(DA31+DA32+DA33+DB31+DB32+DB33+DC31+DC32+DC33+DD31+DD32-16)*Percapita/30*GB$4))))))</f>
        <v>0</v>
      </c>
      <c r="GC31" s="930">
        <f>IF(C31=4,SUM(DE31+DE32+DE33+DG31+DG32+DG33)*Percapita/30*GC$4+(DF31+DF32+DF33+DH31+DH32+DH33)*Cadeirante/30*GC$4,IF(C31=3,IF(DE34+DG34=10,Fixo/30*GC$4+(DE31+DE32+DE33+DG31+DG32+DG33)*Percapita/30*GC$4+(DF34+DH34)*Cadeirante/30*GC$4,IF(DE34+DG34&lt;=9,(DE34+DG34)*Crechee/30*GC$4)+(DF34+DH34)*Cadeirante/30*GC$4+(DE31+DE32+DE33+DG31+DG32+DG33)*Percapita/30*GC$4)+IF(DE34+DG34&gt;=11,Fixo/30*GC$4+(DE34+DG34-10)*Crechee/30*GC$4,0),IF(C31=2,IF(DF31+DF32+DF33+DF34+DH31+DH32+DH33+DH34=1,Cadeirante/30*GC$4,IF(DF31+DF32+DF33+DF34+DH31+DH32+DH33+DH34=2,Fixo/30*GC$4,IF(DF31+DF32+DF33+DF34+DH31+DH32+DH33+DH34&gt;2,Fixo/30*GC$4+(DF31+DF32+DF33+DF34+DH31+DH32+DH33+DH34-2)*Cadeirante/30*GC$4)))+(DE31+DE32+DE33+DG31+DG32+DG33)*Percapita/30*GC$4+(DE34+DG34)*Crechee/30*GC$4,IF(C31=1,IF(DE31+DE32+DE33+DF31+DF32+DF33+DG31+DG32+DG33+DH31+DH32+DH33&lt;=15,(DE31+DE32+DE33+DG31+DG32+DG33)*Percapita/30*GC$4,IF(DE31+DE32+DE33+DF31+DF32+DF33+DG31+DG32+DG33+DH31+DH32+DH33&gt;=16,Fixo/30*GC$4+(DE31+DE32+DE33+DF31+DF32+DF33+DG31+DG32+DG33+DH31+DH32-16)*Percapita/30*GC$4))))))</f>
        <v>0</v>
      </c>
      <c r="GD31" s="930">
        <f>IF(C31=4,SUM(DI31+DI32+DI33+DK31+DK32+DK33)*Percapita/30*GD$4+(DJ31+DJ32+DJ33+DL31+DL32+DL33)*Cadeirante/30*GD$4,IF(C31=3,IF(DI34+DK34=10,Fixo/30*GD$4+(DI31+DI32+DI33+DK31+DK32+DK33)*Percapita/30*GD$4+(DJ34+DL34)*Cadeirante/30*GD$4,IF(DI34+DK34&lt;=9,(DI34+DK34)*Crechee/30*GD$4)+(DJ34+DL34)*Cadeirante/30*GD$4+(DI31+DI32+DI33+DK31+DK32+DK33)*Percapita/30*GD$4)+IF(DI34+DK34&gt;=11,Fixo/30*GD$4+(DI34+DK34-10)*Crechee/30*GD$4,0),IF(C31=2,IF(DJ31+DJ32+DJ33+DJ34+DL31+DL32+DL33+DL34=1,Cadeirante/30*GD$4,IF(DJ31+DJ32+DJ33+DJ34+DL31+DL32+DL33+DL34=2,Fixo/30*GD$4,IF(DJ31+DJ32+DJ33+DJ34+DL31+DL32+DL33+DL34&gt;2,Fixo/30*GD$4+(DJ31+DJ32+DJ33+DJ34+DL31+DL32+DL33+DL34-2)*Cadeirante/30*GD$4)))+(DI31+DI32+DI33+DK31+DK32+DK33)*Percapita/30*GD$4+(DI34+DK34)*Crechee/30*GD$4,IF(C31=1,IF(DI31+DI32+DI33+DJ31+DJ32+DJ33+DK31+DK32+DK33+DL31+DL32+DL33&lt;=15,(DI31+DI32+DI33+DK31+DK32+DK33)*Percapita/30*GD$4,IF(DI31+DI32+DI33+DJ31+DJ32+DJ33+DK31+DK32+DK33+DL31+DL32+DL33&gt;=16,Fixo/30*GD$4+(DI31+DI32+DI33+DJ31+DJ32+DJ33+DK31+DK32+DK33+DL31+DL32-16)*Percapita/30*GD$4))))))</f>
        <v>0</v>
      </c>
      <c r="GE31" s="930">
        <f>IF(C31=4,SUM(DM31+DM32+DM33+DO31+DO32+DO33)*Percapita/30*GE$4+(DN31+DN32+DN33+DP31+DP32+DP33)*Cadeirante/30*GE$4,IF(C31=3,IF(DM34+DO34=10,Fixo/30*GE$4+(DM31+DM32+DM33+DO31+DO32+DO33)*Percapita/30*GE$4+(DN34+DP34)*Cadeirante/30*GE$4,IF(DM34+DO34&lt;=9,(DM34+DO34)*Crechee/30*GE$4)+(DN34+DP34)*Cadeirante/30*GE$4+(DM31+DM32+DM33+DO31+DO32+DO33)*Percapita/30*GE$4)+IF(DM34+DO34&gt;=11,Fixo/30*GE$4+(DM34+DO34-10)*Crechee/30*GE$4,0),IF(C31=2,IF(DN31+DN32+DN33+DN34+DP31+DP32+DP33+DP34=1,Cadeirante/30*GE$4,IF(DN31+DN32+DN33+DN34+DP31+DP32+DP33+DP34=2,Fixo/30*GE$4,IF(DN31+DN32+DN33+DN34+DP31+DP32+DP33+DP34&gt;2,Fixo/30*GE$4+(DN31+DN32+DN33+DN34+DP31+DP32+DP33+DP34-2)*Cadeirante/30*GE$4)))+(DM31+DM32+DM33+DO31+DO32+DO33)*Percapita/30*GE$4+(DM34+DO34)*Crechee/30*GE$4,IF(C31=1,IF(DM31+DM32+DM33+DN31+DN32+DN33+DO31+DO32+DO33+DP31+DP32+DP33&lt;=15,(DM31+DM32+DM33+DO31+DO32+DO33)*Percapita/30*GE$4,IF(DM31+DM32+DM33+DN31+DN32+DN33+DO31+DO32+DO33+DP31+DP32+DP33&gt;=16,Fixo/30*GE$4+(DM31+DM32+DM33+DN31+DN32+DN33+DO31+DO32+DO33+DP31+DP32-16)*Percapita/30*GE$4))))))</f>
        <v>0</v>
      </c>
      <c r="GF31" s="930">
        <f>IF(C31=4,SUM(DQ31+DQ32+DQ33+DS31+DS32+DS33)*Percapita/30*GF$4+(DR31+DR32+DR33+DT31+DT32+DT33)*Cadeirante/30*GF$4,IF(C31=3,IF(DQ34+DS34=10,Fixo/30*GF$4+(DQ31+DQ32+DQ33+DS31+DS32+DS33)*Percapita/30*GF$4+(DR34+DT34)*Cadeirante/30*GF$4,IF(DQ34+DS34&lt;=9,(DQ34+DS34)*Crechee/30*GF$4)+(DR34+DT34)*Cadeirante/30*GF$4+(DQ31+DQ32+DQ33+DS31+DS32+DS33)*Percapita/30*GF$4)+IF(DQ34+DS34&gt;=11,Fixo/30*GF$4+(DQ34+DS34-10)*Crechee/30*GF$4,0),IF(C31=2,IF(DR31+DR32+DR33+DR34+DT31+DT32+DT33+DT34=1,Cadeirante/30*GF$4,IF(DR31+DR32+DR33+DR34+DT31+DT32+DT33+DT34=2,Fixo/30*GF$4,IF(DR31+DR32+DR33+DR34+DT31+DT32+DT33+DT34&gt;2,Fixo/30*GF$4+(DR31+DR32+DR33+DR34+DT31+DT32+DT33+DT34-2)*Cadeirante/30*GF$4)))+(DQ31+DQ32+DQ33+DS31+DS32+DS33)*Percapita/30*GF$4+(DQ34+DS34)*Crechee/30*GF$4,IF(C31=1,IF(DQ31+DQ32+DQ33+DR31+DR32+DR33+DS31+DS32+DS33+DT31+DT32+DT33&lt;=15,(DQ31+DQ32+DQ33+DS31+DS32+DS33)*Percapita/30*GF$4,IF(DQ31+DQ32+DQ33+DR31+DR32+DR33+DS31+DS32+DS33+DT31+DT32+DT33&gt;=16,Fixo/30*GF$4+(DQ31+DQ32+DQ33+DR31+DR32+DR33+DS31+DS32+DS33+DT31+DT32-16)*Percapita/30*GF$4))))))</f>
        <v>0</v>
      </c>
      <c r="GG31" s="930">
        <f>IF(C31=4,SUM(DU31+DU32+DU33+DW31+DW32+DW33)*Percapita/30*GG$4+(DV31+DV32+DV33+DX31+DX32+DX33)*Cadeirante/30*GG$4,IF(C31=3,IF(DU34+DW34=10,Fixo/30*GG$4+(DU31+DU32+DU33+DW31+DW32+DW33)*Percapita/30*GG$4+(DV34+DX34)*Cadeirante/30*GG$4,IF(DU34+DW34&lt;=9,(DU34+DW34)*Crechee/30*GG$4)+(DV34+DX34)*Cadeirante/30*GG$4+(DU31+DU32+DU33+DW31+DW32+DW33)*Percapita/30*GG$4)+IF(DU34+DW34&gt;=11,Fixo/30*GG$4+(DU34+DW34-10)*Crechee/30*GG$4,0),IF(C31=2,IF(DV31+DV32+DV33+DV34+DX31+DX32+DX33+DX34=1,Cadeirante/30*GG$4,IF(DV31+DV32+DV33+DV34+DX31+DX32+DX33+DX34=2,Fixo/30*GG$4,IF(DV31+DV32+DV33+DV34+DX31+DX32+DX33+DX34&gt;2,Fixo/30*GG$4+(DV31+DV32+DV33+DV34+DX31+DX32+DX33+DX34-2)*Cadeirante/30*GG$4)))+(DU31+DU32+DU33+DW31+DW32+DW33)*Percapita/30*GG$4+(DU34+DW34)*Crechee/30*GG$4,IF(C31=1,IF(DU31+DU32+DU33+DV31+DV32+DV33+DW31+DW32+DW33+DX31+DX32+DX33&lt;=15,(DU31+DU32+DU33+DW31+DW32+DW33)*Percapita/30*GG$4,IF(DU31+DU32+DU33+DV31+DV32+DV33+DW31+DW32+DW33+DX31+DX32+DX33&gt;=16,Fixo/30*GG$4+(DU31+DU32+DU33+DV31+DV32+DV33+DW31+DW32+DW33+DX31+DX32-16)*Percapita/30*GG$4))))))</f>
        <v>0</v>
      </c>
      <c r="GH31" s="930">
        <f>IF(C31=4,SUM(DY31+DY32+DY33+EA31+EA32+EA33)*Percapita/30*GH$4+(DZ31+DZ32+DZ33+EB31+EB32+EB33)*Cadeirante/30*GH$4,IF(C31=3,IF(DY34+EA34=10,Fixo/30*GH$4+(DY31+DY32+DY33+EA31+EA32+EA33)*Percapita/30*GH$4+(DZ34+EB34)*Cadeirante/30*GH$4,IF(DY34+EA34&lt;=9,(DY34+EA34)*Crechee/30*GH$4)+(DZ34+EB34)*Cadeirante/30*GH$4+(DY31+DY32+DY33+EA31+EA32+EA33)*Percapita/30*GH$4)+IF(DY34+EA34&gt;=11,Fixo/30*GH$4+(DY34+EA34-10)*Crechee/30*GH$4,0),IF(C31=2,IF(DZ31+DZ32+DZ33+DZ34+EB31+EB32+EB33+EB34=1,Cadeirante/30*GH$4,IF(DZ31+DZ32+DZ33+DZ34+EB31+EB32+EB33+EB34=2,Fixo/30*GH$4,IF(DZ31+DZ32+DZ33+DZ34+EB31+EB32+EB33+EB34&gt;2,Fixo/30*GH$4+(DZ31+DZ32+DZ33+DZ34+EB31+EB32+EB33+EB34-2)*Cadeirante/30*GH$4)))+(DY31+DY32+DY33+EA31+EA32+EA33)*Percapita/30*GH$4+(DY34+EA34)*Crechee/30*GH$4,IF(C31=1,IF(DY31+DY32+DY33+DZ31+DZ32+DZ33+EA31+EA32+EA33+EB31+EB32+EB33&lt;=15,(DY31+DY32+DY33+EA31+EA32+EA33)*Percapita/30*GH$4,IF(DY31+DY32+DY33+DZ31+DZ32+DZ33+EA31+EA32+EA33+EB31+EB32+EB33&gt;=16,Fixo/30*GH$4+(DY31+DY32+DY33+DZ31+DZ32+DZ33+EA31+EA32+EA33+EB31+EB32-16)*Percapita/30*GH$4))))))</f>
        <v>0</v>
      </c>
      <c r="GI31" s="930">
        <f>IF(C31=4,SUM(EC31+EC32+EC33+EE31+EE32+EE33)*Percapita/30*GI$4+(ED31+ED32+ED33+EF31+EF32+EF33)*Cadeirante/30*GI$4,IF(C31=3,IF(EC34+EE34=10,Fixo/30*GI$4+(EC31+EC32+EC33+EE31+EE32+EE33)*Percapita/30*GI$4+(ED34+EF34)*Cadeirante/30*GI$4,IF(EC34+EE34&lt;=9,(EC34+EE34)*Crechee/30*GI$4)+(ED34+EF34)*Cadeirante/30*GI$4+(EC31+EC32+EC33+EE31+EE32+EE33)*Percapita/30*GI$4)+IF(EC34+EE34&gt;=11,Fixo/30*GI$4+(EC34+EE34-10)*Crechee/30*GI$4,0),IF(C31=2,IF(ED31+ED32+ED33+ED34+EF31+EF32+EF33+EF34=1,Cadeirante/30*GI$4,IF(ED31+ED32+ED33+ED34+EF31+EF32+EF33+EF34=2,Fixo/30*GI$4,IF(ED31+ED32+ED33+ED34+EF31+EF32+EF33+EF34&gt;2,Fixo/30*GI$4+(ED31+ED32+ED33+ED34+EF31+EF32+EF33+EF34-2)*Cadeirante/30*GI$4)))+(EC31+EC32+EC33+EE31+EE32+EE33)*Percapita/30*GI$4+(EC34+EE34)*Crechee/30*GI$4,IF(C31=1,IF(EC31+EC32+EC33+ED31+ED32+ED33+EE31+EE32+EE33+EF31+EF32+EF33&lt;=15,(EC31+EC32+EC33+EE31+EE32+EE33)*Percapita/30*GI$4,IF(EC31+EC32+EC33+ED31+ED32+ED33+EE31+EE32+EE33+EF31+EF32+EF33&gt;=16,Fixo/30*GI$4+(EC31+EC32+EC33+ED31+ED32+ED33+EE31+EE32+EE33+EF31+EF32-16)*Percapita/30*GI$4))))))</f>
        <v>0</v>
      </c>
      <c r="GJ31" s="930">
        <f>IF(C31=4,SUM(EG31+EG32+EG33+EI31+EI32+EI33)*Percapita/30*GJ$4+(EH31+EH32+EH33+EJ31+EJ32+EJ33)*Cadeirante/30*GJ$4,IF(C31=3,IF(EG34+EI34=10,Fixo/30*GJ$4+(EG31+EG32+EG33+EI31+EI32+EI33)*Percapita/30*GJ$4+(EH34+EJ34)*Cadeirante/30*GJ$4,IF(EG34+EI34&lt;=9,(EG34+EI34)*Crechee/30*GJ$4)+(EH34+EJ34)*Cadeirante/30*GJ$4+(EG31+EG32+EG33+EI31+EI32+EI33)*Percapita/30*GJ$4)+IF(EG34+EI34&gt;=11,Fixo/30*GJ$4+(EG34+EI34-10)*Crechee/30*GJ$4,0),IF(C31=2,IF(EH31+EH32+EH33+EH34+EJ31+EJ32+EJ33+EJ34=1,Cadeirante/30*GJ$4,IF(EH31+EH32+EH33+EH34+EJ31+EJ32+EJ33+EJ34=2,Fixo/30*GJ$4,IF(EH31+EH32+EH33+EH34+EJ31+EJ32+EJ33+EJ34&gt;2,Fixo/30*GJ$4+(EH31+EH32+EH33+EH34+EJ31+EJ32+EJ33+EJ34-2)*Cadeirante/30*GJ$4)))+(EG31+EG32+EG33+EI31+EI32+EI33)*Percapita/30*GJ$4+(EG34+EI34)*Crechee/30*GJ$4,IF(C31=1,IF(EG31+EG32+EG33+EH31+EH32+EH33+EI31+EI32+EI33+EJ31+EJ32+EJ33&lt;=15,(EG31+EG32+EG33+EI31+EI32+EI33)*Percapita/30*GJ$4,IF(EG31+EG32+EG33+EH31+EH32+EH33+EI31+EI32+EI33+EJ31+EJ32+EJ33&gt;=16,Fixo/30*GJ$4+(EG31+EG32+EG33+EH31+EH32+EH33+EI31+EI32+EI33+EJ31+EJ32-16)*Percapita/30*GJ$4))))))</f>
        <v>0</v>
      </c>
      <c r="GK31" s="931"/>
      <c r="GL31" s="932">
        <f t="shared" si="30"/>
        <v>0</v>
      </c>
      <c r="GM31" s="933"/>
      <c r="GN31" s="934">
        <f>SUMIF(V31:V34,"&lt;0")*Cadeirante/30*GN$4+SUMIF(X31:X34,"&lt;0")*Cadeirante/30*GN$4</f>
        <v>0</v>
      </c>
      <c r="GO31" s="934">
        <f>SUMIF(Z31:Z34,"&lt;0")*Cadeirante/30*GO$4+SUMIF(AB31:AB34,"&lt;0")*Cadeirante/30*GO$4</f>
        <v>0</v>
      </c>
      <c r="GP31" s="934">
        <f>SUMIF(AD31:AD34,"&lt;0")*Cadeirante/30*GP$4+SUMIF(AF31:AF34,"&lt;0")*Cadeirante/30*GP$4</f>
        <v>0</v>
      </c>
      <c r="GQ31" s="934">
        <f>SUMIF(AH31:AH34,"&lt;0")*Cadeirante/30*GQ$4+SUMIF(AJ31:AJ34,"&lt;0")*Cadeirante/30*GQ$4</f>
        <v>0</v>
      </c>
      <c r="GR31" s="934">
        <f>SUMIF(AL31:AL34,"&lt;0")*Cadeirante/30*GR$4+SUMIF(AN31:AN34,"&lt;0")*Cadeirante/30*GR$4</f>
        <v>0</v>
      </c>
      <c r="GS31" s="934">
        <f>SUMIF(AP31:AP34,"&lt;0")*Cadeirante/30*GS$4+SUMIF(AR31:AR34,"&lt;0")*Cadeirante/30*GS$4</f>
        <v>0</v>
      </c>
      <c r="GT31" s="934">
        <f>SUMIF(AT31:AT34,"&lt;0")*Cadeirante/30*GT$4+SUMIF(AV31:AV34,"&lt;0")*Cadeirante/30*GT$4</f>
        <v>0</v>
      </c>
      <c r="GU31" s="934">
        <f>SUMIF(AX31:AX34,"&lt;0")*Cadeirante/30*GU$4+SUMIF(AZ31:AZ34,"&lt;0")*Cadeirante/30*GU$4</f>
        <v>0</v>
      </c>
      <c r="GV31" s="934">
        <f>SUMIF(BB31:BB34,"&lt;0")*Cadeirante/30*GV$4+SUMIF(BD31:BD34,"&lt;0")*Cadeirante/30*GV$4</f>
        <v>0</v>
      </c>
      <c r="GW31" s="934">
        <f>SUMIF(BF31:BF34,"&lt;0")*Cadeirante/30*GW$4+SUMIF(BH31:BH34,"&lt;0")*Cadeirante/30*GW$4</f>
        <v>0</v>
      </c>
      <c r="GX31" s="934">
        <f>SUMIF(BJ31:BJ34,"&lt;0")*Cadeirante/30*GX$4+SUMIF(BL31:BL34,"&lt;0")*Cadeirante/30*GX$4</f>
        <v>0</v>
      </c>
      <c r="GY31" s="934">
        <f>SUMIF(BN31:BN34,"&lt;0")*Cadeirante/30*GY$4+SUMIF(BP31:BP34,"&lt;0")*Cadeirante/30*GY$4</f>
        <v>0</v>
      </c>
      <c r="GZ31" s="934">
        <f>SUMIF(BR31:BR34,"&lt;0")*Cadeirante/30*GZ$4+SUMIF(BT31:BT34,"&lt;0")*Cadeirante/30*GZ$4</f>
        <v>0</v>
      </c>
      <c r="HA31" s="934">
        <f>SUMIF(BV31:BV34,"&lt;0")*Cadeirante/30*HA$4+SUMIF(BX31:BX34,"&lt;0")*Cadeirante/30*HA$4</f>
        <v>0</v>
      </c>
      <c r="HB31" s="934">
        <f>SUMIF(BZ31:BZ34,"&lt;0")*Cadeirante/30*HB$4+SUMIF(CB31:CB34,"&lt;0")*Cadeirante/30*HB$4</f>
        <v>0</v>
      </c>
      <c r="HC31" s="934">
        <f>SUMIF(CD31:CD34,"&lt;0")*Cadeirante/30*HC$4+SUMIF(CF31:CF34,"&lt;0")*Cadeirante/30*HC$4</f>
        <v>0</v>
      </c>
      <c r="HD31" s="934">
        <f>SUMIF(CH31:CH34,"&lt;0")*Cadeirante/30*HD$4+SUMIF(CJ31:CJ34,"&lt;0")*Cadeirante/30*HD$4</f>
        <v>0</v>
      </c>
      <c r="HE31" s="934">
        <f>SUMIF(CL31:CL34,"&lt;0")*Cadeirante/30*HE$4+SUMIF(CN31:CN34,"&lt;0")*Cadeirante/30*HE$4</f>
        <v>0</v>
      </c>
      <c r="HF31" s="934">
        <f>SUMIF(CP31:CP34,"&lt;0")*Cadeirante/30*HF$4+SUMIF(CR31:CR34,"&lt;0")*Cadeirante/30*HF$4</f>
        <v>0</v>
      </c>
      <c r="HG31" s="934">
        <f>SUMIF(CT31:CT34,"&lt;0")*Cadeirante/30*HG$4+SUMIF(CV31:CV34,"&lt;0")*Cadeirante/30*HG$4</f>
        <v>0</v>
      </c>
      <c r="HH31" s="934">
        <f>SUMIF(CX31:CX34,"&lt;0")*Cadeirante/30*HH$4+SUMIF(CZ31:CZ34,"&lt;0")*Cadeirante/30*HH$4</f>
        <v>0</v>
      </c>
      <c r="HI31" s="934">
        <f>SUMIF(DB31:DB34,"&lt;0")*Cadeirante/30*HI$4+SUMIF(DD31:DD34,"&lt;0")*Cadeirante/30*HI$4</f>
        <v>0</v>
      </c>
      <c r="HJ31" s="934">
        <f>SUMIF(DF31:DF34,"&lt;0")*Cadeirante/30*HJ$4+SUMIF(DH31:DH34,"&lt;0")*Cadeirante/30*HJ$4</f>
        <v>0</v>
      </c>
      <c r="HK31" s="934">
        <f>SUMIF(DJ31:DJ34,"&lt;0")*Cadeirante/30*HK$4+SUMIF(DL31:DL34,"&lt;0")*Cadeirante/30*HK$4</f>
        <v>0</v>
      </c>
      <c r="HL31" s="934">
        <f>SUMIF(DN31:DN34,"&lt;0")*Cadeirante/30*HL$4+SUMIF(DP31:DP34,"&lt;0")*Cadeirante/30*HL$4</f>
        <v>0</v>
      </c>
      <c r="HM31" s="934">
        <f>SUMIF(DR31:DR34,"&lt;0")*Cadeirante/30*HM$4+SUMIF(DT31:DT34,"&lt;0")*Cadeirante/30*HM$4</f>
        <v>0</v>
      </c>
      <c r="HN31" s="934">
        <f>SUMIF(DV31:DV34,"&lt;0")*Cadeirante/30*HN$4+SUMIF(DX31:DX34,"&lt;0")*Cadeirante/30*HN$4</f>
        <v>0</v>
      </c>
      <c r="HO31" s="934">
        <f>SUMIF(DZ31:DZ34,"&lt;0")*Cadeirante/30*HO$4+SUMIF(EB31:EB34,"&lt;0")*Cadeirante/30*HO$4</f>
        <v>0</v>
      </c>
      <c r="HP31" s="934">
        <f>SUMIF(ED31:ED34,"&lt;0")*Cadeirante/30*HP$4+SUMIF(EF31:EF34,"&lt;0")*Cadeirante/30*HP$4</f>
        <v>0</v>
      </c>
      <c r="HQ31" s="935"/>
      <c r="HR31" s="935"/>
      <c r="HS31" s="935"/>
      <c r="HT31" s="935"/>
      <c r="HU31" s="935"/>
      <c r="HV31" s="935"/>
      <c r="HW31" s="929">
        <v>17629.309999999998</v>
      </c>
      <c r="HX31" s="935"/>
      <c r="HY31" s="280">
        <f>IF(ISTEXT(EM31), VALUE(EM31), EM31)</f>
        <v>0</v>
      </c>
      <c r="HZ31" s="280">
        <f>IF(ISTEXT(EN31), VALUE(EN31), EN31)</f>
        <v>0</v>
      </c>
      <c r="IA31" s="280">
        <f>IF(ISTEXT(EO31), VALUE(EO31), EO31)</f>
        <v>0</v>
      </c>
      <c r="IB31" s="935" t="b">
        <f>HW31=FE31</f>
        <v>0</v>
      </c>
      <c r="IC31" s="935"/>
    </row>
    <row r="32" spans="1:237" s="936" customFormat="1" ht="22.5" customHeight="1" x14ac:dyDescent="0.25">
      <c r="A32" s="937" t="s">
        <v>3214</v>
      </c>
      <c r="B32" s="938" t="s">
        <v>3215</v>
      </c>
      <c r="C32" s="939" t="s">
        <v>3191</v>
      </c>
      <c r="D32" s="940" t="s">
        <v>3216</v>
      </c>
      <c r="E32" s="940" t="s">
        <v>3217</v>
      </c>
      <c r="F32" s="941" t="s">
        <v>3181</v>
      </c>
      <c r="G32" s="941" t="s">
        <v>3182</v>
      </c>
      <c r="H32" s="942" t="s">
        <v>1294</v>
      </c>
      <c r="I32" s="909" t="s">
        <v>1294</v>
      </c>
      <c r="J32" s="943" t="s">
        <v>3189</v>
      </c>
      <c r="K32" s="943" t="s">
        <v>3185</v>
      </c>
      <c r="L32" s="912">
        <f>CONTINUA!BV32</f>
        <v>0</v>
      </c>
      <c r="M32" s="912">
        <f>CONTINUA!BW32</f>
        <v>0</v>
      </c>
      <c r="N32" s="913"/>
      <c r="O32" s="914" t="s">
        <v>3331</v>
      </c>
      <c r="P32" s="915">
        <v>0</v>
      </c>
      <c r="Q32" s="916">
        <v>1</v>
      </c>
      <c r="R32" s="916">
        <v>4</v>
      </c>
      <c r="S32" s="916">
        <v>1</v>
      </c>
      <c r="T32" s="916"/>
      <c r="U32" s="916"/>
      <c r="V32" s="916"/>
      <c r="W32" s="916"/>
      <c r="X32" s="916"/>
      <c r="Y32" s="916"/>
      <c r="Z32" s="916"/>
      <c r="AA32" s="916"/>
      <c r="AB32" s="916"/>
      <c r="AC32" s="916"/>
      <c r="AD32" s="916"/>
      <c r="AE32" s="916"/>
      <c r="AF32" s="916"/>
      <c r="AG32" s="916"/>
      <c r="AH32" s="916"/>
      <c r="AI32" s="916"/>
      <c r="AJ32" s="916"/>
      <c r="AK32" s="916"/>
      <c r="AL32" s="916"/>
      <c r="AM32" s="916"/>
      <c r="AN32" s="916"/>
      <c r="AO32" s="916"/>
      <c r="AP32" s="916"/>
      <c r="AQ32" s="916"/>
      <c r="AR32" s="916"/>
      <c r="AS32" s="916"/>
      <c r="AT32" s="916"/>
      <c r="AU32" s="916"/>
      <c r="AV32" s="916"/>
      <c r="AW32" s="916"/>
      <c r="AX32" s="916"/>
      <c r="AY32" s="916"/>
      <c r="AZ32" s="916"/>
      <c r="BA32" s="916"/>
      <c r="BB32" s="916"/>
      <c r="BC32" s="916"/>
      <c r="BD32" s="916"/>
      <c r="BE32" s="916"/>
      <c r="BF32" s="916"/>
      <c r="BG32" s="916"/>
      <c r="BH32" s="916"/>
      <c r="BI32" s="916"/>
      <c r="BJ32" s="916"/>
      <c r="BK32" s="916"/>
      <c r="BL32" s="916"/>
      <c r="BM32" s="916"/>
      <c r="BN32" s="916"/>
      <c r="BO32" s="916"/>
      <c r="BP32" s="916"/>
      <c r="BQ32" s="916"/>
      <c r="BR32" s="916"/>
      <c r="BS32" s="916"/>
      <c r="BT32" s="916"/>
      <c r="BU32" s="916"/>
      <c r="BV32" s="916"/>
      <c r="BW32" s="916"/>
      <c r="BX32" s="916"/>
      <c r="BY32" s="916"/>
      <c r="BZ32" s="916"/>
      <c r="CA32" s="916"/>
      <c r="CB32" s="916"/>
      <c r="CC32" s="916"/>
      <c r="CD32" s="916"/>
      <c r="CE32" s="916"/>
      <c r="CF32" s="916"/>
      <c r="CG32" s="916"/>
      <c r="CH32" s="916"/>
      <c r="CI32" s="916"/>
      <c r="CJ32" s="916"/>
      <c r="CK32" s="916"/>
      <c r="CL32" s="916"/>
      <c r="CM32" s="916"/>
      <c r="CN32" s="916"/>
      <c r="CO32" s="916"/>
      <c r="CP32" s="916"/>
      <c r="CQ32" s="916"/>
      <c r="CR32" s="916"/>
      <c r="CS32" s="916"/>
      <c r="CT32" s="916"/>
      <c r="CU32" s="916"/>
      <c r="CV32" s="916"/>
      <c r="CW32" s="916"/>
      <c r="CX32" s="916"/>
      <c r="CY32" s="916"/>
      <c r="CZ32" s="916"/>
      <c r="DA32" s="916"/>
      <c r="DB32" s="916"/>
      <c r="DC32" s="916"/>
      <c r="DD32" s="916"/>
      <c r="DE32" s="916"/>
      <c r="DF32" s="916"/>
      <c r="DG32" s="916"/>
      <c r="DH32" s="916"/>
      <c r="DI32" s="916"/>
      <c r="DJ32" s="916"/>
      <c r="DK32" s="916"/>
      <c r="DL32" s="916"/>
      <c r="DM32" s="916"/>
      <c r="DN32" s="916"/>
      <c r="DO32" s="916"/>
      <c r="DP32" s="916"/>
      <c r="DQ32" s="916"/>
      <c r="DR32" s="916"/>
      <c r="DS32" s="916"/>
      <c r="DT32" s="916"/>
      <c r="DU32" s="916"/>
      <c r="DV32" s="916"/>
      <c r="DW32" s="916"/>
      <c r="DX32" s="916"/>
      <c r="DY32" s="916"/>
      <c r="DZ32" s="916"/>
      <c r="EA32" s="916"/>
      <c r="EB32" s="916"/>
      <c r="EC32" s="916"/>
      <c r="ED32" s="916"/>
      <c r="EE32" s="916"/>
      <c r="EF32" s="916"/>
      <c r="EG32" s="916"/>
      <c r="EH32" s="916"/>
      <c r="EI32" s="916"/>
      <c r="EJ32" s="917"/>
      <c r="EK32" s="944"/>
      <c r="EL32" s="945"/>
      <c r="EM32" s="946"/>
      <c r="EN32" s="947"/>
      <c r="EO32" s="948"/>
      <c r="EP32" s="921">
        <f t="shared" si="22"/>
        <v>1</v>
      </c>
      <c r="EQ32" s="921">
        <f t="shared" si="23"/>
        <v>0</v>
      </c>
      <c r="ER32" s="921">
        <f t="shared" si="24"/>
        <v>1</v>
      </c>
      <c r="ES32" s="921">
        <f t="shared" si="25"/>
        <v>4</v>
      </c>
      <c r="ET32" s="921">
        <f t="shared" si="26"/>
        <v>0</v>
      </c>
      <c r="EU32" s="921">
        <f t="shared" si="27"/>
        <v>0</v>
      </c>
      <c r="EV32" s="922">
        <f t="shared" si="28"/>
        <v>6</v>
      </c>
      <c r="EW32" s="949"/>
      <c r="EX32" s="924">
        <f t="shared" si="50"/>
        <v>0</v>
      </c>
      <c r="EY32" s="925">
        <f>(L32*regular)+(M32*Cadeirantee)</f>
        <v>0</v>
      </c>
      <c r="EZ32" s="926">
        <f>SUMIF(FG32:GJ32,"&gt;0")</f>
        <v>0</v>
      </c>
      <c r="FA32" s="926">
        <f>SUMIF(FG32:GJ32,"&lt;0")+SUMIF(GN32:HP32,"&lt;0")</f>
        <v>0</v>
      </c>
      <c r="FB32" s="925">
        <v>0</v>
      </c>
      <c r="FC32" s="950">
        <f>N32*km*'VALORES TABELA'!$B$13</f>
        <v>0</v>
      </c>
      <c r="FD32" s="928">
        <f t="shared" ref="FD32:FD35" si="51">GL32</f>
        <v>0</v>
      </c>
      <c r="FE32" s="986"/>
      <c r="FF32" s="952"/>
      <c r="FG32" s="952"/>
      <c r="FH32" s="952"/>
      <c r="FI32" s="952"/>
      <c r="FJ32" s="952"/>
      <c r="FK32" s="952"/>
      <c r="FL32" s="952"/>
      <c r="FM32" s="952"/>
      <c r="FN32" s="952"/>
      <c r="FO32" s="952"/>
      <c r="FP32" s="952"/>
      <c r="FQ32" s="952"/>
      <c r="FR32" s="952"/>
      <c r="FS32" s="952"/>
      <c r="FT32" s="952"/>
      <c r="FU32" s="952"/>
      <c r="FV32" s="952"/>
      <c r="FW32" s="952"/>
      <c r="FX32" s="952"/>
      <c r="FY32" s="952"/>
      <c r="FZ32" s="952"/>
      <c r="GA32" s="952"/>
      <c r="GB32" s="952"/>
      <c r="GC32" s="952"/>
      <c r="GD32" s="952"/>
      <c r="GE32" s="952"/>
      <c r="GF32" s="952"/>
      <c r="GG32" s="952"/>
      <c r="GH32" s="952"/>
      <c r="GI32" s="952"/>
      <c r="GJ32" s="952"/>
      <c r="GK32" s="953"/>
      <c r="GL32" s="932">
        <f t="shared" si="30"/>
        <v>0</v>
      </c>
      <c r="GM32" s="933"/>
      <c r="GN32" s="934"/>
      <c r="GO32" s="934"/>
      <c r="GP32" s="934"/>
      <c r="GQ32" s="934"/>
      <c r="GR32" s="934"/>
      <c r="GS32" s="934"/>
      <c r="GT32" s="934"/>
      <c r="GU32" s="934"/>
      <c r="GV32" s="934"/>
      <c r="GW32" s="934"/>
      <c r="GX32" s="934"/>
      <c r="GY32" s="934"/>
      <c r="GZ32" s="934"/>
      <c r="HA32" s="934"/>
      <c r="HB32" s="934"/>
      <c r="HC32" s="934"/>
      <c r="HD32" s="934"/>
      <c r="HE32" s="934"/>
      <c r="HF32" s="934"/>
      <c r="HG32" s="934"/>
      <c r="HH32" s="934"/>
      <c r="HI32" s="934"/>
      <c r="HJ32" s="934"/>
      <c r="HK32" s="934"/>
      <c r="HL32" s="934"/>
      <c r="HM32" s="934"/>
      <c r="HN32" s="934"/>
      <c r="HO32" s="934"/>
      <c r="HP32" s="934"/>
      <c r="HQ32" s="935"/>
      <c r="HR32" s="935"/>
      <c r="HS32" s="935"/>
      <c r="HT32" s="935"/>
      <c r="HU32" s="935"/>
      <c r="HV32" s="935"/>
      <c r="HW32" s="951"/>
      <c r="HX32" s="935"/>
      <c r="HY32" s="280">
        <f t="shared" ref="HY32:HY35" si="52">IF(ISTEXT(EM32), VALUE(EM32), EM32)</f>
        <v>0</v>
      </c>
      <c r="HZ32" s="280">
        <f t="shared" ref="HZ32:HZ35" si="53">IF(ISTEXT(EN32), VALUE(EN32), EN32)</f>
        <v>0</v>
      </c>
      <c r="IA32" s="280">
        <f t="shared" ref="IA32:IA35" si="54">IF(ISTEXT(EO32), VALUE(EO32), EO32)</f>
        <v>0</v>
      </c>
      <c r="IB32" s="935"/>
      <c r="IC32" s="935"/>
    </row>
    <row r="33" spans="1:237" s="936" customFormat="1" ht="22.5" customHeight="1" x14ac:dyDescent="0.25">
      <c r="A33" s="937" t="s">
        <v>3214</v>
      </c>
      <c r="B33" s="938" t="s">
        <v>3215</v>
      </c>
      <c r="C33" s="954" t="s">
        <v>3191</v>
      </c>
      <c r="D33" s="940" t="s">
        <v>3216</v>
      </c>
      <c r="E33" s="940" t="s">
        <v>3217</v>
      </c>
      <c r="F33" s="955" t="s">
        <v>3181</v>
      </c>
      <c r="G33" s="955" t="s">
        <v>3182</v>
      </c>
      <c r="H33" s="942" t="s">
        <v>1294</v>
      </c>
      <c r="I33" s="909" t="s">
        <v>1294</v>
      </c>
      <c r="J33" s="943" t="s">
        <v>3189</v>
      </c>
      <c r="K33" s="956" t="s">
        <v>3186</v>
      </c>
      <c r="L33" s="912">
        <f>CONTINUA!BV33</f>
        <v>0</v>
      </c>
      <c r="M33" s="912">
        <f>CONTINUA!BW33</f>
        <v>0</v>
      </c>
      <c r="N33" s="913"/>
      <c r="O33" s="914" t="s">
        <v>3331</v>
      </c>
      <c r="P33" s="915">
        <v>0</v>
      </c>
      <c r="Q33" s="916"/>
      <c r="R33" s="916"/>
      <c r="S33" s="916"/>
      <c r="T33" s="916"/>
      <c r="U33" s="916"/>
      <c r="V33" s="916"/>
      <c r="W33" s="916"/>
      <c r="X33" s="916"/>
      <c r="Y33" s="916"/>
      <c r="Z33" s="916"/>
      <c r="AA33" s="916"/>
      <c r="AB33" s="916"/>
      <c r="AC33" s="916"/>
      <c r="AD33" s="916"/>
      <c r="AE33" s="916"/>
      <c r="AF33" s="916"/>
      <c r="AG33" s="916"/>
      <c r="AH33" s="916"/>
      <c r="AI33" s="916"/>
      <c r="AJ33" s="916"/>
      <c r="AK33" s="916"/>
      <c r="AL33" s="916"/>
      <c r="AM33" s="916"/>
      <c r="AN33" s="916"/>
      <c r="AO33" s="916"/>
      <c r="AP33" s="916"/>
      <c r="AQ33" s="916"/>
      <c r="AR33" s="916"/>
      <c r="AS33" s="916"/>
      <c r="AT33" s="916"/>
      <c r="AU33" s="916"/>
      <c r="AV33" s="916"/>
      <c r="AW33" s="916"/>
      <c r="AX33" s="916"/>
      <c r="AY33" s="916"/>
      <c r="AZ33" s="916"/>
      <c r="BA33" s="916"/>
      <c r="BB33" s="916"/>
      <c r="BC33" s="916"/>
      <c r="BD33" s="916"/>
      <c r="BE33" s="916"/>
      <c r="BF33" s="916"/>
      <c r="BG33" s="916"/>
      <c r="BH33" s="916"/>
      <c r="BI33" s="916"/>
      <c r="BJ33" s="916"/>
      <c r="BK33" s="916"/>
      <c r="BL33" s="916"/>
      <c r="BM33" s="916"/>
      <c r="BN33" s="916"/>
      <c r="BO33" s="916"/>
      <c r="BP33" s="916"/>
      <c r="BQ33" s="916"/>
      <c r="BR33" s="916"/>
      <c r="BS33" s="916"/>
      <c r="BT33" s="916"/>
      <c r="BU33" s="916"/>
      <c r="BV33" s="916"/>
      <c r="BW33" s="916"/>
      <c r="BX33" s="916"/>
      <c r="BY33" s="916"/>
      <c r="BZ33" s="916"/>
      <c r="CA33" s="916"/>
      <c r="CB33" s="916"/>
      <c r="CC33" s="916"/>
      <c r="CD33" s="916"/>
      <c r="CE33" s="916"/>
      <c r="CF33" s="916"/>
      <c r="CG33" s="916"/>
      <c r="CH33" s="916"/>
      <c r="CI33" s="916"/>
      <c r="CJ33" s="916"/>
      <c r="CK33" s="916"/>
      <c r="CL33" s="916"/>
      <c r="CM33" s="916"/>
      <c r="CN33" s="916"/>
      <c r="CO33" s="916"/>
      <c r="CP33" s="916"/>
      <c r="CQ33" s="916"/>
      <c r="CR33" s="916"/>
      <c r="CS33" s="916"/>
      <c r="CT33" s="916"/>
      <c r="CU33" s="916"/>
      <c r="CV33" s="916"/>
      <c r="CW33" s="916"/>
      <c r="CX33" s="916"/>
      <c r="CY33" s="916"/>
      <c r="CZ33" s="916"/>
      <c r="DA33" s="916"/>
      <c r="DB33" s="916"/>
      <c r="DC33" s="916"/>
      <c r="DD33" s="916"/>
      <c r="DE33" s="916"/>
      <c r="DF33" s="916"/>
      <c r="DG33" s="916"/>
      <c r="DH33" s="916"/>
      <c r="DI33" s="916"/>
      <c r="DJ33" s="916"/>
      <c r="DK33" s="916"/>
      <c r="DL33" s="916"/>
      <c r="DM33" s="916"/>
      <c r="DN33" s="916"/>
      <c r="DO33" s="916"/>
      <c r="DP33" s="916"/>
      <c r="DQ33" s="916"/>
      <c r="DR33" s="916"/>
      <c r="DS33" s="916"/>
      <c r="DT33" s="916"/>
      <c r="DU33" s="916"/>
      <c r="DV33" s="916"/>
      <c r="DW33" s="916"/>
      <c r="DX33" s="916"/>
      <c r="DY33" s="916"/>
      <c r="DZ33" s="916"/>
      <c r="EA33" s="916"/>
      <c r="EB33" s="916"/>
      <c r="EC33" s="916"/>
      <c r="ED33" s="916"/>
      <c r="EE33" s="916"/>
      <c r="EF33" s="916"/>
      <c r="EG33" s="916"/>
      <c r="EH33" s="916"/>
      <c r="EI33" s="916"/>
      <c r="EJ33" s="917"/>
      <c r="EK33" s="944"/>
      <c r="EL33" s="945"/>
      <c r="EM33" s="946"/>
      <c r="EN33" s="947"/>
      <c r="EO33" s="948"/>
      <c r="EP33" s="921">
        <f t="shared" si="22"/>
        <v>0</v>
      </c>
      <c r="EQ33" s="921">
        <f t="shared" si="23"/>
        <v>0</v>
      </c>
      <c r="ER33" s="921">
        <f t="shared" si="24"/>
        <v>0</v>
      </c>
      <c r="ES33" s="921">
        <f t="shared" si="25"/>
        <v>0</v>
      </c>
      <c r="ET33" s="921">
        <f t="shared" si="26"/>
        <v>0</v>
      </c>
      <c r="EU33" s="921">
        <f t="shared" si="27"/>
        <v>0</v>
      </c>
      <c r="EV33" s="922">
        <f t="shared" si="28"/>
        <v>0</v>
      </c>
      <c r="EW33" s="950"/>
      <c r="EX33" s="924">
        <f t="shared" si="50"/>
        <v>0</v>
      </c>
      <c r="EY33" s="925">
        <f>(L33*regular)+(M33*Cadeirantee)</f>
        <v>0</v>
      </c>
      <c r="EZ33" s="926">
        <f>SUMIF(FG33:GJ33,"&gt;0")</f>
        <v>0</v>
      </c>
      <c r="FA33" s="926">
        <f>SUMIF(FG33:GJ33,"&lt;0")+SUMIF(GN33:HP33,"&lt;0")</f>
        <v>0</v>
      </c>
      <c r="FB33" s="925">
        <v>0</v>
      </c>
      <c r="FC33" s="950">
        <f>N33*km*'VALORES TABELA'!$B$13</f>
        <v>0</v>
      </c>
      <c r="FD33" s="928">
        <f t="shared" si="51"/>
        <v>0</v>
      </c>
      <c r="FE33" s="986"/>
      <c r="FF33" s="957"/>
      <c r="FG33" s="957"/>
      <c r="FH33" s="957"/>
      <c r="FI33" s="957"/>
      <c r="FJ33" s="957"/>
      <c r="FK33" s="957"/>
      <c r="FL33" s="957"/>
      <c r="FM33" s="957"/>
      <c r="FN33" s="957"/>
      <c r="FO33" s="957"/>
      <c r="FP33" s="957"/>
      <c r="FQ33" s="957"/>
      <c r="FR33" s="957"/>
      <c r="FS33" s="957"/>
      <c r="FT33" s="957"/>
      <c r="FU33" s="957"/>
      <c r="FV33" s="957"/>
      <c r="FW33" s="957"/>
      <c r="FX33" s="957"/>
      <c r="FY33" s="957"/>
      <c r="FZ33" s="957"/>
      <c r="GA33" s="957"/>
      <c r="GB33" s="957"/>
      <c r="GC33" s="957"/>
      <c r="GD33" s="957"/>
      <c r="GE33" s="957"/>
      <c r="GF33" s="957"/>
      <c r="GG33" s="957"/>
      <c r="GH33" s="957"/>
      <c r="GI33" s="957"/>
      <c r="GJ33" s="957"/>
      <c r="GK33" s="953"/>
      <c r="GL33" s="932">
        <f t="shared" si="30"/>
        <v>0</v>
      </c>
      <c r="GM33" s="933"/>
      <c r="GN33" s="934"/>
      <c r="GO33" s="934"/>
      <c r="GP33" s="934"/>
      <c r="GQ33" s="934"/>
      <c r="GR33" s="934"/>
      <c r="GS33" s="934"/>
      <c r="GT33" s="934"/>
      <c r="GU33" s="934"/>
      <c r="GV33" s="934"/>
      <c r="GW33" s="934"/>
      <c r="GX33" s="934"/>
      <c r="GY33" s="934"/>
      <c r="GZ33" s="934"/>
      <c r="HA33" s="934"/>
      <c r="HB33" s="934"/>
      <c r="HC33" s="934"/>
      <c r="HD33" s="934"/>
      <c r="HE33" s="934"/>
      <c r="HF33" s="934"/>
      <c r="HG33" s="934"/>
      <c r="HH33" s="934"/>
      <c r="HI33" s="934"/>
      <c r="HJ33" s="934"/>
      <c r="HK33" s="934"/>
      <c r="HL33" s="934"/>
      <c r="HM33" s="934"/>
      <c r="HN33" s="934"/>
      <c r="HO33" s="934"/>
      <c r="HP33" s="934"/>
      <c r="HQ33" s="935"/>
      <c r="HR33" s="935"/>
      <c r="HS33" s="935"/>
      <c r="HT33" s="935"/>
      <c r="HU33" s="935"/>
      <c r="HV33" s="935"/>
      <c r="HW33" s="951"/>
      <c r="HX33" s="935"/>
      <c r="HY33" s="280">
        <f t="shared" si="52"/>
        <v>0</v>
      </c>
      <c r="HZ33" s="280">
        <f t="shared" si="53"/>
        <v>0</v>
      </c>
      <c r="IA33" s="280">
        <f t="shared" si="54"/>
        <v>0</v>
      </c>
      <c r="IB33" s="935"/>
      <c r="IC33" s="935"/>
    </row>
    <row r="34" spans="1:237" s="936" customFormat="1" ht="22.5" customHeight="1" x14ac:dyDescent="0.25">
      <c r="A34" s="937" t="s">
        <v>3214</v>
      </c>
      <c r="B34" s="938" t="s">
        <v>3215</v>
      </c>
      <c r="C34" s="954" t="s">
        <v>3191</v>
      </c>
      <c r="D34" s="940" t="s">
        <v>3216</v>
      </c>
      <c r="E34" s="940" t="s">
        <v>3217</v>
      </c>
      <c r="F34" s="955" t="s">
        <v>3181</v>
      </c>
      <c r="G34" s="955" t="s">
        <v>3182</v>
      </c>
      <c r="H34" s="942" t="s">
        <v>1294</v>
      </c>
      <c r="I34" s="909" t="s">
        <v>1294</v>
      </c>
      <c r="J34" s="943" t="s">
        <v>3189</v>
      </c>
      <c r="K34" s="956" t="s">
        <v>3187</v>
      </c>
      <c r="L34" s="912">
        <f>CONTINUA!BV34</f>
        <v>0</v>
      </c>
      <c r="M34" s="912">
        <f>CONTINUA!BW34</f>
        <v>0</v>
      </c>
      <c r="N34" s="913"/>
      <c r="O34" s="914" t="s">
        <v>3331</v>
      </c>
      <c r="P34" s="915">
        <v>0</v>
      </c>
      <c r="Q34" s="916"/>
      <c r="R34" s="916"/>
      <c r="S34" s="916"/>
      <c r="T34" s="916"/>
      <c r="U34" s="916"/>
      <c r="V34" s="916"/>
      <c r="W34" s="916"/>
      <c r="X34" s="916"/>
      <c r="Y34" s="916"/>
      <c r="Z34" s="916"/>
      <c r="AA34" s="916"/>
      <c r="AB34" s="916"/>
      <c r="AC34" s="916"/>
      <c r="AD34" s="916"/>
      <c r="AE34" s="916"/>
      <c r="AF34" s="916"/>
      <c r="AG34" s="916"/>
      <c r="AH34" s="916"/>
      <c r="AI34" s="916"/>
      <c r="AJ34" s="916"/>
      <c r="AK34" s="916"/>
      <c r="AL34" s="916"/>
      <c r="AM34" s="916"/>
      <c r="AN34" s="916"/>
      <c r="AO34" s="916"/>
      <c r="AP34" s="916"/>
      <c r="AQ34" s="916"/>
      <c r="AR34" s="916"/>
      <c r="AS34" s="916"/>
      <c r="AT34" s="916"/>
      <c r="AU34" s="916"/>
      <c r="AV34" s="916"/>
      <c r="AW34" s="916"/>
      <c r="AX34" s="916"/>
      <c r="AY34" s="916"/>
      <c r="AZ34" s="916"/>
      <c r="BA34" s="916"/>
      <c r="BB34" s="916"/>
      <c r="BC34" s="916"/>
      <c r="BD34" s="916"/>
      <c r="BE34" s="916"/>
      <c r="BF34" s="916"/>
      <c r="BG34" s="916"/>
      <c r="BH34" s="916"/>
      <c r="BI34" s="916"/>
      <c r="BJ34" s="916"/>
      <c r="BK34" s="916"/>
      <c r="BL34" s="916"/>
      <c r="BM34" s="916"/>
      <c r="BN34" s="916"/>
      <c r="BO34" s="916"/>
      <c r="BP34" s="916"/>
      <c r="BQ34" s="916"/>
      <c r="BR34" s="916"/>
      <c r="BS34" s="916"/>
      <c r="BT34" s="916"/>
      <c r="BU34" s="916"/>
      <c r="BV34" s="916"/>
      <c r="BW34" s="916"/>
      <c r="BX34" s="916"/>
      <c r="BY34" s="916"/>
      <c r="BZ34" s="916"/>
      <c r="CA34" s="916"/>
      <c r="CB34" s="916"/>
      <c r="CC34" s="916"/>
      <c r="CD34" s="916"/>
      <c r="CE34" s="916"/>
      <c r="CF34" s="916"/>
      <c r="CG34" s="916"/>
      <c r="CH34" s="916"/>
      <c r="CI34" s="916"/>
      <c r="CJ34" s="916"/>
      <c r="CK34" s="916"/>
      <c r="CL34" s="916"/>
      <c r="CM34" s="916"/>
      <c r="CN34" s="916"/>
      <c r="CO34" s="916"/>
      <c r="CP34" s="916"/>
      <c r="CQ34" s="916"/>
      <c r="CR34" s="916"/>
      <c r="CS34" s="916"/>
      <c r="CT34" s="916"/>
      <c r="CU34" s="916"/>
      <c r="CV34" s="916"/>
      <c r="CW34" s="916"/>
      <c r="CX34" s="916"/>
      <c r="CY34" s="916"/>
      <c r="CZ34" s="916"/>
      <c r="DA34" s="916"/>
      <c r="DB34" s="916"/>
      <c r="DC34" s="916"/>
      <c r="DD34" s="916"/>
      <c r="DE34" s="916"/>
      <c r="DF34" s="916"/>
      <c r="DG34" s="916"/>
      <c r="DH34" s="916"/>
      <c r="DI34" s="916"/>
      <c r="DJ34" s="916"/>
      <c r="DK34" s="916"/>
      <c r="DL34" s="916"/>
      <c r="DM34" s="916"/>
      <c r="DN34" s="916"/>
      <c r="DO34" s="916"/>
      <c r="DP34" s="916"/>
      <c r="DQ34" s="916"/>
      <c r="DR34" s="916"/>
      <c r="DS34" s="916"/>
      <c r="DT34" s="916"/>
      <c r="DU34" s="916"/>
      <c r="DV34" s="916"/>
      <c r="DW34" s="916"/>
      <c r="DX34" s="916"/>
      <c r="DY34" s="916"/>
      <c r="DZ34" s="916"/>
      <c r="EA34" s="916"/>
      <c r="EB34" s="916"/>
      <c r="EC34" s="916"/>
      <c r="ED34" s="916"/>
      <c r="EE34" s="916"/>
      <c r="EF34" s="916"/>
      <c r="EG34" s="916"/>
      <c r="EH34" s="916"/>
      <c r="EI34" s="916"/>
      <c r="EJ34" s="917"/>
      <c r="EK34" s="944"/>
      <c r="EL34" s="945"/>
      <c r="EM34" s="946"/>
      <c r="EN34" s="947"/>
      <c r="EO34" s="948"/>
      <c r="EP34" s="921">
        <f t="shared" si="22"/>
        <v>0</v>
      </c>
      <c r="EQ34" s="921">
        <f t="shared" si="23"/>
        <v>0</v>
      </c>
      <c r="ER34" s="921">
        <f t="shared" si="24"/>
        <v>0</v>
      </c>
      <c r="ES34" s="921">
        <f t="shared" si="25"/>
        <v>0</v>
      </c>
      <c r="ET34" s="921">
        <f t="shared" si="26"/>
        <v>0</v>
      </c>
      <c r="EU34" s="921">
        <f t="shared" si="27"/>
        <v>0</v>
      </c>
      <c r="EV34" s="922">
        <f t="shared" si="28"/>
        <v>0</v>
      </c>
      <c r="EW34" s="958"/>
      <c r="EX34" s="924">
        <f t="shared" si="50"/>
        <v>0</v>
      </c>
      <c r="EY34" s="925">
        <f>(L34*regular)+(M34*Cadeirantee)</f>
        <v>0</v>
      </c>
      <c r="EZ34" s="926">
        <f>SUMIF(FG34:GJ34,"&gt;0")</f>
        <v>0</v>
      </c>
      <c r="FA34" s="926">
        <f>SUMIF(FG34:GJ34,"&lt;0")+SUMIF(GN34:HP34,"&lt;0")</f>
        <v>0</v>
      </c>
      <c r="FB34" s="925">
        <v>0</v>
      </c>
      <c r="FC34" s="950">
        <f>N34*km*'VALORES TABELA'!$B$13</f>
        <v>0</v>
      </c>
      <c r="FD34" s="928">
        <f t="shared" si="51"/>
        <v>0</v>
      </c>
      <c r="FE34" s="986"/>
      <c r="FF34" s="959"/>
      <c r="FG34" s="959"/>
      <c r="FH34" s="959"/>
      <c r="FI34" s="959"/>
      <c r="FJ34" s="959"/>
      <c r="FK34" s="959"/>
      <c r="FL34" s="959"/>
      <c r="FM34" s="959"/>
      <c r="FN34" s="959"/>
      <c r="FO34" s="959"/>
      <c r="FP34" s="959"/>
      <c r="FQ34" s="959"/>
      <c r="FR34" s="959"/>
      <c r="FS34" s="959"/>
      <c r="FT34" s="959"/>
      <c r="FU34" s="959"/>
      <c r="FV34" s="959"/>
      <c r="FW34" s="959"/>
      <c r="FX34" s="959"/>
      <c r="FY34" s="959"/>
      <c r="FZ34" s="959"/>
      <c r="GA34" s="959"/>
      <c r="GB34" s="959"/>
      <c r="GC34" s="959"/>
      <c r="GD34" s="959"/>
      <c r="GE34" s="959"/>
      <c r="GF34" s="959"/>
      <c r="GG34" s="959"/>
      <c r="GH34" s="959"/>
      <c r="GI34" s="959"/>
      <c r="GJ34" s="959"/>
      <c r="GK34" s="960"/>
      <c r="GL34" s="932">
        <f t="shared" si="30"/>
        <v>0</v>
      </c>
      <c r="GM34" s="933"/>
      <c r="GN34" s="934"/>
      <c r="GO34" s="934"/>
      <c r="GP34" s="934"/>
      <c r="GQ34" s="934"/>
      <c r="GR34" s="934"/>
      <c r="GS34" s="934"/>
      <c r="GT34" s="934"/>
      <c r="GU34" s="934"/>
      <c r="GV34" s="934"/>
      <c r="GW34" s="934"/>
      <c r="GX34" s="934"/>
      <c r="GY34" s="934"/>
      <c r="GZ34" s="934"/>
      <c r="HA34" s="934"/>
      <c r="HB34" s="934"/>
      <c r="HC34" s="934"/>
      <c r="HD34" s="934"/>
      <c r="HE34" s="934"/>
      <c r="HF34" s="934"/>
      <c r="HG34" s="934"/>
      <c r="HH34" s="934"/>
      <c r="HI34" s="934"/>
      <c r="HJ34" s="934"/>
      <c r="HK34" s="934"/>
      <c r="HL34" s="934"/>
      <c r="HM34" s="934"/>
      <c r="HN34" s="934"/>
      <c r="HO34" s="934"/>
      <c r="HP34" s="934"/>
      <c r="HQ34" s="935"/>
      <c r="HR34" s="961"/>
      <c r="HS34" s="961"/>
      <c r="HT34" s="961"/>
      <c r="HU34" s="961"/>
      <c r="HV34" s="961"/>
      <c r="HW34" s="951"/>
      <c r="HX34" s="961"/>
      <c r="HY34" s="280">
        <f t="shared" si="52"/>
        <v>0</v>
      </c>
      <c r="HZ34" s="280">
        <f t="shared" si="53"/>
        <v>0</v>
      </c>
      <c r="IA34" s="280">
        <f t="shared" si="54"/>
        <v>0</v>
      </c>
      <c r="IB34" s="961"/>
      <c r="IC34" s="961"/>
    </row>
    <row r="35" spans="1:237" s="936" customFormat="1" ht="22.5" customHeight="1" thickBot="1" x14ac:dyDescent="0.3">
      <c r="A35" s="962" t="s">
        <v>3214</v>
      </c>
      <c r="B35" s="963" t="s">
        <v>3215</v>
      </c>
      <c r="C35" s="964" t="s">
        <v>3191</v>
      </c>
      <c r="D35" s="965" t="s">
        <v>3216</v>
      </c>
      <c r="E35" s="965" t="s">
        <v>3217</v>
      </c>
      <c r="F35" s="966" t="s">
        <v>3181</v>
      </c>
      <c r="G35" s="966" t="s">
        <v>3182</v>
      </c>
      <c r="H35" s="967" t="s">
        <v>1294</v>
      </c>
      <c r="I35" s="968" t="s">
        <v>1294</v>
      </c>
      <c r="J35" s="943" t="s">
        <v>3189</v>
      </c>
      <c r="K35" s="969" t="s">
        <v>60</v>
      </c>
      <c r="L35" s="912">
        <f>CONTINUA!BV35</f>
        <v>0</v>
      </c>
      <c r="M35" s="912">
        <f>CONTINUA!BW35</f>
        <v>0</v>
      </c>
      <c r="N35" s="913"/>
      <c r="O35" s="914" t="s">
        <v>3331</v>
      </c>
      <c r="P35" s="915">
        <v>0</v>
      </c>
      <c r="Q35" s="916"/>
      <c r="R35" s="916"/>
      <c r="S35" s="916"/>
      <c r="T35" s="916"/>
      <c r="U35" s="916"/>
      <c r="V35" s="916"/>
      <c r="W35" s="916"/>
      <c r="X35" s="916"/>
      <c r="Y35" s="916"/>
      <c r="Z35" s="916"/>
      <c r="AA35" s="916"/>
      <c r="AB35" s="916"/>
      <c r="AC35" s="916"/>
      <c r="AD35" s="916"/>
      <c r="AE35" s="916"/>
      <c r="AF35" s="916"/>
      <c r="AG35" s="916"/>
      <c r="AH35" s="916"/>
      <c r="AI35" s="916"/>
      <c r="AJ35" s="916"/>
      <c r="AK35" s="916"/>
      <c r="AL35" s="916"/>
      <c r="AM35" s="916"/>
      <c r="AN35" s="916"/>
      <c r="AO35" s="916"/>
      <c r="AP35" s="916"/>
      <c r="AQ35" s="916"/>
      <c r="AR35" s="916"/>
      <c r="AS35" s="916"/>
      <c r="AT35" s="916"/>
      <c r="AU35" s="916"/>
      <c r="AV35" s="916"/>
      <c r="AW35" s="916"/>
      <c r="AX35" s="916"/>
      <c r="AY35" s="916"/>
      <c r="AZ35" s="916"/>
      <c r="BA35" s="916"/>
      <c r="BB35" s="916"/>
      <c r="BC35" s="916"/>
      <c r="BD35" s="916"/>
      <c r="BE35" s="916"/>
      <c r="BF35" s="916"/>
      <c r="BG35" s="916"/>
      <c r="BH35" s="916"/>
      <c r="BI35" s="916"/>
      <c r="BJ35" s="916"/>
      <c r="BK35" s="916"/>
      <c r="BL35" s="916"/>
      <c r="BM35" s="916"/>
      <c r="BN35" s="916"/>
      <c r="BO35" s="916"/>
      <c r="BP35" s="916"/>
      <c r="BQ35" s="916"/>
      <c r="BR35" s="916"/>
      <c r="BS35" s="916"/>
      <c r="BT35" s="916"/>
      <c r="BU35" s="916"/>
      <c r="BV35" s="916"/>
      <c r="BW35" s="916"/>
      <c r="BX35" s="916"/>
      <c r="BY35" s="916"/>
      <c r="BZ35" s="916"/>
      <c r="CA35" s="916"/>
      <c r="CB35" s="916"/>
      <c r="CC35" s="916"/>
      <c r="CD35" s="916"/>
      <c r="CE35" s="916"/>
      <c r="CF35" s="916"/>
      <c r="CG35" s="916"/>
      <c r="CH35" s="916"/>
      <c r="CI35" s="916"/>
      <c r="CJ35" s="916"/>
      <c r="CK35" s="916"/>
      <c r="CL35" s="916"/>
      <c r="CM35" s="916"/>
      <c r="CN35" s="916"/>
      <c r="CO35" s="916"/>
      <c r="CP35" s="916"/>
      <c r="CQ35" s="916"/>
      <c r="CR35" s="916"/>
      <c r="CS35" s="916"/>
      <c r="CT35" s="916"/>
      <c r="CU35" s="916"/>
      <c r="CV35" s="916"/>
      <c r="CW35" s="916"/>
      <c r="CX35" s="916"/>
      <c r="CY35" s="916"/>
      <c r="CZ35" s="916"/>
      <c r="DA35" s="916"/>
      <c r="DB35" s="916"/>
      <c r="DC35" s="916"/>
      <c r="DD35" s="916"/>
      <c r="DE35" s="916"/>
      <c r="DF35" s="916"/>
      <c r="DG35" s="916"/>
      <c r="DH35" s="916"/>
      <c r="DI35" s="916"/>
      <c r="DJ35" s="916"/>
      <c r="DK35" s="916"/>
      <c r="DL35" s="916"/>
      <c r="DM35" s="916"/>
      <c r="DN35" s="916"/>
      <c r="DO35" s="916"/>
      <c r="DP35" s="916"/>
      <c r="DQ35" s="916"/>
      <c r="DR35" s="916"/>
      <c r="DS35" s="916"/>
      <c r="DT35" s="916"/>
      <c r="DU35" s="916"/>
      <c r="DV35" s="916"/>
      <c r="DW35" s="916"/>
      <c r="DX35" s="916"/>
      <c r="DY35" s="916"/>
      <c r="DZ35" s="916"/>
      <c r="EA35" s="916"/>
      <c r="EB35" s="916"/>
      <c r="EC35" s="916"/>
      <c r="ED35" s="916"/>
      <c r="EE35" s="916"/>
      <c r="EF35" s="916"/>
      <c r="EG35" s="916"/>
      <c r="EH35" s="916"/>
      <c r="EI35" s="916"/>
      <c r="EJ35" s="917"/>
      <c r="EK35" s="970"/>
      <c r="EL35" s="971"/>
      <c r="EM35" s="972"/>
      <c r="EN35" s="973"/>
      <c r="EO35" s="973"/>
      <c r="EP35" s="974">
        <f t="shared" si="22"/>
        <v>0</v>
      </c>
      <c r="EQ35" s="974">
        <f t="shared" si="23"/>
        <v>0</v>
      </c>
      <c r="ER35" s="974">
        <f t="shared" si="24"/>
        <v>0</v>
      </c>
      <c r="ES35" s="974">
        <f t="shared" si="25"/>
        <v>0</v>
      </c>
      <c r="ET35" s="974">
        <f t="shared" si="26"/>
        <v>0</v>
      </c>
      <c r="EU35" s="974">
        <f t="shared" si="27"/>
        <v>0</v>
      </c>
      <c r="EV35" s="922">
        <f t="shared" si="28"/>
        <v>0</v>
      </c>
      <c r="EW35" s="975"/>
      <c r="EX35" s="976">
        <v>0</v>
      </c>
      <c r="EY35" s="977">
        <v>0</v>
      </c>
      <c r="EZ35" s="978">
        <v>0</v>
      </c>
      <c r="FA35" s="978">
        <v>0</v>
      </c>
      <c r="FB35" s="977">
        <f>SUM(FF35:GI35)/2</f>
        <v>0</v>
      </c>
      <c r="FC35" s="979">
        <f>N35*km*'VALORES TABELA'!$B$13</f>
        <v>0</v>
      </c>
      <c r="FD35" s="928">
        <f t="shared" si="51"/>
        <v>0</v>
      </c>
      <c r="FE35" s="987"/>
      <c r="FF35" s="981">
        <f>((Q35+S35)*Percapita)+((R35+T35)*Cadeirante)</f>
        <v>0</v>
      </c>
      <c r="FG35" s="981">
        <f>((U35+W35)*Percapita/30*FG$4)+((V35+X35)*Cadeirante/30*FG$4)</f>
        <v>0</v>
      </c>
      <c r="FH35" s="981">
        <f>((Y35+AA35)*Percapita/30*FH$4)+((Z35+AB35)*Cadeirante/30*FH$4)</f>
        <v>0</v>
      </c>
      <c r="FI35" s="981">
        <f>((AC35+AE35)*Percapita/30*FI$4)+((AD35+AF35)*Cadeirante/30*FI$4)</f>
        <v>0</v>
      </c>
      <c r="FJ35" s="981">
        <f>((AG35+AI35)*Percapita/30*FJ$4)+((AH35+AJ35)*Cadeirante/30*FJ$4)</f>
        <v>0</v>
      </c>
      <c r="FK35" s="981">
        <f>((AK35+AM35)*Percapita/30*FK$4)+((AL35+AN35)*Cadeirante/30*FK$4)</f>
        <v>0</v>
      </c>
      <c r="FL35" s="981">
        <f>((AO35+AQ35)*Percapita/30*FL$4)+((AP35+AR35)*Cadeirante/30*FL$4)</f>
        <v>0</v>
      </c>
      <c r="FM35" s="981">
        <f>((AS35+AU35)*Percapita/30*FM$4)+((AT35+AV35)*Cadeirante/30*FM$4)</f>
        <v>0</v>
      </c>
      <c r="FN35" s="981">
        <f>((AW35+AY35)*Percapita/30*FN$4)+((AX35+AZ35)*Cadeirante/30*FN$4)</f>
        <v>0</v>
      </c>
      <c r="FO35" s="981">
        <f>((BA35+BC35)*Percapita/30*FO$4)+((BB35+BD35)*Cadeirante/30*FO$4)</f>
        <v>0</v>
      </c>
      <c r="FP35" s="981">
        <f>((BE35+BG35)*Percapita/30*FP$4)+((BF35+BH35)*Cadeirante/30*FP$4)</f>
        <v>0</v>
      </c>
      <c r="FQ35" s="981">
        <f>((BI35+BK35)*Percapita/30*FQ$4)+((BJ35+BL35)*Cadeirante/30*FQ$4)</f>
        <v>0</v>
      </c>
      <c r="FR35" s="981">
        <f>((BM35+BO35)*Percapita/30*FR$4)+((BN35+BP35)*Cadeirante/30*FR$4)</f>
        <v>0</v>
      </c>
      <c r="FS35" s="981">
        <f>((BQ35+BS35)*Percapita/30*FS$4)+((BR35+BT35)*Cadeirante/30*FS$4)</f>
        <v>0</v>
      </c>
      <c r="FT35" s="981">
        <f>((BU35+BW35)*Percapita/30*FT$4)+((BV35+BX35)*Cadeirante/30*FT$4)</f>
        <v>0</v>
      </c>
      <c r="FU35" s="981">
        <f>((BY35+CA35)*Percapita/30*FU$4)+((BZ35+CB35)*Cadeirante/30*FU$4)</f>
        <v>0</v>
      </c>
      <c r="FV35" s="981">
        <f>((CC35+CE35)*Percapita/30*FV$4)+((CD35+CF35)*Cadeirante/30*FV$4)</f>
        <v>0</v>
      </c>
      <c r="FW35" s="981">
        <f>((CG35+CI35)*Percapita/30*FW$4)+((CI35+CK35)*Cadeirante/30*FW$4)</f>
        <v>0</v>
      </c>
      <c r="FX35" s="981">
        <f>((CK35+CM35)*Percapita/30*FX$4)+((CL35+CN35)*Cadeirante/30*FX$4)</f>
        <v>0</v>
      </c>
      <c r="FY35" s="981">
        <f>((CO35+CQ35)*Percapita/30*FY$4)+((CP35+CR35)*Cadeirante/30*FY$4)</f>
        <v>0</v>
      </c>
      <c r="FZ35" s="981">
        <f>((CS35+CU35)*Percapita/30*FZ$4)+((CT35+CV35)*Cadeirante/30*FZ$4)</f>
        <v>0</v>
      </c>
      <c r="GA35" s="981">
        <f>((CW35+CY35)*Percapita/30*GA$4)+((CX35+CZ35)*Cadeirante/30*GA$4)</f>
        <v>0</v>
      </c>
      <c r="GB35" s="981">
        <f>((DA35+DC35)*Percapita/30*GB$4)+((DB35+DD35)*Cadeirante/30*GB$4)</f>
        <v>0</v>
      </c>
      <c r="GC35" s="981">
        <f>((DE35+DG35)*Percapita/30*GC$4)+((DF35+DH35)*Cadeirante/30*GC$4)</f>
        <v>0</v>
      </c>
      <c r="GD35" s="981">
        <f>((DI35+DK35)*Percapita/30*GD$4)+((DJ35+DL35)*Cadeirante/30*GD$4)</f>
        <v>0</v>
      </c>
      <c r="GE35" s="981">
        <f>((DM35+DO35)*Percapita/30*GE$4)+((DN35+DP35)*Cadeirante/30*GE$4)</f>
        <v>0</v>
      </c>
      <c r="GF35" s="981">
        <f>((DQ35+DS35)*Percapita/30*GF$4)+((DR35+DT35)*Cadeirante/30*GF$4)</f>
        <v>0</v>
      </c>
      <c r="GG35" s="981">
        <f>((DU35+DW35)*Percapita/30*GG$4)+((DV35+DX35)*Cadeirante/30*GG$4)</f>
        <v>0</v>
      </c>
      <c r="GH35" s="981">
        <f>((DY35+EA35)*Percapita/30*GH$4)+((DZ35+EB35)*Cadeirante/30*GH$4)</f>
        <v>0</v>
      </c>
      <c r="GI35" s="981">
        <f>((EC35+EE35)*Percapita/30*GI$4)+((ED35+EF35)*Cadeirante/30*GI$4)</f>
        <v>0</v>
      </c>
      <c r="GJ35" s="981">
        <f>((EG35+EI35)*Percapita)+((EH35+EJ35)*Cadeirante)</f>
        <v>0</v>
      </c>
      <c r="GK35" s="982"/>
      <c r="GL35" s="932">
        <f t="shared" si="30"/>
        <v>0</v>
      </c>
      <c r="GM35" s="933"/>
      <c r="GN35" s="983"/>
      <c r="GO35" s="983"/>
      <c r="GP35" s="983"/>
      <c r="GQ35" s="983"/>
      <c r="GR35" s="983"/>
      <c r="GS35" s="983"/>
      <c r="GT35" s="983"/>
      <c r="GU35" s="983"/>
      <c r="GV35" s="983"/>
      <c r="GW35" s="983"/>
      <c r="GX35" s="983"/>
      <c r="GY35" s="983"/>
      <c r="GZ35" s="983"/>
      <c r="HA35" s="983"/>
      <c r="HB35" s="983"/>
      <c r="HC35" s="983"/>
      <c r="HD35" s="983"/>
      <c r="HE35" s="983"/>
      <c r="HF35" s="983"/>
      <c r="HG35" s="983"/>
      <c r="HH35" s="983"/>
      <c r="HI35" s="983"/>
      <c r="HJ35" s="983"/>
      <c r="HK35" s="983"/>
      <c r="HL35" s="983"/>
      <c r="HM35" s="983"/>
      <c r="HN35" s="983"/>
      <c r="HO35" s="983"/>
      <c r="HP35" s="984"/>
      <c r="HQ35" s="935"/>
      <c r="HW35" s="980"/>
      <c r="HY35" s="280">
        <f t="shared" si="52"/>
        <v>0</v>
      </c>
      <c r="HZ35" s="280">
        <f t="shared" si="53"/>
        <v>0</v>
      </c>
      <c r="IA35" s="280">
        <f t="shared" si="54"/>
        <v>0</v>
      </c>
    </row>
    <row r="36" spans="1:237" s="106" customFormat="1" ht="22.5" customHeight="1" x14ac:dyDescent="0.25">
      <c r="A36" t="s">
        <v>3218</v>
      </c>
      <c r="B36" s="522" t="s">
        <v>3219</v>
      </c>
      <c r="C36" s="523">
        <v>1</v>
      </c>
      <c r="D36" s="524" t="s">
        <v>3220</v>
      </c>
      <c r="E36" s="524" t="s">
        <v>3221</v>
      </c>
      <c r="F36" s="525" t="s">
        <v>3181</v>
      </c>
      <c r="G36" s="525" t="s">
        <v>3182</v>
      </c>
      <c r="H36" s="350" t="s">
        <v>1301</v>
      </c>
      <c r="I36" s="351" t="s">
        <v>1301</v>
      </c>
      <c r="J36" s="409" t="s">
        <v>3183</v>
      </c>
      <c r="K36" s="410" t="s">
        <v>3184</v>
      </c>
      <c r="L36" s="329">
        <f>CONTINUA!BV36</f>
        <v>0</v>
      </c>
      <c r="M36" s="329">
        <f>CONTINUA!BW36</f>
        <v>0</v>
      </c>
      <c r="N36" s="657"/>
      <c r="O36" s="658" t="s">
        <v>3332</v>
      </c>
      <c r="P36" s="659">
        <v>0</v>
      </c>
      <c r="Q36" s="400">
        <v>3</v>
      </c>
      <c r="R36" s="401"/>
      <c r="S36" s="400"/>
      <c r="T36" s="401"/>
      <c r="U36" s="400"/>
      <c r="V36" s="401"/>
      <c r="W36" s="400"/>
      <c r="X36" s="401"/>
      <c r="Y36" s="400"/>
      <c r="Z36" s="401"/>
      <c r="AA36" s="400"/>
      <c r="AB36" s="401"/>
      <c r="AC36" s="400"/>
      <c r="AD36" s="401"/>
      <c r="AE36" s="400"/>
      <c r="AF36" s="401"/>
      <c r="AG36" s="400"/>
      <c r="AH36" s="401"/>
      <c r="AI36" s="400"/>
      <c r="AJ36" s="401"/>
      <c r="AK36" s="400"/>
      <c r="AL36" s="401"/>
      <c r="AM36" s="400"/>
      <c r="AN36" s="401"/>
      <c r="AO36" s="400"/>
      <c r="AP36" s="401"/>
      <c r="AQ36" s="400"/>
      <c r="AR36" s="401"/>
      <c r="AS36" s="400"/>
      <c r="AT36" s="401"/>
      <c r="AU36" s="400"/>
      <c r="AV36" s="401"/>
      <c r="AW36" s="400"/>
      <c r="AX36" s="401"/>
      <c r="AY36" s="400"/>
      <c r="AZ36" s="401"/>
      <c r="BA36" s="400"/>
      <c r="BB36" s="401"/>
      <c r="BC36" s="400"/>
      <c r="BD36" s="401"/>
      <c r="BE36" s="400"/>
      <c r="BF36" s="401"/>
      <c r="BG36" s="400"/>
      <c r="BH36" s="401"/>
      <c r="BI36" s="400"/>
      <c r="BJ36" s="401"/>
      <c r="BK36" s="400"/>
      <c r="BL36" s="401"/>
      <c r="BM36" s="400"/>
      <c r="BN36" s="401"/>
      <c r="BO36" s="400"/>
      <c r="BP36" s="401"/>
      <c r="BQ36" s="400"/>
      <c r="BR36" s="401"/>
      <c r="BS36" s="400"/>
      <c r="BT36" s="401"/>
      <c r="BU36" s="400"/>
      <c r="BV36" s="401"/>
      <c r="BW36" s="400"/>
      <c r="BX36" s="401"/>
      <c r="BY36" s="400"/>
      <c r="BZ36" s="401"/>
      <c r="CA36" s="400"/>
      <c r="CB36" s="401"/>
      <c r="CC36" s="400"/>
      <c r="CD36" s="401"/>
      <c r="CE36" s="400"/>
      <c r="CF36" s="401"/>
      <c r="CG36" s="400"/>
      <c r="CH36" s="401"/>
      <c r="CI36" s="400"/>
      <c r="CJ36" s="401"/>
      <c r="CK36" s="400"/>
      <c r="CL36" s="401"/>
      <c r="CM36" s="400"/>
      <c r="CN36" s="401"/>
      <c r="CO36" s="400"/>
      <c r="CP36" s="401"/>
      <c r="CQ36" s="400"/>
      <c r="CR36" s="401"/>
      <c r="CS36" s="400"/>
      <c r="CT36" s="401"/>
      <c r="CU36" s="400"/>
      <c r="CV36" s="401"/>
      <c r="CW36" s="400"/>
      <c r="CX36" s="401"/>
      <c r="CY36" s="400"/>
      <c r="CZ36" s="401"/>
      <c r="DA36" s="400"/>
      <c r="DB36" s="401"/>
      <c r="DC36" s="400"/>
      <c r="DD36" s="401"/>
      <c r="DE36" s="400"/>
      <c r="DF36" s="401"/>
      <c r="DG36" s="400"/>
      <c r="DH36" s="401"/>
      <c r="DI36" s="400"/>
      <c r="DJ36" s="401"/>
      <c r="DK36" s="400"/>
      <c r="DL36" s="401"/>
      <c r="DM36" s="400"/>
      <c r="DN36" s="401"/>
      <c r="DO36" s="400"/>
      <c r="DP36" s="401"/>
      <c r="DQ36" s="400"/>
      <c r="DR36" s="401"/>
      <c r="DS36" s="400"/>
      <c r="DT36" s="401"/>
      <c r="DU36" s="400"/>
      <c r="DV36" s="401"/>
      <c r="DW36" s="400"/>
      <c r="DX36" s="401"/>
      <c r="DY36" s="400"/>
      <c r="DZ36" s="401"/>
      <c r="EA36" s="400"/>
      <c r="EB36" s="401"/>
      <c r="EC36" s="400"/>
      <c r="ED36" s="401"/>
      <c r="EE36" s="400"/>
      <c r="EF36" s="401"/>
      <c r="EG36" s="400"/>
      <c r="EH36" s="401"/>
      <c r="EI36" s="400"/>
      <c r="EJ36" s="447"/>
      <c r="EK36" s="510"/>
      <c r="EL36" s="513"/>
      <c r="EM36" s="520"/>
      <c r="EN36" s="520"/>
      <c r="EO36" s="520"/>
      <c r="EP36" s="171">
        <f t="shared" si="22"/>
        <v>3</v>
      </c>
      <c r="EQ36" s="171">
        <f t="shared" si="23"/>
        <v>0</v>
      </c>
      <c r="ER36" s="171">
        <f t="shared" si="24"/>
        <v>0</v>
      </c>
      <c r="ES36" s="171">
        <f t="shared" si="25"/>
        <v>0</v>
      </c>
      <c r="ET36" s="171">
        <f t="shared" si="26"/>
        <v>0</v>
      </c>
      <c r="EU36" s="171">
        <f t="shared" si="27"/>
        <v>0</v>
      </c>
      <c r="EV36" s="172">
        <f t="shared" si="28"/>
        <v>3</v>
      </c>
      <c r="EW36" s="367">
        <f>IF(C36=4,IF(MAX(Q36:EJ38)&gt;0,(Especiall/30*(IF(($G36-$F36)=($G$5-$F$5),30,IF(DAY($G36)=31,($G36-$F36),($G36-$F36)+1)))),0),0)</f>
        <v>0</v>
      </c>
      <c r="EX36" s="248">
        <f t="shared" ref="EX36:EX39" si="55">FF36</f>
        <v>12115.28</v>
      </c>
      <c r="EY36" s="174">
        <f>(L36*regular)+(M36*Cadeirantee)</f>
        <v>0</v>
      </c>
      <c r="EZ36" s="249">
        <f>SUMIF(FG36:GJ36,"&gt;0")</f>
        <v>0</v>
      </c>
      <c r="FA36" s="249">
        <f>SUMIF(FG36:GJ36,"&lt;0")+SUMIF(GN36:HP36,"&lt;0")</f>
        <v>-372.38900000000001</v>
      </c>
      <c r="FB36" s="174">
        <v>0</v>
      </c>
      <c r="FC36" s="175">
        <f>N36*km*'VALORES TABELA'!$B$13</f>
        <v>0</v>
      </c>
      <c r="FD36" s="250">
        <f>GL36</f>
        <v>0</v>
      </c>
      <c r="FE36" s="176">
        <f>(EW36+EW37+EW38+EW39+EX36+EX37+EX38+EX39+EY36+EY37+EY38+EY39+EY40+EZ36+EZ37+EZ38+EZ39+FA36+FA37+FA38+FA39+FC36+FC37+FC38+FC39+HY36-HZ36-IA36+FD36+FD37+FD38+FD39+FB40)</f>
        <v>11742.891000000001</v>
      </c>
      <c r="FF36" s="177">
        <f>IF(C36=4,SUM(Q36+Q37+Q38+S36+S37+S38)*Percapita/30*FF$4+(R36+R37+R38+T36+T37+T38)*Cadeirante/30*FF$4,IF(C36=3,IF(Q39+S39=10,Fixo/30*FF$4+(Q36+Q37+Q38+S36+S37+S38)*Percapita/30*FF$4+(R39+T39)*Cadeirante/30*FF$4,IF(Q39+S39&lt;=9,(Q39+S39)*Crechee/30*FF$4)+(R39+T39)*Cadeirante/30*FF$4+(Q36+Q37+Q38+S36+S37+S38)*Percapita/30*FF$4)+IF(Q39+S39&gt;=11,Fixo/30*FF$4+(Q39+S39-10)*Crechee/30*FF$4,0),IF(C36=2,IF(R36+R37+R38+R39+T36+T37+T38+T39=1,Cadeirante/30*FF$4,IF(R36+R37+R38+R39+T36+T37+T38+T39=2,Fixo/30*FF$4,IF(R36+R37+R38+R39+T36+T37+T38+T39&gt;2,Fixo/30*FF$4+(R36+R37+R38+R39+T36+T37+T38+T39-2)*Cadeirante/30*FF$4)))+(Q36+Q37+Q38+S36+S37+S38)*Percapita/30*FF$4+(Q39+S39)*Crechee/30*FF$4,IF(C36=1,IF(Q36+Q37+Q38+R36+R37+R38+S36+S37+S38+T36+T37+T38&lt;=15,(Q36+Q37+Q38+S36+S37+S38)*Percapita/30*FF$4,IF(Q36+Q37+Q38+R36+R37+R38+S36+S37+S38+T36+T37+T38&gt;=16,Fixo/30*FF$4+(Q36+Q37+Q38+R36+R37+R38+S36+S37+S38+T36+T37-16)*Percapita/30*FF$4))))))</f>
        <v>12115.28</v>
      </c>
      <c r="FG36" s="177">
        <f>IF(C36=4,SUM(U36+U37+U38+W36+W37+W38)*Percapita/30*FG$4+(V36+V37+V38+X36+X37+X38)*Cadeirante/30*FG$4,IF(C36=3,IF(U39+W39=10,Fixo/30*FG$4+(U36+U37+U38+W36+W37+W38)*Percapita/30*FG$4+(V39+X39)*Cadeirante/30*FG$4,IF(U39+W39&lt;=9,(U39+W39)*Crechee/30*FG$4)+(V39+X39)*Cadeirante/30*FG$4+(U36+U37+U38+W36+W37+W38)*Percapita/30*FG$4)+IF(U39+W39&gt;=11,Fixo/30*FG$4+(U39+W39-10)*Crechee/30*FG$4,0),IF(C36=2,IF(V36+V37+V38+V39+X36+X37+X38+X39=1,Cadeirante/30*FG$4,IF(V36+V37+V38+V39+X36+X37+X38+X39=2,Fixo/30*FG$4,IF(V36+V37+V38+V39+X36+X37+X38+X39&gt;2,Fixo/30*FG$4+(V36+V37+V38+V39+X36+X37+X38+X39-2)*Cadeirante/30*FG$4)))+(U36+U37+U38+W36+W37+W38)*Percapita/30*FG$4+(U39+W39)*Crechee/30*FG$4,IF(C36=1,IF(U36+U37+U38+V36+V37+V38+W36+W37+W38+X36+X37+X38&lt;=15,(U36+U37+U38+W36+W37+W38)*Percapita/30*FG$4,IF(U36+U37+U38+V36+V37+V38+W36+W37+W38+X36+X37+X38&gt;=16,Fixo/30*FG$4+(U36+U37+U38+V36+V37+V38+W36+W37+W38+X36+X37-16)*Percapita/30*FG$4))))))</f>
        <v>-372.38900000000001</v>
      </c>
      <c r="FH36" s="177">
        <f>IF(C36=4,SUM(Y36+Y37+Y38+AA36+AA37+AA38)*Percapita/30*FH$4+(Z36+Z37+Z38+AB36+AB37+AB38)*Cadeirante/30*FH$4,IF(C36=3,IF(Y39+AA39=10,Fixo/30*FH$4+(Y36+Y37+Y38+AA36+AA37+AA38)*Percapita/30*FH$4+(Z39+AB39)*Cadeirante/30*FH$4,IF(Y39+AA39&lt;=9,(Y39+AA39)*Crechee/30*FH$4)+(Z39+AB39)*Cadeirante/30*FH$4+(Y36+Y37+Y38+AA36+AA37+AA38)*Percapita/30*FH$4)+IF(Y39+AA39&gt;=11,Fixo/30*FH$4+(Y39+AA39-10)*Crechee/30*FH$4,0),IF(C36=2,IF(Z36+Z37+Z38+Z39+AB36+AB37+AB38+AB39=1,Cadeirante/30*FH$4,IF(Z36+Z37+Z38+Z39+AB36+AB37+AB38+AB39=2,Fixo/30*FH$4,IF(Z36+Z37+Z38+Z39+AB36+AB37+AB38+AB39&gt;2,Fixo/30*FH$4+(Z36+Z37+Z38+Z39+AB36+AB37+AB38+AB39-2)*Cadeirante/30*FH$4)))+(Y36+Y37+Y38+AA36+AA37+AA38)*Percapita/30*FH$4+(Y39+AA39)*Crechee/30*FH$4,IF(C36=1,IF(Y36+Y37+Y38+Z36+Z37+Z38+AA36+AA37+AA38+AB36+AB37+AB38&lt;=15,(Y36+Y37+Y38+AA36+AA37+AA38)*Percapita/30*FH$4,IF(Y36+Y37+Y38+Z36+Z37+Z38+AA36+AA37+AA38+AB36+AB37+AB38&gt;=16,Fixo/30*FH$4+(Y36+Y37+Y38+Z36+Z37+Z38+AA36+AA37+AA38+AB36+AB37-16)*Percapita/30*FH$4))))))</f>
        <v>0</v>
      </c>
      <c r="FI36" s="177">
        <f>IF(C36=4,SUM(AC36+AC37+AC38+AE36+AE37+AE38)*Percapita/30*FI$4+(AD36+AD37+AD38+AF36+AF37+AF38)*Cadeirante/30*FI$4,IF(C36=3,IF(AC39+AE39=10,Fixo/30*FI$4+(AC36+AC37+AC38+AE36+AE37+AE38)*Percapita/30*FI$4+(AD39+AF39)*Cadeirante/30*FI$4,IF(AC39+AE39&lt;=9,(AC39+AE39)*Crechee/30*FI$4)+(AD39+AF39)*Cadeirante/30*FI$4+(AC36+AC37+AC38+AE36+AE37+AE38)*Percapita/30*FI$4)+IF(AC39+AE39&gt;=11,Fixo/30*FI$4+(AC39+AE39-10)*Crechee/30*FI$4,0),IF(C36=2,IF(AD36+AD37+AD38+AD39+AF36+AF37+AF38+AF39=1,Cadeirante/30*FI$4,IF(AD36+AD37+AD38+AD39+AF36+AF37+AF38+AF39=2,Fixo/30*FI$4,IF(AD36+AD37+AD38+AD39+AF36+AF37+AF38+AF39&gt;2,Fixo/30*FI$4+(AD36+AD37+AD38+AD39+AF36+AF37+AF38+AF39-2)*Cadeirante/30*FI$4)))+(AC36+AC37+AC38+AE36+AE37+AE38)*Percapita/30*FI$4+(AC39+AE39)*Crechee/30*FI$4,IF(C36=1,IF(AC36+AC37+AC38+AD36+AD37+AD38+AE36+AE37+AE38+AF36+AF37+AF38&lt;=15,(AC36+AC37+AC38+AE36+AE37+AE38)*Percapita/30*FI$4,IF(AC36+AC37+AC38+AD36+AD37+AD38+AE36+AE37+AE38+AF36+AF37+AF38&gt;=16,Fixo/30*FI$4+(AC36+AC37+AC38+AD36+AD37+AD38+AE36+AE37+AE38+AF36+AF37-16)*Percapita/30*FI$4))))))</f>
        <v>0</v>
      </c>
      <c r="FJ36" s="177">
        <f>IF(C36=4,SUM(AG36+AG37+AG38+AI36+AI37+AI38)*Percapita/30*FJ$4+(AH36+AH37+AH38+AJ36+AJ37+AJ38)*Cadeirante/30*FJ$4,IF(C36=3,IF(AG39+AI39=10,Fixo/30*FJ$4+(AG36+AG37+AG38+AI36+AI37+AI38)*Percapita/30*FJ$4+(AH39+AJ39)*Cadeirante/30*FJ$4,IF(AG39+AI39&lt;=9,(AG39+AI39)*Crechee/30*FJ$4)+(AH39+AJ39)*Cadeirante/30*FJ$4+(AG36+AG37+AG38+AI36+AI37+AI38)*Percapita/30*FJ$4)+IF(AG39+AI39&gt;=11,Fixo/30*FJ$4+(AG39+AI39-10)*Crechee/30*FJ$4,0),IF(C36=2,IF(AH36+AH37+AH38+AH39+AJ36+AJ37+AJ38+AJ39=1,Cadeirante/30*FJ$4,IF(AH36+AH37+AH38+AH39+AJ36+AJ37+AJ38+AJ39=2,Fixo/30*FJ$4,IF(AH36+AH37+AH38+AH39+AJ36+AJ37+AJ38+AJ39&gt;2,Fixo/30*FJ$4+(AH36+AH37+AH38+AH39+AJ36+AJ37+AJ38+AJ39-2)*Cadeirante/30*FJ$4)))+(AG36+AG37+AG38+AI36+AI37+AI38)*Percapita/30*FJ$4+(AG39+AI39)*Crechee/30*FJ$4,IF(C36=1,IF(AG36+AG37+AG38+AH36+AH37+AH38+AI36+AI37+AI38+AJ36+AJ37+AJ38&lt;=15,(AG36+AG37+AG38+AI36+AI37+AI38)*Percapita/30*FJ$4,IF(AG36+AG37+AG38+AH36+AH37+AH38+AI36+AI37+AI38+AJ36+AJ37+AJ38&gt;=16,Fixo/30*FJ$4+(AG36+AG37+AG38+AH36+AH37+AH38+AI36+AI37+AI38+AJ36+AJ37-16)*Percapita/30*FJ$4))))))</f>
        <v>0</v>
      </c>
      <c r="FK36" s="177">
        <f>IF(C36=4,SUM(AK36+AK37+AK38+AM36+AM37+AM38)*Percapita/30*FK$4+(AL36+AL37+AL38+AN36+AN37+AN38)*Cadeirante/30*FK$4,IF(C36=3,IF(AK39+AM39=10,Fixo/30*FK$4+(AK36+AK37+AK38+AM36+AM37+AM38)*Percapita/30*FK$4+(AL39+AN39)*Cadeirante/30*FK$4,IF(AK39+AM39&lt;=9,(AK39+AM39)*Crechee/30*FK$4)+(AL39+AN39)*Cadeirante/30*FK$4+(AK36+AK37+AK38+AM36+AM37+AM38)*Percapita/30*FK$4)+IF(AK39+AM39&gt;=11,Fixo/30*FK$4+(AK39+AM39-10)*Crechee/30*FK$4,0),IF(C36=2,IF(AL36+AL37+AL38+AL39+AN36+AN37+AN38+AN39=1,Cadeirante/30*FK$4,IF(AL36+AL37+AL38+AL39+AN36+AN37+AN38+AN39=2,Fixo/30*FK$4,IF(AL36+AL37+AL38+AL39+AN36+AN37+AN38+AN39&gt;2,Fixo/30*FK$4+(AL36+AL37+AL38+AL39+AN36+AN37+AN38+AN39-2)*Cadeirante/30*FK$4)))+(AK36+AK37+AK38+AM36+AM37+AM38)*Percapita/30*FK$4+(AK39+AM39)*Crechee/30*FK$4,IF(C36=1,IF(AK36+AK37+AK38+AL36+AL37+AL38+AM36+AM37+AM38+AN36+AN37+AN38&lt;=15,(AK36+AK37+AK38+AM36+AM37+AM38)*Percapita/30*FK$4,IF(AK36+AK37+AK38+AL36+AL37+AL38+AM36+AM37+AM38+AN36+AN37+AN38&gt;=16,Fixo/30*FK$4+(AK36+AK37+AK38+AL36+AL37+AL38+AM36+AM37+AM38+AN36+AN37-16)*Percapita/30*FK$4))))))</f>
        <v>0</v>
      </c>
      <c r="FL36" s="177">
        <f>IF(C36=4,SUM(AO36+AO37+AO38+AQ36+AQ37+AQ38)*Percapita/30*FL$4+(AP36+AP37+AP38+AR36+AR37+AR38)*Cadeirante/30*FL$4,IF(C36=3,IF(AO39+AQ39=10,Fixo/30*FL$4+(AO36+AO37+AO38+AQ36+AQ37+AQ38)*Percapita/30*FL$4+(AP39+AR39)*Cadeirante/30*FL$4,IF(AO39+AQ39&lt;=9,(AO39+AQ39)*Crechee/30*FL$4)+(AP39+AR39)*Cadeirante/30*FL$4+(AO36+AO37+AO38+AQ36+AQ37+AQ38)*Percapita/30*FL$4)+IF(AO39+AQ39&gt;=11,Fixo/30*FL$4+(AO39+AQ39-10)*Crechee/30*FL$4,0),IF(C36=2,IF(AP36+AP37+AP38+AP39+AR36+AR37+AR38+AR39=1,Cadeirante/30*FL$4,IF(AP36+AP37+AP38+AP39+AR36+AR37+AR38+AR39=2,Fixo/30*FL$4,IF(AP36+AP37+AP38+AP39+AR36+AR37+AR38+AR39&gt;2,Fixo/30*FL$4+(AP36+AP37+AP38+AP39+AR36+AR37+AR38+AR39-2)*Cadeirante/30*FL$4)))+(AO36+AO37+AO38+AQ36+AQ37+AQ38)*Percapita/30*FL$4+(AO39+AQ39)*Crechee/30*FL$4,IF(C36=1,IF(AO36+AO37+AO38+AP36+AP37+AP38+AQ36+AQ37+AQ38+AR36+AR37+AR38&lt;=15,(AO36+AO37+AO38+AQ36+AQ37+AQ38)*Percapita/30*FL$4,IF(AO36+AO37+AO38+AP36+AP37+AP38+AQ36+AQ37+AQ38+AR36+AR37+AR38&gt;=16,Fixo/30*FL$4+(AO36+AO37+AO38+AP36+AP37+AP38+AQ36+AQ37+AQ38+AR36+AR37-16)*Percapita/30*FL$4))))))</f>
        <v>0</v>
      </c>
      <c r="FM36" s="177">
        <f>IF(C36=4,SUM(AS36+AS37+AS38+AU36+AU37+AU38)*Percapita/30*FM$4+(AT36+AT37+AT38+AV36+AV37+AV38)*Cadeirante/30*FM$4,IF(C36=3,IF(AS39+AU39=10,Fixo/30*FM$4+(AS36+AS37+AS38+AU36+AU37+AU38)*Percapita/30*FM$4+(AT39+AV39)*Cadeirante/30*FM$4,IF(AS39+AU39&lt;=9,(AS39+AU39)*Crechee/30*FM$4)+(AT39+AV39)*Cadeirante/30*FM$4+(AS36+AS37+AS38+AU36+AU37+AU38)*Percapita/30*FM$4)+IF(AS39+AU39&gt;=11,Fixo/30*FM$4+(AS39+AU39-10)*Crechee/30*FM$4,0),IF(C36=2,IF(AT36+AT37+AT38+AT39+AV36+AV37+AV38+AV39=1,Cadeirante/30*FM$4,IF(AT36+AT37+AT38+AT39+AV36+AV37+AV38+AV39=2,Fixo/30*FM$4,IF(AT36+AT37+AT38+AT39+AV36+AV37+AV38+AV39&gt;2,Fixo/30*FM$4+(AT36+AT37+AT38+AT39+AV36+AV37+AV38+AV39-2)*Cadeirante/30*FM$4)))+(AS36+AS37+AS38+AU36+AU37+AU38)*Percapita/30*FM$4+(AS39+AU39)*Crechee/30*FM$4,IF(C36=1,IF(AS36+AS37+AS38+AT36+AT37+AT38+AU36+AU37+AU38+AV36+AV37+AV38&lt;=15,(AS36+AS37+AS38+AU36+AU37+AU38)*Percapita/30*FM$4,IF(AS36+AS37+AS38+AT36+AT37+AT38+AU36+AU37+AU38+AV36+AV37+AV38&gt;=16,Fixo/30*FM$4+(AS36+AS37+AS38+AT36+AT37+AT38+AU36+AU37+AU38+AV36+AV37-16)*Percapita/30*FM$4))))))</f>
        <v>0</v>
      </c>
      <c r="FN36" s="177">
        <f>IF(C36=4,SUM(AW36+AW37+AW38+AY36+AY37+AY38)*Percapita/30*FN$4+(AX36+AX37+AX38+AZ36+AZ37+AZ38)*Cadeirante/30*FN$4,IF(C36=3,IF(AW39+AY39=10,Fixo/30*FN$4+(AW36+AW37+AW38+AY36+AY37+AY38)*Percapita/30*FN$4+(AX39+AZ39)*Cadeirante/30*FN$4,IF(AW39+AY39&lt;=9,(AW39+AY39)*Crechee/30*FN$4)+(AX39+AZ39)*Cadeirante/30*FN$4+(AW36+AW37+AW38+AY36+AY37+AY38)*Percapita/30*FN$4)+IF(AW39+AY39&gt;=11,Fixo/30*FN$4+(AW39+AY39-10)*Crechee/30*FN$4,0),IF(C36=2,IF(AX36+AX37+AX38+AX39+AZ36+AZ37+AZ38+AZ39=1,Cadeirante/30*FN$4,IF(AX36+AX37+AX38+AX39+AZ36+AZ37+AZ38+AZ39=2,Fixo/30*FN$4,IF(AX36+AX37+AX38+AX39+AZ36+AZ37+AZ38+AZ39&gt;2,Fixo/30*FN$4+(AX36+AX37+AX38+AX39+AZ36+AZ37+AZ38+AZ39-2)*Cadeirante/30*FN$4)))+(AW36+AW37+AW38+AY36+AY37+AY38)*Percapita/30*FN$4+(AW39+AY39)*Crechee/30*FN$4,IF(C36=1,IF(AW36+AW37+AW38+AX36+AX37+AX38+AY36+AY37+AY38+AZ36+AZ37+AZ38&lt;=15,(AW36+AW37+AW38+AY36+AY37+AY38)*Percapita/30*FN$4,IF(AW36+AW37+AW38+AX36+AX37+AX38+AY36+AY37+AY38+AZ36+AZ37+AZ38&gt;=16,Fixo/30*FN$4+(AW36+AW37+AW38+AX36+AX37+AX38+AY36+AY37+AY38+AZ36+AZ37-16)*Percapita/30*FN$4))))))</f>
        <v>0</v>
      </c>
      <c r="FO36" s="177">
        <f>IF(C36=4,SUM(BA36+BA37+BA38+BC36+BC37+BC38)*Percapita/30*FO$4+(BB36+BB37+BB38+BD36+BD37+BD38)*Cadeirante/30*FO$4,IF(C36=3,IF(BA39+BC39=10,Fixo/30*FO$4+(BA36+BA37+BA38+BC36+BC37+BC38)*Percapita/30*FO$4+(BB39+BD39)*Cadeirante/30*FO$4,IF(BA39+BC39&lt;=9,(BA39+BC39)*Crechee/30*FO$4)+(BB39+BD39)*Cadeirante/30*FO$4+(BA36+BA37+BA38+BC36+BC37+BC38)*Percapita/30*FO$4)+IF(BA39+BC39&gt;=11,Fixo/30*FO$4+(BA39+BC39-10)*Crechee/30*FO$4,0),IF(C36=2,IF(BB36+BB37+BB38+BB39+BD36+BD37+BD38+BD39=1,Cadeirante/30*FO$4,IF(BB36+BB37+BB38+BB39+BD36+BD37+BD38+BD39=2,Fixo/30*FO$4,IF(BB36+BB37+BB38+BB39+BD36+BD37+BD38+BD39&gt;2,Fixo/30*FO$4+(BB36+BB37+BB38+BB39+BD36+BD37+BD38+BD39-2)*Cadeirante/30*FO$4)))+(BA36+BA37+BA38+BC36+BC37+BC38)*Percapita/30*FO$4+(BA39+BC39)*Crechee/30*FO$4,IF(C36=1,IF(BA36+BA37+BA38+BB36+BB37+BB38+BC36+BC37+BC38+BD36+BD37+BD38&lt;=15,(BA36+BA37+BA38+BC36+BC37+BC38)*Percapita/30*FO$4,IF(BA36+BA37+BA38+BB36+BB37+BB38+BC36+BC37+BC38+BD36+BD37+BD38&gt;=16,Fixo/30*FO$4+(BA36+BA37+BA38+BB36+BB37+BB38+BC36+BC37+BC38+BD36+BD37-16)*Percapita/30*FO$4))))))</f>
        <v>0</v>
      </c>
      <c r="FP36" s="177">
        <f>IF(C36=4,SUM(BE36+BE37+BE38+BG36+BG37+BG38)*Percapita/30*FP$4+(BF36+BF37+BF38+BH36+BH37+BH38)*Cadeirante/30*FP$4,IF(C36=3,IF(BE39+BG39=10,Fixo/30*FP$4+(BE36+BE37+BE38+BG36+BG37+BG38)*Percapita/30*FP$4+(BF39+BH39)*Cadeirante/30*FP$4,IF(BE39+BG39&lt;=9,(BE39+BG39)*Crechee/30*FP$4)+(BF39+BH39)*Cadeirante/30*FP$4+(BE36+BE37+BE38+BG36+BG37+BG38)*Percapita/30*FP$4)+IF(BE39+BG39&gt;=11,Fixo/30*FP$4+(BE39+BG39-10)*Crechee/30*FP$4,0),IF(C36=2,IF(BF36+BF37+BF38+BF39+BH36+BH37+BH38+BH39=1,Cadeirante/30*FP$4,IF(BF36+BF37+BF38+BF39+BH36+BH37+BH38+BH39=2,Fixo/30*FP$4,IF(BF36+BF37+BF38+BF39+BH36+BH37+BH38+BH39&gt;2,Fixo/30*FP$4+(BF36+BF37+BF38+BF39+BH36+BH37+BH38+BH39-2)*Cadeirante/30*FP$4)))+(BE36+BE37+BE38+BG36+BG37+BG38)*Percapita/30*FP$4+(BE39+BG39)*Crechee/30*FP$4,IF(C36=1,IF(BE36+BE37+BE38+BF36+BF37+BF38+BG36+BG37+BG38+BH36+BH37+BH38&lt;=15,(BE36+BE37+BE38+BG36+BG37+BG38)*Percapita/30*FP$4,IF(BE36+BE37+BE38+BF36+BF37+BF38+BG36+BG37+BG38+BH36+BH37+BH38&gt;=16,Fixo/30*FP$4+(BE36+BE37+BE38+BF36+BF37+BF38+BG36+BG37+BG38+BH36+BH37-16)*Percapita/30*FP$4))))))</f>
        <v>0</v>
      </c>
      <c r="FQ36" s="177">
        <f>IF(C36=4,SUM(BI36+BI37+BI38+BK36+BK37+BK38)*Percapita/30*FQ$4+(BJ36+BJ37+BJ38+BL36+BL37+BL38)*Cadeirante/30*FQ$4,IF(C36=3,IF(BI39+BK39=10,Fixo/30*FQ$4+(BI36+BI37+BI38+BK36+BK37+BK38)*Percapita/30*FQ$4+(BJ39+BL39)*Cadeirante/30*FQ$4,IF(BI39+BK39&lt;=9,(BI39+BK39)*Crechee/30*FQ$4)+(BJ39+BL39)*Cadeirante/30*FQ$4+(BI36+BI37+BI38+BK36+BK37+BK38)*Percapita/30*FQ$4)+IF(BI39+BK39&gt;=11,Fixo/30*FQ$4+(BI39+BK39-10)*Crechee/30*FQ$4,0),IF(C36=2,IF(BJ36+BJ37+BJ38+BJ39+BL36+BL37+BL38+BL39=1,Cadeirante/30*FQ$4,IF(BJ36+BJ37+BJ38+BJ39+BL36+BL37+BL38+BL39=2,Fixo/30*FQ$4,IF(BJ36+BJ37+BJ38+BJ39+BL36+BL37+BL38+BL39&gt;2,Fixo/30*FQ$4+(BJ36+BJ37+BJ38+BJ39+BL36+BL37+BL38+BL39-2)*Cadeirante/30*FQ$4)))+(BI36+BI37+BI38+BK36+BK37+BK38)*Percapita/30*FQ$4+(BI39+BK39)*Crechee/30*FQ$4,IF(C36=1,IF(BI36+BI37+BI38+BJ36+BJ37+BJ38+BK36+BK37+BK38+BL36+BL37+BL38&lt;=15,(BI36+BI37+BI38+BK36+BK37+BK38)*Percapita/30*FQ$4,IF(BI36+BI37+BI38+BJ36+BJ37+BJ38+BK36+BK37+BK38+BL36+BL37+BL38&gt;=16,Fixo/30*FQ$4+(BI36+BI37+BI38+BJ36+BJ37+BJ38+BK36+BK37+BK38+BL36+BL37-16)*Percapita/30*FQ$4))))))</f>
        <v>0</v>
      </c>
      <c r="FR36" s="177">
        <f>IF(C36=4,SUM(BM36+BM37+BM38+BO36+BO37+BO38)*Percapita/30*FR$4+(BN36+BN37+BN38+BP36+BP37+BP38)*Cadeirante/30*FR$4,IF(C36=3,IF(BM39+BO39=10,Fixo/30*FR$4+(BM36+BM37+BM38+BO36+BO37+BO38)*Percapita/30*FR$4+(BN39+BP39)*Cadeirante/30*FR$4,IF(BM39+BO39&lt;=9,(BM39+BO39)*Crechee/30*FR$4)+(BN39+BP39)*Cadeirante/30*FR$4+(BM36+BM37+BM38+BO36+BO37+BO38)*Percapita/30*FR$4)+IF(BM39+BO39&gt;=11,Fixo/30*FR$4+(BM39+BO39-10)*Crechee/30*FR$4,0),IF(C36=2,IF(BN36+BN37+BN38+BN39+BP36+BP37+BP38+BP39=1,Cadeirante/30*FR$4,IF(BN36+BN37+BN38+BN39+BP36+BP37+BP38+BP39=2,Fixo/30*FR$4,IF(BN36+BN37+BN38+BN39+BP36+BP37+BP38+BP39&gt;2,Fixo/30*FR$4+(BN36+BN37+BN38+BN39+BP36+BP37+BP38+BP39-2)*Cadeirante/30*FR$4)))+(BM36+BM37+BM38+BO36+BO37+BO38)*Percapita/30*FR$4+(BM39+BO39)*Crechee/30*FR$4,IF(C36=1,IF(BM36+BM37+BM38+BN36+BN37+BN38+BO36+BO37+BO38+BP36+BP37+BP38&lt;=15,(BM36+BM37+BM38+BO36+BO37+BO38)*Percapita/30*FR$4,IF(BM36+BM37+BM38+BN36+BN37+BN38+BO36+BO37+BO38+BP36+BP37+BP38&gt;=16,Fixo/30*FR$4+(BM36+BM37+BM38+BN36+BN37+BN38+BO36+BO37+BO38+BP36+BP37-16)*Percapita/30*FR$4))))))</f>
        <v>0</v>
      </c>
      <c r="FS36" s="177">
        <f>IF(C36=4,SUM(BQ36+BQ37+BQ38+BS36+BS37+BS38)*Percapita/30*FS$4+(BR36+BR37+BR38+BT36+BT37+BT38)*Cadeirante/30*FS$4,IF(C36=3,IF(BQ39+BS39=10,Fixo/30*FS$4+(BQ36+BQ37+BQ38+BS36+BS37+BS38)*Percapita/30*FS$4+(BR39+BT39)*Cadeirante/30*FS$4,IF(BQ39+BS39&lt;=9,(BQ39+BS39)*Crechee/30*FS$4)+(BR39+BT39)*Cadeirante/30*FS$4+(BQ36+BQ37+BQ38+BS36+BS37+BS38)*Percapita/30*FS$4)+IF(BQ39+BS39&gt;=11,Fixo/30*FS$4+(BQ39+BS39-10)*Crechee/30*FS$4,0),IF(C36=2,IF(BR36+BR37+BR38+BR39+BT36+BT37+BT38+BT39=1,Cadeirante/30*FS$4,IF(BR36+BR37+BR38+BR39+BT36+BT37+BT38+BT39=2,Fixo/30*FS$4,IF(BR36+BR37+BR38+BR39+BT36+BT37+BT38+BT39&gt;2,Fixo/30*FS$4+(BR36+BR37+BR38+BR39+BT36+BT37+BT38+BT39-2)*Cadeirante/30*FS$4)))+(BQ36+BQ37+BQ38+BS36+BS37+BS38)*Percapita/30*FS$4+(BQ39+BS39)*Crechee/30*FS$4,IF(C36=1,IF(BQ36+BQ37+BQ38+BR36+BR37+BR38+BS36+BS37+BS38+BT36+BT37+BT38&lt;=15,(BQ36+BQ37+BQ38+BS36+BS37+BS38)*Percapita/30*FS$4,IF(BQ36+BQ37+BQ38+BR36+BR37+BR38+BS36+BS37+BS38+BT36+BT37+BT38&gt;=16,Fixo/30*FS$4+(BQ36+BQ37+BQ38+BR36+BR37+BR38+BS36+BS37+BS38+BT36+BT37-16)*Percapita/30*FS$4))))))</f>
        <v>0</v>
      </c>
      <c r="FT36" s="177">
        <f>IF(C36=4,SUM(BU36+BU37+BU38+BW36+BW37+BW38)*Percapita/30*FT$4+(BV36+BV37+BV38+BX36+BX37+BX38)*Cadeirante/30*FT$4,IF(C36=3,IF(BU39+BW39=10,Fixo/30*FT$4+(BU36+BU37+BU38+BW36+BW37+BW38)*Percapita/30*FT$4+(BV39+BX39)*Cadeirante/30*FT$4,IF(BU39+BW39&lt;=9,(BU39+BW39)*Crechee/30*FT$4)+(BV39+BX39)*Cadeirante/30*FT$4+(BU36+BU37+BU38+BW36+BW37+BW38)*Percapita/30*FT$4)+IF(BU39+BW39&gt;=11,Fixo/30*FT$4+(BU39+BW39-10)*Crechee/30*FT$4,0),IF(C36=2,IF(BV36+BV37+BV38+BV39+BX36+BX37+BX38+BX39=1,Cadeirante/30*FT$4,IF(BV36+BV37+BV38+BV39+BX36+BX37+BX38+BX39=2,Fixo/30*FT$4,IF(BV36+BV37+BV38+BV39+BX36+BX37+BX38+BX39&gt;2,Fixo/30*FT$4+(BV36+BV37+BV38+BV39+BX36+BX37+BX38+BX39-2)*Cadeirante/30*FT$4)))+(BU36+BU37+BU38+BW36+BW37+BW38)*Percapita/30*FT$4+(BU39+BW39)*Crechee/30*FT$4,IF(C36=1,IF(BU36+BU37+BU38+BV36+BV37+BV38+BW36+BW37+BW38+BX36+BX37+BX38&lt;=15,(BU36+BU37+BU38+BW36+BW37+BW38)*Percapita/30*FT$4,IF(BU36+BU37+BU38+BV36+BV37+BV38+BW36+BW37+BW38+BX36+BX37+BX38&gt;=16,Fixo/30*FT$4+(BU36+BU37+BU38+BV36+BV37+BV38+BW36+BW37+BW38+BX36+BX37-16)*Percapita/30*FT$4))))))</f>
        <v>0</v>
      </c>
      <c r="FU36" s="177">
        <f>IF(C36=4,SUM(BY36+BY37+BY38+CA36+CA37+CA38)*Percapita/30*FU$4+(BZ36+BZ37+BZ38+CB36+CB37+CB38)*Cadeirante/30*FU$4,IF(C36=3,IF(BY39+CA39=10,Fixo/30*FU$4+(BY36+BY37+BY38+CA36+CA37+CA38)*Percapita/30*FU$4+(BZ39+CB39)*Cadeirante/30*FU$4,IF(BY39+CA39&lt;=9,(BY39+CA39)*Crechee/30*FU$4)+(BZ39+CB39)*Cadeirante/30*FU$4+(BY36+BY37+BY38+CA36+CA37+CA38)*Percapita/30*FU$4)+IF(BY39+CA39&gt;=11,Fixo/30*FU$4+(BY39+CA39-10)*Crechee/30*FU$4,0),IF(C36=2,IF(BZ36+BZ37+BZ38+BZ39+CB36+CB37+CB38+CB39=1,Cadeirante/30*FU$4,IF(BZ36+BZ37+BZ38+BZ39+CB36+CB37+CB38+CB39=2,Fixo/30*FU$4,IF(BZ36+BZ37+BZ38+BZ39+CB36+CB37+CB38+CB39&gt;2,Fixo/30*FU$4+(BZ36+BZ37+BZ38+BZ39+CB36+CB37+CB38+CB39-2)*Cadeirante/30*FU$4)))+(BY36+BY37+BY38+CA36+CA37+CA38)*Percapita/30*FU$4+(BY39+CA39)*Crechee/30*FU$4,IF(C36=1,IF(BY36+BY37+BY38+BZ36+BZ37+BZ38+CA36+CA37+CA38+CB36+CB37+CB38&lt;=15,(BY36+BY37+BY38+CA36+CA37+CA38)*Percapita/30*FU$4,IF(BY36+BY37+BY38+BZ36+BZ37+BZ38+CA36+CA37+CA38+CB36+CB37+CB38&gt;=16,Fixo/30*FU$4+(BY36+BY37+BY38+BZ36+BZ37+BZ38+CA36+CA37+CA38+CB36+CB37-16)*Percapita/30*FU$4))))))</f>
        <v>0</v>
      </c>
      <c r="FV36" s="177">
        <f>IF(C36=4,SUM(CC36+CC37+CC38+CE36+CE37+CE38)*Percapita/30*FV$4+(CD36+CD37+CD38+CF36+CF37+CF38)*Cadeirante/30*FV$4,IF(C36=3,IF(CC39+CE39=10,Fixo/30*FV$4+(CC36+CC37+CC38+CE36+CE37+CE38)*Percapita/30*FV$4+(CD39+CF39)*Cadeirante/30*FV$4,IF(CC39+CE39&lt;=9,(CC39+CE39)*Crechee/30*FV$4)+(CD39+CF39)*Cadeirante/30*FV$4+(CC36+CC37+CC38+CE36+CE37+CE38)*Percapita/30*FV$4)+IF(CC39+CE39&gt;=11,Fixo/30*FV$4+(CC39+CE39-10)*Crechee/30*FV$4,0),IF(C36=2,IF(CD36+CD37+CD38+CD39+CF36+CF37+CF38+CF39=1,Cadeirante/30*FV$4,IF(CD36+CD37+CD38+CD39+CF36+CF37+CF38+CF39=2,Fixo/30*FV$4,IF(CD36+CD37+CD38+CD39+CF36+CF37+CF38+CF39&gt;2,Fixo/30*FV$4+(CD36+CD37+CD38+CD39+CF36+CF37+CF38+CF39-2)*Cadeirante/30*FV$4)))+(CC36+CC37+CC38+CE36+CE37+CE38)*Percapita/30*FV$4+(CC39+CE39)*Crechee/30*FV$4,IF(C36=1,IF(CC36+CC37+CC38+CD36+CD37+CD38+CE36+CE37+CE38+CF36+CF37+CF38&lt;=15,(CC36+CC37+CC38+CE36+CE37+CE38)*Percapita/30*FV$4,IF(CC36+CC37+CC38+CD36+CD37+CD38+CE36+CE37+CE38+CF36+CF37+CF38&gt;=16,Fixo/30*FV$4+(CC36+CC37+CC38+CD36+CD37+CD38+CE36+CE37+CE38+CF36+CF37-16)*Percapita/30*FV$4))))))</f>
        <v>0</v>
      </c>
      <c r="FW36" s="177">
        <f>IF(C36=4,SUM(CG36+CG37+CG38+CI36+CI37+CI38)*Percapita/30*FW$4+(CH36+CH37+CH38+CJ36+CJ37+CJ38)*Cadeirante/30*FW$4,IF(C36=3,IF(CG39+CI39=10,Fixo/30*FW$4+(CG36+CG37+CG38+CI36+CI37+CI38)*Percapita/30*FW$4+(CH39+CJ39)*Cadeirante/30*FW$4,IF(CG39+CI39&lt;=9,(CG39+CI39)*Crechee/30*FW$4)+(CH39+CJ39)*Cadeirante/30*FW$4+(CG36+CG37+CG38+CI36+CI37+CI38)*Percapita/30*FW$4)+IF(CG39+CI39&gt;=11,Fixo/30*FW$4+(CG39+CI39-10)*Crechee/30*FW$4,0),IF(C36=2,IF(CH36+CH37+CH38+CH39+CJ36+CJ37+CJ38+CJ39=1,Cadeirante/30*FW$4,IF(CH36+CH37+CH38+CH39+CJ36+CJ37+CJ38+CJ39=2,Fixo/30*FW$4,IF(CH36+CH37+CH38+CH39+CJ36+CJ37+CJ38+CJ39&gt;2,Fixo/30*FW$4+(CH36+CH37+CH38+CH39+CJ36+CJ37+CJ38+CJ39-2)*Cadeirante/30*FW$4)))+(CG36+CG37+CG38+CI36+CI37+CI38)*Percapita/30*FW$4+(CG39+CI39)*Crechee/30*FW$4,IF(C36=1,IF(CG36+CG37+CG38+CH36+CH37+CH38+CI36+CI37+CI38+CJ36+CJ37+CJ38&lt;=15,(CG36+CG37+CG38+CI36+CI37+CI38)*Percapita/30*FW$4,IF(CG36+CG37+CG38+CH36+CH37+CH38+CI36+CI37+CI38+CJ36+CJ37+CJ38&gt;=16,Fixo/30*FW$4+(CG36+CG37+CG38+CH36+CH37+CH38+CI36+CI37+CI38+CJ36+CJ37-16)*Percapita/30*FW$4))))))</f>
        <v>0</v>
      </c>
      <c r="FX36" s="177">
        <f>IF(C36=4,SUM(CK36+CK37+CK38+CM36+CM37+CM38)*Percapita/30*FX$4+(CL36+CL37+CL38+CN36+CN37+CN38)*Cadeirante/30*FX$4,IF(C36=3,IF(CK39+CM39=10,Fixo/30*FX$4+(CK36+CK37+CK38+CM36+CM37+CM38)*Percapita/30*FX$4+(CL39+CN39)*Cadeirante/30*FX$4,IF(CK39+CM39&lt;=9,(CK39+CM39)*Crechee/30*FX$4)+(CL39+CN39)*Cadeirante/30*FX$4+(CK36+CK37+CK38+CM36+CM37+CM38)*Percapita/30*FX$4)+IF(CK39+CM39&gt;=11,Fixo/30*FX$4+(CK39+CM39-10)*Crechee/30*FX$4,0),IF(C36=2,IF(CL36+CL37+CL38+CL39+CN36+CN37+CN38+CN39=1,Cadeirante/30*FX$4,IF(CL36+CL37+CL38+CL39+CN36+CN37+CN38+CN39=2,Fixo/30*FX$4,IF(CL36+CL37+CL38+CL39+CN36+CN37+CN38+CN39&gt;2,Fixo/30*FX$4+(CL36+CL37+CL38+CL39+CN36+CN37+CN38+CN39-2)*Cadeirante/30*FX$4)))+(CK36+CK37+CK38+CM36+CM37+CM38)*Percapita/30*FX$4+(CK39+CM39)*Crechee/30*FX$4,IF(C36=1,IF(CK36+CK37+CK38+CL36+CL37+CL38+CM36+CM37+CM38+CN36+CN37+CN38&lt;=15,(CK36+CK37+CK38+CM36+CM37+CM38)*Percapita/30*FX$4,IF(CK36+CK37+CK38+CL36+CL37+CL38+CM36+CM37+CM38+CN36+CN37+CN38&gt;=16,Fixo/30*FX$4+(CK36+CK37+CK38+CL36+CL37+CL38+CM36+CM37+CM38+CN36+CN37-16)*Percapita/30*FX$4))))))</f>
        <v>0</v>
      </c>
      <c r="FY36" s="177">
        <f>IF(C36=4,SUM(CO36+CO37+CO38+CQ36+CQ37+CQ38)*Percapita/30*FY$4+(CP36+CP37+CP38+CR36+CR37+CR38)*Cadeirante/30*FY$4,IF(C36=3,IF(CO39+CQ39=10,Fixo/30*FY$4+(CO36+CO37+CO38+CQ36+CQ37+CQ38)*Percapita/30*FY$4+(CP39+CR39)*Cadeirante/30*FY$4,IF(CO39+CQ39&lt;=9,(CO39+CQ39)*Crechee/30*FY$4)+(CP39+CR39)*Cadeirante/30*FY$4+(CO36+CO37+CO38+CQ36+CQ37+CQ38)*Percapita/30*FY$4)+IF(CO39+CQ39&gt;=11,Fixo/30*FY$4+(CO39+CQ39-10)*Crechee/30*FY$4,0),IF(C36=2,IF(CP36+CP37+CP38+CP39+CR36+CR37+CR38+CR39=1,Cadeirante/30*FY$4,IF(CP36+CP37+CP38+CP39+CR36+CR37+CR38+CR39=2,Fixo/30*FY$4,IF(CP36+CP37+CP38+CP39+CR36+CR37+CR38+CR39&gt;2,Fixo/30*FY$4+(CP36+CP37+CP38+CP39+CR36+CR37+CR38+CR39-2)*Cadeirante/30*FY$4)))+(CO36+CO37+CO38+CQ36+CQ37+CQ38)*Percapita/30*FY$4+(CO39+CQ39)*Crechee/30*FY$4,IF(C36=1,IF(CO36+CO37+CO38+CP36+CP37+CP38+CQ36+CQ37+CQ38+CR36+CR37+CR38&lt;=15,(CO36+CO37+CO38+CQ36+CQ37+CQ38)*Percapita/30*FY$4,IF(CO36+CO37+CO38+CP36+CP37+CP38+CQ36+CQ37+CQ38+CR36+CR37+CR38&gt;=16,Fixo/30*FY$4+(CO36+CO37+CO38+CP36+CP37+CP38+CQ36+CQ37+CQ38+CR36+CR37-16)*Percapita/30*FY$4))))))</f>
        <v>0</v>
      </c>
      <c r="FZ36" s="177">
        <f>IF(C36=4,SUM(CS36+CS37+CS38+CU36+CU37+CU38)*Percapita/30*FZ$4+(CT36+CT37+CT38+CV36+CV37+CV38)*Cadeirante/30*FZ$4,IF(C36=3,IF(CS39+CU39=10,Fixo/30*FZ$4+(CS36+CS37+CS38+CU36+CU37+CU38)*Percapita/30*FZ$4+(CT39+CV39)*Cadeirante/30*FZ$4,IF(CS39+CU39&lt;=9,(CS39+CU39)*Crechee/30*FZ$4)+(CT39+CV39)*Cadeirante/30*FZ$4+(CS36+CS37+CS38+CU36+CU37+CU38)*Percapita/30*FZ$4)+IF(CS39+CU39&gt;=11,Fixo/30*FZ$4+(CS39+CU39-10)*Crechee/30*FZ$4,0),IF(C36=2,IF(CT36+CT37+CT38+CT39+CV36+CV37+CV38+CV39=1,Cadeirante/30*FZ$4,IF(CT36+CT37+CT38+CT39+CV36+CV37+CV38+CV39=2,Fixo/30*FZ$4,IF(CT36+CT37+CT38+CT39+CV36+CV37+CV38+CV39&gt;2,Fixo/30*FZ$4+(CT36+CT37+CT38+CT39+CV36+CV37+CV38+CV39-2)*Cadeirante/30*FZ$4)))+(CS36+CS37+CS38+CU36+CU37+CU38)*Percapita/30*FZ$4+(CS39+CU39)*Crechee/30*FZ$4,IF(C36=1,IF(CS36+CS37+CS38+CT36+CT37+CT38+CU36+CU37+CU38+CV36+CV37+CV38&lt;=15,(CS36+CS37+CS38+CU36+CU37+CU38)*Percapita/30*FZ$4,IF(CS36+CS37+CS38+CT36+CT37+CT38+CU36+CU37+CU38+CV36+CV37+CV38&gt;=16,Fixo/30*FZ$4+(CS36+CS37+CS38+CT36+CT37+CT38+CU36+CU37+CU38+CV36+CV37-16)*Percapita/30*FZ$4))))))</f>
        <v>0</v>
      </c>
      <c r="GA36" s="177">
        <f>IF(C36=4,SUM(CW36+CW37+CW38+CY36+CY37+CY38)*Percapita/30*GA$4+(CX36+CX37+CX38+CZ36+CZ37+CZ38)*Cadeirante/30*GA$4,IF(C36=3,IF(CW39+CY39=10,Fixo/30*GA$4+(CW36+CW37+CW38+CY36+CY37+CY38)*Percapita/30*GA$4+(CX39+CZ39)*Cadeirante/30*GA$4,IF(CW39+CY39&lt;=9,(CW39+CY39)*Crechee/30*GA$4)+(CX39+CZ39)*Cadeirante/30*GA$4+(CW36+CW37+CW38+CY36+CY37+CY38)*Percapita/30*GA$4)+IF(CW39+CY39&gt;=11,Fixo/30*GA$4+(CW39+CY39-10)*Crechee/30*GA$4,0),IF(C36=2,IF(CX36+CX37+CX38+CX39+CZ36+CZ37+CZ38+CZ39=1,Cadeirante/30*GA$4,IF(CX36+CX37+CX38+CX39+CZ36+CZ37+CZ38+CZ39=2,Fixo/30*GA$4,IF(CX36+CX37+CX38+CX39+CZ36+CZ37+CZ38+CZ39&gt;2,Fixo/30*GA$4+(CX36+CX37+CX38+CX39+CZ36+CZ37+CZ38+CZ39-2)*Cadeirante/30*GA$4)))+(CW36+CW37+CW38+CY36+CY37+CY38)*Percapita/30*GA$4+(CW39+CY39)*Crechee/30*GA$4,IF(C36=1,IF(CW36+CW37+CW38+CX36+CX37+CX38+CY36+CY37+CY38+CZ36+CZ37+CZ38&lt;=15,(CW36+CW37+CW38+CY36+CY37+CY38)*Percapita/30*GA$4,IF(CW36+CW37+CW38+CX36+CX37+CX38+CY36+CY37+CY38+CZ36+CZ37+CZ38&gt;=16,Fixo/30*GA$4+(CW36+CW37+CW38+CX36+CX37+CX38+CY36+CY37+CY38+CZ36+CZ37-16)*Percapita/30*GA$4))))))</f>
        <v>0</v>
      </c>
      <c r="GB36" s="177">
        <f>IF(C36=4,SUM(DA36+DA37+DA38+DC36+DC37+DC38)*Percapita/30*GB$4+(DB36+DB37+DB38+DD36+DD37+DD38)*Cadeirante/30*GB$4,IF(C36=3,IF(DA39+DC39=10,Fixo/30*GB$4+(DA36+DA37+DA38+DC36+DC37+DC38)*Percapita/30*GB$4+(DB39+DD39)*Cadeirante/30*GB$4,IF(DA39+DC39&lt;=9,(DA39+DC39)*Crechee/30*GB$4)+(DB39+DD39)*Cadeirante/30*GB$4+(DA36+DA37+DA38+DC36+DC37+DC38)*Percapita/30*GB$4)+IF(DA39+DC39&gt;=11,Fixo/30*GB$4+(DA39+DC39-10)*Crechee/30*GB$4,0),IF(C36=2,IF(DB36+DB37+DB38+DB39+DD36+DD37+DD38+DD39=1,Cadeirante/30*GB$4,IF(DB36+DB37+DB38+DB39+DD36+DD37+DD38+DD39=2,Fixo/30*GB$4,IF(DB36+DB37+DB38+DB39+DD36+DD37+DD38+DD39&gt;2,Fixo/30*GB$4+(DB36+DB37+DB38+DB39+DD36+DD37+DD38+DD39-2)*Cadeirante/30*GB$4)))+(DA36+DA37+DA38+DC36+DC37+DC38)*Percapita/30*GB$4+(DA39+DC39)*Crechee/30*GB$4,IF(C36=1,IF(DA36+DA37+DA38+DB36+DB37+DB38+DC36+DC37+DC38+DD36+DD37+DD38&lt;=15,(DA36+DA37+DA38+DC36+DC37+DC38)*Percapita/30*GB$4,IF(DA36+DA37+DA38+DB36+DB37+DB38+DC36+DC37+DC38+DD36+DD37+DD38&gt;=16,Fixo/30*GB$4+(DA36+DA37+DA38+DB36+DB37+DB38+DC36+DC37+DC38+DD36+DD37-16)*Percapita/30*GB$4))))))</f>
        <v>0</v>
      </c>
      <c r="GC36" s="177">
        <f>IF(C36=4,SUM(DE36+DE37+DE38+DG36+DG37+DG38)*Percapita/30*GC$4+(DF36+DF37+DF38+DH36+DH37+DH38)*Cadeirante/30*GC$4,IF(C36=3,IF(DE39+DG39=10,Fixo/30*GC$4+(DE36+DE37+DE38+DG36+DG37+DG38)*Percapita/30*GC$4+(DF39+DH39)*Cadeirante/30*GC$4,IF(DE39+DG39&lt;=9,(DE39+DG39)*Crechee/30*GC$4)+(DF39+DH39)*Cadeirante/30*GC$4+(DE36+DE37+DE38+DG36+DG37+DG38)*Percapita/30*GC$4)+IF(DE39+DG39&gt;=11,Fixo/30*GC$4+(DE39+DG39-10)*Crechee/30*GC$4,0),IF(C36=2,IF(DF36+DF37+DF38+DF39+DH36+DH37+DH38+DH39=1,Cadeirante/30*GC$4,IF(DF36+DF37+DF38+DF39+DH36+DH37+DH38+DH39=2,Fixo/30*GC$4,IF(DF36+DF37+DF38+DF39+DH36+DH37+DH38+DH39&gt;2,Fixo/30*GC$4+(DF36+DF37+DF38+DF39+DH36+DH37+DH38+DH39-2)*Cadeirante/30*GC$4)))+(DE36+DE37+DE38+DG36+DG37+DG38)*Percapita/30*GC$4+(DE39+DG39)*Crechee/30*GC$4,IF(C36=1,IF(DE36+DE37+DE38+DF36+DF37+DF38+DG36+DG37+DG38+DH36+DH37+DH38&lt;=15,(DE36+DE37+DE38+DG36+DG37+DG38)*Percapita/30*GC$4,IF(DE36+DE37+DE38+DF36+DF37+DF38+DG36+DG37+DG38+DH36+DH37+DH38&gt;=16,Fixo/30*GC$4+(DE36+DE37+DE38+DF36+DF37+DF38+DG36+DG37+DG38+DH36+DH37-16)*Percapita/30*GC$4))))))</f>
        <v>0</v>
      </c>
      <c r="GD36" s="177">
        <f>IF(C36=4,SUM(DI36+DI37+DI38+DK36+DK37+DK38)*Percapita/30*GD$4+(DJ36+DJ37+DJ38+DL36+DL37+DL38)*Cadeirante/30*GD$4,IF(C36=3,IF(DI39+DK39=10,Fixo/30*GD$4+(DI36+DI37+DI38+DK36+DK37+DK38)*Percapita/30*GD$4+(DJ39+DL39)*Cadeirante/30*GD$4,IF(DI39+DK39&lt;=9,(DI39+DK39)*Crechee/30*GD$4)+(DJ39+DL39)*Cadeirante/30*GD$4+(DI36+DI37+DI38+DK36+DK37+DK38)*Percapita/30*GD$4)+IF(DI39+DK39&gt;=11,Fixo/30*GD$4+(DI39+DK39-10)*Crechee/30*GD$4,0),IF(C36=2,IF(DJ36+DJ37+DJ38+DJ39+DL36+DL37+DL38+DL39=1,Cadeirante/30*GD$4,IF(DJ36+DJ37+DJ38+DJ39+DL36+DL37+DL38+DL39=2,Fixo/30*GD$4,IF(DJ36+DJ37+DJ38+DJ39+DL36+DL37+DL38+DL39&gt;2,Fixo/30*GD$4+(DJ36+DJ37+DJ38+DJ39+DL36+DL37+DL38+DL39-2)*Cadeirante/30*GD$4)))+(DI36+DI37+DI38+DK36+DK37+DK38)*Percapita/30*GD$4+(DI39+DK39)*Crechee/30*GD$4,IF(C36=1,IF(DI36+DI37+DI38+DJ36+DJ37+DJ38+DK36+DK37+DK38+DL36+DL37+DL38&lt;=15,(DI36+DI37+DI38+DK36+DK37+DK38)*Percapita/30*GD$4,IF(DI36+DI37+DI38+DJ36+DJ37+DJ38+DK36+DK37+DK38+DL36+DL37+DL38&gt;=16,Fixo/30*GD$4+(DI36+DI37+DI38+DJ36+DJ37+DJ38+DK36+DK37+DK38+DL36+DL37-16)*Percapita/30*GD$4))))))</f>
        <v>0</v>
      </c>
      <c r="GE36" s="177">
        <f>IF(C36=4,SUM(DM36+DM37+DM38+DO36+DO37+DO38)*Percapita/30*GE$4+(DN36+DN37+DN38+DP36+DP37+DP38)*Cadeirante/30*GE$4,IF(C36=3,IF(DM39+DO39=10,Fixo/30*GE$4+(DM36+DM37+DM38+DO36+DO37+DO38)*Percapita/30*GE$4+(DN39+DP39)*Cadeirante/30*GE$4,IF(DM39+DO39&lt;=9,(DM39+DO39)*Crechee/30*GE$4)+(DN39+DP39)*Cadeirante/30*GE$4+(DM36+DM37+DM38+DO36+DO37+DO38)*Percapita/30*GE$4)+IF(DM39+DO39&gt;=11,Fixo/30*GE$4+(DM39+DO39-10)*Crechee/30*GE$4,0),IF(C36=2,IF(DN36+DN37+DN38+DN39+DP36+DP37+DP38+DP39=1,Cadeirante/30*GE$4,IF(DN36+DN37+DN38+DN39+DP36+DP37+DP38+DP39=2,Fixo/30*GE$4,IF(DN36+DN37+DN38+DN39+DP36+DP37+DP38+DP39&gt;2,Fixo/30*GE$4+(DN36+DN37+DN38+DN39+DP36+DP37+DP38+DP39-2)*Cadeirante/30*GE$4)))+(DM36+DM37+DM38+DO36+DO37+DO38)*Percapita/30*GE$4+(DM39+DO39)*Crechee/30*GE$4,IF(C36=1,IF(DM36+DM37+DM38+DN36+DN37+DN38+DO36+DO37+DO38+DP36+DP37+DP38&lt;=15,(DM36+DM37+DM38+DO36+DO37+DO38)*Percapita/30*GE$4,IF(DM36+DM37+DM38+DN36+DN37+DN38+DO36+DO37+DO38+DP36+DP37+DP38&gt;=16,Fixo/30*GE$4+(DM36+DM37+DM38+DN36+DN37+DN38+DO36+DO37+DO38+DP36+DP37-16)*Percapita/30*GE$4))))))</f>
        <v>0</v>
      </c>
      <c r="GF36" s="177">
        <f>IF(C36=4,SUM(DQ36+DQ37+DQ38+DS36+DS37+DS38)*Percapita/30*GF$4+(DR36+DR37+DR38+DT36+DT37+DT38)*Cadeirante/30*GF$4,IF(C36=3,IF(DQ39+DS39=10,Fixo/30*GF$4+(DQ36+DQ37+DQ38+DS36+DS37+DS38)*Percapita/30*GF$4+(DR39+DT39)*Cadeirante/30*GF$4,IF(DQ39+DS39&lt;=9,(DQ39+DS39)*Crechee/30*GF$4)+(DR39+DT39)*Cadeirante/30*GF$4+(DQ36+DQ37+DQ38+DS36+DS37+DS38)*Percapita/30*GF$4)+IF(DQ39+DS39&gt;=11,Fixo/30*GF$4+(DQ39+DS39-10)*Crechee/30*GF$4,0),IF(C36=2,IF(DR36+DR37+DR38+DR39+DT36+DT37+DT38+DT39=1,Cadeirante/30*GF$4,IF(DR36+DR37+DR38+DR39+DT36+DT37+DT38+DT39=2,Fixo/30*GF$4,IF(DR36+DR37+DR38+DR39+DT36+DT37+DT38+DT39&gt;2,Fixo/30*GF$4+(DR36+DR37+DR38+DR39+DT36+DT37+DT38+DT39-2)*Cadeirante/30*GF$4)))+(DQ36+DQ37+DQ38+DS36+DS37+DS38)*Percapita/30*GF$4+(DQ39+DS39)*Crechee/30*GF$4,IF(C36=1,IF(DQ36+DQ37+DQ38+DR36+DR37+DR38+DS36+DS37+DS38+DT36+DT37+DT38&lt;=15,(DQ36+DQ37+DQ38+DS36+DS37+DS38)*Percapita/30*GF$4,IF(DQ36+DQ37+DQ38+DR36+DR37+DR38+DS36+DS37+DS38+DT36+DT37+DT38&gt;=16,Fixo/30*GF$4+(DQ36+DQ37+DQ38+DR36+DR37+DR38+DS36+DS37+DS38+DT36+DT37-16)*Percapita/30*GF$4))))))</f>
        <v>0</v>
      </c>
      <c r="GG36" s="177">
        <f>IF(C36=4,SUM(DU36+DU37+DU38+DW36+DW37+DW38)*Percapita/30*GG$4+(DV36+DV37+DV38+DX36+DX37+DX38)*Cadeirante/30*GG$4,IF(C36=3,IF(DU39+DW39=10,Fixo/30*GG$4+(DU36+DU37+DU38+DW36+DW37+DW38)*Percapita/30*GG$4+(DV39+DX39)*Cadeirante/30*GG$4,IF(DU39+DW39&lt;=9,(DU39+DW39)*Crechee/30*GG$4)+(DV39+DX39)*Cadeirante/30*GG$4+(DU36+DU37+DU38+DW36+DW37+DW38)*Percapita/30*GG$4)+IF(DU39+DW39&gt;=11,Fixo/30*GG$4+(DU39+DW39-10)*Crechee/30*GG$4,0),IF(C36=2,IF(DV36+DV37+DV38+DV39+DX36+DX37+DX38+DX39=1,Cadeirante/30*GG$4,IF(DV36+DV37+DV38+DV39+DX36+DX37+DX38+DX39=2,Fixo/30*GG$4,IF(DV36+DV37+DV38+DV39+DX36+DX37+DX38+DX39&gt;2,Fixo/30*GG$4+(DV36+DV37+DV38+DV39+DX36+DX37+DX38+DX39-2)*Cadeirante/30*GG$4)))+(DU36+DU37+DU38+DW36+DW37+DW38)*Percapita/30*GG$4+(DU39+DW39)*Crechee/30*GG$4,IF(C36=1,IF(DU36+DU37+DU38+DV36+DV37+DV38+DW36+DW37+DW38+DX36+DX37+DX38&lt;=15,(DU36+DU37+DU38+DW36+DW37+DW38)*Percapita/30*GG$4,IF(DU36+DU37+DU38+DV36+DV37+DV38+DW36+DW37+DW38+DX36+DX37+DX38&gt;=16,Fixo/30*GG$4+(DU36+DU37+DU38+DV36+DV37+DV38+DW36+DW37+DW38+DX36+DX37-16)*Percapita/30*GG$4))))))</f>
        <v>0</v>
      </c>
      <c r="GH36" s="177">
        <f>IF(C36=4,SUM(DY36+DY37+DY38+EA36+EA37+EA38)*Percapita/30*GH$4+(DZ36+DZ37+DZ38+EB36+EB37+EB38)*Cadeirante/30*GH$4,IF(C36=3,IF(DY39+EA39=10,Fixo/30*GH$4+(DY36+DY37+DY38+EA36+EA37+EA38)*Percapita/30*GH$4+(DZ39+EB39)*Cadeirante/30*GH$4,IF(DY39+EA39&lt;=9,(DY39+EA39)*Crechee/30*GH$4)+(DZ39+EB39)*Cadeirante/30*GH$4+(DY36+DY37+DY38+EA36+EA37+EA38)*Percapita/30*GH$4)+IF(DY39+EA39&gt;=11,Fixo/30*GH$4+(DY39+EA39-10)*Crechee/30*GH$4,0),IF(C36=2,IF(DZ36+DZ37+DZ38+DZ39+EB36+EB37+EB38+EB39=1,Cadeirante/30*GH$4,IF(DZ36+DZ37+DZ38+DZ39+EB36+EB37+EB38+EB39=2,Fixo/30*GH$4,IF(DZ36+DZ37+DZ38+DZ39+EB36+EB37+EB38+EB39&gt;2,Fixo/30*GH$4+(DZ36+DZ37+DZ38+DZ39+EB36+EB37+EB38+EB39-2)*Cadeirante/30*GH$4)))+(DY36+DY37+DY38+EA36+EA37+EA38)*Percapita/30*GH$4+(DY39+EA39)*Crechee/30*GH$4,IF(C36=1,IF(DY36+DY37+DY38+DZ36+DZ37+DZ38+EA36+EA37+EA38+EB36+EB37+EB38&lt;=15,(DY36+DY37+DY38+EA36+EA37+EA38)*Percapita/30*GH$4,IF(DY36+DY37+DY38+DZ36+DZ37+DZ38+EA36+EA37+EA38+EB36+EB37+EB38&gt;=16,Fixo/30*GH$4+(DY36+DY37+DY38+DZ36+DZ37+DZ38+EA36+EA37+EA38+EB36+EB37-16)*Percapita/30*GH$4))))))</f>
        <v>0</v>
      </c>
      <c r="GI36" s="177">
        <f>IF(C36=4,SUM(EC36+EC37+EC38+EE36+EE37+EE38)*Percapita/30*GI$4+(ED36+ED37+ED38+EF36+EF37+EF38)*Cadeirante/30*GI$4,IF(C36=3,IF(EC39+EE39=10,Fixo/30*GI$4+(EC36+EC37+EC38+EE36+EE37+EE38)*Percapita/30*GI$4+(ED39+EF39)*Cadeirante/30*GI$4,IF(EC39+EE39&lt;=9,(EC39+EE39)*Crechee/30*GI$4)+(ED39+EF39)*Cadeirante/30*GI$4+(EC36+EC37+EC38+EE36+EE37+EE38)*Percapita/30*GI$4)+IF(EC39+EE39&gt;=11,Fixo/30*GI$4+(EC39+EE39-10)*Crechee/30*GI$4,0),IF(C36=2,IF(ED36+ED37+ED38+ED39+EF36+EF37+EF38+EF39=1,Cadeirante/30*GI$4,IF(ED36+ED37+ED38+ED39+EF36+EF37+EF38+EF39=2,Fixo/30*GI$4,IF(ED36+ED37+ED38+ED39+EF36+EF37+EF38+EF39&gt;2,Fixo/30*GI$4+(ED36+ED37+ED38+ED39+EF36+EF37+EF38+EF39-2)*Cadeirante/30*GI$4)))+(EC36+EC37+EC38+EE36+EE37+EE38)*Percapita/30*GI$4+(EC39+EE39)*Crechee/30*GI$4,IF(C36=1,IF(EC36+EC37+EC38+ED36+ED37+ED38+EE36+EE37+EE38+EF36+EF37+EF38&lt;=15,(EC36+EC37+EC38+EE36+EE37+EE38)*Percapita/30*GI$4,IF(EC36+EC37+EC38+ED36+ED37+ED38+EE36+EE37+EE38+EF36+EF37+EF38&gt;=16,Fixo/30*GI$4+(EC36+EC37+EC38+ED36+ED37+ED38+EE36+EE37+EE38+EF36+EF37-16)*Percapita/30*GI$4))))))</f>
        <v>0</v>
      </c>
      <c r="GJ36" s="177">
        <f>IF(C36=4,SUM(EG36+EG37+EG38+EI36+EI37+EI38)*Percapita/30*GJ$4+(EH36+EH37+EH38+EJ36+EJ37+EJ38)*Cadeirante/30*GJ$4,IF(C36=3,IF(EG39+EI39=10,Fixo/30*GJ$4+(EG36+EG37+EG38+EI36+EI37+EI38)*Percapita/30*GJ$4+(EH39+EJ39)*Cadeirante/30*GJ$4,IF(EG39+EI39&lt;=9,(EG39+EI39)*Crechee/30*GJ$4)+(EH39+EJ39)*Cadeirante/30*GJ$4+(EG36+EG37+EG38+EI36+EI37+EI38)*Percapita/30*GJ$4)+IF(EG39+EI39&gt;=11,Fixo/30*GJ$4+(EG39+EI39-10)*Crechee/30*GJ$4,0),IF(C36=2,IF(EH36+EH37+EH38+EH39+EJ36+EJ37+EJ38+EJ39=1,Cadeirante/30*GJ$4,IF(EH36+EH37+EH38+EH39+EJ36+EJ37+EJ38+EJ39=2,Fixo/30*GJ$4,IF(EH36+EH37+EH38+EH39+EJ36+EJ37+EJ38+EJ39&gt;2,Fixo/30*GJ$4+(EH36+EH37+EH38+EH39+EJ36+EJ37+EJ38+EJ39-2)*Cadeirante/30*GJ$4)))+(EG36+EG37+EG38+EI36+EI37+EI38)*Percapita/30*GJ$4+(EG39+EI39)*Crechee/30*GJ$4,IF(C36=1,IF(EG36+EG37+EG38+EH36+EH37+EH38+EI36+EI37+EI38+EJ36+EJ37+EJ38&lt;=15,(EG36+EG37+EG38+EI36+EI37+EI38)*Percapita/30*GJ$4,IF(EG36+EG37+EG38+EH36+EH37+EH38+EI36+EI37+EI38+EJ36+EJ37+EJ38&gt;=16,Fixo/30*GJ$4+(EG36+EG37+EG38+EH36+EH37+EH38+EI36+EI37+EI38+EJ36+EJ37-16)*Percapita/30*GJ$4))))))</f>
        <v>0</v>
      </c>
      <c r="GK36" s="178"/>
      <c r="GL36" s="103">
        <f t="shared" si="30"/>
        <v>0</v>
      </c>
      <c r="GM36" s="124"/>
      <c r="GN36" s="104">
        <f>SUMIF(V36:V39,"&lt;0")*Cadeirante/30*GN$4+SUMIF(X36:X39,"&lt;0")*Cadeirante/30*GN$4</f>
        <v>0</v>
      </c>
      <c r="GO36" s="104">
        <f>SUMIF(Z36:Z39,"&lt;0")*Cadeirante/30*GO$4+SUMIF(AB36:AB39,"&lt;0")*Cadeirante/30*GO$4</f>
        <v>0</v>
      </c>
      <c r="GP36" s="104">
        <f>SUMIF(AD36:AD39,"&lt;0")*Cadeirante/30*GP$4+SUMIF(AF36:AF39,"&lt;0")*Cadeirante/30*GP$4</f>
        <v>0</v>
      </c>
      <c r="GQ36" s="104">
        <f>SUMIF(AH36:AH39,"&lt;0")*Cadeirante/30*GQ$4+SUMIF(AJ36:AJ39,"&lt;0")*Cadeirante/30*GQ$4</f>
        <v>0</v>
      </c>
      <c r="GR36" s="104">
        <f>SUMIF(AL36:AL39,"&lt;0")*Cadeirante/30*GR$4+SUMIF(AN36:AN39,"&lt;0")*Cadeirante/30*GR$4</f>
        <v>0</v>
      </c>
      <c r="GS36" s="104">
        <f>SUMIF(AP36:AP39,"&lt;0")*Cadeirante/30*GS$4+SUMIF(AR36:AR39,"&lt;0")*Cadeirante/30*GS$4</f>
        <v>0</v>
      </c>
      <c r="GT36" s="104">
        <f>SUMIF(AT36:AT39,"&lt;0")*Cadeirante/30*GT$4+SUMIF(AV36:AV39,"&lt;0")*Cadeirante/30*GT$4</f>
        <v>0</v>
      </c>
      <c r="GU36" s="104">
        <f>SUMIF(AX36:AX39,"&lt;0")*Cadeirante/30*GU$4+SUMIF(AZ36:AZ39,"&lt;0")*Cadeirante/30*GU$4</f>
        <v>0</v>
      </c>
      <c r="GV36" s="104">
        <f>SUMIF(BB36:BB39,"&lt;0")*Cadeirante/30*GV$4+SUMIF(BD36:BD39,"&lt;0")*Cadeirante/30*GV$4</f>
        <v>0</v>
      </c>
      <c r="GW36" s="104">
        <f>SUMIF(BF36:BF39,"&lt;0")*Cadeirante/30*GW$4+SUMIF(BH36:BH39,"&lt;0")*Cadeirante/30*GW$4</f>
        <v>0</v>
      </c>
      <c r="GX36" s="104">
        <f>SUMIF(BJ36:BJ39,"&lt;0")*Cadeirante/30*GX$4+SUMIF(BL36:BL39,"&lt;0")*Cadeirante/30*GX$4</f>
        <v>0</v>
      </c>
      <c r="GY36" s="104">
        <f>SUMIF(BN36:BN39,"&lt;0")*Cadeirante/30*GY$4+SUMIF(BP36:BP39,"&lt;0")*Cadeirante/30*GY$4</f>
        <v>0</v>
      </c>
      <c r="GZ36" s="104">
        <f>SUMIF(BR36:BR39,"&lt;0")*Cadeirante/30*GZ$4+SUMIF(BT36:BT39,"&lt;0")*Cadeirante/30*GZ$4</f>
        <v>0</v>
      </c>
      <c r="HA36" s="104">
        <f>SUMIF(BV36:BV39,"&lt;0")*Cadeirante/30*HA$4+SUMIF(BX36:BX39,"&lt;0")*Cadeirante/30*HA$4</f>
        <v>0</v>
      </c>
      <c r="HB36" s="104">
        <f>SUMIF(BZ36:BZ39,"&lt;0")*Cadeirante/30*HB$4+SUMIF(CB36:CB39,"&lt;0")*Cadeirante/30*HB$4</f>
        <v>0</v>
      </c>
      <c r="HC36" s="104">
        <f>SUMIF(CD36:CD39,"&lt;0")*Cadeirante/30*HC$4+SUMIF(CF36:CF39,"&lt;0")*Cadeirante/30*HC$4</f>
        <v>0</v>
      </c>
      <c r="HD36" s="104">
        <f>SUMIF(CH36:CH39,"&lt;0")*Cadeirante/30*HD$4+SUMIF(CJ36:CJ39,"&lt;0")*Cadeirante/30*HD$4</f>
        <v>0</v>
      </c>
      <c r="HE36" s="104">
        <f>SUMIF(CL36:CL39,"&lt;0")*Cadeirante/30*HE$4+SUMIF(CN36:CN39,"&lt;0")*Cadeirante/30*HE$4</f>
        <v>0</v>
      </c>
      <c r="HF36" s="104">
        <f>SUMIF(CP36:CP39,"&lt;0")*Cadeirante/30*HF$4+SUMIF(CR36:CR39,"&lt;0")*Cadeirante/30*HF$4</f>
        <v>0</v>
      </c>
      <c r="HG36" s="104">
        <f>SUMIF(CT36:CT39,"&lt;0")*Cadeirante/30*HG$4+SUMIF(CV36:CV39,"&lt;0")*Cadeirante/30*HG$4</f>
        <v>0</v>
      </c>
      <c r="HH36" s="104">
        <f>SUMIF(CX36:CX39,"&lt;0")*Cadeirante/30*HH$4+SUMIF(CZ36:CZ39,"&lt;0")*Cadeirante/30*HH$4</f>
        <v>0</v>
      </c>
      <c r="HI36" s="104">
        <f>SUMIF(DB36:DB39,"&lt;0")*Cadeirante/30*HI$4+SUMIF(DD36:DD39,"&lt;0")*Cadeirante/30*HI$4</f>
        <v>0</v>
      </c>
      <c r="HJ36" s="104">
        <f>SUMIF(DF36:DF39,"&lt;0")*Cadeirante/30*HJ$4+SUMIF(DH36:DH39,"&lt;0")*Cadeirante/30*HJ$4</f>
        <v>0</v>
      </c>
      <c r="HK36" s="104">
        <f>SUMIF(DJ36:DJ39,"&lt;0")*Cadeirante/30*HK$4+SUMIF(DL36:DL39,"&lt;0")*Cadeirante/30*HK$4</f>
        <v>0</v>
      </c>
      <c r="HL36" s="104">
        <f>SUMIF(DN36:DN39,"&lt;0")*Cadeirante/30*HL$4+SUMIF(DP36:DP39,"&lt;0")*Cadeirante/30*HL$4</f>
        <v>0</v>
      </c>
      <c r="HM36" s="104">
        <f>SUMIF(DR36:DR39,"&lt;0")*Cadeirante/30*HM$4+SUMIF(DT36:DT39,"&lt;0")*Cadeirante/30*HM$4</f>
        <v>0</v>
      </c>
      <c r="HN36" s="104">
        <f>SUMIF(DV36:DV39,"&lt;0")*Cadeirante/30*HN$4+SUMIF(DX36:DX39,"&lt;0")*Cadeirante/30*HN$4</f>
        <v>0</v>
      </c>
      <c r="HO36" s="104">
        <f>SUMIF(DZ36:DZ39,"&lt;0")*Cadeirante/30*HO$4+SUMIF(EB36:EB39,"&lt;0")*Cadeirante/30*HO$4</f>
        <v>0</v>
      </c>
      <c r="HP36" s="104">
        <f>SUMIF(ED36:ED39,"&lt;0")*Cadeirante/30*HP$4+SUMIF(EF36:EF39,"&lt;0")*Cadeirante/30*HP$4</f>
        <v>0</v>
      </c>
      <c r="HQ36" s="64"/>
      <c r="HR36" s="64"/>
      <c r="HS36" s="64"/>
      <c r="HT36" s="64"/>
      <c r="HU36" s="64"/>
      <c r="HV36" s="64"/>
      <c r="HW36" s="176">
        <v>17629.309999999998</v>
      </c>
      <c r="HX36" s="64"/>
      <c r="HY36" s="280">
        <f>IF(ISTEXT(EM36), VALUE(EM36), EM36)</f>
        <v>0</v>
      </c>
      <c r="HZ36" s="280">
        <f>IF(ISTEXT(EN36), VALUE(EN36), EN36)</f>
        <v>0</v>
      </c>
      <c r="IA36" s="280">
        <f>IF(ISTEXT(EO36), VALUE(EO36), EO36)</f>
        <v>0</v>
      </c>
      <c r="IB36" s="64" t="b">
        <f>HW36=FE36</f>
        <v>0</v>
      </c>
      <c r="IC36" s="64"/>
    </row>
    <row r="37" spans="1:237" s="106" customFormat="1" ht="22.5" customHeight="1" x14ac:dyDescent="0.25">
      <c r="A37" s="368" t="s">
        <v>3218</v>
      </c>
      <c r="B37" s="369" t="s">
        <v>3219</v>
      </c>
      <c r="C37" s="370" t="s">
        <v>3191</v>
      </c>
      <c r="D37" s="371" t="s">
        <v>3220</v>
      </c>
      <c r="E37" s="371" t="s">
        <v>3221</v>
      </c>
      <c r="F37" s="372" t="s">
        <v>3181</v>
      </c>
      <c r="G37" s="372" t="s">
        <v>3182</v>
      </c>
      <c r="H37" s="373" t="s">
        <v>1301</v>
      </c>
      <c r="I37" s="374" t="s">
        <v>1301</v>
      </c>
      <c r="J37" s="421" t="s">
        <v>3183</v>
      </c>
      <c r="K37" s="421" t="s">
        <v>3185</v>
      </c>
      <c r="L37" s="329">
        <f>CONTINUA!BV37</f>
        <v>0</v>
      </c>
      <c r="M37" s="329">
        <f>CONTINUA!BW37</f>
        <v>0</v>
      </c>
      <c r="N37" s="657"/>
      <c r="O37" s="658" t="s">
        <v>3332</v>
      </c>
      <c r="P37" s="659">
        <v>0</v>
      </c>
      <c r="Q37" s="400">
        <v>25</v>
      </c>
      <c r="R37" s="401"/>
      <c r="S37" s="400"/>
      <c r="T37" s="401"/>
      <c r="U37" s="400">
        <v>-1</v>
      </c>
      <c r="V37" s="401"/>
      <c r="W37" s="400"/>
      <c r="X37" s="401"/>
      <c r="Y37" s="400"/>
      <c r="Z37" s="401"/>
      <c r="AA37" s="400"/>
      <c r="AB37" s="401"/>
      <c r="AC37" s="400"/>
      <c r="AD37" s="401"/>
      <c r="AE37" s="400"/>
      <c r="AF37" s="401"/>
      <c r="AG37" s="400"/>
      <c r="AH37" s="401"/>
      <c r="AI37" s="400"/>
      <c r="AJ37" s="401"/>
      <c r="AK37" s="400"/>
      <c r="AL37" s="401"/>
      <c r="AM37" s="400"/>
      <c r="AN37" s="401"/>
      <c r="AO37" s="400"/>
      <c r="AP37" s="401"/>
      <c r="AQ37" s="400"/>
      <c r="AR37" s="401"/>
      <c r="AS37" s="400"/>
      <c r="AT37" s="401"/>
      <c r="AU37" s="400"/>
      <c r="AV37" s="401"/>
      <c r="AW37" s="400"/>
      <c r="AX37" s="401"/>
      <c r="AY37" s="400"/>
      <c r="AZ37" s="401"/>
      <c r="BA37" s="400"/>
      <c r="BB37" s="401"/>
      <c r="BC37" s="400"/>
      <c r="BD37" s="401"/>
      <c r="BE37" s="400"/>
      <c r="BF37" s="401"/>
      <c r="BG37" s="400"/>
      <c r="BH37" s="401"/>
      <c r="BI37" s="400"/>
      <c r="BJ37" s="401"/>
      <c r="BK37" s="400"/>
      <c r="BL37" s="401"/>
      <c r="BM37" s="400"/>
      <c r="BN37" s="401"/>
      <c r="BO37" s="400"/>
      <c r="BP37" s="401"/>
      <c r="BQ37" s="400"/>
      <c r="BR37" s="401"/>
      <c r="BS37" s="400"/>
      <c r="BT37" s="401"/>
      <c r="BU37" s="400"/>
      <c r="BV37" s="401"/>
      <c r="BW37" s="400"/>
      <c r="BX37" s="401"/>
      <c r="BY37" s="400"/>
      <c r="BZ37" s="401"/>
      <c r="CA37" s="400"/>
      <c r="CB37" s="401"/>
      <c r="CC37" s="400"/>
      <c r="CD37" s="401"/>
      <c r="CE37" s="400"/>
      <c r="CF37" s="401"/>
      <c r="CG37" s="400"/>
      <c r="CH37" s="401"/>
      <c r="CI37" s="400"/>
      <c r="CJ37" s="401"/>
      <c r="CK37" s="400"/>
      <c r="CL37" s="401"/>
      <c r="CM37" s="400"/>
      <c r="CN37" s="401"/>
      <c r="CO37" s="400"/>
      <c r="CP37" s="401"/>
      <c r="CQ37" s="400"/>
      <c r="CR37" s="401"/>
      <c r="CS37" s="400"/>
      <c r="CT37" s="401"/>
      <c r="CU37" s="400"/>
      <c r="CV37" s="401"/>
      <c r="CW37" s="400"/>
      <c r="CX37" s="401"/>
      <c r="CY37" s="400"/>
      <c r="CZ37" s="401"/>
      <c r="DA37" s="400"/>
      <c r="DB37" s="401"/>
      <c r="DC37" s="400"/>
      <c r="DD37" s="401"/>
      <c r="DE37" s="400"/>
      <c r="DF37" s="401"/>
      <c r="DG37" s="400"/>
      <c r="DH37" s="401"/>
      <c r="DI37" s="400"/>
      <c r="DJ37" s="401"/>
      <c r="DK37" s="400"/>
      <c r="DL37" s="401"/>
      <c r="DM37" s="400"/>
      <c r="DN37" s="401"/>
      <c r="DO37" s="400"/>
      <c r="DP37" s="401"/>
      <c r="DQ37" s="400"/>
      <c r="DR37" s="401"/>
      <c r="DS37" s="400"/>
      <c r="DT37" s="401"/>
      <c r="DU37" s="400"/>
      <c r="DV37" s="401"/>
      <c r="DW37" s="400"/>
      <c r="DX37" s="401"/>
      <c r="DY37" s="400"/>
      <c r="DZ37" s="401"/>
      <c r="EA37" s="400"/>
      <c r="EB37" s="401"/>
      <c r="EC37" s="400"/>
      <c r="ED37" s="401"/>
      <c r="EE37" s="400"/>
      <c r="EF37" s="401"/>
      <c r="EG37" s="400"/>
      <c r="EH37" s="401"/>
      <c r="EI37" s="400"/>
      <c r="EJ37" s="447"/>
      <c r="EK37" s="511"/>
      <c r="EL37" s="514"/>
      <c r="EM37" s="448"/>
      <c r="EN37" s="344"/>
      <c r="EO37" s="345"/>
      <c r="EP37" s="171">
        <f t="shared" si="22"/>
        <v>25</v>
      </c>
      <c r="EQ37" s="171">
        <f t="shared" si="23"/>
        <v>-1</v>
      </c>
      <c r="ER37" s="171">
        <f t="shared" si="24"/>
        <v>0</v>
      </c>
      <c r="ES37" s="171">
        <f t="shared" si="25"/>
        <v>0</v>
      </c>
      <c r="ET37" s="171">
        <f t="shared" si="26"/>
        <v>0</v>
      </c>
      <c r="EU37" s="171">
        <f t="shared" si="27"/>
        <v>0</v>
      </c>
      <c r="EV37" s="172">
        <f t="shared" si="28"/>
        <v>24</v>
      </c>
      <c r="EW37" s="173"/>
      <c r="EX37" s="248">
        <f t="shared" si="55"/>
        <v>0</v>
      </c>
      <c r="EY37" s="174">
        <f>(L37*regular)+(M37*Cadeirantee)</f>
        <v>0</v>
      </c>
      <c r="EZ37" s="249">
        <f>SUMIF(FG37:GJ37,"&gt;0")</f>
        <v>0</v>
      </c>
      <c r="FA37" s="249">
        <f>SUMIF(FG37:GJ37,"&lt;0")+SUMIF(GN37:HP37,"&lt;0")</f>
        <v>0</v>
      </c>
      <c r="FB37" s="174">
        <v>0</v>
      </c>
      <c r="FC37" s="126">
        <f>N37*km*'VALORES TABELA'!$B$13</f>
        <v>0</v>
      </c>
      <c r="FD37" s="250">
        <f t="shared" ref="FD37:FD40" si="56">GL37</f>
        <v>0</v>
      </c>
      <c r="FE37" s="105"/>
      <c r="FF37" s="119"/>
      <c r="FG37" s="119"/>
      <c r="FH37" s="119"/>
      <c r="FI37" s="119"/>
      <c r="FJ37" s="119"/>
      <c r="FK37" s="119"/>
      <c r="FL37" s="119"/>
      <c r="FM37" s="119"/>
      <c r="FN37" s="119"/>
      <c r="FO37" s="119"/>
      <c r="FP37" s="119"/>
      <c r="FQ37" s="119"/>
      <c r="FR37" s="119"/>
      <c r="FS37" s="119"/>
      <c r="FT37" s="119"/>
      <c r="FU37" s="119"/>
      <c r="FV37" s="119"/>
      <c r="FW37" s="119"/>
      <c r="FX37" s="119"/>
      <c r="FY37" s="119"/>
      <c r="FZ37" s="119"/>
      <c r="GA37" s="119"/>
      <c r="GB37" s="119"/>
      <c r="GC37" s="119"/>
      <c r="GD37" s="119"/>
      <c r="GE37" s="119"/>
      <c r="GF37" s="119"/>
      <c r="GG37" s="119"/>
      <c r="GH37" s="119"/>
      <c r="GI37" s="119"/>
      <c r="GJ37" s="119"/>
      <c r="GK37" s="251"/>
      <c r="GL37" s="103">
        <f t="shared" si="30"/>
        <v>0</v>
      </c>
      <c r="GM37" s="124"/>
      <c r="GN37" s="104"/>
      <c r="GO37" s="104"/>
      <c r="GP37" s="104"/>
      <c r="GQ37" s="104"/>
      <c r="GR37" s="104"/>
      <c r="GS37" s="104"/>
      <c r="GT37" s="104"/>
      <c r="GU37" s="104"/>
      <c r="GV37" s="104"/>
      <c r="GW37" s="104"/>
      <c r="GX37" s="104"/>
      <c r="GY37" s="104"/>
      <c r="GZ37" s="104"/>
      <c r="HA37" s="104"/>
      <c r="HB37" s="104"/>
      <c r="HC37" s="104"/>
      <c r="HD37" s="104"/>
      <c r="HE37" s="104"/>
      <c r="HF37" s="104"/>
      <c r="HG37" s="104"/>
      <c r="HH37" s="104"/>
      <c r="HI37" s="104"/>
      <c r="HJ37" s="104"/>
      <c r="HK37" s="104"/>
      <c r="HL37" s="104"/>
      <c r="HM37" s="104"/>
      <c r="HN37" s="104"/>
      <c r="HO37" s="104"/>
      <c r="HP37" s="104"/>
      <c r="HQ37" s="64"/>
      <c r="HR37" s="64"/>
      <c r="HS37" s="64"/>
      <c r="HT37" s="64"/>
      <c r="HU37" s="64"/>
      <c r="HV37" s="64"/>
      <c r="HW37" s="105"/>
      <c r="HX37" s="64"/>
      <c r="HY37" s="280">
        <f t="shared" ref="HY37:HY40" si="57">IF(ISTEXT(EM37), VALUE(EM37), EM37)</f>
        <v>0</v>
      </c>
      <c r="HZ37" s="280">
        <f t="shared" ref="HZ37:HZ40" si="58">IF(ISTEXT(EN37), VALUE(EN37), EN37)</f>
        <v>0</v>
      </c>
      <c r="IA37" s="280">
        <f t="shared" ref="IA37:IA40" si="59">IF(ISTEXT(EO37), VALUE(EO37), EO37)</f>
        <v>0</v>
      </c>
      <c r="IB37" s="64"/>
      <c r="IC37" s="64"/>
    </row>
    <row r="38" spans="1:237" s="106" customFormat="1" ht="22.5" customHeight="1" x14ac:dyDescent="0.25">
      <c r="A38" s="368" t="s">
        <v>3218</v>
      </c>
      <c r="B38" s="369" t="s">
        <v>3219</v>
      </c>
      <c r="C38" s="375" t="s">
        <v>3191</v>
      </c>
      <c r="D38" s="371" t="s">
        <v>3220</v>
      </c>
      <c r="E38" s="371" t="s">
        <v>3221</v>
      </c>
      <c r="F38" s="376" t="s">
        <v>3181</v>
      </c>
      <c r="G38" s="376" t="s">
        <v>3182</v>
      </c>
      <c r="H38" s="373" t="s">
        <v>1301</v>
      </c>
      <c r="I38" s="374" t="s">
        <v>1301</v>
      </c>
      <c r="J38" s="421" t="s">
        <v>3183</v>
      </c>
      <c r="K38" s="422" t="s">
        <v>3186</v>
      </c>
      <c r="L38" s="329">
        <f>CONTINUA!BV38</f>
        <v>0</v>
      </c>
      <c r="M38" s="329">
        <f>CONTINUA!BW38</f>
        <v>0</v>
      </c>
      <c r="N38" s="657"/>
      <c r="O38" s="658" t="s">
        <v>3332</v>
      </c>
      <c r="P38" s="659">
        <v>0</v>
      </c>
      <c r="Q38" s="400"/>
      <c r="R38" s="401"/>
      <c r="S38" s="400"/>
      <c r="T38" s="401"/>
      <c r="U38" s="400"/>
      <c r="V38" s="401"/>
      <c r="W38" s="400"/>
      <c r="X38" s="401"/>
      <c r="Y38" s="400"/>
      <c r="Z38" s="401"/>
      <c r="AA38" s="400"/>
      <c r="AB38" s="401"/>
      <c r="AC38" s="400"/>
      <c r="AD38" s="401"/>
      <c r="AE38" s="400"/>
      <c r="AF38" s="401"/>
      <c r="AG38" s="400"/>
      <c r="AH38" s="401"/>
      <c r="AI38" s="400"/>
      <c r="AJ38" s="401"/>
      <c r="AK38" s="400"/>
      <c r="AL38" s="401"/>
      <c r="AM38" s="400"/>
      <c r="AN38" s="401"/>
      <c r="AO38" s="400"/>
      <c r="AP38" s="401"/>
      <c r="AQ38" s="400"/>
      <c r="AR38" s="401"/>
      <c r="AS38" s="400"/>
      <c r="AT38" s="401"/>
      <c r="AU38" s="400"/>
      <c r="AV38" s="401"/>
      <c r="AW38" s="400"/>
      <c r="AX38" s="401"/>
      <c r="AY38" s="400"/>
      <c r="AZ38" s="401"/>
      <c r="BA38" s="400"/>
      <c r="BB38" s="401"/>
      <c r="BC38" s="400"/>
      <c r="BD38" s="401"/>
      <c r="BE38" s="400"/>
      <c r="BF38" s="401"/>
      <c r="BG38" s="400"/>
      <c r="BH38" s="401"/>
      <c r="BI38" s="400"/>
      <c r="BJ38" s="401"/>
      <c r="BK38" s="400"/>
      <c r="BL38" s="401"/>
      <c r="BM38" s="400"/>
      <c r="BN38" s="401"/>
      <c r="BO38" s="400"/>
      <c r="BP38" s="401"/>
      <c r="BQ38" s="400"/>
      <c r="BR38" s="401"/>
      <c r="BS38" s="400"/>
      <c r="BT38" s="401"/>
      <c r="BU38" s="400"/>
      <c r="BV38" s="401"/>
      <c r="BW38" s="400"/>
      <c r="BX38" s="401"/>
      <c r="BY38" s="400"/>
      <c r="BZ38" s="401"/>
      <c r="CA38" s="400"/>
      <c r="CB38" s="401"/>
      <c r="CC38" s="400"/>
      <c r="CD38" s="401"/>
      <c r="CE38" s="400"/>
      <c r="CF38" s="401"/>
      <c r="CG38" s="400"/>
      <c r="CH38" s="401"/>
      <c r="CI38" s="400"/>
      <c r="CJ38" s="401"/>
      <c r="CK38" s="400"/>
      <c r="CL38" s="401"/>
      <c r="CM38" s="400"/>
      <c r="CN38" s="401"/>
      <c r="CO38" s="400"/>
      <c r="CP38" s="401"/>
      <c r="CQ38" s="400"/>
      <c r="CR38" s="401"/>
      <c r="CS38" s="400"/>
      <c r="CT38" s="401"/>
      <c r="CU38" s="400"/>
      <c r="CV38" s="401"/>
      <c r="CW38" s="400"/>
      <c r="CX38" s="401"/>
      <c r="CY38" s="400"/>
      <c r="CZ38" s="401"/>
      <c r="DA38" s="400"/>
      <c r="DB38" s="401"/>
      <c r="DC38" s="400"/>
      <c r="DD38" s="401"/>
      <c r="DE38" s="400"/>
      <c r="DF38" s="401"/>
      <c r="DG38" s="400"/>
      <c r="DH38" s="401"/>
      <c r="DI38" s="400"/>
      <c r="DJ38" s="401"/>
      <c r="DK38" s="400"/>
      <c r="DL38" s="401"/>
      <c r="DM38" s="400"/>
      <c r="DN38" s="401"/>
      <c r="DO38" s="400"/>
      <c r="DP38" s="401"/>
      <c r="DQ38" s="400"/>
      <c r="DR38" s="401"/>
      <c r="DS38" s="400"/>
      <c r="DT38" s="401"/>
      <c r="DU38" s="400"/>
      <c r="DV38" s="401"/>
      <c r="DW38" s="400"/>
      <c r="DX38" s="401"/>
      <c r="DY38" s="400"/>
      <c r="DZ38" s="401"/>
      <c r="EA38" s="400"/>
      <c r="EB38" s="401"/>
      <c r="EC38" s="400"/>
      <c r="ED38" s="401"/>
      <c r="EE38" s="400"/>
      <c r="EF38" s="401"/>
      <c r="EG38" s="400"/>
      <c r="EH38" s="401"/>
      <c r="EI38" s="400"/>
      <c r="EJ38" s="447"/>
      <c r="EK38" s="511"/>
      <c r="EL38" s="514"/>
      <c r="EM38" s="448"/>
      <c r="EN38" s="344"/>
      <c r="EO38" s="345"/>
      <c r="EP38" s="171">
        <f t="shared" si="22"/>
        <v>0</v>
      </c>
      <c r="EQ38" s="171">
        <f t="shared" si="23"/>
        <v>0</v>
      </c>
      <c r="ER38" s="171">
        <f t="shared" si="24"/>
        <v>0</v>
      </c>
      <c r="ES38" s="171">
        <f t="shared" si="25"/>
        <v>0</v>
      </c>
      <c r="ET38" s="171">
        <f t="shared" si="26"/>
        <v>0</v>
      </c>
      <c r="EU38" s="171">
        <f t="shared" si="27"/>
        <v>0</v>
      </c>
      <c r="EV38" s="172">
        <f t="shared" si="28"/>
        <v>0</v>
      </c>
      <c r="EW38" s="125"/>
      <c r="EX38" s="248">
        <f t="shared" si="55"/>
        <v>0</v>
      </c>
      <c r="EY38" s="174">
        <f>(L38*regular)+(M38*Cadeirantee)</f>
        <v>0</v>
      </c>
      <c r="EZ38" s="249">
        <f>SUMIF(FG38:GJ38,"&gt;0")</f>
        <v>0</v>
      </c>
      <c r="FA38" s="249">
        <f>SUMIF(FG38:GJ38,"&lt;0")+SUMIF(GN38:HP38,"&lt;0")</f>
        <v>0</v>
      </c>
      <c r="FB38" s="174">
        <v>0</v>
      </c>
      <c r="FC38" s="126">
        <f>N38*km*'VALORES TABELA'!$B$13</f>
        <v>0</v>
      </c>
      <c r="FD38" s="250">
        <f t="shared" si="56"/>
        <v>0</v>
      </c>
      <c r="FE38" s="105"/>
      <c r="FF38" s="108"/>
      <c r="FG38" s="108"/>
      <c r="FH38" s="108"/>
      <c r="FI38" s="108"/>
      <c r="FJ38" s="108"/>
      <c r="FK38" s="108"/>
      <c r="FL38" s="108"/>
      <c r="FM38" s="108"/>
      <c r="FN38" s="108"/>
      <c r="FO38" s="108"/>
      <c r="FP38" s="108"/>
      <c r="FQ38" s="108"/>
      <c r="FR38" s="108"/>
      <c r="FS38" s="108"/>
      <c r="FT38" s="108"/>
      <c r="FU38" s="108"/>
      <c r="FV38" s="108"/>
      <c r="FW38" s="108"/>
      <c r="FX38" s="108"/>
      <c r="FY38" s="108"/>
      <c r="FZ38" s="108"/>
      <c r="GA38" s="108"/>
      <c r="GB38" s="108"/>
      <c r="GC38" s="108"/>
      <c r="GD38" s="108"/>
      <c r="GE38" s="108"/>
      <c r="GF38" s="108"/>
      <c r="GG38" s="108"/>
      <c r="GH38" s="108"/>
      <c r="GI38" s="108"/>
      <c r="GJ38" s="108"/>
      <c r="GK38" s="251"/>
      <c r="GL38" s="103">
        <f t="shared" si="30"/>
        <v>0</v>
      </c>
      <c r="GM38" s="124"/>
      <c r="GN38" s="104"/>
      <c r="GO38" s="104"/>
      <c r="GP38" s="104"/>
      <c r="GQ38" s="104"/>
      <c r="GR38" s="104"/>
      <c r="GS38" s="104"/>
      <c r="GT38" s="104"/>
      <c r="GU38" s="104"/>
      <c r="GV38" s="104"/>
      <c r="GW38" s="104"/>
      <c r="GX38" s="104"/>
      <c r="GY38" s="104"/>
      <c r="GZ38" s="104"/>
      <c r="HA38" s="104"/>
      <c r="HB38" s="104"/>
      <c r="HC38" s="104"/>
      <c r="HD38" s="104"/>
      <c r="HE38" s="104"/>
      <c r="HF38" s="104"/>
      <c r="HG38" s="104"/>
      <c r="HH38" s="104"/>
      <c r="HI38" s="104"/>
      <c r="HJ38" s="104"/>
      <c r="HK38" s="104"/>
      <c r="HL38" s="104"/>
      <c r="HM38" s="104"/>
      <c r="HN38" s="104"/>
      <c r="HO38" s="104"/>
      <c r="HP38" s="104"/>
      <c r="HQ38" s="64"/>
      <c r="HR38" s="64"/>
      <c r="HS38" s="64"/>
      <c r="HT38" s="64"/>
      <c r="HU38" s="64"/>
      <c r="HV38" s="64"/>
      <c r="HW38" s="105"/>
      <c r="HX38" s="64"/>
      <c r="HY38" s="280">
        <f t="shared" si="57"/>
        <v>0</v>
      </c>
      <c r="HZ38" s="280">
        <f t="shared" si="58"/>
        <v>0</v>
      </c>
      <c r="IA38" s="280">
        <f t="shared" si="59"/>
        <v>0</v>
      </c>
      <c r="IB38" s="64"/>
      <c r="IC38" s="64"/>
    </row>
    <row r="39" spans="1:237" s="106" customFormat="1" ht="22.5" customHeight="1" x14ac:dyDescent="0.25">
      <c r="A39" s="368" t="s">
        <v>3218</v>
      </c>
      <c r="B39" s="369" t="s">
        <v>3219</v>
      </c>
      <c r="C39" s="375" t="s">
        <v>3191</v>
      </c>
      <c r="D39" s="371" t="s">
        <v>3220</v>
      </c>
      <c r="E39" s="371" t="s">
        <v>3221</v>
      </c>
      <c r="F39" s="376" t="s">
        <v>3181</v>
      </c>
      <c r="G39" s="376" t="s">
        <v>3182</v>
      </c>
      <c r="H39" s="373" t="s">
        <v>1301</v>
      </c>
      <c r="I39" s="374" t="s">
        <v>1301</v>
      </c>
      <c r="J39" s="421" t="s">
        <v>3183</v>
      </c>
      <c r="K39" s="423" t="s">
        <v>3187</v>
      </c>
      <c r="L39" s="329">
        <f>CONTINUA!BV39</f>
        <v>0</v>
      </c>
      <c r="M39" s="329">
        <f>CONTINUA!BW39</f>
        <v>0</v>
      </c>
      <c r="N39" s="657"/>
      <c r="O39" s="658" t="s">
        <v>3332</v>
      </c>
      <c r="P39" s="659">
        <v>0</v>
      </c>
      <c r="Q39" s="400"/>
      <c r="R39" s="401"/>
      <c r="S39" s="400"/>
      <c r="T39" s="401"/>
      <c r="U39" s="400"/>
      <c r="V39" s="401"/>
      <c r="W39" s="400"/>
      <c r="X39" s="401"/>
      <c r="Y39" s="400"/>
      <c r="Z39" s="401"/>
      <c r="AA39" s="400"/>
      <c r="AB39" s="401"/>
      <c r="AC39" s="400"/>
      <c r="AD39" s="401"/>
      <c r="AE39" s="400"/>
      <c r="AF39" s="401"/>
      <c r="AG39" s="400"/>
      <c r="AH39" s="401"/>
      <c r="AI39" s="400"/>
      <c r="AJ39" s="401"/>
      <c r="AK39" s="400"/>
      <c r="AL39" s="401"/>
      <c r="AM39" s="400"/>
      <c r="AN39" s="401"/>
      <c r="AO39" s="400"/>
      <c r="AP39" s="401"/>
      <c r="AQ39" s="400"/>
      <c r="AR39" s="401"/>
      <c r="AS39" s="400"/>
      <c r="AT39" s="401"/>
      <c r="AU39" s="400"/>
      <c r="AV39" s="401"/>
      <c r="AW39" s="400"/>
      <c r="AX39" s="401"/>
      <c r="AY39" s="400"/>
      <c r="AZ39" s="401"/>
      <c r="BA39" s="400"/>
      <c r="BB39" s="401"/>
      <c r="BC39" s="400"/>
      <c r="BD39" s="401"/>
      <c r="BE39" s="400"/>
      <c r="BF39" s="401"/>
      <c r="BG39" s="400"/>
      <c r="BH39" s="401"/>
      <c r="BI39" s="400"/>
      <c r="BJ39" s="401"/>
      <c r="BK39" s="400"/>
      <c r="BL39" s="401"/>
      <c r="BM39" s="400"/>
      <c r="BN39" s="401"/>
      <c r="BO39" s="400"/>
      <c r="BP39" s="401"/>
      <c r="BQ39" s="400"/>
      <c r="BR39" s="401"/>
      <c r="BS39" s="400"/>
      <c r="BT39" s="401"/>
      <c r="BU39" s="400"/>
      <c r="BV39" s="401"/>
      <c r="BW39" s="400"/>
      <c r="BX39" s="401"/>
      <c r="BY39" s="400"/>
      <c r="BZ39" s="401"/>
      <c r="CA39" s="400"/>
      <c r="CB39" s="401"/>
      <c r="CC39" s="400"/>
      <c r="CD39" s="401"/>
      <c r="CE39" s="400"/>
      <c r="CF39" s="401"/>
      <c r="CG39" s="400"/>
      <c r="CH39" s="401"/>
      <c r="CI39" s="400"/>
      <c r="CJ39" s="401"/>
      <c r="CK39" s="400"/>
      <c r="CL39" s="401"/>
      <c r="CM39" s="400"/>
      <c r="CN39" s="401"/>
      <c r="CO39" s="400"/>
      <c r="CP39" s="401"/>
      <c r="CQ39" s="400"/>
      <c r="CR39" s="401"/>
      <c r="CS39" s="400"/>
      <c r="CT39" s="401"/>
      <c r="CU39" s="400"/>
      <c r="CV39" s="401"/>
      <c r="CW39" s="400"/>
      <c r="CX39" s="401"/>
      <c r="CY39" s="400"/>
      <c r="CZ39" s="401"/>
      <c r="DA39" s="400"/>
      <c r="DB39" s="401"/>
      <c r="DC39" s="400"/>
      <c r="DD39" s="401"/>
      <c r="DE39" s="400"/>
      <c r="DF39" s="401"/>
      <c r="DG39" s="400"/>
      <c r="DH39" s="401"/>
      <c r="DI39" s="400"/>
      <c r="DJ39" s="401"/>
      <c r="DK39" s="400"/>
      <c r="DL39" s="401"/>
      <c r="DM39" s="400"/>
      <c r="DN39" s="401"/>
      <c r="DO39" s="400"/>
      <c r="DP39" s="401"/>
      <c r="DQ39" s="400"/>
      <c r="DR39" s="401"/>
      <c r="DS39" s="400"/>
      <c r="DT39" s="401"/>
      <c r="DU39" s="400"/>
      <c r="DV39" s="401"/>
      <c r="DW39" s="400"/>
      <c r="DX39" s="401"/>
      <c r="DY39" s="400"/>
      <c r="DZ39" s="401"/>
      <c r="EA39" s="400"/>
      <c r="EB39" s="401"/>
      <c r="EC39" s="400"/>
      <c r="ED39" s="401"/>
      <c r="EE39" s="400"/>
      <c r="EF39" s="401"/>
      <c r="EG39" s="400"/>
      <c r="EH39" s="401"/>
      <c r="EI39" s="400"/>
      <c r="EJ39" s="447"/>
      <c r="EK39" s="511"/>
      <c r="EL39" s="514"/>
      <c r="EM39" s="448"/>
      <c r="EN39" s="344"/>
      <c r="EO39" s="345"/>
      <c r="EP39" s="171">
        <f t="shared" si="22"/>
        <v>0</v>
      </c>
      <c r="EQ39" s="171">
        <f t="shared" si="23"/>
        <v>0</v>
      </c>
      <c r="ER39" s="171">
        <f t="shared" si="24"/>
        <v>0</v>
      </c>
      <c r="ES39" s="171">
        <f t="shared" si="25"/>
        <v>0</v>
      </c>
      <c r="ET39" s="171">
        <f t="shared" si="26"/>
        <v>0</v>
      </c>
      <c r="EU39" s="171">
        <f t="shared" si="27"/>
        <v>0</v>
      </c>
      <c r="EV39" s="172">
        <f t="shared" si="28"/>
        <v>0</v>
      </c>
      <c r="EW39" s="127"/>
      <c r="EX39" s="248">
        <f t="shared" si="55"/>
        <v>0</v>
      </c>
      <c r="EY39" s="174">
        <f>(L39*regular)+(M39*Cadeirantee)</f>
        <v>0</v>
      </c>
      <c r="EZ39" s="249">
        <f>SUMIF(FG39:GJ39,"&gt;0")</f>
        <v>0</v>
      </c>
      <c r="FA39" s="249">
        <f>SUMIF(FG39:GJ39,"&lt;0")+SUMIF(GN39:HP39,"&lt;0")</f>
        <v>0</v>
      </c>
      <c r="FB39" s="174">
        <v>0</v>
      </c>
      <c r="FC39" s="126">
        <f>N39*km*'VALORES TABELA'!$B$13</f>
        <v>0</v>
      </c>
      <c r="FD39" s="250">
        <f t="shared" si="56"/>
        <v>0</v>
      </c>
      <c r="FE39" s="105"/>
      <c r="FF39" s="118"/>
      <c r="FG39" s="118"/>
      <c r="FH39" s="118"/>
      <c r="FI39" s="118"/>
      <c r="FJ39" s="118"/>
      <c r="FK39" s="118"/>
      <c r="FL39" s="118"/>
      <c r="FM39" s="118"/>
      <c r="FN39" s="118"/>
      <c r="FO39" s="118"/>
      <c r="FP39" s="118"/>
      <c r="FQ39" s="118"/>
      <c r="FR39" s="118"/>
      <c r="FS39" s="118"/>
      <c r="FT39" s="118"/>
      <c r="FU39" s="118"/>
      <c r="FV39" s="118"/>
      <c r="FW39" s="118"/>
      <c r="FX39" s="118"/>
      <c r="FY39" s="118"/>
      <c r="FZ39" s="118"/>
      <c r="GA39" s="118"/>
      <c r="GB39" s="118"/>
      <c r="GC39" s="118"/>
      <c r="GD39" s="118"/>
      <c r="GE39" s="118"/>
      <c r="GF39" s="118"/>
      <c r="GG39" s="118"/>
      <c r="GH39" s="118"/>
      <c r="GI39" s="118"/>
      <c r="GJ39" s="118"/>
      <c r="GK39" s="252"/>
      <c r="GL39" s="103">
        <f t="shared" si="30"/>
        <v>0</v>
      </c>
      <c r="GM39" s="12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64"/>
      <c r="HR39" s="65"/>
      <c r="HS39" s="65"/>
      <c r="HT39" s="65"/>
      <c r="HU39" s="65"/>
      <c r="HV39" s="65"/>
      <c r="HW39" s="105"/>
      <c r="HX39" s="65"/>
      <c r="HY39" s="280">
        <f t="shared" si="57"/>
        <v>0</v>
      </c>
      <c r="HZ39" s="280">
        <f t="shared" si="58"/>
        <v>0</v>
      </c>
      <c r="IA39" s="280">
        <f t="shared" si="59"/>
        <v>0</v>
      </c>
      <c r="IB39" s="65"/>
      <c r="IC39" s="65"/>
    </row>
    <row r="40" spans="1:237" s="106" customFormat="1" ht="22.5" customHeight="1" thickBot="1" x14ac:dyDescent="0.3">
      <c r="A40" s="377" t="s">
        <v>3218</v>
      </c>
      <c r="B40" s="378" t="s">
        <v>3219</v>
      </c>
      <c r="C40" s="379" t="s">
        <v>3191</v>
      </c>
      <c r="D40" s="380" t="s">
        <v>3220</v>
      </c>
      <c r="E40" s="380" t="s">
        <v>3221</v>
      </c>
      <c r="F40" s="381" t="s">
        <v>3181</v>
      </c>
      <c r="G40" s="381" t="s">
        <v>3182</v>
      </c>
      <c r="H40" s="382" t="s">
        <v>1301</v>
      </c>
      <c r="I40" s="383" t="s">
        <v>1301</v>
      </c>
      <c r="J40" s="421" t="s">
        <v>3183</v>
      </c>
      <c r="K40" s="424" t="s">
        <v>60</v>
      </c>
      <c r="L40" s="329">
        <f>CONTINUA!BV40</f>
        <v>0</v>
      </c>
      <c r="M40" s="329">
        <f>CONTINUA!BW40</f>
        <v>0</v>
      </c>
      <c r="N40" s="657"/>
      <c r="O40" s="658" t="s">
        <v>3332</v>
      </c>
      <c r="P40" s="659">
        <v>0</v>
      </c>
      <c r="Q40" s="400"/>
      <c r="R40" s="401"/>
      <c r="S40" s="400"/>
      <c r="T40" s="401"/>
      <c r="U40" s="400"/>
      <c r="V40" s="401"/>
      <c r="W40" s="400"/>
      <c r="X40" s="401"/>
      <c r="Y40" s="400"/>
      <c r="Z40" s="401"/>
      <c r="AA40" s="400"/>
      <c r="AB40" s="401"/>
      <c r="AC40" s="400"/>
      <c r="AD40" s="401"/>
      <c r="AE40" s="400"/>
      <c r="AF40" s="401"/>
      <c r="AG40" s="400"/>
      <c r="AH40" s="401"/>
      <c r="AI40" s="400"/>
      <c r="AJ40" s="401"/>
      <c r="AK40" s="400"/>
      <c r="AL40" s="401"/>
      <c r="AM40" s="400"/>
      <c r="AN40" s="401"/>
      <c r="AO40" s="400"/>
      <c r="AP40" s="401"/>
      <c r="AQ40" s="400"/>
      <c r="AR40" s="401"/>
      <c r="AS40" s="400"/>
      <c r="AT40" s="401"/>
      <c r="AU40" s="400"/>
      <c r="AV40" s="401"/>
      <c r="AW40" s="400"/>
      <c r="AX40" s="401"/>
      <c r="AY40" s="400"/>
      <c r="AZ40" s="401"/>
      <c r="BA40" s="400"/>
      <c r="BB40" s="401"/>
      <c r="BC40" s="400"/>
      <c r="BD40" s="401"/>
      <c r="BE40" s="400"/>
      <c r="BF40" s="401"/>
      <c r="BG40" s="400"/>
      <c r="BH40" s="401"/>
      <c r="BI40" s="400"/>
      <c r="BJ40" s="401"/>
      <c r="BK40" s="400"/>
      <c r="BL40" s="401"/>
      <c r="BM40" s="400"/>
      <c r="BN40" s="401"/>
      <c r="BO40" s="400"/>
      <c r="BP40" s="401"/>
      <c r="BQ40" s="400"/>
      <c r="BR40" s="401"/>
      <c r="BS40" s="400"/>
      <c r="BT40" s="401"/>
      <c r="BU40" s="400"/>
      <c r="BV40" s="401"/>
      <c r="BW40" s="400"/>
      <c r="BX40" s="401"/>
      <c r="BY40" s="400"/>
      <c r="BZ40" s="401"/>
      <c r="CA40" s="400"/>
      <c r="CB40" s="401"/>
      <c r="CC40" s="400"/>
      <c r="CD40" s="401"/>
      <c r="CE40" s="400"/>
      <c r="CF40" s="401"/>
      <c r="CG40" s="400"/>
      <c r="CH40" s="401"/>
      <c r="CI40" s="400"/>
      <c r="CJ40" s="401"/>
      <c r="CK40" s="400"/>
      <c r="CL40" s="401"/>
      <c r="CM40" s="400"/>
      <c r="CN40" s="401"/>
      <c r="CO40" s="400"/>
      <c r="CP40" s="401"/>
      <c r="CQ40" s="400"/>
      <c r="CR40" s="401"/>
      <c r="CS40" s="400"/>
      <c r="CT40" s="401"/>
      <c r="CU40" s="400"/>
      <c r="CV40" s="401"/>
      <c r="CW40" s="400"/>
      <c r="CX40" s="401"/>
      <c r="CY40" s="400"/>
      <c r="CZ40" s="401"/>
      <c r="DA40" s="400"/>
      <c r="DB40" s="401"/>
      <c r="DC40" s="400"/>
      <c r="DD40" s="401"/>
      <c r="DE40" s="400"/>
      <c r="DF40" s="401"/>
      <c r="DG40" s="400"/>
      <c r="DH40" s="401"/>
      <c r="DI40" s="400"/>
      <c r="DJ40" s="401"/>
      <c r="DK40" s="400"/>
      <c r="DL40" s="401"/>
      <c r="DM40" s="400"/>
      <c r="DN40" s="401"/>
      <c r="DO40" s="400"/>
      <c r="DP40" s="401"/>
      <c r="DQ40" s="400"/>
      <c r="DR40" s="401"/>
      <c r="DS40" s="400"/>
      <c r="DT40" s="401"/>
      <c r="DU40" s="400"/>
      <c r="DV40" s="401"/>
      <c r="DW40" s="400"/>
      <c r="DX40" s="401"/>
      <c r="DY40" s="400"/>
      <c r="DZ40" s="401"/>
      <c r="EA40" s="400"/>
      <c r="EB40" s="401"/>
      <c r="EC40" s="400"/>
      <c r="ED40" s="401"/>
      <c r="EE40" s="400"/>
      <c r="EF40" s="401"/>
      <c r="EG40" s="400"/>
      <c r="EH40" s="401"/>
      <c r="EI40" s="400"/>
      <c r="EJ40" s="447"/>
      <c r="EK40" s="512"/>
      <c r="EL40" s="515"/>
      <c r="EM40" s="450"/>
      <c r="EN40" s="348"/>
      <c r="EO40" s="348"/>
      <c r="EP40" s="179">
        <f t="shared" si="22"/>
        <v>0</v>
      </c>
      <c r="EQ40" s="179">
        <f t="shared" si="23"/>
        <v>0</v>
      </c>
      <c r="ER40" s="179">
        <f t="shared" si="24"/>
        <v>0</v>
      </c>
      <c r="ES40" s="179">
        <f t="shared" si="25"/>
        <v>0</v>
      </c>
      <c r="ET40" s="179">
        <f t="shared" si="26"/>
        <v>0</v>
      </c>
      <c r="EU40" s="179">
        <f t="shared" si="27"/>
        <v>0</v>
      </c>
      <c r="EV40" s="172">
        <f t="shared" si="28"/>
        <v>0</v>
      </c>
      <c r="EW40" s="253"/>
      <c r="EX40" s="254">
        <v>0</v>
      </c>
      <c r="EY40" s="180">
        <v>0</v>
      </c>
      <c r="EZ40" s="255">
        <v>0</v>
      </c>
      <c r="FA40" s="255">
        <v>0</v>
      </c>
      <c r="FB40" s="180">
        <f>SUM(FF40:GI40)/2</f>
        <v>0</v>
      </c>
      <c r="FC40" s="256">
        <f>N40*km*'VALORES TABELA'!$B$13</f>
        <v>0</v>
      </c>
      <c r="FD40" s="250">
        <f t="shared" si="56"/>
        <v>0</v>
      </c>
      <c r="FE40" s="257"/>
      <c r="FF40" s="181">
        <f>((Q40+S40)*Percapita)+((R40+T40)*Cadeirante)</f>
        <v>0</v>
      </c>
      <c r="FG40" s="181">
        <f>((U40+W40)*Percapita/30*FG$4)+((V40+X40)*Cadeirante/30*FG$4)</f>
        <v>0</v>
      </c>
      <c r="FH40" s="181">
        <f>((Y40+AA40)*Percapita/30*FH$4)+((Z40+AB40)*Cadeirante/30*FH$4)</f>
        <v>0</v>
      </c>
      <c r="FI40" s="181">
        <f>((AC40+AE40)*Percapita/30*FI$4)+((AD40+AF40)*Cadeirante/30*FI$4)</f>
        <v>0</v>
      </c>
      <c r="FJ40" s="181">
        <f>((AG40+AI40)*Percapita/30*FJ$4)+((AH40+AJ40)*Cadeirante/30*FJ$4)</f>
        <v>0</v>
      </c>
      <c r="FK40" s="181">
        <f>((AK40+AM40)*Percapita/30*FK$4)+((AL40+AN40)*Cadeirante/30*FK$4)</f>
        <v>0</v>
      </c>
      <c r="FL40" s="181">
        <f>((AO40+AQ40)*Percapita/30*FL$4)+((AP40+AR40)*Cadeirante/30*FL$4)</f>
        <v>0</v>
      </c>
      <c r="FM40" s="181">
        <f>((AS40+AU40)*Percapita/30*FM$4)+((AT40+AV40)*Cadeirante/30*FM$4)</f>
        <v>0</v>
      </c>
      <c r="FN40" s="181">
        <f>((AW40+AY40)*Percapita/30*FN$4)+((AX40+AZ40)*Cadeirante/30*FN$4)</f>
        <v>0</v>
      </c>
      <c r="FO40" s="181">
        <f>((BA40+BC40)*Percapita/30*FO$4)+((BB40+BD40)*Cadeirante/30*FO$4)</f>
        <v>0</v>
      </c>
      <c r="FP40" s="181">
        <f>((BE40+BG40)*Percapita/30*FP$4)+((BF40+BH40)*Cadeirante/30*FP$4)</f>
        <v>0</v>
      </c>
      <c r="FQ40" s="181">
        <f>((BI40+BK40)*Percapita/30*FQ$4)+((BJ40+BL40)*Cadeirante/30*FQ$4)</f>
        <v>0</v>
      </c>
      <c r="FR40" s="181">
        <f>((BM40+BO40)*Percapita/30*FR$4)+((BN40+BP40)*Cadeirante/30*FR$4)</f>
        <v>0</v>
      </c>
      <c r="FS40" s="181">
        <f>((BQ40+BS40)*Percapita/30*FS$4)+((BR40+BT40)*Cadeirante/30*FS$4)</f>
        <v>0</v>
      </c>
      <c r="FT40" s="181">
        <f>((BU40+BW40)*Percapita/30*FT$4)+((BV40+BX40)*Cadeirante/30*FT$4)</f>
        <v>0</v>
      </c>
      <c r="FU40" s="181">
        <f>((BY40+CA40)*Percapita/30*FU$4)+((BZ40+CB40)*Cadeirante/30*FU$4)</f>
        <v>0</v>
      </c>
      <c r="FV40" s="181">
        <f>((CC40+CE40)*Percapita/30*FV$4)+((CD40+CF40)*Cadeirante/30*FV$4)</f>
        <v>0</v>
      </c>
      <c r="FW40" s="181">
        <f>((CG40+CI40)*Percapita/30*FW$4)+((CI40+CK40)*Cadeirante/30*FW$4)</f>
        <v>0</v>
      </c>
      <c r="FX40" s="181">
        <f>((CK40+CM40)*Percapita/30*FX$4)+((CL40+CN40)*Cadeirante/30*FX$4)</f>
        <v>0</v>
      </c>
      <c r="FY40" s="181">
        <f>((CO40+CQ40)*Percapita/30*FY$4)+((CP40+CR40)*Cadeirante/30*FY$4)</f>
        <v>0</v>
      </c>
      <c r="FZ40" s="181">
        <f>((CS40+CU40)*Percapita/30*FZ$4)+((CT40+CV40)*Cadeirante/30*FZ$4)</f>
        <v>0</v>
      </c>
      <c r="GA40" s="181">
        <f>((CW40+CY40)*Percapita/30*GA$4)+((CX40+CZ40)*Cadeirante/30*GA$4)</f>
        <v>0</v>
      </c>
      <c r="GB40" s="181">
        <f>((DA40+DC40)*Percapita/30*GB$4)+((DB40+DD40)*Cadeirante/30*GB$4)</f>
        <v>0</v>
      </c>
      <c r="GC40" s="181">
        <f>((DE40+DG40)*Percapita/30*GC$4)+((DF40+DH40)*Cadeirante/30*GC$4)</f>
        <v>0</v>
      </c>
      <c r="GD40" s="181">
        <f>((DI40+DK40)*Percapita/30*GD$4)+((DJ40+DL40)*Cadeirante/30*GD$4)</f>
        <v>0</v>
      </c>
      <c r="GE40" s="181">
        <f>((DM40+DO40)*Percapita/30*GE$4)+((DN40+DP40)*Cadeirante/30*GE$4)</f>
        <v>0</v>
      </c>
      <c r="GF40" s="181">
        <f>((DQ40+DS40)*Percapita/30*GF$4)+((DR40+DT40)*Cadeirante/30*GF$4)</f>
        <v>0</v>
      </c>
      <c r="GG40" s="181">
        <f>((DU40+DW40)*Percapita/30*GG$4)+((DV40+DX40)*Cadeirante/30*GG$4)</f>
        <v>0</v>
      </c>
      <c r="GH40" s="181">
        <f>((DY40+EA40)*Percapita/30*GH$4)+((DZ40+EB40)*Cadeirante/30*GH$4)</f>
        <v>0</v>
      </c>
      <c r="GI40" s="181">
        <f>((EC40+EE40)*Percapita/30*GI$4)+((ED40+EF40)*Cadeirante/30*GI$4)</f>
        <v>0</v>
      </c>
      <c r="GJ40" s="181">
        <f>((EG40+EI40)*Percapita)+((EH40+EJ40)*Cadeirante)</f>
        <v>0</v>
      </c>
      <c r="GK40" s="258"/>
      <c r="GL40" s="103">
        <f t="shared" si="30"/>
        <v>0</v>
      </c>
      <c r="GM40" s="124"/>
      <c r="GN40" s="182"/>
      <c r="GO40" s="182"/>
      <c r="GP40" s="182"/>
      <c r="GQ40" s="182"/>
      <c r="GR40" s="182"/>
      <c r="GS40" s="182"/>
      <c r="GT40" s="182"/>
      <c r="GU40" s="182"/>
      <c r="GV40" s="182"/>
      <c r="GW40" s="182"/>
      <c r="GX40" s="182"/>
      <c r="GY40" s="182"/>
      <c r="GZ40" s="182"/>
      <c r="HA40" s="182"/>
      <c r="HB40" s="182"/>
      <c r="HC40" s="182"/>
      <c r="HD40" s="182"/>
      <c r="HE40" s="182"/>
      <c r="HF40" s="182"/>
      <c r="HG40" s="182"/>
      <c r="HH40" s="182"/>
      <c r="HI40" s="182"/>
      <c r="HJ40" s="182"/>
      <c r="HK40" s="182"/>
      <c r="HL40" s="182"/>
      <c r="HM40" s="182"/>
      <c r="HN40" s="182"/>
      <c r="HO40" s="182"/>
      <c r="HP40" s="259"/>
      <c r="HQ40" s="64"/>
      <c r="HW40" s="257"/>
      <c r="HY40" s="280">
        <f t="shared" si="57"/>
        <v>0</v>
      </c>
      <c r="HZ40" s="280">
        <f t="shared" si="58"/>
        <v>0</v>
      </c>
      <c r="IA40" s="280">
        <f t="shared" si="59"/>
        <v>0</v>
      </c>
    </row>
    <row r="41" spans="1:237" s="106" customFormat="1" ht="22.5" customHeight="1" x14ac:dyDescent="0.25">
      <c r="A41" t="s">
        <v>3222</v>
      </c>
      <c r="B41" s="522" t="s">
        <v>3223</v>
      </c>
      <c r="C41" s="523">
        <v>1</v>
      </c>
      <c r="D41" s="524" t="s">
        <v>3224</v>
      </c>
      <c r="E41" s="524" t="s">
        <v>3225</v>
      </c>
      <c r="F41" s="525" t="s">
        <v>3181</v>
      </c>
      <c r="G41" s="525" t="s">
        <v>3182</v>
      </c>
      <c r="H41" s="350" t="s">
        <v>1304</v>
      </c>
      <c r="I41" s="351" t="s">
        <v>1304</v>
      </c>
      <c r="J41" s="409" t="s">
        <v>3183</v>
      </c>
      <c r="K41" s="410" t="s">
        <v>3184</v>
      </c>
      <c r="L41" s="329">
        <f>CONTINUA!BV41</f>
        <v>0</v>
      </c>
      <c r="M41" s="329">
        <f>CONTINUA!BW41</f>
        <v>0</v>
      </c>
      <c r="N41" s="657"/>
      <c r="O41" s="658" t="s">
        <v>3333</v>
      </c>
      <c r="P41" s="659">
        <v>0</v>
      </c>
      <c r="Q41" s="400">
        <v>1</v>
      </c>
      <c r="R41" s="401"/>
      <c r="S41" s="400"/>
      <c r="T41" s="401"/>
      <c r="U41" s="400"/>
      <c r="V41" s="401"/>
      <c r="W41" s="400"/>
      <c r="X41" s="401"/>
      <c r="Y41" s="400"/>
      <c r="Z41" s="401"/>
      <c r="AA41" s="400"/>
      <c r="AB41" s="401"/>
      <c r="AC41" s="400"/>
      <c r="AD41" s="401"/>
      <c r="AE41" s="400"/>
      <c r="AF41" s="401"/>
      <c r="AG41" s="400"/>
      <c r="AH41" s="401"/>
      <c r="AI41" s="400"/>
      <c r="AJ41" s="401"/>
      <c r="AK41" s="400"/>
      <c r="AL41" s="401"/>
      <c r="AM41" s="400"/>
      <c r="AN41" s="401"/>
      <c r="AO41" s="400"/>
      <c r="AP41" s="401"/>
      <c r="AQ41" s="400"/>
      <c r="AR41" s="401"/>
      <c r="AS41" s="400"/>
      <c r="AT41" s="401"/>
      <c r="AU41" s="400"/>
      <c r="AV41" s="401"/>
      <c r="AW41" s="400"/>
      <c r="AX41" s="401"/>
      <c r="AY41" s="400"/>
      <c r="AZ41" s="401"/>
      <c r="BA41" s="400"/>
      <c r="BB41" s="401"/>
      <c r="BC41" s="400"/>
      <c r="BD41" s="401"/>
      <c r="BE41" s="400"/>
      <c r="BF41" s="401"/>
      <c r="BG41" s="400"/>
      <c r="BH41" s="401"/>
      <c r="BI41" s="400"/>
      <c r="BJ41" s="401"/>
      <c r="BK41" s="400"/>
      <c r="BL41" s="401"/>
      <c r="BM41" s="400"/>
      <c r="BN41" s="401"/>
      <c r="BO41" s="400"/>
      <c r="BP41" s="401"/>
      <c r="BQ41" s="400"/>
      <c r="BR41" s="401"/>
      <c r="BS41" s="400"/>
      <c r="BT41" s="401"/>
      <c r="BU41" s="400"/>
      <c r="BV41" s="401"/>
      <c r="BW41" s="400"/>
      <c r="BX41" s="401"/>
      <c r="BY41" s="400"/>
      <c r="BZ41" s="401"/>
      <c r="CA41" s="400"/>
      <c r="CB41" s="401"/>
      <c r="CC41" s="400"/>
      <c r="CD41" s="401"/>
      <c r="CE41" s="400"/>
      <c r="CF41" s="401"/>
      <c r="CG41" s="400"/>
      <c r="CH41" s="401"/>
      <c r="CI41" s="400"/>
      <c r="CJ41" s="401"/>
      <c r="CK41" s="400"/>
      <c r="CL41" s="401"/>
      <c r="CM41" s="400"/>
      <c r="CN41" s="401"/>
      <c r="CO41" s="400"/>
      <c r="CP41" s="401"/>
      <c r="CQ41" s="400"/>
      <c r="CR41" s="401"/>
      <c r="CS41" s="400"/>
      <c r="CT41" s="401"/>
      <c r="CU41" s="400"/>
      <c r="CV41" s="401"/>
      <c r="CW41" s="400"/>
      <c r="CX41" s="401"/>
      <c r="CY41" s="400"/>
      <c r="CZ41" s="401"/>
      <c r="DA41" s="400"/>
      <c r="DB41" s="401"/>
      <c r="DC41" s="400"/>
      <c r="DD41" s="401"/>
      <c r="DE41" s="400"/>
      <c r="DF41" s="401"/>
      <c r="DG41" s="400"/>
      <c r="DH41" s="401"/>
      <c r="DI41" s="400"/>
      <c r="DJ41" s="401"/>
      <c r="DK41" s="400"/>
      <c r="DL41" s="401"/>
      <c r="DM41" s="400"/>
      <c r="DN41" s="401"/>
      <c r="DO41" s="400"/>
      <c r="DP41" s="401"/>
      <c r="DQ41" s="400"/>
      <c r="DR41" s="401"/>
      <c r="DS41" s="400"/>
      <c r="DT41" s="401"/>
      <c r="DU41" s="400"/>
      <c r="DV41" s="401"/>
      <c r="DW41" s="400"/>
      <c r="DX41" s="401"/>
      <c r="DY41" s="400"/>
      <c r="DZ41" s="401"/>
      <c r="EA41" s="400"/>
      <c r="EB41" s="401"/>
      <c r="EC41" s="400"/>
      <c r="ED41" s="401"/>
      <c r="EE41" s="400"/>
      <c r="EF41" s="401"/>
      <c r="EG41" s="400"/>
      <c r="EH41" s="401"/>
      <c r="EI41" s="400"/>
      <c r="EJ41" s="447"/>
      <c r="EK41" s="510"/>
      <c r="EL41" s="513"/>
      <c r="EM41" s="520"/>
      <c r="EN41" s="520"/>
      <c r="EO41" s="520"/>
      <c r="EP41" s="171">
        <f t="shared" si="22"/>
        <v>1</v>
      </c>
      <c r="EQ41" s="171">
        <f t="shared" si="23"/>
        <v>0</v>
      </c>
      <c r="ER41" s="171">
        <f t="shared" si="24"/>
        <v>0</v>
      </c>
      <c r="ES41" s="171">
        <f t="shared" si="25"/>
        <v>0</v>
      </c>
      <c r="ET41" s="171">
        <f t="shared" si="26"/>
        <v>0</v>
      </c>
      <c r="EU41" s="171">
        <f t="shared" si="27"/>
        <v>0</v>
      </c>
      <c r="EV41" s="172">
        <f t="shared" si="28"/>
        <v>1</v>
      </c>
      <c r="EW41" s="367">
        <f>IF(C41=4,IF(MAX(Q41:EJ43)&gt;0,(Especiall/30*(IF(($G41-$F41)=($G$5-$F$5),30,IF(DAY($G41)=31,($G41-$F41),($G41-$F41)+1)))),0),0)</f>
        <v>0</v>
      </c>
      <c r="EX41" s="248">
        <f t="shared" ref="EX41:EX44" si="60">FF41</f>
        <v>17123.27</v>
      </c>
      <c r="EY41" s="174">
        <f>(L41*regular)+(M41*Cadeirantee)</f>
        <v>0</v>
      </c>
      <c r="EZ41" s="249">
        <f>SUMIF(FG41:GJ41,"&gt;0")</f>
        <v>192.61500000000001</v>
      </c>
      <c r="FA41" s="249">
        <f>SUMIF(FG41:GJ41,"&lt;0")+SUMIF(GN41:HP41,"&lt;0")</f>
        <v>0</v>
      </c>
      <c r="FB41" s="174">
        <v>0</v>
      </c>
      <c r="FC41" s="175">
        <f>N41*km*'VALORES TABELA'!$B$13</f>
        <v>0</v>
      </c>
      <c r="FD41" s="250">
        <f>GL41</f>
        <v>0</v>
      </c>
      <c r="FE41" s="176">
        <f>(EW41+EW42+EW43+EW44+EX41+EX42+EX43+EX44+EY41+EY42+EY43+EY44+EY45+EZ41+EZ42+EZ43+EZ44+FA41+FA42+FA43+FA44+FC41+FC42+FC43+FC44+HY41-HZ41-IA41+FD41+FD42+FD43+FD44+FB45)</f>
        <v>17460.485000000001</v>
      </c>
      <c r="FF41" s="177">
        <f>IF(C41=4,SUM(Q41+Q42+Q43+S41+S42+S43)*Percapita/30*FF$4+(R41+R42+R43+T41+T42+T43)*Cadeirante/30*FF$4,IF(C41=3,IF(Q44+S44=10,Fixo/30*FF$4+(Q41+Q42+Q43+S41+S42+S43)*Percapita/30*FF$4+(R44+T44)*Cadeirante/30*FF$4,IF(Q44+S44&lt;=9,(Q44+S44)*Crechee/30*FF$4)+(R44+T44)*Cadeirante/30*FF$4+(Q41+Q42+Q43+S41+S42+S43)*Percapita/30*FF$4)+IF(Q44+S44&gt;=11,Fixo/30*FF$4+(Q44+S44-10)*Crechee/30*FF$4,0),IF(C41=2,IF(R41+R42+R43+R44+T41+T42+T43+T44=1,Cadeirante/30*FF$4,IF(R41+R42+R43+R44+T41+T42+T43+T44=2,Fixo/30*FF$4,IF(R41+R42+R43+R44+T41+T42+T43+T44&gt;2,Fixo/30*FF$4+(R41+R42+R43+R44+T41+T42+T43+T44-2)*Cadeirante/30*FF$4)))+(Q41+Q42+Q43+S41+S42+S43)*Percapita/30*FF$4+(Q44+S44)*Crechee/30*FF$4,IF(C41=1,IF(Q41+Q42+Q43+R41+R42+R43+S41+S42+S43+T41+T42+T43&lt;=15,(Q41+Q42+Q43+S41+S42+S43)*Percapita/30*FF$4,IF(Q41+Q42+Q43+R41+R42+R43+S41+S42+S43+T41+T42+T43&gt;=16,Fixo/30*FF$4+(Q41+Q42+Q43+R41+R42+R43+S41+S42+S43+T41+T42-16)*Percapita/30*FF$4))))))</f>
        <v>17123.27</v>
      </c>
      <c r="FG41" s="177">
        <f>IF(C41=4,SUM(U41+U42+U43+W41+W42+W43)*Percapita/30*FG$4+(V41+V42+V43+X41+X42+X43)*Cadeirante/30*FG$4,IF(C41=3,IF(U44+W44=10,Fixo/30*FG$4+(U41+U42+U43+W41+W42+W43)*Percapita/30*FG$4+(V44+X44)*Cadeirante/30*FG$4,IF(U44+W44&lt;=9,(U44+W44)*Crechee/30*FG$4)+(V44+X44)*Cadeirante/30*FG$4+(U41+U42+U43+W41+W42+W43)*Percapita/30*FG$4)+IF(U44+W44&gt;=11,Fixo/30*FG$4+(U44+W44-10)*Crechee/30*FG$4,0),IF(C41=2,IF(V41+V42+V43+V44+X41+X42+X43+X44=1,Cadeirante/30*FG$4,IF(V41+V42+V43+V44+X41+X42+X43+X44=2,Fixo/30*FG$4,IF(V41+V42+V43+V44+X41+X42+X43+X44&gt;2,Fixo/30*FG$4+(V41+V42+V43+V44+X41+X42+X43+X44-2)*Cadeirante/30*FG$4)))+(U41+U42+U43+W41+W42+W43)*Percapita/30*FG$4+(U44+W44)*Crechee/30*FG$4,IF(C41=1,IF(U41+U42+U43+V41+V42+V43+W41+W42+W43+X41+X42+X43&lt;=15,(U41+U42+U43+W41+W42+W43)*Percapita/30*FG$4,IF(U41+U42+U43+V41+V42+V43+W41+W42+W43+X41+X42+X43&gt;=16,Fixo/30*FG$4+(U41+U42+U43+V41+V42+V43+W41+W42+W43+X41+X42-16)*Percapita/30*FG$4))))))</f>
        <v>0</v>
      </c>
      <c r="FH41" s="177">
        <f>IF(C41=4,SUM(Y41+Y42+Y43+AA41+AA42+AA43)*Percapita/30*FH$4+(Z41+Z42+Z43+AB41+AB42+AB43)*Cadeirante/30*FH$4,IF(C41=3,IF(Y44+AA44=10,Fixo/30*FH$4+(Y41+Y42+Y43+AA41+AA42+AA43)*Percapita/30*FH$4+(Z44+AB44)*Cadeirante/30*FH$4,IF(Y44+AA44&lt;=9,(Y44+AA44)*Crechee/30*FH$4)+(Z44+AB44)*Cadeirante/30*FH$4+(Y41+Y42+Y43+AA41+AA42+AA43)*Percapita/30*FH$4)+IF(Y44+AA44&gt;=11,Fixo/30*FH$4+(Y44+AA44-10)*Crechee/30*FH$4,0),IF(C41=2,IF(Z41+Z42+Z43+Z44+AB41+AB42+AB43+AB44=1,Cadeirante/30*FH$4,IF(Z41+Z42+Z43+Z44+AB41+AB42+AB43+AB44=2,Fixo/30*FH$4,IF(Z41+Z42+Z43+Z44+AB41+AB42+AB43+AB44&gt;2,Fixo/30*FH$4+(Z41+Z42+Z43+Z44+AB41+AB42+AB43+AB44-2)*Cadeirante/30*FH$4)))+(Y41+Y42+Y43+AA41+AA42+AA43)*Percapita/30*FH$4+(Y44+AA44)*Crechee/30*FH$4,IF(C41=1,IF(Y41+Y42+Y43+Z41+Z42+Z43+AA41+AA42+AA43+AB41+AB42+AB43&lt;=15,(Y41+Y42+Y43+AA41+AA42+AA43)*Percapita/30*FH$4,IF(Y41+Y42+Y43+Z41+Z42+Z43+AA41+AA42+AA43+AB41+AB42+AB43&gt;=16,Fixo/30*FH$4+(Y41+Y42+Y43+Z41+Z42+Z43+AA41+AA42+AA43+AB41+AB42-16)*Percapita/30*FH$4))))))</f>
        <v>0</v>
      </c>
      <c r="FI41" s="177">
        <f>IF(C41=4,SUM(AC41+AC42+AC43+AE41+AE42+AE43)*Percapita/30*FI$4+(AD41+AD42+AD43+AF41+AF42+AF43)*Cadeirante/30*FI$4,IF(C41=3,IF(AC44+AE44=10,Fixo/30*FI$4+(AC41+AC42+AC43+AE41+AE42+AE43)*Percapita/30*FI$4+(AD44+AF44)*Cadeirante/30*FI$4,IF(AC44+AE44&lt;=9,(AC44+AE44)*Crechee/30*FI$4)+(AD44+AF44)*Cadeirante/30*FI$4+(AC41+AC42+AC43+AE41+AE42+AE43)*Percapita/30*FI$4)+IF(AC44+AE44&gt;=11,Fixo/30*FI$4+(AC44+AE44-10)*Crechee/30*FI$4,0),IF(C41=2,IF(AD41+AD42+AD43+AD44+AF41+AF42+AF43+AF44=1,Cadeirante/30*FI$4,IF(AD41+AD42+AD43+AD44+AF41+AF42+AF43+AF44=2,Fixo/30*FI$4,IF(AD41+AD42+AD43+AD44+AF41+AF42+AF43+AF44&gt;2,Fixo/30*FI$4+(AD41+AD42+AD43+AD44+AF41+AF42+AF43+AF44-2)*Cadeirante/30*FI$4)))+(AC41+AC42+AC43+AE41+AE42+AE43)*Percapita/30*FI$4+(AC44+AE44)*Crechee/30*FI$4,IF(C41=1,IF(AC41+AC42+AC43+AD41+AD42+AD43+AE41+AE42+AE43+AF41+AF42+AF43&lt;=15,(AC41+AC42+AC43+AE41+AE42+AE43)*Percapita/30*FI$4,IF(AC41+AC42+AC43+AD41+AD42+AD43+AE41+AE42+AE43+AF41+AF42+AF43&gt;=16,Fixo/30*FI$4+(AC41+AC42+AC43+AD41+AD42+AD43+AE41+AE42+AE43+AF41+AF42-16)*Percapita/30*FI$4))))))</f>
        <v>0</v>
      </c>
      <c r="FJ41" s="177">
        <f>IF(C41=4,SUM(AG41+AG42+AG43+AI41+AI42+AI43)*Percapita/30*FJ$4+(AH41+AH42+AH43+AJ41+AJ42+AJ43)*Cadeirante/30*FJ$4,IF(C41=3,IF(AG44+AI44=10,Fixo/30*FJ$4+(AG41+AG42+AG43+AI41+AI42+AI43)*Percapita/30*FJ$4+(AH44+AJ44)*Cadeirante/30*FJ$4,IF(AG44+AI44&lt;=9,(AG44+AI44)*Crechee/30*FJ$4)+(AH44+AJ44)*Cadeirante/30*FJ$4+(AG41+AG42+AG43+AI41+AI42+AI43)*Percapita/30*FJ$4)+IF(AG44+AI44&gt;=11,Fixo/30*FJ$4+(AG44+AI44-10)*Crechee/30*FJ$4,0),IF(C41=2,IF(AH41+AH42+AH43+AH44+AJ41+AJ42+AJ43+AJ44=1,Cadeirante/30*FJ$4,IF(AH41+AH42+AH43+AH44+AJ41+AJ42+AJ43+AJ44=2,Fixo/30*FJ$4,IF(AH41+AH42+AH43+AH44+AJ41+AJ42+AJ43+AJ44&gt;2,Fixo/30*FJ$4+(AH41+AH42+AH43+AH44+AJ41+AJ42+AJ43+AJ44-2)*Cadeirante/30*FJ$4)))+(AG41+AG42+AG43+AI41+AI42+AI43)*Percapita/30*FJ$4+(AG44+AI44)*Crechee/30*FJ$4,IF(C41=1,IF(AG41+AG42+AG43+AH41+AH42+AH43+AI41+AI42+AI43+AJ41+AJ42+AJ43&lt;=15,(AG41+AG42+AG43+AI41+AI42+AI43)*Percapita/30*FJ$4,IF(AG41+AG42+AG43+AH41+AH42+AH43+AI41+AI42+AI43+AJ41+AJ42+AJ43&gt;=16,Fixo/30*FJ$4+(AG41+AG42+AG43+AH41+AH42+AH43+AI41+AI42+AI43+AJ41+AJ42-16)*Percapita/30*FJ$4))))))</f>
        <v>0</v>
      </c>
      <c r="FK41" s="177">
        <f>IF(C41=4,SUM(AK41+AK42+AK43+AM41+AM42+AM43)*Percapita/30*FK$4+(AL41+AL42+AL43+AN41+AN42+AN43)*Cadeirante/30*FK$4,IF(C41=3,IF(AK44+AM44=10,Fixo/30*FK$4+(AK41+AK42+AK43+AM41+AM42+AM43)*Percapita/30*FK$4+(AL44+AN44)*Cadeirante/30*FK$4,IF(AK44+AM44&lt;=9,(AK44+AM44)*Crechee/30*FK$4)+(AL44+AN44)*Cadeirante/30*FK$4+(AK41+AK42+AK43+AM41+AM42+AM43)*Percapita/30*FK$4)+IF(AK44+AM44&gt;=11,Fixo/30*FK$4+(AK44+AM44-10)*Crechee/30*FK$4,0),IF(C41=2,IF(AL41+AL42+AL43+AL44+AN41+AN42+AN43+AN44=1,Cadeirante/30*FK$4,IF(AL41+AL42+AL43+AL44+AN41+AN42+AN43+AN44=2,Fixo/30*FK$4,IF(AL41+AL42+AL43+AL44+AN41+AN42+AN43+AN44&gt;2,Fixo/30*FK$4+(AL41+AL42+AL43+AL44+AN41+AN42+AN43+AN44-2)*Cadeirante/30*FK$4)))+(AK41+AK42+AK43+AM41+AM42+AM43)*Percapita/30*FK$4+(AK44+AM44)*Crechee/30*FK$4,IF(C41=1,IF(AK41+AK42+AK43+AL41+AL42+AL43+AM41+AM42+AM43+AN41+AN42+AN43&lt;=15,(AK41+AK42+AK43+AM41+AM42+AM43)*Percapita/30*FK$4,IF(AK41+AK42+AK43+AL41+AL42+AL43+AM41+AM42+AM43+AN41+AN42+AN43&gt;=16,Fixo/30*FK$4+(AK41+AK42+AK43+AL41+AL42+AL43+AM41+AM42+AM43+AN41+AN42-16)*Percapita/30*FK$4))))))</f>
        <v>0</v>
      </c>
      <c r="FL41" s="177">
        <f>IF(C41=4,SUM(AO41+AO42+AO43+AQ41+AQ42+AQ43)*Percapita/30*FL$4+(AP41+AP42+AP43+AR41+AR42+AR43)*Cadeirante/30*FL$4,IF(C41=3,IF(AO44+AQ44=10,Fixo/30*FL$4+(AO41+AO42+AO43+AQ41+AQ42+AQ43)*Percapita/30*FL$4+(AP44+AR44)*Cadeirante/30*FL$4,IF(AO44+AQ44&lt;=9,(AO44+AQ44)*Crechee/30*FL$4)+(AP44+AR44)*Cadeirante/30*FL$4+(AO41+AO42+AO43+AQ41+AQ42+AQ43)*Percapita/30*FL$4)+IF(AO44+AQ44&gt;=11,Fixo/30*FL$4+(AO44+AQ44-10)*Crechee/30*FL$4,0),IF(C41=2,IF(AP41+AP42+AP43+AP44+AR41+AR42+AR43+AR44=1,Cadeirante/30*FL$4,IF(AP41+AP42+AP43+AP44+AR41+AR42+AR43+AR44=2,Fixo/30*FL$4,IF(AP41+AP42+AP43+AP44+AR41+AR42+AR43+AR44&gt;2,Fixo/30*FL$4+(AP41+AP42+AP43+AP44+AR41+AR42+AR43+AR44-2)*Cadeirante/30*FL$4)))+(AO41+AO42+AO43+AQ41+AQ42+AQ43)*Percapita/30*FL$4+(AO44+AQ44)*Crechee/30*FL$4,IF(C41=1,IF(AO41+AO42+AO43+AP41+AP42+AP43+AQ41+AQ42+AQ43+AR41+AR42+AR43&lt;=15,(AO41+AO42+AO43+AQ41+AQ42+AQ43)*Percapita/30*FL$4,IF(AO41+AO42+AO43+AP41+AP42+AP43+AQ41+AQ42+AQ43+AR41+AR42+AR43&gt;=16,Fixo/30*FL$4+(AO41+AO42+AO43+AP41+AP42+AP43+AQ41+AQ42+AQ43+AR41+AR42-16)*Percapita/30*FL$4))))))</f>
        <v>0</v>
      </c>
      <c r="FM41" s="177">
        <f>IF(C41=4,SUM(AS41+AS42+AS43+AU41+AU42+AU43)*Percapita/30*FM$4+(AT41+AT42+AT43+AV41+AV42+AV43)*Cadeirante/30*FM$4,IF(C41=3,IF(AS44+AU44=10,Fixo/30*FM$4+(AS41+AS42+AS43+AU41+AU42+AU43)*Percapita/30*FM$4+(AT44+AV44)*Cadeirante/30*FM$4,IF(AS44+AU44&lt;=9,(AS44+AU44)*Crechee/30*FM$4)+(AT44+AV44)*Cadeirante/30*FM$4+(AS41+AS42+AS43+AU41+AU42+AU43)*Percapita/30*FM$4)+IF(AS44+AU44&gt;=11,Fixo/30*FM$4+(AS44+AU44-10)*Crechee/30*FM$4,0),IF(C41=2,IF(AT41+AT42+AT43+AT44+AV41+AV42+AV43+AV44=1,Cadeirante/30*FM$4,IF(AT41+AT42+AT43+AT44+AV41+AV42+AV43+AV44=2,Fixo/30*FM$4,IF(AT41+AT42+AT43+AT44+AV41+AV42+AV43+AV44&gt;2,Fixo/30*FM$4+(AT41+AT42+AT43+AT44+AV41+AV42+AV43+AV44-2)*Cadeirante/30*FM$4)))+(AS41+AS42+AS43+AU41+AU42+AU43)*Percapita/30*FM$4+(AS44+AU44)*Crechee/30*FM$4,IF(C41=1,IF(AS41+AS42+AS43+AT41+AT42+AT43+AU41+AU42+AU43+AV41+AV42+AV43&lt;=15,(AS41+AS42+AS43+AU41+AU42+AU43)*Percapita/30*FM$4,IF(AS41+AS42+AS43+AT41+AT42+AT43+AU41+AU42+AU43+AV41+AV42+AV43&gt;=16,Fixo/30*FM$4+(AS41+AS42+AS43+AT41+AT42+AT43+AU41+AU42+AU43+AV41+AV42-16)*Percapita/30*FM$4))))))</f>
        <v>0</v>
      </c>
      <c r="FN41" s="177">
        <f>IF(C41=4,SUM(AW41+AW42+AW43+AY41+AY42+AY43)*Percapita/30*FN$4+(AX41+AX42+AX43+AZ41+AZ42+AZ43)*Cadeirante/30*FN$4,IF(C41=3,IF(AW44+AY44=10,Fixo/30*FN$4+(AW41+AW42+AW43+AY41+AY42+AY43)*Percapita/30*FN$4+(AX44+AZ44)*Cadeirante/30*FN$4,IF(AW44+AY44&lt;=9,(AW44+AY44)*Crechee/30*FN$4)+(AX44+AZ44)*Cadeirante/30*FN$4+(AW41+AW42+AW43+AY41+AY42+AY43)*Percapita/30*FN$4)+IF(AW44+AY44&gt;=11,Fixo/30*FN$4+(AW44+AY44-10)*Crechee/30*FN$4,0),IF(C41=2,IF(AX41+AX42+AX43+AX44+AZ41+AZ42+AZ43+AZ44=1,Cadeirante/30*FN$4,IF(AX41+AX42+AX43+AX44+AZ41+AZ42+AZ43+AZ44=2,Fixo/30*FN$4,IF(AX41+AX42+AX43+AX44+AZ41+AZ42+AZ43+AZ44&gt;2,Fixo/30*FN$4+(AX41+AX42+AX43+AX44+AZ41+AZ42+AZ43+AZ44-2)*Cadeirante/30*FN$4)))+(AW41+AW42+AW43+AY41+AY42+AY43)*Percapita/30*FN$4+(AW44+AY44)*Crechee/30*FN$4,IF(C41=1,IF(AW41+AW42+AW43+AX41+AX42+AX43+AY41+AY42+AY43+AZ41+AZ42+AZ43&lt;=15,(AW41+AW42+AW43+AY41+AY42+AY43)*Percapita/30*FN$4,IF(AW41+AW42+AW43+AX41+AX42+AX43+AY41+AY42+AY43+AZ41+AZ42+AZ43&gt;=16,Fixo/30*FN$4+(AW41+AW42+AW43+AX41+AX42+AX43+AY41+AY42+AY43+AZ41+AZ42-16)*Percapita/30*FN$4))))))</f>
        <v>0</v>
      </c>
      <c r="FO41" s="177">
        <f>IF(C41=4,SUM(BA41+BA42+BA43+BC41+BC42+BC43)*Percapita/30*FO$4+(BB41+BB42+BB43+BD41+BD42+BD43)*Cadeirante/30*FO$4,IF(C41=3,IF(BA44+BC44=10,Fixo/30*FO$4+(BA41+BA42+BA43+BC41+BC42+BC43)*Percapita/30*FO$4+(BB44+BD44)*Cadeirante/30*FO$4,IF(BA44+BC44&lt;=9,(BA44+BC44)*Crechee/30*FO$4)+(BB44+BD44)*Cadeirante/30*FO$4+(BA41+BA42+BA43+BC41+BC42+BC43)*Percapita/30*FO$4)+IF(BA44+BC44&gt;=11,Fixo/30*FO$4+(BA44+BC44-10)*Crechee/30*FO$4,0),IF(C41=2,IF(BB41+BB42+BB43+BB44+BD41+BD42+BD43+BD44=1,Cadeirante/30*FO$4,IF(BB41+BB42+BB43+BB44+BD41+BD42+BD43+BD44=2,Fixo/30*FO$4,IF(BB41+BB42+BB43+BB44+BD41+BD42+BD43+BD44&gt;2,Fixo/30*FO$4+(BB41+BB42+BB43+BB44+BD41+BD42+BD43+BD44-2)*Cadeirante/30*FO$4)))+(BA41+BA42+BA43+BC41+BC42+BC43)*Percapita/30*FO$4+(BA44+BC44)*Crechee/30*FO$4,IF(C41=1,IF(BA41+BA42+BA43+BB41+BB42+BB43+BC41+BC42+BC43+BD41+BD42+BD43&lt;=15,(BA41+BA42+BA43+BC41+BC42+BC43)*Percapita/30*FO$4,IF(BA41+BA42+BA43+BB41+BB42+BB43+BC41+BC42+BC43+BD41+BD42+BD43&gt;=16,Fixo/30*FO$4+(BA41+BA42+BA43+BB41+BB42+BB43+BC41+BC42+BC43+BD41+BD42-16)*Percapita/30*FO$4))))))</f>
        <v>0</v>
      </c>
      <c r="FP41" s="177">
        <f>IF(C41=4,SUM(BE41+BE42+BE43+BG41+BG42+BG43)*Percapita/30*FP$4+(BF41+BF42+BF43+BH41+BH42+BH43)*Cadeirante/30*FP$4,IF(C41=3,IF(BE44+BG44=10,Fixo/30*FP$4+(BE41+BE42+BE43+BG41+BG42+BG43)*Percapita/30*FP$4+(BF44+BH44)*Cadeirante/30*FP$4,IF(BE44+BG44&lt;=9,(BE44+BG44)*Crechee/30*FP$4)+(BF44+BH44)*Cadeirante/30*FP$4+(BE41+BE42+BE43+BG41+BG42+BG43)*Percapita/30*FP$4)+IF(BE44+BG44&gt;=11,Fixo/30*FP$4+(BE44+BG44-10)*Crechee/30*FP$4,0),IF(C41=2,IF(BF41+BF42+BF43+BF44+BH41+BH42+BH43+BH44=1,Cadeirante/30*FP$4,IF(BF41+BF42+BF43+BF44+BH41+BH42+BH43+BH44=2,Fixo/30*FP$4,IF(BF41+BF42+BF43+BF44+BH41+BH42+BH43+BH44&gt;2,Fixo/30*FP$4+(BF41+BF42+BF43+BF44+BH41+BH42+BH43+BH44-2)*Cadeirante/30*FP$4)))+(BE41+BE42+BE43+BG41+BG42+BG43)*Percapita/30*FP$4+(BE44+BG44)*Crechee/30*FP$4,IF(C41=1,IF(BE41+BE42+BE43+BF41+BF42+BF43+BG41+BG42+BG43+BH41+BH42+BH43&lt;=15,(BE41+BE42+BE43+BG41+BG42+BG43)*Percapita/30*FP$4,IF(BE41+BE42+BE43+BF41+BF42+BF43+BG41+BG42+BG43+BH41+BH42+BH43&gt;=16,Fixo/30*FP$4+(BE41+BE42+BE43+BF41+BF42+BF43+BG41+BG42+BG43+BH41+BH42-16)*Percapita/30*FP$4))))))</f>
        <v>0</v>
      </c>
      <c r="FQ41" s="177">
        <f>IF(C41=4,SUM(BI41+BI42+BI43+BK41+BK42+BK43)*Percapita/30*FQ$4+(BJ41+BJ42+BJ43+BL41+BL42+BL43)*Cadeirante/30*FQ$4,IF(C41=3,IF(BI44+BK44=10,Fixo/30*FQ$4+(BI41+BI42+BI43+BK41+BK42+BK43)*Percapita/30*FQ$4+(BJ44+BL44)*Cadeirante/30*FQ$4,IF(BI44+BK44&lt;=9,(BI44+BK44)*Crechee/30*FQ$4)+(BJ44+BL44)*Cadeirante/30*FQ$4+(BI41+BI42+BI43+BK41+BK42+BK43)*Percapita/30*FQ$4)+IF(BI44+BK44&gt;=11,Fixo/30*FQ$4+(BI44+BK44-10)*Crechee/30*FQ$4,0),IF(C41=2,IF(BJ41+BJ42+BJ43+BJ44+BL41+BL42+BL43+BL44=1,Cadeirante/30*FQ$4,IF(BJ41+BJ42+BJ43+BJ44+BL41+BL42+BL43+BL44=2,Fixo/30*FQ$4,IF(BJ41+BJ42+BJ43+BJ44+BL41+BL42+BL43+BL44&gt;2,Fixo/30*FQ$4+(BJ41+BJ42+BJ43+BJ44+BL41+BL42+BL43+BL44-2)*Cadeirante/30*FQ$4)))+(BI41+BI42+BI43+BK41+BK42+BK43)*Percapita/30*FQ$4+(BI44+BK44)*Crechee/30*FQ$4,IF(C41=1,IF(BI41+BI42+BI43+BJ41+BJ42+BJ43+BK41+BK42+BK43+BL41+BL42+BL43&lt;=15,(BI41+BI42+BI43+BK41+BK42+BK43)*Percapita/30*FQ$4,IF(BI41+BI42+BI43+BJ41+BJ42+BJ43+BK41+BK42+BK43+BL41+BL42+BL43&gt;=16,Fixo/30*FQ$4+(BI41+BI42+BI43+BJ41+BJ42+BJ43+BK41+BK42+BK43+BL41+BL42-16)*Percapita/30*FQ$4))))))</f>
        <v>0</v>
      </c>
      <c r="FR41" s="177">
        <f>IF(C41=4,SUM(BM41+BM42+BM43+BO41+BO42+BO43)*Percapita/30*FR$4+(BN41+BN42+BN43+BP41+BP42+BP43)*Cadeirante/30*FR$4,IF(C41=3,IF(BM44+BO44=10,Fixo/30*FR$4+(BM41+BM42+BM43+BO41+BO42+BO43)*Percapita/30*FR$4+(BN44+BP44)*Cadeirante/30*FR$4,IF(BM44+BO44&lt;=9,(BM44+BO44)*Crechee/30*FR$4)+(BN44+BP44)*Cadeirante/30*FR$4+(BM41+BM42+BM43+BO41+BO42+BO43)*Percapita/30*FR$4)+IF(BM44+BO44&gt;=11,Fixo/30*FR$4+(BM44+BO44-10)*Crechee/30*FR$4,0),IF(C41=2,IF(BN41+BN42+BN43+BN44+BP41+BP42+BP43+BP44=1,Cadeirante/30*FR$4,IF(BN41+BN42+BN43+BN44+BP41+BP42+BP43+BP44=2,Fixo/30*FR$4,IF(BN41+BN42+BN43+BN44+BP41+BP42+BP43+BP44&gt;2,Fixo/30*FR$4+(BN41+BN42+BN43+BN44+BP41+BP42+BP43+BP44-2)*Cadeirante/30*FR$4)))+(BM41+BM42+BM43+BO41+BO42+BO43)*Percapita/30*FR$4+(BM44+BO44)*Crechee/30*FR$4,IF(C41=1,IF(BM41+BM42+BM43+BN41+BN42+BN43+BO41+BO42+BO43+BP41+BP42+BP43&lt;=15,(BM41+BM42+BM43+BO41+BO42+BO43)*Percapita/30*FR$4,IF(BM41+BM42+BM43+BN41+BN42+BN43+BO41+BO42+BO43+BP41+BP42+BP43&gt;=16,Fixo/30*FR$4+(BM41+BM42+BM43+BN41+BN42+BN43+BO41+BO42+BO43+BP41+BP42-16)*Percapita/30*FR$4))))))</f>
        <v>0</v>
      </c>
      <c r="FS41" s="177">
        <f>IF(C41=4,SUM(BQ41+BQ42+BQ43+BS41+BS42+BS43)*Percapita/30*FS$4+(BR41+BR42+BR43+BT41+BT42+BT43)*Cadeirante/30*FS$4,IF(C41=3,IF(BQ44+BS44=10,Fixo/30*FS$4+(BQ41+BQ42+BQ43+BS41+BS42+BS43)*Percapita/30*FS$4+(BR44+BT44)*Cadeirante/30*FS$4,IF(BQ44+BS44&lt;=9,(BQ44+BS44)*Crechee/30*FS$4)+(BR44+BT44)*Cadeirante/30*FS$4+(BQ41+BQ42+BQ43+BS41+BS42+BS43)*Percapita/30*FS$4)+IF(BQ44+BS44&gt;=11,Fixo/30*FS$4+(BQ44+BS44-10)*Crechee/30*FS$4,0),IF(C41=2,IF(BR41+BR42+BR43+BR44+BT41+BT42+BT43+BT44=1,Cadeirante/30*FS$4,IF(BR41+BR42+BR43+BR44+BT41+BT42+BT43+BT44=2,Fixo/30*FS$4,IF(BR41+BR42+BR43+BR44+BT41+BT42+BT43+BT44&gt;2,Fixo/30*FS$4+(BR41+BR42+BR43+BR44+BT41+BT42+BT43+BT44-2)*Cadeirante/30*FS$4)))+(BQ41+BQ42+BQ43+BS41+BS42+BS43)*Percapita/30*FS$4+(BQ44+BS44)*Crechee/30*FS$4,IF(C41=1,IF(BQ41+BQ42+BQ43+BR41+BR42+BR43+BS41+BS42+BS43+BT41+BT42+BT43&lt;=15,(BQ41+BQ42+BQ43+BS41+BS42+BS43)*Percapita/30*FS$4,IF(BQ41+BQ42+BQ43+BR41+BR42+BR43+BS41+BS42+BS43+BT41+BT42+BT43&gt;=16,Fixo/30*FS$4+(BQ41+BQ42+BQ43+BR41+BR42+BR43+BS41+BS42+BS43+BT41+BT42-16)*Percapita/30*FS$4))))))</f>
        <v>0</v>
      </c>
      <c r="FT41" s="177">
        <f>IF(C41=4,SUM(BU41+BU42+BU43+BW41+BW42+BW43)*Percapita/30*FT$4+(BV41+BV42+BV43+BX41+BX42+BX43)*Cadeirante/30*FT$4,IF(C41=3,IF(BU44+BW44=10,Fixo/30*FT$4+(BU41+BU42+BU43+BW41+BW42+BW43)*Percapita/30*FT$4+(BV44+BX44)*Cadeirante/30*FT$4,IF(BU44+BW44&lt;=9,(BU44+BW44)*Crechee/30*FT$4)+(BV44+BX44)*Cadeirante/30*FT$4+(BU41+BU42+BU43+BW41+BW42+BW43)*Percapita/30*FT$4)+IF(BU44+BW44&gt;=11,Fixo/30*FT$4+(BU44+BW44-10)*Crechee/30*FT$4,0),IF(C41=2,IF(BV41+BV42+BV43+BV44+BX41+BX42+BX43+BX44=1,Cadeirante/30*FT$4,IF(BV41+BV42+BV43+BV44+BX41+BX42+BX43+BX44=2,Fixo/30*FT$4,IF(BV41+BV42+BV43+BV44+BX41+BX42+BX43+BX44&gt;2,Fixo/30*FT$4+(BV41+BV42+BV43+BV44+BX41+BX42+BX43+BX44-2)*Cadeirante/30*FT$4)))+(BU41+BU42+BU43+BW41+BW42+BW43)*Percapita/30*FT$4+(BU44+BW44)*Crechee/30*FT$4,IF(C41=1,IF(BU41+BU42+BU43+BV41+BV42+BV43+BW41+BW42+BW43+BX41+BX42+BX43&lt;=15,(BU41+BU42+BU43+BW41+BW42+BW43)*Percapita/30*FT$4,IF(BU41+BU42+BU43+BV41+BV42+BV43+BW41+BW42+BW43+BX41+BX42+BX43&gt;=16,Fixo/30*FT$4+(BU41+BU42+BU43+BV41+BV42+BV43+BW41+BW42+BW43+BX41+BX42-16)*Percapita/30*FT$4))))))</f>
        <v>0</v>
      </c>
      <c r="FU41" s="177">
        <f>IF(C41=4,SUM(BY41+BY42+BY43+CA41+CA42+CA43)*Percapita/30*FU$4+(BZ41+BZ42+BZ43+CB41+CB42+CB43)*Cadeirante/30*FU$4,IF(C41=3,IF(BY44+CA44=10,Fixo/30*FU$4+(BY41+BY42+BY43+CA41+CA42+CA43)*Percapita/30*FU$4+(BZ44+CB44)*Cadeirante/30*FU$4,IF(BY44+CA44&lt;=9,(BY44+CA44)*Crechee/30*FU$4)+(BZ44+CB44)*Cadeirante/30*FU$4+(BY41+BY42+BY43+CA41+CA42+CA43)*Percapita/30*FU$4)+IF(BY44+CA44&gt;=11,Fixo/30*FU$4+(BY44+CA44-10)*Crechee/30*FU$4,0),IF(C41=2,IF(BZ41+BZ42+BZ43+BZ44+CB41+CB42+CB43+CB44=1,Cadeirante/30*FU$4,IF(BZ41+BZ42+BZ43+BZ44+CB41+CB42+CB43+CB44=2,Fixo/30*FU$4,IF(BZ41+BZ42+BZ43+BZ44+CB41+CB42+CB43+CB44&gt;2,Fixo/30*FU$4+(BZ41+BZ42+BZ43+BZ44+CB41+CB42+CB43+CB44-2)*Cadeirante/30*FU$4)))+(BY41+BY42+BY43+CA41+CA42+CA43)*Percapita/30*FU$4+(BY44+CA44)*Crechee/30*FU$4,IF(C41=1,IF(BY41+BY42+BY43+BZ41+BZ42+BZ43+CA41+CA42+CA43+CB41+CB42+CB43&lt;=15,(BY41+BY42+BY43+CA41+CA42+CA43)*Percapita/30*FU$4,IF(BY41+BY42+BY43+BZ41+BZ42+BZ43+CA41+CA42+CA43+CB41+CB42+CB43&gt;=16,Fixo/30*FU$4+(BY41+BY42+BY43+BZ41+BZ42+BZ43+CA41+CA42+CA43+CB41+CB42-16)*Percapita/30*FU$4))))))</f>
        <v>192.61500000000001</v>
      </c>
      <c r="FV41" s="177">
        <f>IF(C41=4,SUM(CC41+CC42+CC43+CE41+CE42+CE43)*Percapita/30*FV$4+(CD41+CD42+CD43+CF41+CF42+CF43)*Cadeirante/30*FV$4,IF(C41=3,IF(CC44+CE44=10,Fixo/30*FV$4+(CC41+CC42+CC43+CE41+CE42+CE43)*Percapita/30*FV$4+(CD44+CF44)*Cadeirante/30*FV$4,IF(CC44+CE44&lt;=9,(CC44+CE44)*Crechee/30*FV$4)+(CD44+CF44)*Cadeirante/30*FV$4+(CC41+CC42+CC43+CE41+CE42+CE43)*Percapita/30*FV$4)+IF(CC44+CE44&gt;=11,Fixo/30*FV$4+(CC44+CE44-10)*Crechee/30*FV$4,0),IF(C41=2,IF(CD41+CD42+CD43+CD44+CF41+CF42+CF43+CF44=1,Cadeirante/30*FV$4,IF(CD41+CD42+CD43+CD44+CF41+CF42+CF43+CF44=2,Fixo/30*FV$4,IF(CD41+CD42+CD43+CD44+CF41+CF42+CF43+CF44&gt;2,Fixo/30*FV$4+(CD41+CD42+CD43+CD44+CF41+CF42+CF43+CF44-2)*Cadeirante/30*FV$4)))+(CC41+CC42+CC43+CE41+CE42+CE43)*Percapita/30*FV$4+(CC44+CE44)*Crechee/30*FV$4,IF(C41=1,IF(CC41+CC42+CC43+CD41+CD42+CD43+CE41+CE42+CE43+CF41+CF42+CF43&lt;=15,(CC41+CC42+CC43+CE41+CE42+CE43)*Percapita/30*FV$4,IF(CC41+CC42+CC43+CD41+CD42+CD43+CE41+CE42+CE43+CF41+CF42+CF43&gt;=16,Fixo/30*FV$4+(CC41+CC42+CC43+CD41+CD42+CD43+CE41+CE42+CE43+CF41+CF42-16)*Percapita/30*FV$4))))))</f>
        <v>0</v>
      </c>
      <c r="FW41" s="177">
        <f>IF(C41=4,SUM(CG41+CG42+CG43+CI41+CI42+CI43)*Percapita/30*FW$4+(CH41+CH42+CH43+CJ41+CJ42+CJ43)*Cadeirante/30*FW$4,IF(C41=3,IF(CG44+CI44=10,Fixo/30*FW$4+(CG41+CG42+CG43+CI41+CI42+CI43)*Percapita/30*FW$4+(CH44+CJ44)*Cadeirante/30*FW$4,IF(CG44+CI44&lt;=9,(CG44+CI44)*Crechee/30*FW$4)+(CH44+CJ44)*Cadeirante/30*FW$4+(CG41+CG42+CG43+CI41+CI42+CI43)*Percapita/30*FW$4)+IF(CG44+CI44&gt;=11,Fixo/30*FW$4+(CG44+CI44-10)*Crechee/30*FW$4,0),IF(C41=2,IF(CH41+CH42+CH43+CH44+CJ41+CJ42+CJ43+CJ44=1,Cadeirante/30*FW$4,IF(CH41+CH42+CH43+CH44+CJ41+CJ42+CJ43+CJ44=2,Fixo/30*FW$4,IF(CH41+CH42+CH43+CH44+CJ41+CJ42+CJ43+CJ44&gt;2,Fixo/30*FW$4+(CH41+CH42+CH43+CH44+CJ41+CJ42+CJ43+CJ44-2)*Cadeirante/30*FW$4)))+(CG41+CG42+CG43+CI41+CI42+CI43)*Percapita/30*FW$4+(CG44+CI44)*Crechee/30*FW$4,IF(C41=1,IF(CG41+CG42+CG43+CH41+CH42+CH43+CI41+CI42+CI43+CJ41+CJ42+CJ43&lt;=15,(CG41+CG42+CG43+CI41+CI42+CI43)*Percapita/30*FW$4,IF(CG41+CG42+CG43+CH41+CH42+CH43+CI41+CI42+CI43+CJ41+CJ42+CJ43&gt;=16,Fixo/30*FW$4+(CG41+CG42+CG43+CH41+CH42+CH43+CI41+CI42+CI43+CJ41+CJ42-16)*Percapita/30*FW$4))))))</f>
        <v>0</v>
      </c>
      <c r="FX41" s="177">
        <f>IF(C41=4,SUM(CK41+CK42+CK43+CM41+CM42+CM43)*Percapita/30*FX$4+(CL41+CL42+CL43+CN41+CN42+CN43)*Cadeirante/30*FX$4,IF(C41=3,IF(CK44+CM44=10,Fixo/30*FX$4+(CK41+CK42+CK43+CM41+CM42+CM43)*Percapita/30*FX$4+(CL44+CN44)*Cadeirante/30*FX$4,IF(CK44+CM44&lt;=9,(CK44+CM44)*Crechee/30*FX$4)+(CL44+CN44)*Cadeirante/30*FX$4+(CK41+CK42+CK43+CM41+CM42+CM43)*Percapita/30*FX$4)+IF(CK44+CM44&gt;=11,Fixo/30*FX$4+(CK44+CM44-10)*Crechee/30*FX$4,0),IF(C41=2,IF(CL41+CL42+CL43+CL44+CN41+CN42+CN43+CN44=1,Cadeirante/30*FX$4,IF(CL41+CL42+CL43+CL44+CN41+CN42+CN43+CN44=2,Fixo/30*FX$4,IF(CL41+CL42+CL43+CL44+CN41+CN42+CN43+CN44&gt;2,Fixo/30*FX$4+(CL41+CL42+CL43+CL44+CN41+CN42+CN43+CN44-2)*Cadeirante/30*FX$4)))+(CK41+CK42+CK43+CM41+CM42+CM43)*Percapita/30*FX$4+(CK44+CM44)*Crechee/30*FX$4,IF(C41=1,IF(CK41+CK42+CK43+CL41+CL42+CL43+CM41+CM42+CM43+CN41+CN42+CN43&lt;=15,(CK41+CK42+CK43+CM41+CM42+CM43)*Percapita/30*FX$4,IF(CK41+CK42+CK43+CL41+CL42+CL43+CM41+CM42+CM43+CN41+CN42+CN43&gt;=16,Fixo/30*FX$4+(CK41+CK42+CK43+CL41+CL42+CL43+CM41+CM42+CM43+CN41+CN42-16)*Percapita/30*FX$4))))))</f>
        <v>0</v>
      </c>
      <c r="FY41" s="177">
        <f>IF(C41=4,SUM(CO41+CO42+CO43+CQ41+CQ42+CQ43)*Percapita/30*FY$4+(CP41+CP42+CP43+CR41+CR42+CR43)*Cadeirante/30*FY$4,IF(C41=3,IF(CO44+CQ44=10,Fixo/30*FY$4+(CO41+CO42+CO43+CQ41+CQ42+CQ43)*Percapita/30*FY$4+(CP44+CR44)*Cadeirante/30*FY$4,IF(CO44+CQ44&lt;=9,(CO44+CQ44)*Crechee/30*FY$4)+(CP44+CR44)*Cadeirante/30*FY$4+(CO41+CO42+CO43+CQ41+CQ42+CQ43)*Percapita/30*FY$4)+IF(CO44+CQ44&gt;=11,Fixo/30*FY$4+(CO44+CQ44-10)*Crechee/30*FY$4,0),IF(C41=2,IF(CP41+CP42+CP43+CP44+CR41+CR42+CR43+CR44=1,Cadeirante/30*FY$4,IF(CP41+CP42+CP43+CP44+CR41+CR42+CR43+CR44=2,Fixo/30*FY$4,IF(CP41+CP42+CP43+CP44+CR41+CR42+CR43+CR44&gt;2,Fixo/30*FY$4+(CP41+CP42+CP43+CP44+CR41+CR42+CR43+CR44-2)*Cadeirante/30*FY$4)))+(CO41+CO42+CO43+CQ41+CQ42+CQ43)*Percapita/30*FY$4+(CO44+CQ44)*Crechee/30*FY$4,IF(C41=1,IF(CO41+CO42+CO43+CP41+CP42+CP43+CQ41+CQ42+CQ43+CR41+CR42+CR43&lt;=15,(CO41+CO42+CO43+CQ41+CQ42+CQ43)*Percapita/30*FY$4,IF(CO41+CO42+CO43+CP41+CP42+CP43+CQ41+CQ42+CQ43+CR41+CR42+CR43&gt;=16,Fixo/30*FY$4+(CO41+CO42+CO43+CP41+CP42+CP43+CQ41+CQ42+CQ43+CR41+CR42-16)*Percapita/30*FY$4))))))</f>
        <v>0</v>
      </c>
      <c r="FZ41" s="177">
        <f>IF(C41=4,SUM(CS41+CS42+CS43+CU41+CU42+CU43)*Percapita/30*FZ$4+(CT41+CT42+CT43+CV41+CV42+CV43)*Cadeirante/30*FZ$4,IF(C41=3,IF(CS44+CU44=10,Fixo/30*FZ$4+(CS41+CS42+CS43+CU41+CU42+CU43)*Percapita/30*FZ$4+(CT44+CV44)*Cadeirante/30*FZ$4,IF(CS44+CU44&lt;=9,(CS44+CU44)*Crechee/30*FZ$4)+(CT44+CV44)*Cadeirante/30*FZ$4+(CS41+CS42+CS43+CU41+CU42+CU43)*Percapita/30*FZ$4)+IF(CS44+CU44&gt;=11,Fixo/30*FZ$4+(CS44+CU44-10)*Crechee/30*FZ$4,0),IF(C41=2,IF(CT41+CT42+CT43+CT44+CV41+CV42+CV43+CV44=1,Cadeirante/30*FZ$4,IF(CT41+CT42+CT43+CT44+CV41+CV42+CV43+CV44=2,Fixo/30*FZ$4,IF(CT41+CT42+CT43+CT44+CV41+CV42+CV43+CV44&gt;2,Fixo/30*FZ$4+(CT41+CT42+CT43+CT44+CV41+CV42+CV43+CV44-2)*Cadeirante/30*FZ$4)))+(CS41+CS42+CS43+CU41+CU42+CU43)*Percapita/30*FZ$4+(CS44+CU44)*Crechee/30*FZ$4,IF(C41=1,IF(CS41+CS42+CS43+CT41+CT42+CT43+CU41+CU42+CU43+CV41+CV42+CV43&lt;=15,(CS41+CS42+CS43+CU41+CU42+CU43)*Percapita/30*FZ$4,IF(CS41+CS42+CS43+CT41+CT42+CT43+CU41+CU42+CU43+CV41+CV42+CV43&gt;=16,Fixo/30*FZ$4+(CS41+CS42+CS43+CT41+CT42+CT43+CU41+CU42+CU43+CV41+CV42-16)*Percapita/30*FZ$4))))))</f>
        <v>0</v>
      </c>
      <c r="GA41" s="177">
        <f>IF(C41=4,SUM(CW41+CW42+CW43+CY41+CY42+CY43)*Percapita/30*GA$4+(CX41+CX42+CX43+CZ41+CZ42+CZ43)*Cadeirante/30*GA$4,IF(C41=3,IF(CW44+CY44=10,Fixo/30*GA$4+(CW41+CW42+CW43+CY41+CY42+CY43)*Percapita/30*GA$4+(CX44+CZ44)*Cadeirante/30*GA$4,IF(CW44+CY44&lt;=9,(CW44+CY44)*Crechee/30*GA$4)+(CX44+CZ44)*Cadeirante/30*GA$4+(CW41+CW42+CW43+CY41+CY42+CY43)*Percapita/30*GA$4)+IF(CW44+CY44&gt;=11,Fixo/30*GA$4+(CW44+CY44-10)*Crechee/30*GA$4,0),IF(C41=2,IF(CX41+CX42+CX43+CX44+CZ41+CZ42+CZ43+CZ44=1,Cadeirante/30*GA$4,IF(CX41+CX42+CX43+CX44+CZ41+CZ42+CZ43+CZ44=2,Fixo/30*GA$4,IF(CX41+CX42+CX43+CX44+CZ41+CZ42+CZ43+CZ44&gt;2,Fixo/30*GA$4+(CX41+CX42+CX43+CX44+CZ41+CZ42+CZ43+CZ44-2)*Cadeirante/30*GA$4)))+(CW41+CW42+CW43+CY41+CY42+CY43)*Percapita/30*GA$4+(CW44+CY44)*Crechee/30*GA$4,IF(C41=1,IF(CW41+CW42+CW43+CX41+CX42+CX43+CY41+CY42+CY43+CZ41+CZ42+CZ43&lt;=15,(CW41+CW42+CW43+CY41+CY42+CY43)*Percapita/30*GA$4,IF(CW41+CW42+CW43+CX41+CX42+CX43+CY41+CY42+CY43+CZ41+CZ42+CZ43&gt;=16,Fixo/30*GA$4+(CW41+CW42+CW43+CX41+CX42+CX43+CY41+CY42+CY43+CZ41+CZ42-16)*Percapita/30*GA$4))))))</f>
        <v>0</v>
      </c>
      <c r="GB41" s="177">
        <f>IF(C41=4,SUM(DA41+DA42+DA43+DC41+DC42+DC43)*Percapita/30*GB$4+(DB41+DB42+DB43+DD41+DD42+DD43)*Cadeirante/30*GB$4,IF(C41=3,IF(DA44+DC44=10,Fixo/30*GB$4+(DA41+DA42+DA43+DC41+DC42+DC43)*Percapita/30*GB$4+(DB44+DD44)*Cadeirante/30*GB$4,IF(DA44+DC44&lt;=9,(DA44+DC44)*Crechee/30*GB$4)+(DB44+DD44)*Cadeirante/30*GB$4+(DA41+DA42+DA43+DC41+DC42+DC43)*Percapita/30*GB$4)+IF(DA44+DC44&gt;=11,Fixo/30*GB$4+(DA44+DC44-10)*Crechee/30*GB$4,0),IF(C41=2,IF(DB41+DB42+DB43+DB44+DD41+DD42+DD43+DD44=1,Cadeirante/30*GB$4,IF(DB41+DB42+DB43+DB44+DD41+DD42+DD43+DD44=2,Fixo/30*GB$4,IF(DB41+DB42+DB43+DB44+DD41+DD42+DD43+DD44&gt;2,Fixo/30*GB$4+(DB41+DB42+DB43+DB44+DD41+DD42+DD43+DD44-2)*Cadeirante/30*GB$4)))+(DA41+DA42+DA43+DC41+DC42+DC43)*Percapita/30*GB$4+(DA44+DC44)*Crechee/30*GB$4,IF(C41=1,IF(DA41+DA42+DA43+DB41+DB42+DB43+DC41+DC42+DC43+DD41+DD42+DD43&lt;=15,(DA41+DA42+DA43+DC41+DC42+DC43)*Percapita/30*GB$4,IF(DA41+DA42+DA43+DB41+DB42+DB43+DC41+DC42+DC43+DD41+DD42+DD43&gt;=16,Fixo/30*GB$4+(DA41+DA42+DA43+DB41+DB42+DB43+DC41+DC42+DC43+DD41+DD42-16)*Percapita/30*GB$4))))))</f>
        <v>0</v>
      </c>
      <c r="GC41" s="177">
        <f>IF(C41=4,SUM(DE41+DE42+DE43+DG41+DG42+DG43)*Percapita/30*GC$4+(DF41+DF42+DF43+DH41+DH42+DH43)*Cadeirante/30*GC$4,IF(C41=3,IF(DE44+DG44=10,Fixo/30*GC$4+(DE41+DE42+DE43+DG41+DG42+DG43)*Percapita/30*GC$4+(DF44+DH44)*Cadeirante/30*GC$4,IF(DE44+DG44&lt;=9,(DE44+DG44)*Crechee/30*GC$4)+(DF44+DH44)*Cadeirante/30*GC$4+(DE41+DE42+DE43+DG41+DG42+DG43)*Percapita/30*GC$4)+IF(DE44+DG44&gt;=11,Fixo/30*GC$4+(DE44+DG44-10)*Crechee/30*GC$4,0),IF(C41=2,IF(DF41+DF42+DF43+DF44+DH41+DH42+DH43+DH44=1,Cadeirante/30*GC$4,IF(DF41+DF42+DF43+DF44+DH41+DH42+DH43+DH44=2,Fixo/30*GC$4,IF(DF41+DF42+DF43+DF44+DH41+DH42+DH43+DH44&gt;2,Fixo/30*GC$4+(DF41+DF42+DF43+DF44+DH41+DH42+DH43+DH44-2)*Cadeirante/30*GC$4)))+(DE41+DE42+DE43+DG41+DG42+DG43)*Percapita/30*GC$4+(DE44+DG44)*Crechee/30*GC$4,IF(C41=1,IF(DE41+DE42+DE43+DF41+DF42+DF43+DG41+DG42+DG43+DH41+DH42+DH43&lt;=15,(DE41+DE42+DE43+DG41+DG42+DG43)*Percapita/30*GC$4,IF(DE41+DE42+DE43+DF41+DF42+DF43+DG41+DG42+DG43+DH41+DH42+DH43&gt;=16,Fixo/30*GC$4+(DE41+DE42+DE43+DF41+DF42+DF43+DG41+DG42+DG43+DH41+DH42-16)*Percapita/30*GC$4))))))</f>
        <v>0</v>
      </c>
      <c r="GD41" s="177">
        <f>IF(C41=4,SUM(DI41+DI42+DI43+DK41+DK42+DK43)*Percapita/30*GD$4+(DJ41+DJ42+DJ43+DL41+DL42+DL43)*Cadeirante/30*GD$4,IF(C41=3,IF(DI44+DK44=10,Fixo/30*GD$4+(DI41+DI42+DI43+DK41+DK42+DK43)*Percapita/30*GD$4+(DJ44+DL44)*Cadeirante/30*GD$4,IF(DI44+DK44&lt;=9,(DI44+DK44)*Crechee/30*GD$4)+(DJ44+DL44)*Cadeirante/30*GD$4+(DI41+DI42+DI43+DK41+DK42+DK43)*Percapita/30*GD$4)+IF(DI44+DK44&gt;=11,Fixo/30*GD$4+(DI44+DK44-10)*Crechee/30*GD$4,0),IF(C41=2,IF(DJ41+DJ42+DJ43+DJ44+DL41+DL42+DL43+DL44=1,Cadeirante/30*GD$4,IF(DJ41+DJ42+DJ43+DJ44+DL41+DL42+DL43+DL44=2,Fixo/30*GD$4,IF(DJ41+DJ42+DJ43+DJ44+DL41+DL42+DL43+DL44&gt;2,Fixo/30*GD$4+(DJ41+DJ42+DJ43+DJ44+DL41+DL42+DL43+DL44-2)*Cadeirante/30*GD$4)))+(DI41+DI42+DI43+DK41+DK42+DK43)*Percapita/30*GD$4+(DI44+DK44)*Crechee/30*GD$4,IF(C41=1,IF(DI41+DI42+DI43+DJ41+DJ42+DJ43+DK41+DK42+DK43+DL41+DL42+DL43&lt;=15,(DI41+DI42+DI43+DK41+DK42+DK43)*Percapita/30*GD$4,IF(DI41+DI42+DI43+DJ41+DJ42+DJ43+DK41+DK42+DK43+DL41+DL42+DL43&gt;=16,Fixo/30*GD$4+(DI41+DI42+DI43+DJ41+DJ42+DJ43+DK41+DK42+DK43+DL41+DL42-16)*Percapita/30*GD$4))))))</f>
        <v>0</v>
      </c>
      <c r="GE41" s="177">
        <f>IF(C41=4,SUM(DM41+DM42+DM43+DO41+DO42+DO43)*Percapita/30*GE$4+(DN41+DN42+DN43+DP41+DP42+DP43)*Cadeirante/30*GE$4,IF(C41=3,IF(DM44+DO44=10,Fixo/30*GE$4+(DM41+DM42+DM43+DO41+DO42+DO43)*Percapita/30*GE$4+(DN44+DP44)*Cadeirante/30*GE$4,IF(DM44+DO44&lt;=9,(DM44+DO44)*Crechee/30*GE$4)+(DN44+DP44)*Cadeirante/30*GE$4+(DM41+DM42+DM43+DO41+DO42+DO43)*Percapita/30*GE$4)+IF(DM44+DO44&gt;=11,Fixo/30*GE$4+(DM44+DO44-10)*Crechee/30*GE$4,0),IF(C41=2,IF(DN41+DN42+DN43+DN44+DP41+DP42+DP43+DP44=1,Cadeirante/30*GE$4,IF(DN41+DN42+DN43+DN44+DP41+DP42+DP43+DP44=2,Fixo/30*GE$4,IF(DN41+DN42+DN43+DN44+DP41+DP42+DP43+DP44&gt;2,Fixo/30*GE$4+(DN41+DN42+DN43+DN44+DP41+DP42+DP43+DP44-2)*Cadeirante/30*GE$4)))+(DM41+DM42+DM43+DO41+DO42+DO43)*Percapita/30*GE$4+(DM44+DO44)*Crechee/30*GE$4,IF(C41=1,IF(DM41+DM42+DM43+DN41+DN42+DN43+DO41+DO42+DO43+DP41+DP42+DP43&lt;=15,(DM41+DM42+DM43+DO41+DO42+DO43)*Percapita/30*GE$4,IF(DM41+DM42+DM43+DN41+DN42+DN43+DO41+DO42+DO43+DP41+DP42+DP43&gt;=16,Fixo/30*GE$4+(DM41+DM42+DM43+DN41+DN42+DN43+DO41+DO42+DO43+DP41+DP42-16)*Percapita/30*GE$4))))))</f>
        <v>0</v>
      </c>
      <c r="GF41" s="177">
        <f>IF(C41=4,SUM(DQ41+DQ42+DQ43+DS41+DS42+DS43)*Percapita/30*GF$4+(DR41+DR42+DR43+DT41+DT42+DT43)*Cadeirante/30*GF$4,IF(C41=3,IF(DQ44+DS44=10,Fixo/30*GF$4+(DQ41+DQ42+DQ43+DS41+DS42+DS43)*Percapita/30*GF$4+(DR44+DT44)*Cadeirante/30*GF$4,IF(DQ44+DS44&lt;=9,(DQ44+DS44)*Crechee/30*GF$4)+(DR44+DT44)*Cadeirante/30*GF$4+(DQ41+DQ42+DQ43+DS41+DS42+DS43)*Percapita/30*GF$4)+IF(DQ44+DS44&gt;=11,Fixo/30*GF$4+(DQ44+DS44-10)*Crechee/30*GF$4,0),IF(C41=2,IF(DR41+DR42+DR43+DR44+DT41+DT42+DT43+DT44=1,Cadeirante/30*GF$4,IF(DR41+DR42+DR43+DR44+DT41+DT42+DT43+DT44=2,Fixo/30*GF$4,IF(DR41+DR42+DR43+DR44+DT41+DT42+DT43+DT44&gt;2,Fixo/30*GF$4+(DR41+DR42+DR43+DR44+DT41+DT42+DT43+DT44-2)*Cadeirante/30*GF$4)))+(DQ41+DQ42+DQ43+DS41+DS42+DS43)*Percapita/30*GF$4+(DQ44+DS44)*Crechee/30*GF$4,IF(C41=1,IF(DQ41+DQ42+DQ43+DR41+DR42+DR43+DS41+DS42+DS43+DT41+DT42+DT43&lt;=15,(DQ41+DQ42+DQ43+DS41+DS42+DS43)*Percapita/30*GF$4,IF(DQ41+DQ42+DQ43+DR41+DR42+DR43+DS41+DS42+DS43+DT41+DT42+DT43&gt;=16,Fixo/30*GF$4+(DQ41+DQ42+DQ43+DR41+DR42+DR43+DS41+DS42+DS43+DT41+DT42-16)*Percapita/30*GF$4))))))</f>
        <v>0</v>
      </c>
      <c r="GG41" s="177">
        <f>IF(C41=4,SUM(DU41+DU42+DU43+DW41+DW42+DW43)*Percapita/30*GG$4+(DV41+DV42+DV43+DX41+DX42+DX43)*Cadeirante/30*GG$4,IF(C41=3,IF(DU44+DW44=10,Fixo/30*GG$4+(DU41+DU42+DU43+DW41+DW42+DW43)*Percapita/30*GG$4+(DV44+DX44)*Cadeirante/30*GG$4,IF(DU44+DW44&lt;=9,(DU44+DW44)*Crechee/30*GG$4)+(DV44+DX44)*Cadeirante/30*GG$4+(DU41+DU42+DU43+DW41+DW42+DW43)*Percapita/30*GG$4)+IF(DU44+DW44&gt;=11,Fixo/30*GG$4+(DU44+DW44-10)*Crechee/30*GG$4,0),IF(C41=2,IF(DV41+DV42+DV43+DV44+DX41+DX42+DX43+DX44=1,Cadeirante/30*GG$4,IF(DV41+DV42+DV43+DV44+DX41+DX42+DX43+DX44=2,Fixo/30*GG$4,IF(DV41+DV42+DV43+DV44+DX41+DX42+DX43+DX44&gt;2,Fixo/30*GG$4+(DV41+DV42+DV43+DV44+DX41+DX42+DX43+DX44-2)*Cadeirante/30*GG$4)))+(DU41+DU42+DU43+DW41+DW42+DW43)*Percapita/30*GG$4+(DU44+DW44)*Crechee/30*GG$4,IF(C41=1,IF(DU41+DU42+DU43+DV41+DV42+DV43+DW41+DW42+DW43+DX41+DX42+DX43&lt;=15,(DU41+DU42+DU43+DW41+DW42+DW43)*Percapita/30*GG$4,IF(DU41+DU42+DU43+DV41+DV42+DV43+DW41+DW42+DW43+DX41+DX42+DX43&gt;=16,Fixo/30*GG$4+(DU41+DU42+DU43+DV41+DV42+DV43+DW41+DW42+DW43+DX41+DX42-16)*Percapita/30*GG$4))))))</f>
        <v>0</v>
      </c>
      <c r="GH41" s="177">
        <f>IF(C41=4,SUM(DY41+DY42+DY43+EA41+EA42+EA43)*Percapita/30*GH$4+(DZ41+DZ42+DZ43+EB41+EB42+EB43)*Cadeirante/30*GH$4,IF(C41=3,IF(DY44+EA44=10,Fixo/30*GH$4+(DY41+DY42+DY43+EA41+EA42+EA43)*Percapita/30*GH$4+(DZ44+EB44)*Cadeirante/30*GH$4,IF(DY44+EA44&lt;=9,(DY44+EA44)*Crechee/30*GH$4)+(DZ44+EB44)*Cadeirante/30*GH$4+(DY41+DY42+DY43+EA41+EA42+EA43)*Percapita/30*GH$4)+IF(DY44+EA44&gt;=11,Fixo/30*GH$4+(DY44+EA44-10)*Crechee/30*GH$4,0),IF(C41=2,IF(DZ41+DZ42+DZ43+DZ44+EB41+EB42+EB43+EB44=1,Cadeirante/30*GH$4,IF(DZ41+DZ42+DZ43+DZ44+EB41+EB42+EB43+EB44=2,Fixo/30*GH$4,IF(DZ41+DZ42+DZ43+DZ44+EB41+EB42+EB43+EB44&gt;2,Fixo/30*GH$4+(DZ41+DZ42+DZ43+DZ44+EB41+EB42+EB43+EB44-2)*Cadeirante/30*GH$4)))+(DY41+DY42+DY43+EA41+EA42+EA43)*Percapita/30*GH$4+(DY44+EA44)*Crechee/30*GH$4,IF(C41=1,IF(DY41+DY42+DY43+DZ41+DZ42+DZ43+EA41+EA42+EA43+EB41+EB42+EB43&lt;=15,(DY41+DY42+DY43+EA41+EA42+EA43)*Percapita/30*GH$4,IF(DY41+DY42+DY43+DZ41+DZ42+DZ43+EA41+EA42+EA43+EB41+EB42+EB43&gt;=16,Fixo/30*GH$4+(DY41+DY42+DY43+DZ41+DZ42+DZ43+EA41+EA42+EA43+EB41+EB42-16)*Percapita/30*GH$4))))))</f>
        <v>0</v>
      </c>
      <c r="GI41" s="177">
        <f>IF(C41=4,SUM(EC41+EC42+EC43+EE41+EE42+EE43)*Percapita/30*GI$4+(ED41+ED42+ED43+EF41+EF42+EF43)*Cadeirante/30*GI$4,IF(C41=3,IF(EC44+EE44=10,Fixo/30*GI$4+(EC41+EC42+EC43+EE41+EE42+EE43)*Percapita/30*GI$4+(ED44+EF44)*Cadeirante/30*GI$4,IF(EC44+EE44&lt;=9,(EC44+EE44)*Crechee/30*GI$4)+(ED44+EF44)*Cadeirante/30*GI$4+(EC41+EC42+EC43+EE41+EE42+EE43)*Percapita/30*GI$4)+IF(EC44+EE44&gt;=11,Fixo/30*GI$4+(EC44+EE44-10)*Crechee/30*GI$4,0),IF(C41=2,IF(ED41+ED42+ED43+ED44+EF41+EF42+EF43+EF44=1,Cadeirante/30*GI$4,IF(ED41+ED42+ED43+ED44+EF41+EF42+EF43+EF44=2,Fixo/30*GI$4,IF(ED41+ED42+ED43+ED44+EF41+EF42+EF43+EF44&gt;2,Fixo/30*GI$4+(ED41+ED42+ED43+ED44+EF41+EF42+EF43+EF44-2)*Cadeirante/30*GI$4)))+(EC41+EC42+EC43+EE41+EE42+EE43)*Percapita/30*GI$4+(EC44+EE44)*Crechee/30*GI$4,IF(C41=1,IF(EC41+EC42+EC43+ED41+ED42+ED43+EE41+EE42+EE43+EF41+EF42+EF43&lt;=15,(EC41+EC42+EC43+EE41+EE42+EE43)*Percapita/30*GI$4,IF(EC41+EC42+EC43+ED41+ED42+ED43+EE41+EE42+EE43+EF41+EF42+EF43&gt;=16,Fixo/30*GI$4+(EC41+EC42+EC43+ED41+ED42+ED43+EE41+EE42+EE43+EF41+EF42-16)*Percapita/30*GI$4))))))</f>
        <v>0</v>
      </c>
      <c r="GJ41" s="177">
        <f>IF(C41=4,SUM(EG41+EG42+EG43+EI41+EI42+EI43)*Percapita/30*GJ$4+(EH41+EH42+EH43+EJ41+EJ42+EJ43)*Cadeirante/30*GJ$4,IF(C41=3,IF(EG44+EI44=10,Fixo/30*GJ$4+(EG41+EG42+EG43+EI41+EI42+EI43)*Percapita/30*GJ$4+(EH44+EJ44)*Cadeirante/30*GJ$4,IF(EG44+EI44&lt;=9,(EG44+EI44)*Crechee/30*GJ$4)+(EH44+EJ44)*Cadeirante/30*GJ$4+(EG41+EG42+EG43+EI41+EI42+EI43)*Percapita/30*GJ$4)+IF(EG44+EI44&gt;=11,Fixo/30*GJ$4+(EG44+EI44-10)*Crechee/30*GJ$4,0),IF(C41=2,IF(EH41+EH42+EH43+EH44+EJ41+EJ42+EJ43+EJ44=1,Cadeirante/30*GJ$4,IF(EH41+EH42+EH43+EH44+EJ41+EJ42+EJ43+EJ44=2,Fixo/30*GJ$4,IF(EH41+EH42+EH43+EH44+EJ41+EJ42+EJ43+EJ44&gt;2,Fixo/30*GJ$4+(EH41+EH42+EH43+EH44+EJ41+EJ42+EJ43+EJ44-2)*Cadeirante/30*GJ$4)))+(EG41+EG42+EG43+EI41+EI42+EI43)*Percapita/30*GJ$4+(EG44+EI44)*Crechee/30*GJ$4,IF(C41=1,IF(EG41+EG42+EG43+EH41+EH42+EH43+EI41+EI42+EI43+EJ41+EJ42+EJ43&lt;=15,(EG41+EG42+EG43+EI41+EI42+EI43)*Percapita/30*GJ$4,IF(EG41+EG42+EG43+EH41+EH42+EH43+EI41+EI42+EI43+EJ41+EJ42+EJ43&gt;=16,Fixo/30*GJ$4+(EG41+EG42+EG43+EH41+EH42+EH43+EI41+EI42+EI43+EJ41+EJ42-16)*Percapita/30*GJ$4))))))</f>
        <v>0</v>
      </c>
      <c r="GK41" s="178"/>
      <c r="GL41" s="103">
        <f t="shared" si="30"/>
        <v>0</v>
      </c>
      <c r="GM41" s="124"/>
      <c r="GN41" s="104">
        <f>SUMIF(V41:V44,"&lt;0")*Cadeirante/30*GN$4+SUMIF(X41:X44,"&lt;0")*Cadeirante/30*GN$4</f>
        <v>0</v>
      </c>
      <c r="GO41" s="104">
        <f>SUMIF(Z41:Z44,"&lt;0")*Cadeirante/30*GO$4+SUMIF(AB41:AB44,"&lt;0")*Cadeirante/30*GO$4</f>
        <v>0</v>
      </c>
      <c r="GP41" s="104">
        <f>SUMIF(AD41:AD44,"&lt;0")*Cadeirante/30*GP$4+SUMIF(AF41:AF44,"&lt;0")*Cadeirante/30*GP$4</f>
        <v>0</v>
      </c>
      <c r="GQ41" s="104">
        <f>SUMIF(AH41:AH44,"&lt;0")*Cadeirante/30*GQ$4+SUMIF(AJ41:AJ44,"&lt;0")*Cadeirante/30*GQ$4</f>
        <v>0</v>
      </c>
      <c r="GR41" s="104">
        <f>SUMIF(AL41:AL44,"&lt;0")*Cadeirante/30*GR$4+SUMIF(AN41:AN44,"&lt;0")*Cadeirante/30*GR$4</f>
        <v>0</v>
      </c>
      <c r="GS41" s="104">
        <f>SUMIF(AP41:AP44,"&lt;0")*Cadeirante/30*GS$4+SUMIF(AR41:AR44,"&lt;0")*Cadeirante/30*GS$4</f>
        <v>0</v>
      </c>
      <c r="GT41" s="104">
        <f>SUMIF(AT41:AT44,"&lt;0")*Cadeirante/30*GT$4+SUMIF(AV41:AV44,"&lt;0")*Cadeirante/30*GT$4</f>
        <v>0</v>
      </c>
      <c r="GU41" s="104">
        <f>SUMIF(AX41:AX44,"&lt;0")*Cadeirante/30*GU$4+SUMIF(AZ41:AZ44,"&lt;0")*Cadeirante/30*GU$4</f>
        <v>0</v>
      </c>
      <c r="GV41" s="104">
        <f>SUMIF(BB41:BB44,"&lt;0")*Cadeirante/30*GV$4+SUMIF(BD41:BD44,"&lt;0")*Cadeirante/30*GV$4</f>
        <v>0</v>
      </c>
      <c r="GW41" s="104">
        <f>SUMIF(BF41:BF44,"&lt;0")*Cadeirante/30*GW$4+SUMIF(BH41:BH44,"&lt;0")*Cadeirante/30*GW$4</f>
        <v>0</v>
      </c>
      <c r="GX41" s="104">
        <f>SUMIF(BJ41:BJ44,"&lt;0")*Cadeirante/30*GX$4+SUMIF(BL41:BL44,"&lt;0")*Cadeirante/30*GX$4</f>
        <v>0</v>
      </c>
      <c r="GY41" s="104">
        <f>SUMIF(BN41:BN44,"&lt;0")*Cadeirante/30*GY$4+SUMIF(BP41:BP44,"&lt;0")*Cadeirante/30*GY$4</f>
        <v>0</v>
      </c>
      <c r="GZ41" s="104">
        <f>SUMIF(BR41:BR44,"&lt;0")*Cadeirante/30*GZ$4+SUMIF(BT41:BT44,"&lt;0")*Cadeirante/30*GZ$4</f>
        <v>0</v>
      </c>
      <c r="HA41" s="104">
        <f>SUMIF(BV41:BV44,"&lt;0")*Cadeirante/30*HA$4+SUMIF(BX41:BX44,"&lt;0")*Cadeirante/30*HA$4</f>
        <v>0</v>
      </c>
      <c r="HB41" s="104">
        <f>SUMIF(BZ41:BZ44,"&lt;0")*Cadeirante/30*HB$4+SUMIF(CB41:CB44,"&lt;0")*Cadeirante/30*HB$4</f>
        <v>0</v>
      </c>
      <c r="HC41" s="104">
        <f>SUMIF(CD41:CD44,"&lt;0")*Cadeirante/30*HC$4+SUMIF(CF41:CF44,"&lt;0")*Cadeirante/30*HC$4</f>
        <v>0</v>
      </c>
      <c r="HD41" s="104">
        <f>SUMIF(CH41:CH44,"&lt;0")*Cadeirante/30*HD$4+SUMIF(CJ41:CJ44,"&lt;0")*Cadeirante/30*HD$4</f>
        <v>0</v>
      </c>
      <c r="HE41" s="104">
        <f>SUMIF(CL41:CL44,"&lt;0")*Cadeirante/30*HE$4+SUMIF(CN41:CN44,"&lt;0")*Cadeirante/30*HE$4</f>
        <v>0</v>
      </c>
      <c r="HF41" s="104">
        <f>SUMIF(CP41:CP44,"&lt;0")*Cadeirante/30*HF$4+SUMIF(CR41:CR44,"&lt;0")*Cadeirante/30*HF$4</f>
        <v>0</v>
      </c>
      <c r="HG41" s="104">
        <f>SUMIF(CT41:CT44,"&lt;0")*Cadeirante/30*HG$4+SUMIF(CV41:CV44,"&lt;0")*Cadeirante/30*HG$4</f>
        <v>0</v>
      </c>
      <c r="HH41" s="104">
        <f>SUMIF(CX41:CX44,"&lt;0")*Cadeirante/30*HH$4+SUMIF(CZ41:CZ44,"&lt;0")*Cadeirante/30*HH$4</f>
        <v>0</v>
      </c>
      <c r="HI41" s="104">
        <f>SUMIF(DB41:DB44,"&lt;0")*Cadeirante/30*HI$4+SUMIF(DD41:DD44,"&lt;0")*Cadeirante/30*HI$4</f>
        <v>0</v>
      </c>
      <c r="HJ41" s="104">
        <f>SUMIF(DF41:DF44,"&lt;0")*Cadeirante/30*HJ$4+SUMIF(DH41:DH44,"&lt;0")*Cadeirante/30*HJ$4</f>
        <v>0</v>
      </c>
      <c r="HK41" s="104">
        <f>SUMIF(DJ41:DJ44,"&lt;0")*Cadeirante/30*HK$4+SUMIF(DL41:DL44,"&lt;0")*Cadeirante/30*HK$4</f>
        <v>0</v>
      </c>
      <c r="HL41" s="104">
        <f>SUMIF(DN41:DN44,"&lt;0")*Cadeirante/30*HL$4+SUMIF(DP41:DP44,"&lt;0")*Cadeirante/30*HL$4</f>
        <v>0</v>
      </c>
      <c r="HM41" s="104">
        <f>SUMIF(DR41:DR44,"&lt;0")*Cadeirante/30*HM$4+SUMIF(DT41:DT44,"&lt;0")*Cadeirante/30*HM$4</f>
        <v>0</v>
      </c>
      <c r="HN41" s="104">
        <f>SUMIF(DV41:DV44,"&lt;0")*Cadeirante/30*HN$4+SUMIF(DX41:DX44,"&lt;0")*Cadeirante/30*HN$4</f>
        <v>0</v>
      </c>
      <c r="HO41" s="104">
        <f>SUMIF(DZ41:DZ44,"&lt;0")*Cadeirante/30*HO$4+SUMIF(EB41:EB44,"&lt;0")*Cadeirante/30*HO$4</f>
        <v>0</v>
      </c>
      <c r="HP41" s="104">
        <f>SUMIF(ED41:ED44,"&lt;0")*Cadeirante/30*HP$4+SUMIF(EF41:EF44,"&lt;0")*Cadeirante/30*HP$4</f>
        <v>0</v>
      </c>
      <c r="HQ41" s="64"/>
      <c r="HR41" s="64"/>
      <c r="HS41" s="64"/>
      <c r="HT41" s="64"/>
      <c r="HU41" s="64"/>
      <c r="HV41" s="64"/>
      <c r="HW41" s="176">
        <v>17629.309999999998</v>
      </c>
      <c r="HX41" s="64"/>
      <c r="HY41" s="280">
        <f>IF(ISTEXT(EM41), VALUE(EM41), EM41)</f>
        <v>0</v>
      </c>
      <c r="HZ41" s="280">
        <f>IF(ISTEXT(EN41), VALUE(EN41), EN41)</f>
        <v>0</v>
      </c>
      <c r="IA41" s="280">
        <f>IF(ISTEXT(EO41), VALUE(EO41), EO41)</f>
        <v>0</v>
      </c>
      <c r="IB41" s="64" t="b">
        <f>HW41=FE41</f>
        <v>0</v>
      </c>
      <c r="IC41" s="64"/>
    </row>
    <row r="42" spans="1:237" s="106" customFormat="1" ht="22.5" customHeight="1" x14ac:dyDescent="0.25">
      <c r="A42" s="368" t="s">
        <v>3222</v>
      </c>
      <c r="B42" s="369" t="s">
        <v>3223</v>
      </c>
      <c r="C42" s="370" t="s">
        <v>3191</v>
      </c>
      <c r="D42" s="371" t="s">
        <v>3224</v>
      </c>
      <c r="E42" s="371" t="s">
        <v>3225</v>
      </c>
      <c r="F42" s="372" t="s">
        <v>3181</v>
      </c>
      <c r="G42" s="372" t="s">
        <v>3182</v>
      </c>
      <c r="H42" s="373" t="s">
        <v>1304</v>
      </c>
      <c r="I42" s="374" t="s">
        <v>1304</v>
      </c>
      <c r="J42" s="421" t="s">
        <v>3183</v>
      </c>
      <c r="K42" s="421" t="s">
        <v>3185</v>
      </c>
      <c r="L42" s="329">
        <f>CONTINUA!BV42</f>
        <v>15</v>
      </c>
      <c r="M42" s="329">
        <f>CONTINUA!BW42</f>
        <v>0</v>
      </c>
      <c r="N42" s="657"/>
      <c r="O42" s="658" t="s">
        <v>3333</v>
      </c>
      <c r="P42" s="659">
        <v>0</v>
      </c>
      <c r="Q42" s="400">
        <v>35</v>
      </c>
      <c r="R42" s="401"/>
      <c r="S42" s="400">
        <v>5</v>
      </c>
      <c r="T42" s="401"/>
      <c r="U42" s="400"/>
      <c r="V42" s="401"/>
      <c r="W42" s="400"/>
      <c r="X42" s="401"/>
      <c r="Y42" s="400"/>
      <c r="Z42" s="401"/>
      <c r="AA42" s="400"/>
      <c r="AB42" s="401"/>
      <c r="AC42" s="400"/>
      <c r="AD42" s="401"/>
      <c r="AE42" s="400"/>
      <c r="AF42" s="401"/>
      <c r="AG42" s="400"/>
      <c r="AH42" s="401"/>
      <c r="AI42" s="400"/>
      <c r="AJ42" s="401"/>
      <c r="AK42" s="400"/>
      <c r="AL42" s="401"/>
      <c r="AM42" s="400"/>
      <c r="AN42" s="401"/>
      <c r="AO42" s="400"/>
      <c r="AP42" s="401"/>
      <c r="AQ42" s="400"/>
      <c r="AR42" s="401"/>
      <c r="AS42" s="400"/>
      <c r="AT42" s="401"/>
      <c r="AU42" s="400"/>
      <c r="AV42" s="401"/>
      <c r="AW42" s="400"/>
      <c r="AX42" s="401"/>
      <c r="AY42" s="400"/>
      <c r="AZ42" s="401"/>
      <c r="BA42" s="400"/>
      <c r="BB42" s="401"/>
      <c r="BC42" s="400"/>
      <c r="BD42" s="401"/>
      <c r="BE42" s="400"/>
      <c r="BF42" s="401"/>
      <c r="BG42" s="400"/>
      <c r="BH42" s="401"/>
      <c r="BI42" s="400"/>
      <c r="BJ42" s="401"/>
      <c r="BK42" s="400"/>
      <c r="BL42" s="401"/>
      <c r="BM42" s="400"/>
      <c r="BN42" s="401"/>
      <c r="BO42" s="400"/>
      <c r="BP42" s="401"/>
      <c r="BQ42" s="400"/>
      <c r="BR42" s="401"/>
      <c r="BS42" s="400"/>
      <c r="BT42" s="401"/>
      <c r="BU42" s="400"/>
      <c r="BV42" s="401"/>
      <c r="BW42" s="400"/>
      <c r="BX42" s="401"/>
      <c r="BY42" s="400">
        <v>1</v>
      </c>
      <c r="BZ42" s="401"/>
      <c r="CA42" s="400"/>
      <c r="CB42" s="401"/>
      <c r="CC42" s="400"/>
      <c r="CD42" s="401"/>
      <c r="CE42" s="400"/>
      <c r="CF42" s="401"/>
      <c r="CG42" s="400"/>
      <c r="CH42" s="401"/>
      <c r="CI42" s="400"/>
      <c r="CJ42" s="401"/>
      <c r="CK42" s="400"/>
      <c r="CL42" s="401"/>
      <c r="CM42" s="400"/>
      <c r="CN42" s="401"/>
      <c r="CO42" s="400"/>
      <c r="CP42" s="401"/>
      <c r="CQ42" s="400"/>
      <c r="CR42" s="401"/>
      <c r="CS42" s="400"/>
      <c r="CT42" s="401"/>
      <c r="CU42" s="400"/>
      <c r="CV42" s="401"/>
      <c r="CW42" s="400"/>
      <c r="CX42" s="401"/>
      <c r="CY42" s="400"/>
      <c r="CZ42" s="401"/>
      <c r="DA42" s="400"/>
      <c r="DB42" s="401"/>
      <c r="DC42" s="400"/>
      <c r="DD42" s="401"/>
      <c r="DE42" s="400"/>
      <c r="DF42" s="401"/>
      <c r="DG42" s="400"/>
      <c r="DH42" s="401"/>
      <c r="DI42" s="400"/>
      <c r="DJ42" s="401"/>
      <c r="DK42" s="400"/>
      <c r="DL42" s="401"/>
      <c r="DM42" s="400"/>
      <c r="DN42" s="401"/>
      <c r="DO42" s="400"/>
      <c r="DP42" s="401"/>
      <c r="DQ42" s="400"/>
      <c r="DR42" s="401"/>
      <c r="DS42" s="400"/>
      <c r="DT42" s="401"/>
      <c r="DU42" s="400"/>
      <c r="DV42" s="401"/>
      <c r="DW42" s="400"/>
      <c r="DX42" s="401"/>
      <c r="DY42" s="400"/>
      <c r="DZ42" s="401"/>
      <c r="EA42" s="400"/>
      <c r="EB42" s="401"/>
      <c r="EC42" s="400"/>
      <c r="ED42" s="401"/>
      <c r="EE42" s="400"/>
      <c r="EF42" s="401"/>
      <c r="EG42" s="400"/>
      <c r="EH42" s="401"/>
      <c r="EI42" s="400"/>
      <c r="EJ42" s="447"/>
      <c r="EK42" s="511"/>
      <c r="EL42" s="514"/>
      <c r="EM42" s="448"/>
      <c r="EN42" s="344"/>
      <c r="EO42" s="345"/>
      <c r="EP42" s="171">
        <f t="shared" si="22"/>
        <v>35</v>
      </c>
      <c r="EQ42" s="171">
        <f t="shared" si="23"/>
        <v>1</v>
      </c>
      <c r="ER42" s="171">
        <f t="shared" si="24"/>
        <v>5</v>
      </c>
      <c r="ES42" s="171">
        <f t="shared" si="25"/>
        <v>0</v>
      </c>
      <c r="ET42" s="171">
        <f t="shared" si="26"/>
        <v>0</v>
      </c>
      <c r="EU42" s="171">
        <f t="shared" si="27"/>
        <v>0</v>
      </c>
      <c r="EV42" s="172">
        <f t="shared" si="28"/>
        <v>41</v>
      </c>
      <c r="EW42" s="173"/>
      <c r="EX42" s="248">
        <f t="shared" si="60"/>
        <v>0</v>
      </c>
      <c r="EY42" s="174">
        <f>(L42*regular)+(M42*Cadeirantee)</f>
        <v>144.60000000000002</v>
      </c>
      <c r="EZ42" s="249">
        <f>SUMIF(FG42:GJ42,"&gt;0")</f>
        <v>0</v>
      </c>
      <c r="FA42" s="249">
        <f>SUMIF(FG42:GJ42,"&lt;0")+SUMIF(GN42:HP42,"&lt;0")</f>
        <v>0</v>
      </c>
      <c r="FB42" s="174">
        <v>0</v>
      </c>
      <c r="FC42" s="126">
        <f>N42*km*'VALORES TABELA'!$B$13</f>
        <v>0</v>
      </c>
      <c r="FD42" s="250">
        <f t="shared" ref="FD42:FD45" si="61">GL42</f>
        <v>0</v>
      </c>
      <c r="FE42" s="105"/>
      <c r="FF42" s="119"/>
      <c r="FG42" s="119"/>
      <c r="FH42" s="119"/>
      <c r="FI42" s="119"/>
      <c r="FJ42" s="119"/>
      <c r="FK42" s="119"/>
      <c r="FL42" s="119"/>
      <c r="FM42" s="119"/>
      <c r="FN42" s="119"/>
      <c r="FO42" s="119"/>
      <c r="FP42" s="119"/>
      <c r="FQ42" s="119"/>
      <c r="FR42" s="119"/>
      <c r="FS42" s="119"/>
      <c r="FT42" s="119"/>
      <c r="FU42" s="119"/>
      <c r="FV42" s="119"/>
      <c r="FW42" s="119"/>
      <c r="FX42" s="119"/>
      <c r="FY42" s="119"/>
      <c r="FZ42" s="119"/>
      <c r="GA42" s="119"/>
      <c r="GB42" s="119"/>
      <c r="GC42" s="119"/>
      <c r="GD42" s="119"/>
      <c r="GE42" s="119"/>
      <c r="GF42" s="119"/>
      <c r="GG42" s="119"/>
      <c r="GH42" s="119"/>
      <c r="GI42" s="119"/>
      <c r="GJ42" s="119"/>
      <c r="GK42" s="251"/>
      <c r="GL42" s="103">
        <f t="shared" si="30"/>
        <v>0</v>
      </c>
      <c r="GM42" s="124"/>
      <c r="GN42" s="104"/>
      <c r="GO42" s="104"/>
      <c r="GP42" s="104"/>
      <c r="GQ42" s="104"/>
      <c r="GR42" s="104"/>
      <c r="GS42" s="104"/>
      <c r="GT42" s="104"/>
      <c r="GU42" s="104"/>
      <c r="GV42" s="104"/>
      <c r="GW42" s="104"/>
      <c r="GX42" s="104"/>
      <c r="GY42" s="104"/>
      <c r="GZ42" s="104"/>
      <c r="HA42" s="104"/>
      <c r="HB42" s="104"/>
      <c r="HC42" s="104"/>
      <c r="HD42" s="104"/>
      <c r="HE42" s="104"/>
      <c r="HF42" s="104"/>
      <c r="HG42" s="104"/>
      <c r="HH42" s="104"/>
      <c r="HI42" s="104"/>
      <c r="HJ42" s="104"/>
      <c r="HK42" s="104"/>
      <c r="HL42" s="104"/>
      <c r="HM42" s="104"/>
      <c r="HN42" s="104"/>
      <c r="HO42" s="104"/>
      <c r="HP42" s="104"/>
      <c r="HQ42" s="64"/>
      <c r="HR42" s="64"/>
      <c r="HS42" s="64"/>
      <c r="HT42" s="64"/>
      <c r="HU42" s="64"/>
      <c r="HV42" s="64"/>
      <c r="HW42" s="105"/>
      <c r="HX42" s="64"/>
      <c r="HY42" s="280">
        <f t="shared" ref="HY42:HY45" si="62">IF(ISTEXT(EM42), VALUE(EM42), EM42)</f>
        <v>0</v>
      </c>
      <c r="HZ42" s="280">
        <f t="shared" ref="HZ42:HZ45" si="63">IF(ISTEXT(EN42), VALUE(EN42), EN42)</f>
        <v>0</v>
      </c>
      <c r="IA42" s="280">
        <f t="shared" ref="IA42:IA45" si="64">IF(ISTEXT(EO42), VALUE(EO42), EO42)</f>
        <v>0</v>
      </c>
      <c r="IB42" s="64"/>
      <c r="IC42" s="64"/>
    </row>
    <row r="43" spans="1:237" s="106" customFormat="1" ht="22.5" customHeight="1" x14ac:dyDescent="0.25">
      <c r="A43" s="368" t="s">
        <v>3222</v>
      </c>
      <c r="B43" s="369" t="s">
        <v>3223</v>
      </c>
      <c r="C43" s="375" t="s">
        <v>3191</v>
      </c>
      <c r="D43" s="371" t="s">
        <v>3224</v>
      </c>
      <c r="E43" s="371" t="s">
        <v>3225</v>
      </c>
      <c r="F43" s="376" t="s">
        <v>3181</v>
      </c>
      <c r="G43" s="376" t="s">
        <v>3182</v>
      </c>
      <c r="H43" s="373" t="s">
        <v>1304</v>
      </c>
      <c r="I43" s="374" t="s">
        <v>1304</v>
      </c>
      <c r="J43" s="421" t="s">
        <v>3183</v>
      </c>
      <c r="K43" s="422" t="s">
        <v>3186</v>
      </c>
      <c r="L43" s="329">
        <f>CONTINUA!BV43</f>
        <v>0</v>
      </c>
      <c r="M43" s="329">
        <f>CONTINUA!BW43</f>
        <v>0</v>
      </c>
      <c r="N43" s="657"/>
      <c r="O43" s="658" t="s">
        <v>3333</v>
      </c>
      <c r="P43" s="659">
        <v>0</v>
      </c>
      <c r="Q43" s="400"/>
      <c r="R43" s="401"/>
      <c r="S43" s="400"/>
      <c r="T43" s="401"/>
      <c r="U43" s="400"/>
      <c r="V43" s="401"/>
      <c r="W43" s="400"/>
      <c r="X43" s="401"/>
      <c r="Y43" s="400"/>
      <c r="Z43" s="401"/>
      <c r="AA43" s="400"/>
      <c r="AB43" s="401"/>
      <c r="AC43" s="400"/>
      <c r="AD43" s="401"/>
      <c r="AE43" s="400"/>
      <c r="AF43" s="401"/>
      <c r="AG43" s="400"/>
      <c r="AH43" s="401"/>
      <c r="AI43" s="400"/>
      <c r="AJ43" s="401"/>
      <c r="AK43" s="400"/>
      <c r="AL43" s="401"/>
      <c r="AM43" s="400"/>
      <c r="AN43" s="401"/>
      <c r="AO43" s="400"/>
      <c r="AP43" s="401"/>
      <c r="AQ43" s="400"/>
      <c r="AR43" s="401"/>
      <c r="AS43" s="400"/>
      <c r="AT43" s="401"/>
      <c r="AU43" s="400"/>
      <c r="AV43" s="401"/>
      <c r="AW43" s="400"/>
      <c r="AX43" s="401"/>
      <c r="AY43" s="400"/>
      <c r="AZ43" s="401"/>
      <c r="BA43" s="400"/>
      <c r="BB43" s="401"/>
      <c r="BC43" s="400"/>
      <c r="BD43" s="401"/>
      <c r="BE43" s="400"/>
      <c r="BF43" s="401"/>
      <c r="BG43" s="400"/>
      <c r="BH43" s="401"/>
      <c r="BI43" s="400"/>
      <c r="BJ43" s="401"/>
      <c r="BK43" s="400"/>
      <c r="BL43" s="401"/>
      <c r="BM43" s="400"/>
      <c r="BN43" s="401"/>
      <c r="BO43" s="400"/>
      <c r="BP43" s="401"/>
      <c r="BQ43" s="400"/>
      <c r="BR43" s="401"/>
      <c r="BS43" s="400"/>
      <c r="BT43" s="401"/>
      <c r="BU43" s="400"/>
      <c r="BV43" s="401"/>
      <c r="BW43" s="400"/>
      <c r="BX43" s="401"/>
      <c r="BY43" s="400"/>
      <c r="BZ43" s="401"/>
      <c r="CA43" s="400"/>
      <c r="CB43" s="401"/>
      <c r="CC43" s="400"/>
      <c r="CD43" s="401"/>
      <c r="CE43" s="400"/>
      <c r="CF43" s="401"/>
      <c r="CG43" s="400"/>
      <c r="CH43" s="401"/>
      <c r="CI43" s="400"/>
      <c r="CJ43" s="401"/>
      <c r="CK43" s="400"/>
      <c r="CL43" s="401"/>
      <c r="CM43" s="400"/>
      <c r="CN43" s="401"/>
      <c r="CO43" s="400"/>
      <c r="CP43" s="401"/>
      <c r="CQ43" s="400"/>
      <c r="CR43" s="401"/>
      <c r="CS43" s="400"/>
      <c r="CT43" s="401"/>
      <c r="CU43" s="400"/>
      <c r="CV43" s="401"/>
      <c r="CW43" s="400"/>
      <c r="CX43" s="401"/>
      <c r="CY43" s="400"/>
      <c r="CZ43" s="401"/>
      <c r="DA43" s="400"/>
      <c r="DB43" s="401"/>
      <c r="DC43" s="400"/>
      <c r="DD43" s="401"/>
      <c r="DE43" s="400"/>
      <c r="DF43" s="401"/>
      <c r="DG43" s="400"/>
      <c r="DH43" s="401"/>
      <c r="DI43" s="400"/>
      <c r="DJ43" s="401"/>
      <c r="DK43" s="400"/>
      <c r="DL43" s="401"/>
      <c r="DM43" s="400"/>
      <c r="DN43" s="401"/>
      <c r="DO43" s="400"/>
      <c r="DP43" s="401"/>
      <c r="DQ43" s="400"/>
      <c r="DR43" s="401"/>
      <c r="DS43" s="400"/>
      <c r="DT43" s="401"/>
      <c r="DU43" s="400"/>
      <c r="DV43" s="401"/>
      <c r="DW43" s="400"/>
      <c r="DX43" s="401"/>
      <c r="DY43" s="400"/>
      <c r="DZ43" s="401"/>
      <c r="EA43" s="400"/>
      <c r="EB43" s="401"/>
      <c r="EC43" s="400"/>
      <c r="ED43" s="401"/>
      <c r="EE43" s="400"/>
      <c r="EF43" s="401"/>
      <c r="EG43" s="400"/>
      <c r="EH43" s="401"/>
      <c r="EI43" s="400"/>
      <c r="EJ43" s="447"/>
      <c r="EK43" s="511"/>
      <c r="EL43" s="514"/>
      <c r="EM43" s="448"/>
      <c r="EN43" s="344"/>
      <c r="EO43" s="345"/>
      <c r="EP43" s="171">
        <f t="shared" si="22"/>
        <v>0</v>
      </c>
      <c r="EQ43" s="171">
        <f t="shared" si="23"/>
        <v>0</v>
      </c>
      <c r="ER43" s="171">
        <f t="shared" si="24"/>
        <v>0</v>
      </c>
      <c r="ES43" s="171">
        <f t="shared" si="25"/>
        <v>0</v>
      </c>
      <c r="ET43" s="171">
        <f t="shared" si="26"/>
        <v>0</v>
      </c>
      <c r="EU43" s="171">
        <f t="shared" si="27"/>
        <v>0</v>
      </c>
      <c r="EV43" s="172">
        <f t="shared" si="28"/>
        <v>0</v>
      </c>
      <c r="EW43" s="125"/>
      <c r="EX43" s="248">
        <f t="shared" si="60"/>
        <v>0</v>
      </c>
      <c r="EY43" s="174">
        <f>(L43*regular)+(M43*Cadeirantee)</f>
        <v>0</v>
      </c>
      <c r="EZ43" s="249">
        <f>SUMIF(FG43:GJ43,"&gt;0")</f>
        <v>0</v>
      </c>
      <c r="FA43" s="249">
        <f>SUMIF(FG43:GJ43,"&lt;0")+SUMIF(GN43:HP43,"&lt;0")</f>
        <v>0</v>
      </c>
      <c r="FB43" s="174">
        <v>0</v>
      </c>
      <c r="FC43" s="126">
        <f>N43*km*'VALORES TABELA'!$B$13</f>
        <v>0</v>
      </c>
      <c r="FD43" s="250">
        <f t="shared" si="61"/>
        <v>0</v>
      </c>
      <c r="FE43" s="105"/>
      <c r="FF43" s="108"/>
      <c r="FG43" s="108"/>
      <c r="FH43" s="108"/>
      <c r="FI43" s="108"/>
      <c r="FJ43" s="108"/>
      <c r="FK43" s="108"/>
      <c r="FL43" s="108"/>
      <c r="FM43" s="108"/>
      <c r="FN43" s="108"/>
      <c r="FO43" s="108"/>
      <c r="FP43" s="108"/>
      <c r="FQ43" s="108"/>
      <c r="FR43" s="108"/>
      <c r="FS43" s="108"/>
      <c r="FT43" s="108"/>
      <c r="FU43" s="108"/>
      <c r="FV43" s="108"/>
      <c r="FW43" s="108"/>
      <c r="FX43" s="108"/>
      <c r="FY43" s="108"/>
      <c r="FZ43" s="108"/>
      <c r="GA43" s="108"/>
      <c r="GB43" s="108"/>
      <c r="GC43" s="108"/>
      <c r="GD43" s="108"/>
      <c r="GE43" s="108"/>
      <c r="GF43" s="108"/>
      <c r="GG43" s="108"/>
      <c r="GH43" s="108"/>
      <c r="GI43" s="108"/>
      <c r="GJ43" s="108"/>
      <c r="GK43" s="251"/>
      <c r="GL43" s="103">
        <f t="shared" si="30"/>
        <v>0</v>
      </c>
      <c r="GM43" s="124"/>
      <c r="GN43" s="104"/>
      <c r="GO43" s="104"/>
      <c r="GP43" s="104"/>
      <c r="GQ43" s="104"/>
      <c r="GR43" s="104"/>
      <c r="GS43" s="104"/>
      <c r="GT43" s="104"/>
      <c r="GU43" s="104"/>
      <c r="GV43" s="104"/>
      <c r="GW43" s="104"/>
      <c r="GX43" s="104"/>
      <c r="GY43" s="104"/>
      <c r="GZ43" s="104"/>
      <c r="HA43" s="104"/>
      <c r="HB43" s="104"/>
      <c r="HC43" s="104"/>
      <c r="HD43" s="104"/>
      <c r="HE43" s="104"/>
      <c r="HF43" s="104"/>
      <c r="HG43" s="104"/>
      <c r="HH43" s="104"/>
      <c r="HI43" s="104"/>
      <c r="HJ43" s="104"/>
      <c r="HK43" s="104"/>
      <c r="HL43" s="104"/>
      <c r="HM43" s="104"/>
      <c r="HN43" s="104"/>
      <c r="HO43" s="104"/>
      <c r="HP43" s="104"/>
      <c r="HQ43" s="64"/>
      <c r="HR43" s="64"/>
      <c r="HS43" s="64"/>
      <c r="HT43" s="64"/>
      <c r="HU43" s="64"/>
      <c r="HV43" s="64"/>
      <c r="HW43" s="105"/>
      <c r="HX43" s="64"/>
      <c r="HY43" s="280">
        <f t="shared" si="62"/>
        <v>0</v>
      </c>
      <c r="HZ43" s="280">
        <f t="shared" si="63"/>
        <v>0</v>
      </c>
      <c r="IA43" s="280">
        <f t="shared" si="64"/>
        <v>0</v>
      </c>
      <c r="IB43" s="64"/>
      <c r="IC43" s="64"/>
    </row>
    <row r="44" spans="1:237" s="106" customFormat="1" ht="22.5" customHeight="1" x14ac:dyDescent="0.25">
      <c r="A44" s="368" t="s">
        <v>3222</v>
      </c>
      <c r="B44" s="369" t="s">
        <v>3223</v>
      </c>
      <c r="C44" s="375" t="s">
        <v>3191</v>
      </c>
      <c r="D44" s="371" t="s">
        <v>3224</v>
      </c>
      <c r="E44" s="371" t="s">
        <v>3225</v>
      </c>
      <c r="F44" s="376" t="s">
        <v>3181</v>
      </c>
      <c r="G44" s="376" t="s">
        <v>3182</v>
      </c>
      <c r="H44" s="373" t="s">
        <v>1304</v>
      </c>
      <c r="I44" s="374" t="s">
        <v>1304</v>
      </c>
      <c r="J44" s="421" t="s">
        <v>3183</v>
      </c>
      <c r="K44" s="423" t="s">
        <v>3187</v>
      </c>
      <c r="L44" s="329">
        <f>CONTINUA!BV44</f>
        <v>0</v>
      </c>
      <c r="M44" s="329">
        <f>CONTINUA!BW44</f>
        <v>0</v>
      </c>
      <c r="N44" s="657"/>
      <c r="O44" s="658" t="s">
        <v>3333</v>
      </c>
      <c r="P44" s="659">
        <v>0</v>
      </c>
      <c r="Q44" s="400"/>
      <c r="R44" s="401"/>
      <c r="S44" s="400"/>
      <c r="T44" s="401"/>
      <c r="U44" s="400"/>
      <c r="V44" s="401"/>
      <c r="W44" s="400"/>
      <c r="X44" s="401"/>
      <c r="Y44" s="400"/>
      <c r="Z44" s="401"/>
      <c r="AA44" s="400"/>
      <c r="AB44" s="401"/>
      <c r="AC44" s="400"/>
      <c r="AD44" s="401"/>
      <c r="AE44" s="400"/>
      <c r="AF44" s="401"/>
      <c r="AG44" s="400"/>
      <c r="AH44" s="401"/>
      <c r="AI44" s="400"/>
      <c r="AJ44" s="401"/>
      <c r="AK44" s="400"/>
      <c r="AL44" s="401"/>
      <c r="AM44" s="400"/>
      <c r="AN44" s="401"/>
      <c r="AO44" s="400"/>
      <c r="AP44" s="401"/>
      <c r="AQ44" s="400"/>
      <c r="AR44" s="401"/>
      <c r="AS44" s="400"/>
      <c r="AT44" s="401"/>
      <c r="AU44" s="400"/>
      <c r="AV44" s="401"/>
      <c r="AW44" s="400"/>
      <c r="AX44" s="401"/>
      <c r="AY44" s="400"/>
      <c r="AZ44" s="401"/>
      <c r="BA44" s="400"/>
      <c r="BB44" s="401"/>
      <c r="BC44" s="400"/>
      <c r="BD44" s="401"/>
      <c r="BE44" s="400"/>
      <c r="BF44" s="401"/>
      <c r="BG44" s="400"/>
      <c r="BH44" s="401"/>
      <c r="BI44" s="400"/>
      <c r="BJ44" s="401"/>
      <c r="BK44" s="400"/>
      <c r="BL44" s="401"/>
      <c r="BM44" s="400"/>
      <c r="BN44" s="401"/>
      <c r="BO44" s="400"/>
      <c r="BP44" s="401"/>
      <c r="BQ44" s="400"/>
      <c r="BR44" s="401"/>
      <c r="BS44" s="400"/>
      <c r="BT44" s="401"/>
      <c r="BU44" s="400"/>
      <c r="BV44" s="401"/>
      <c r="BW44" s="400"/>
      <c r="BX44" s="401"/>
      <c r="BY44" s="400"/>
      <c r="BZ44" s="401"/>
      <c r="CA44" s="400"/>
      <c r="CB44" s="401"/>
      <c r="CC44" s="400"/>
      <c r="CD44" s="401"/>
      <c r="CE44" s="400"/>
      <c r="CF44" s="401"/>
      <c r="CG44" s="400"/>
      <c r="CH44" s="401"/>
      <c r="CI44" s="400"/>
      <c r="CJ44" s="401"/>
      <c r="CK44" s="400"/>
      <c r="CL44" s="401"/>
      <c r="CM44" s="400"/>
      <c r="CN44" s="401"/>
      <c r="CO44" s="400"/>
      <c r="CP44" s="401"/>
      <c r="CQ44" s="400"/>
      <c r="CR44" s="401"/>
      <c r="CS44" s="400"/>
      <c r="CT44" s="401"/>
      <c r="CU44" s="400"/>
      <c r="CV44" s="401"/>
      <c r="CW44" s="400"/>
      <c r="CX44" s="401"/>
      <c r="CY44" s="400"/>
      <c r="CZ44" s="401"/>
      <c r="DA44" s="400"/>
      <c r="DB44" s="401"/>
      <c r="DC44" s="400"/>
      <c r="DD44" s="401"/>
      <c r="DE44" s="400"/>
      <c r="DF44" s="401"/>
      <c r="DG44" s="400"/>
      <c r="DH44" s="401"/>
      <c r="DI44" s="400"/>
      <c r="DJ44" s="401"/>
      <c r="DK44" s="400"/>
      <c r="DL44" s="401"/>
      <c r="DM44" s="400"/>
      <c r="DN44" s="401"/>
      <c r="DO44" s="400"/>
      <c r="DP44" s="401"/>
      <c r="DQ44" s="400"/>
      <c r="DR44" s="401"/>
      <c r="DS44" s="400"/>
      <c r="DT44" s="401"/>
      <c r="DU44" s="400"/>
      <c r="DV44" s="401"/>
      <c r="DW44" s="400"/>
      <c r="DX44" s="401"/>
      <c r="DY44" s="400"/>
      <c r="DZ44" s="401"/>
      <c r="EA44" s="400"/>
      <c r="EB44" s="401"/>
      <c r="EC44" s="400"/>
      <c r="ED44" s="401"/>
      <c r="EE44" s="400"/>
      <c r="EF44" s="401"/>
      <c r="EG44" s="400"/>
      <c r="EH44" s="401"/>
      <c r="EI44" s="400"/>
      <c r="EJ44" s="447"/>
      <c r="EK44" s="511"/>
      <c r="EL44" s="514"/>
      <c r="EM44" s="448"/>
      <c r="EN44" s="344"/>
      <c r="EO44" s="345"/>
      <c r="EP44" s="171">
        <f t="shared" si="22"/>
        <v>0</v>
      </c>
      <c r="EQ44" s="171">
        <f t="shared" si="23"/>
        <v>0</v>
      </c>
      <c r="ER44" s="171">
        <f t="shared" si="24"/>
        <v>0</v>
      </c>
      <c r="ES44" s="171">
        <f t="shared" si="25"/>
        <v>0</v>
      </c>
      <c r="ET44" s="171">
        <f t="shared" si="26"/>
        <v>0</v>
      </c>
      <c r="EU44" s="171">
        <f t="shared" si="27"/>
        <v>0</v>
      </c>
      <c r="EV44" s="172">
        <f t="shared" si="28"/>
        <v>0</v>
      </c>
      <c r="EW44" s="127"/>
      <c r="EX44" s="248">
        <f t="shared" si="60"/>
        <v>0</v>
      </c>
      <c r="EY44" s="174">
        <f>(L44*regular)+(M44*Cadeirantee)</f>
        <v>0</v>
      </c>
      <c r="EZ44" s="249">
        <f>SUMIF(FG44:GJ44,"&gt;0")</f>
        <v>0</v>
      </c>
      <c r="FA44" s="249">
        <f>SUMIF(FG44:GJ44,"&lt;0")+SUMIF(GN44:HP44,"&lt;0")</f>
        <v>0</v>
      </c>
      <c r="FB44" s="174">
        <v>0</v>
      </c>
      <c r="FC44" s="126">
        <f>N44*km*'VALORES TABELA'!$B$13</f>
        <v>0</v>
      </c>
      <c r="FD44" s="250">
        <f t="shared" si="61"/>
        <v>0</v>
      </c>
      <c r="FE44" s="105"/>
      <c r="FF44" s="118"/>
      <c r="FG44" s="118"/>
      <c r="FH44" s="118"/>
      <c r="FI44" s="118"/>
      <c r="FJ44" s="118"/>
      <c r="FK44" s="118"/>
      <c r="FL44" s="118"/>
      <c r="FM44" s="118"/>
      <c r="FN44" s="118"/>
      <c r="FO44" s="118"/>
      <c r="FP44" s="118"/>
      <c r="FQ44" s="118"/>
      <c r="FR44" s="118"/>
      <c r="FS44" s="118"/>
      <c r="FT44" s="118"/>
      <c r="FU44" s="118"/>
      <c r="FV44" s="118"/>
      <c r="FW44" s="118"/>
      <c r="FX44" s="118"/>
      <c r="FY44" s="118"/>
      <c r="FZ44" s="118"/>
      <c r="GA44" s="118"/>
      <c r="GB44" s="118"/>
      <c r="GC44" s="118"/>
      <c r="GD44" s="118"/>
      <c r="GE44" s="118"/>
      <c r="GF44" s="118"/>
      <c r="GG44" s="118"/>
      <c r="GH44" s="118"/>
      <c r="GI44" s="118"/>
      <c r="GJ44" s="118"/>
      <c r="GK44" s="252"/>
      <c r="GL44" s="103">
        <f t="shared" si="30"/>
        <v>0</v>
      </c>
      <c r="GM44" s="124"/>
      <c r="GN44" s="104"/>
      <c r="GO44" s="104"/>
      <c r="GP44" s="104"/>
      <c r="GQ44" s="104"/>
      <c r="GR44" s="104"/>
      <c r="GS44" s="104"/>
      <c r="GT44" s="104"/>
      <c r="GU44" s="104"/>
      <c r="GV44" s="104"/>
      <c r="GW44" s="104"/>
      <c r="GX44" s="104"/>
      <c r="GY44" s="104"/>
      <c r="GZ44" s="104"/>
      <c r="HA44" s="104"/>
      <c r="HB44" s="104"/>
      <c r="HC44" s="104"/>
      <c r="HD44" s="104"/>
      <c r="HE44" s="104"/>
      <c r="HF44" s="104"/>
      <c r="HG44" s="104"/>
      <c r="HH44" s="104"/>
      <c r="HI44" s="104"/>
      <c r="HJ44" s="104"/>
      <c r="HK44" s="104"/>
      <c r="HL44" s="104"/>
      <c r="HM44" s="104"/>
      <c r="HN44" s="104"/>
      <c r="HO44" s="104"/>
      <c r="HP44" s="104"/>
      <c r="HQ44" s="64"/>
      <c r="HR44" s="65"/>
      <c r="HS44" s="65"/>
      <c r="HT44" s="65"/>
      <c r="HU44" s="65"/>
      <c r="HV44" s="65"/>
      <c r="HW44" s="105"/>
      <c r="HX44" s="65"/>
      <c r="HY44" s="280">
        <f t="shared" si="62"/>
        <v>0</v>
      </c>
      <c r="HZ44" s="280">
        <f t="shared" si="63"/>
        <v>0</v>
      </c>
      <c r="IA44" s="280">
        <f t="shared" si="64"/>
        <v>0</v>
      </c>
      <c r="IB44" s="65"/>
      <c r="IC44" s="65"/>
    </row>
    <row r="45" spans="1:237" s="106" customFormat="1" ht="22.5" customHeight="1" thickBot="1" x14ac:dyDescent="0.3">
      <c r="A45" s="377" t="s">
        <v>3222</v>
      </c>
      <c r="B45" s="378" t="s">
        <v>3223</v>
      </c>
      <c r="C45" s="379" t="s">
        <v>3191</v>
      </c>
      <c r="D45" s="380" t="s">
        <v>3224</v>
      </c>
      <c r="E45" s="380" t="s">
        <v>3225</v>
      </c>
      <c r="F45" s="381" t="s">
        <v>3181</v>
      </c>
      <c r="G45" s="381" t="s">
        <v>3182</v>
      </c>
      <c r="H45" s="382" t="s">
        <v>1304</v>
      </c>
      <c r="I45" s="383" t="s">
        <v>1304</v>
      </c>
      <c r="J45" s="421" t="s">
        <v>3183</v>
      </c>
      <c r="K45" s="424" t="s">
        <v>60</v>
      </c>
      <c r="L45" s="329">
        <f>CONTINUA!BV45</f>
        <v>0</v>
      </c>
      <c r="M45" s="329">
        <f>CONTINUA!BW45</f>
        <v>0</v>
      </c>
      <c r="N45" s="657"/>
      <c r="O45" s="658" t="s">
        <v>3333</v>
      </c>
      <c r="P45" s="659">
        <v>0</v>
      </c>
      <c r="Q45" s="400"/>
      <c r="R45" s="401"/>
      <c r="S45" s="400"/>
      <c r="T45" s="401"/>
      <c r="U45" s="400"/>
      <c r="V45" s="401"/>
      <c r="W45" s="400"/>
      <c r="X45" s="401"/>
      <c r="Y45" s="400"/>
      <c r="Z45" s="401"/>
      <c r="AA45" s="400"/>
      <c r="AB45" s="401"/>
      <c r="AC45" s="400"/>
      <c r="AD45" s="401"/>
      <c r="AE45" s="400"/>
      <c r="AF45" s="401"/>
      <c r="AG45" s="400"/>
      <c r="AH45" s="401"/>
      <c r="AI45" s="400"/>
      <c r="AJ45" s="401"/>
      <c r="AK45" s="400"/>
      <c r="AL45" s="401"/>
      <c r="AM45" s="400"/>
      <c r="AN45" s="401"/>
      <c r="AO45" s="400"/>
      <c r="AP45" s="401"/>
      <c r="AQ45" s="400"/>
      <c r="AR45" s="401"/>
      <c r="AS45" s="400"/>
      <c r="AT45" s="401"/>
      <c r="AU45" s="400"/>
      <c r="AV45" s="401"/>
      <c r="AW45" s="400"/>
      <c r="AX45" s="401"/>
      <c r="AY45" s="400"/>
      <c r="AZ45" s="401"/>
      <c r="BA45" s="400"/>
      <c r="BB45" s="401"/>
      <c r="BC45" s="400"/>
      <c r="BD45" s="401"/>
      <c r="BE45" s="400"/>
      <c r="BF45" s="401"/>
      <c r="BG45" s="400"/>
      <c r="BH45" s="401"/>
      <c r="BI45" s="400"/>
      <c r="BJ45" s="401"/>
      <c r="BK45" s="400"/>
      <c r="BL45" s="401"/>
      <c r="BM45" s="400"/>
      <c r="BN45" s="401"/>
      <c r="BO45" s="400"/>
      <c r="BP45" s="401"/>
      <c r="BQ45" s="400"/>
      <c r="BR45" s="401"/>
      <c r="BS45" s="400"/>
      <c r="BT45" s="401"/>
      <c r="BU45" s="400"/>
      <c r="BV45" s="401"/>
      <c r="BW45" s="400"/>
      <c r="BX45" s="401"/>
      <c r="BY45" s="400"/>
      <c r="BZ45" s="401"/>
      <c r="CA45" s="400"/>
      <c r="CB45" s="401"/>
      <c r="CC45" s="400"/>
      <c r="CD45" s="401"/>
      <c r="CE45" s="400"/>
      <c r="CF45" s="401"/>
      <c r="CG45" s="400"/>
      <c r="CH45" s="401"/>
      <c r="CI45" s="400"/>
      <c r="CJ45" s="401"/>
      <c r="CK45" s="400"/>
      <c r="CL45" s="401"/>
      <c r="CM45" s="400"/>
      <c r="CN45" s="401"/>
      <c r="CO45" s="400"/>
      <c r="CP45" s="401"/>
      <c r="CQ45" s="400"/>
      <c r="CR45" s="401"/>
      <c r="CS45" s="400"/>
      <c r="CT45" s="401"/>
      <c r="CU45" s="400"/>
      <c r="CV45" s="401"/>
      <c r="CW45" s="400"/>
      <c r="CX45" s="401"/>
      <c r="CY45" s="400"/>
      <c r="CZ45" s="401"/>
      <c r="DA45" s="400"/>
      <c r="DB45" s="401"/>
      <c r="DC45" s="400"/>
      <c r="DD45" s="401"/>
      <c r="DE45" s="400"/>
      <c r="DF45" s="401"/>
      <c r="DG45" s="400"/>
      <c r="DH45" s="401"/>
      <c r="DI45" s="400"/>
      <c r="DJ45" s="401"/>
      <c r="DK45" s="400"/>
      <c r="DL45" s="401"/>
      <c r="DM45" s="400"/>
      <c r="DN45" s="401"/>
      <c r="DO45" s="400"/>
      <c r="DP45" s="401"/>
      <c r="DQ45" s="400"/>
      <c r="DR45" s="401"/>
      <c r="DS45" s="400"/>
      <c r="DT45" s="401"/>
      <c r="DU45" s="400"/>
      <c r="DV45" s="401"/>
      <c r="DW45" s="400"/>
      <c r="DX45" s="401"/>
      <c r="DY45" s="400"/>
      <c r="DZ45" s="401"/>
      <c r="EA45" s="400"/>
      <c r="EB45" s="401"/>
      <c r="EC45" s="400"/>
      <c r="ED45" s="401"/>
      <c r="EE45" s="400"/>
      <c r="EF45" s="401"/>
      <c r="EG45" s="400"/>
      <c r="EH45" s="401"/>
      <c r="EI45" s="400"/>
      <c r="EJ45" s="447"/>
      <c r="EK45" s="512"/>
      <c r="EL45" s="515"/>
      <c r="EM45" s="450"/>
      <c r="EN45" s="348"/>
      <c r="EO45" s="348"/>
      <c r="EP45" s="179">
        <f t="shared" si="22"/>
        <v>0</v>
      </c>
      <c r="EQ45" s="179">
        <f t="shared" si="23"/>
        <v>0</v>
      </c>
      <c r="ER45" s="179">
        <f t="shared" si="24"/>
        <v>0</v>
      </c>
      <c r="ES45" s="179">
        <f t="shared" si="25"/>
        <v>0</v>
      </c>
      <c r="ET45" s="179">
        <f t="shared" si="26"/>
        <v>0</v>
      </c>
      <c r="EU45" s="179">
        <f t="shared" si="27"/>
        <v>0</v>
      </c>
      <c r="EV45" s="172">
        <f t="shared" si="28"/>
        <v>0</v>
      </c>
      <c r="EW45" s="253"/>
      <c r="EX45" s="254">
        <v>0</v>
      </c>
      <c r="EY45" s="180">
        <v>0</v>
      </c>
      <c r="EZ45" s="255">
        <v>0</v>
      </c>
      <c r="FA45" s="255">
        <v>0</v>
      </c>
      <c r="FB45" s="180">
        <f>SUM(FF45:GI45)/2</f>
        <v>0</v>
      </c>
      <c r="FC45" s="256">
        <f>N45*km*'VALORES TABELA'!$B$13</f>
        <v>0</v>
      </c>
      <c r="FD45" s="250">
        <f t="shared" si="61"/>
        <v>0</v>
      </c>
      <c r="FE45" s="257"/>
      <c r="FF45" s="181">
        <f>((Q45+S45)*Percapita)+((R45+T45)*Cadeirante)</f>
        <v>0</v>
      </c>
      <c r="FG45" s="181">
        <f>((U45+W45)*Percapita/30*FG$4)+((V45+X45)*Cadeirante/30*FG$4)</f>
        <v>0</v>
      </c>
      <c r="FH45" s="181">
        <f>((Y45+AA45)*Percapita/30*FH$4)+((Z45+AB45)*Cadeirante/30*FH$4)</f>
        <v>0</v>
      </c>
      <c r="FI45" s="181">
        <f>((AC45+AE45)*Percapita/30*FI$4)+((AD45+AF45)*Cadeirante/30*FI$4)</f>
        <v>0</v>
      </c>
      <c r="FJ45" s="181">
        <f>((AG45+AI45)*Percapita/30*FJ$4)+((AH45+AJ45)*Cadeirante/30*FJ$4)</f>
        <v>0</v>
      </c>
      <c r="FK45" s="181">
        <f>((AK45+AM45)*Percapita/30*FK$4)+((AL45+AN45)*Cadeirante/30*FK$4)</f>
        <v>0</v>
      </c>
      <c r="FL45" s="181">
        <f>((AO45+AQ45)*Percapita/30*FL$4)+((AP45+AR45)*Cadeirante/30*FL$4)</f>
        <v>0</v>
      </c>
      <c r="FM45" s="181">
        <f>((AS45+AU45)*Percapita/30*FM$4)+((AT45+AV45)*Cadeirante/30*FM$4)</f>
        <v>0</v>
      </c>
      <c r="FN45" s="181">
        <f>((AW45+AY45)*Percapita/30*FN$4)+((AX45+AZ45)*Cadeirante/30*FN$4)</f>
        <v>0</v>
      </c>
      <c r="FO45" s="181">
        <f>((BA45+BC45)*Percapita/30*FO$4)+((BB45+BD45)*Cadeirante/30*FO$4)</f>
        <v>0</v>
      </c>
      <c r="FP45" s="181">
        <f>((BE45+BG45)*Percapita/30*FP$4)+((BF45+BH45)*Cadeirante/30*FP$4)</f>
        <v>0</v>
      </c>
      <c r="FQ45" s="181">
        <f>((BI45+BK45)*Percapita/30*FQ$4)+((BJ45+BL45)*Cadeirante/30*FQ$4)</f>
        <v>0</v>
      </c>
      <c r="FR45" s="181">
        <f>((BM45+BO45)*Percapita/30*FR$4)+((BN45+BP45)*Cadeirante/30*FR$4)</f>
        <v>0</v>
      </c>
      <c r="FS45" s="181">
        <f>((BQ45+BS45)*Percapita/30*FS$4)+((BR45+BT45)*Cadeirante/30*FS$4)</f>
        <v>0</v>
      </c>
      <c r="FT45" s="181">
        <f>((BU45+BW45)*Percapita/30*FT$4)+((BV45+BX45)*Cadeirante/30*FT$4)</f>
        <v>0</v>
      </c>
      <c r="FU45" s="181">
        <f>((BY45+CA45)*Percapita/30*FU$4)+((BZ45+CB45)*Cadeirante/30*FU$4)</f>
        <v>0</v>
      </c>
      <c r="FV45" s="181">
        <f>((CC45+CE45)*Percapita/30*FV$4)+((CD45+CF45)*Cadeirante/30*FV$4)</f>
        <v>0</v>
      </c>
      <c r="FW45" s="181">
        <f>((CG45+CI45)*Percapita/30*FW$4)+((CI45+CK45)*Cadeirante/30*FW$4)</f>
        <v>0</v>
      </c>
      <c r="FX45" s="181">
        <f>((CK45+CM45)*Percapita/30*FX$4)+((CL45+CN45)*Cadeirante/30*FX$4)</f>
        <v>0</v>
      </c>
      <c r="FY45" s="181">
        <f>((CO45+CQ45)*Percapita/30*FY$4)+((CP45+CR45)*Cadeirante/30*FY$4)</f>
        <v>0</v>
      </c>
      <c r="FZ45" s="181">
        <f>((CS45+CU45)*Percapita/30*FZ$4)+((CT45+CV45)*Cadeirante/30*FZ$4)</f>
        <v>0</v>
      </c>
      <c r="GA45" s="181">
        <f>((CW45+CY45)*Percapita/30*GA$4)+((CX45+CZ45)*Cadeirante/30*GA$4)</f>
        <v>0</v>
      </c>
      <c r="GB45" s="181">
        <f>((DA45+DC45)*Percapita/30*GB$4)+((DB45+DD45)*Cadeirante/30*GB$4)</f>
        <v>0</v>
      </c>
      <c r="GC45" s="181">
        <f>((DE45+DG45)*Percapita/30*GC$4)+((DF45+DH45)*Cadeirante/30*GC$4)</f>
        <v>0</v>
      </c>
      <c r="GD45" s="181">
        <f>((DI45+DK45)*Percapita/30*GD$4)+((DJ45+DL45)*Cadeirante/30*GD$4)</f>
        <v>0</v>
      </c>
      <c r="GE45" s="181">
        <f>((DM45+DO45)*Percapita/30*GE$4)+((DN45+DP45)*Cadeirante/30*GE$4)</f>
        <v>0</v>
      </c>
      <c r="GF45" s="181">
        <f>((DQ45+DS45)*Percapita/30*GF$4)+((DR45+DT45)*Cadeirante/30*GF$4)</f>
        <v>0</v>
      </c>
      <c r="GG45" s="181">
        <f>((DU45+DW45)*Percapita/30*GG$4)+((DV45+DX45)*Cadeirante/30*GG$4)</f>
        <v>0</v>
      </c>
      <c r="GH45" s="181">
        <f>((DY45+EA45)*Percapita/30*GH$4)+((DZ45+EB45)*Cadeirante/30*GH$4)</f>
        <v>0</v>
      </c>
      <c r="GI45" s="181">
        <f>((EC45+EE45)*Percapita/30*GI$4)+((ED45+EF45)*Cadeirante/30*GI$4)</f>
        <v>0</v>
      </c>
      <c r="GJ45" s="181">
        <f>((EG45+EI45)*Percapita)+((EH45+EJ45)*Cadeirante)</f>
        <v>0</v>
      </c>
      <c r="GK45" s="258"/>
      <c r="GL45" s="103">
        <f t="shared" si="30"/>
        <v>0</v>
      </c>
      <c r="GM45" s="124"/>
      <c r="GN45" s="182"/>
      <c r="GO45" s="182"/>
      <c r="GP45" s="182"/>
      <c r="GQ45" s="182"/>
      <c r="GR45" s="182"/>
      <c r="GS45" s="182"/>
      <c r="GT45" s="182"/>
      <c r="GU45" s="182"/>
      <c r="GV45" s="182"/>
      <c r="GW45" s="182"/>
      <c r="GX45" s="182"/>
      <c r="GY45" s="182"/>
      <c r="GZ45" s="182"/>
      <c r="HA45" s="182"/>
      <c r="HB45" s="182"/>
      <c r="HC45" s="182"/>
      <c r="HD45" s="182"/>
      <c r="HE45" s="182"/>
      <c r="HF45" s="182"/>
      <c r="HG45" s="182"/>
      <c r="HH45" s="182"/>
      <c r="HI45" s="182"/>
      <c r="HJ45" s="182"/>
      <c r="HK45" s="182"/>
      <c r="HL45" s="182"/>
      <c r="HM45" s="182"/>
      <c r="HN45" s="182"/>
      <c r="HO45" s="182"/>
      <c r="HP45" s="259"/>
      <c r="HQ45" s="64"/>
      <c r="HW45" s="257"/>
      <c r="HY45" s="280">
        <f t="shared" si="62"/>
        <v>0</v>
      </c>
      <c r="HZ45" s="280">
        <f t="shared" si="63"/>
        <v>0</v>
      </c>
      <c r="IA45" s="280">
        <f t="shared" si="64"/>
        <v>0</v>
      </c>
    </row>
    <row r="46" spans="1:237" s="106" customFormat="1" ht="22.5" customHeight="1" x14ac:dyDescent="0.25">
      <c r="A46" t="s">
        <v>3226</v>
      </c>
      <c r="B46" s="522" t="s">
        <v>3227</v>
      </c>
      <c r="C46" s="523">
        <v>1</v>
      </c>
      <c r="D46" s="524" t="s">
        <v>3228</v>
      </c>
      <c r="E46" s="524" t="s">
        <v>3229</v>
      </c>
      <c r="F46" s="525" t="s">
        <v>3181</v>
      </c>
      <c r="G46" s="525" t="s">
        <v>3182</v>
      </c>
      <c r="H46" s="350" t="s">
        <v>1306</v>
      </c>
      <c r="I46" s="351" t="s">
        <v>1306</v>
      </c>
      <c r="J46" s="409" t="s">
        <v>3183</v>
      </c>
      <c r="K46" s="410" t="s">
        <v>3184</v>
      </c>
      <c r="L46" s="329">
        <f>CONTINUA!BV46</f>
        <v>0</v>
      </c>
      <c r="M46" s="329">
        <f>CONTINUA!BW46</f>
        <v>0</v>
      </c>
      <c r="N46" s="657"/>
      <c r="O46" s="658" t="s">
        <v>3334</v>
      </c>
      <c r="P46" s="659">
        <v>0</v>
      </c>
      <c r="Q46" s="400">
        <v>59</v>
      </c>
      <c r="R46" s="401"/>
      <c r="S46" s="400"/>
      <c r="T46" s="401"/>
      <c r="U46" s="400"/>
      <c r="V46" s="401"/>
      <c r="W46" s="400"/>
      <c r="X46" s="401"/>
      <c r="Y46" s="400"/>
      <c r="Z46" s="401"/>
      <c r="AA46" s="400"/>
      <c r="AB46" s="401"/>
      <c r="AC46" s="400"/>
      <c r="AD46" s="401"/>
      <c r="AE46" s="400"/>
      <c r="AF46" s="401"/>
      <c r="AG46" s="400"/>
      <c r="AH46" s="401"/>
      <c r="AI46" s="400"/>
      <c r="AJ46" s="401"/>
      <c r="AK46" s="400"/>
      <c r="AL46" s="401"/>
      <c r="AM46" s="400"/>
      <c r="AN46" s="401"/>
      <c r="AO46" s="400"/>
      <c r="AP46" s="401"/>
      <c r="AQ46" s="400"/>
      <c r="AR46" s="401"/>
      <c r="AS46" s="400">
        <v>-1</v>
      </c>
      <c r="AT46" s="401"/>
      <c r="AU46" s="400"/>
      <c r="AV46" s="401"/>
      <c r="AW46" s="400"/>
      <c r="AX46" s="401"/>
      <c r="AY46" s="400"/>
      <c r="AZ46" s="401"/>
      <c r="BA46" s="400"/>
      <c r="BB46" s="401"/>
      <c r="BC46" s="400"/>
      <c r="BD46" s="401"/>
      <c r="BE46" s="400"/>
      <c r="BF46" s="401"/>
      <c r="BG46" s="400"/>
      <c r="BH46" s="401"/>
      <c r="BI46" s="400"/>
      <c r="BJ46" s="401"/>
      <c r="BK46" s="400"/>
      <c r="BL46" s="401"/>
      <c r="BM46" s="400"/>
      <c r="BN46" s="401"/>
      <c r="BO46" s="400"/>
      <c r="BP46" s="401"/>
      <c r="BQ46" s="400"/>
      <c r="BR46" s="401"/>
      <c r="BS46" s="400"/>
      <c r="BT46" s="401"/>
      <c r="BU46" s="400"/>
      <c r="BV46" s="401"/>
      <c r="BW46" s="400"/>
      <c r="BX46" s="401"/>
      <c r="BY46" s="400"/>
      <c r="BZ46" s="401"/>
      <c r="CA46" s="400"/>
      <c r="CB46" s="401"/>
      <c r="CC46" s="400">
        <v>-1</v>
      </c>
      <c r="CD46" s="401"/>
      <c r="CE46" s="400"/>
      <c r="CF46" s="401"/>
      <c r="CG46" s="400"/>
      <c r="CH46" s="401"/>
      <c r="CI46" s="400"/>
      <c r="CJ46" s="401"/>
      <c r="CK46" s="400"/>
      <c r="CL46" s="401"/>
      <c r="CM46" s="400"/>
      <c r="CN46" s="401"/>
      <c r="CO46" s="400"/>
      <c r="CP46" s="401"/>
      <c r="CQ46" s="400"/>
      <c r="CR46" s="401"/>
      <c r="CS46" s="400"/>
      <c r="CT46" s="401"/>
      <c r="CU46" s="400"/>
      <c r="CV46" s="401"/>
      <c r="CW46" s="400"/>
      <c r="CX46" s="401"/>
      <c r="CY46" s="400"/>
      <c r="CZ46" s="401"/>
      <c r="DA46" s="400"/>
      <c r="DB46" s="401"/>
      <c r="DC46" s="400"/>
      <c r="DD46" s="401"/>
      <c r="DE46" s="400">
        <v>1</v>
      </c>
      <c r="DF46" s="401"/>
      <c r="DG46" s="400"/>
      <c r="DH46" s="401"/>
      <c r="DI46" s="400"/>
      <c r="DJ46" s="401"/>
      <c r="DK46" s="400"/>
      <c r="DL46" s="401"/>
      <c r="DM46" s="400"/>
      <c r="DN46" s="401"/>
      <c r="DO46" s="400"/>
      <c r="DP46" s="401"/>
      <c r="DQ46" s="400"/>
      <c r="DR46" s="401"/>
      <c r="DS46" s="400"/>
      <c r="DT46" s="401"/>
      <c r="DU46" s="400"/>
      <c r="DV46" s="401"/>
      <c r="DW46" s="400"/>
      <c r="DX46" s="401"/>
      <c r="DY46" s="400"/>
      <c r="DZ46" s="401"/>
      <c r="EA46" s="400"/>
      <c r="EB46" s="401"/>
      <c r="EC46" s="400"/>
      <c r="ED46" s="401"/>
      <c r="EE46" s="400"/>
      <c r="EF46" s="401"/>
      <c r="EG46" s="400"/>
      <c r="EH46" s="401"/>
      <c r="EI46" s="400"/>
      <c r="EJ46" s="447"/>
      <c r="EK46" s="510"/>
      <c r="EL46" s="513"/>
      <c r="EM46" s="520"/>
      <c r="EN46" s="520"/>
      <c r="EO46" s="520"/>
      <c r="EP46" s="171">
        <f t="shared" si="22"/>
        <v>59</v>
      </c>
      <c r="EQ46" s="171">
        <f t="shared" si="23"/>
        <v>-1</v>
      </c>
      <c r="ER46" s="171">
        <f t="shared" si="24"/>
        <v>0</v>
      </c>
      <c r="ES46" s="171">
        <f t="shared" si="25"/>
        <v>0</v>
      </c>
      <c r="ET46" s="171">
        <f t="shared" si="26"/>
        <v>0</v>
      </c>
      <c r="EU46" s="171">
        <f t="shared" si="27"/>
        <v>0</v>
      </c>
      <c r="EV46" s="172">
        <f t="shared" si="28"/>
        <v>58</v>
      </c>
      <c r="EW46" s="367">
        <f>IF(C46=4,IF(MAX(Q46:EJ48)&gt;0,(Especiall/30*(IF(($G46-$F46)=($G$5-$F$5),30,IF(DAY($G46)=31,($G46-$F46),($G46-$F46)+1)))),0),0)</f>
        <v>0</v>
      </c>
      <c r="EX46" s="248">
        <f t="shared" ref="EX46:EX49" si="65">FF46</f>
        <v>24057.41</v>
      </c>
      <c r="EY46" s="174">
        <f>(L46*regular)+(M46*Cadeirantee)</f>
        <v>0</v>
      </c>
      <c r="EZ46" s="249">
        <f>SUMIF(FG46:GJ46,"&gt;0")</f>
        <v>89.887</v>
      </c>
      <c r="FA46" s="249">
        <f>SUMIF(FG46:GJ46,"&lt;0")+SUMIF(GN46:HP46,"&lt;0")</f>
        <v>-475.11700000000002</v>
      </c>
      <c r="FB46" s="174">
        <v>0</v>
      </c>
      <c r="FC46" s="175">
        <f>N46*km*'VALORES TABELA'!$B$13</f>
        <v>0</v>
      </c>
      <c r="FD46" s="250">
        <f>GL46</f>
        <v>0</v>
      </c>
      <c r="FE46" s="176">
        <f>(EW46+EW47+EW48+EW49+EX46+EX47+EX48+EX49+EY46+EY47+EY48+EY49+EY50+EZ46+EZ47+EZ48+EZ49+FA46+FA47+FA48+FA49+FC46+FC47+FC48+FC49+HY46-HZ46-IA46+FD46+FD47+FD48+FD49+FB50)</f>
        <v>23672.18</v>
      </c>
      <c r="FF46" s="177">
        <f>IF(C46=4,SUM(Q46+Q47+Q48+S46+S47+S48)*Percapita/30*FF$4+(R46+R47+R48+T46+T47+T48)*Cadeirante/30*FF$4,IF(C46=3,IF(Q49+S49=10,Fixo/30*FF$4+(Q46+Q47+Q48+S46+S47+S48)*Percapita/30*FF$4+(R49+T49)*Cadeirante/30*FF$4,IF(Q49+S49&lt;=9,(Q49+S49)*Crechee/30*FF$4)+(R49+T49)*Cadeirante/30*FF$4+(Q46+Q47+Q48+S46+S47+S48)*Percapita/30*FF$4)+IF(Q49+S49&gt;=11,Fixo/30*FF$4+(Q49+S49-10)*Crechee/30*FF$4,0),IF(C46=2,IF(R46+R47+R48+R49+T46+T47+T48+T49=1,Cadeirante/30*FF$4,IF(R46+R47+R48+R49+T46+T47+T48+T49=2,Fixo/30*FF$4,IF(R46+R47+R48+R49+T46+T47+T48+T49&gt;2,Fixo/30*FF$4+(R46+R47+R48+R49+T46+T47+T48+T49-2)*Cadeirante/30*FF$4)))+(Q46+Q47+Q48+S46+S47+S48)*Percapita/30*FF$4+(Q49+S49)*Crechee/30*FF$4,IF(C46=1,IF(Q46+Q47+Q48+R46+R47+R48+S46+S47+S48+T46+T47+T48&lt;=15,(Q46+Q47+Q48+S46+S47+S48)*Percapita/30*FF$4,IF(Q46+Q47+Q48+R46+R47+R48+S46+S47+S48+T46+T47+T48&gt;=16,Fixo/30*FF$4+(Q46+Q47+Q48+R46+R47+R48+S46+S47+S48+T46+T47-16)*Percapita/30*FF$4))))))</f>
        <v>24057.41</v>
      </c>
      <c r="FG46" s="177">
        <f>IF(C46=4,SUM(U46+U47+U48+W46+W47+W48)*Percapita/30*FG$4+(V46+V47+V48+X46+X47+X48)*Cadeirante/30*FG$4,IF(C46=3,IF(U49+W49=10,Fixo/30*FG$4+(U46+U47+U48+W46+W47+W48)*Percapita/30*FG$4+(V49+X49)*Cadeirante/30*FG$4,IF(U49+W49&lt;=9,(U49+W49)*Crechee/30*FG$4)+(V49+X49)*Cadeirante/30*FG$4+(U46+U47+U48+W46+W47+W48)*Percapita/30*FG$4)+IF(U49+W49&gt;=11,Fixo/30*FG$4+(U49+W49-10)*Crechee/30*FG$4,0),IF(C46=2,IF(V46+V47+V48+V49+X46+X47+X48+X49=1,Cadeirante/30*FG$4,IF(V46+V47+V48+V49+X46+X47+X48+X49=2,Fixo/30*FG$4,IF(V46+V47+V48+V49+X46+X47+X48+X49&gt;2,Fixo/30*FG$4+(V46+V47+V48+V49+X46+X47+X48+X49-2)*Cadeirante/30*FG$4)))+(U46+U47+U48+W46+W47+W48)*Percapita/30*FG$4+(U49+W49)*Crechee/30*FG$4,IF(C46=1,IF(U46+U47+U48+V46+V47+V48+W46+W47+W48+X46+X47+X48&lt;=15,(U46+U47+U48+W46+W47+W48)*Percapita/30*FG$4,IF(U46+U47+U48+V46+V47+V48+W46+W47+W48+X46+X47+X48&gt;=16,Fixo/30*FG$4+(U46+U47+U48+V46+V47+V48+W46+W47+W48+X46+X47-16)*Percapita/30*FG$4))))))</f>
        <v>0</v>
      </c>
      <c r="FH46" s="177">
        <f>IF(C46=4,SUM(Y46+Y47+Y48+AA46+AA47+AA48)*Percapita/30*FH$4+(Z46+Z47+Z48+AB46+AB47+AB48)*Cadeirante/30*FH$4,IF(C46=3,IF(Y49+AA49=10,Fixo/30*FH$4+(Y46+Y47+Y48+AA46+AA47+AA48)*Percapita/30*FH$4+(Z49+AB49)*Cadeirante/30*FH$4,IF(Y49+AA49&lt;=9,(Y49+AA49)*Crechee/30*FH$4)+(Z49+AB49)*Cadeirante/30*FH$4+(Y46+Y47+Y48+AA46+AA47+AA48)*Percapita/30*FH$4)+IF(Y49+AA49&gt;=11,Fixo/30*FH$4+(Y49+AA49-10)*Crechee/30*FH$4,0),IF(C46=2,IF(Z46+Z47+Z48+Z49+AB46+AB47+AB48+AB49=1,Cadeirante/30*FH$4,IF(Z46+Z47+Z48+Z49+AB46+AB47+AB48+AB49=2,Fixo/30*FH$4,IF(Z46+Z47+Z48+Z49+AB46+AB47+AB48+AB49&gt;2,Fixo/30*FH$4+(Z46+Z47+Z48+Z49+AB46+AB47+AB48+AB49-2)*Cadeirante/30*FH$4)))+(Y46+Y47+Y48+AA46+AA47+AA48)*Percapita/30*FH$4+(Y49+AA49)*Crechee/30*FH$4,IF(C46=1,IF(Y46+Y47+Y48+Z46+Z47+Z48+AA46+AA47+AA48+AB46+AB47+AB48&lt;=15,(Y46+Y47+Y48+AA46+AA47+AA48)*Percapita/30*FH$4,IF(Y46+Y47+Y48+Z46+Z47+Z48+AA46+AA47+AA48+AB46+AB47+AB48&gt;=16,Fixo/30*FH$4+(Y46+Y47+Y48+Z46+Z47+Z48+AA46+AA47+AA48+AB46+AB47-16)*Percapita/30*FH$4))))))</f>
        <v>0</v>
      </c>
      <c r="FI46" s="177">
        <f>IF(C46=4,SUM(AC46+AC47+AC48+AE46+AE47+AE48)*Percapita/30*FI$4+(AD46+AD47+AD48+AF46+AF47+AF48)*Cadeirante/30*FI$4,IF(C46=3,IF(AC49+AE49=10,Fixo/30*FI$4+(AC46+AC47+AC48+AE46+AE47+AE48)*Percapita/30*FI$4+(AD49+AF49)*Cadeirante/30*FI$4,IF(AC49+AE49&lt;=9,(AC49+AE49)*Crechee/30*FI$4)+(AD49+AF49)*Cadeirante/30*FI$4+(AC46+AC47+AC48+AE46+AE47+AE48)*Percapita/30*FI$4)+IF(AC49+AE49&gt;=11,Fixo/30*FI$4+(AC49+AE49-10)*Crechee/30*FI$4,0),IF(C46=2,IF(AD46+AD47+AD48+AD49+AF46+AF47+AF48+AF49=1,Cadeirante/30*FI$4,IF(AD46+AD47+AD48+AD49+AF46+AF47+AF48+AF49=2,Fixo/30*FI$4,IF(AD46+AD47+AD48+AD49+AF46+AF47+AF48+AF49&gt;2,Fixo/30*FI$4+(AD46+AD47+AD48+AD49+AF46+AF47+AF48+AF49-2)*Cadeirante/30*FI$4)))+(AC46+AC47+AC48+AE46+AE47+AE48)*Percapita/30*FI$4+(AC49+AE49)*Crechee/30*FI$4,IF(C46=1,IF(AC46+AC47+AC48+AD46+AD47+AD48+AE46+AE47+AE48+AF46+AF47+AF48&lt;=15,(AC46+AC47+AC48+AE46+AE47+AE48)*Percapita/30*FI$4,IF(AC46+AC47+AC48+AD46+AD47+AD48+AE46+AE47+AE48+AF46+AF47+AF48&gt;=16,Fixo/30*FI$4+(AC46+AC47+AC48+AD46+AD47+AD48+AE46+AE47+AE48+AF46+AF47-16)*Percapita/30*FI$4))))))</f>
        <v>0</v>
      </c>
      <c r="FJ46" s="177">
        <f>IF(C46=4,SUM(AG46+AG47+AG48+AI46+AI47+AI48)*Percapita/30*FJ$4+(AH46+AH47+AH48+AJ46+AJ47+AJ48)*Cadeirante/30*FJ$4,IF(C46=3,IF(AG49+AI49=10,Fixo/30*FJ$4+(AG46+AG47+AG48+AI46+AI47+AI48)*Percapita/30*FJ$4+(AH49+AJ49)*Cadeirante/30*FJ$4,IF(AG49+AI49&lt;=9,(AG49+AI49)*Crechee/30*FJ$4)+(AH49+AJ49)*Cadeirante/30*FJ$4+(AG46+AG47+AG48+AI46+AI47+AI48)*Percapita/30*FJ$4)+IF(AG49+AI49&gt;=11,Fixo/30*FJ$4+(AG49+AI49-10)*Crechee/30*FJ$4,0),IF(C46=2,IF(AH46+AH47+AH48+AH49+AJ46+AJ47+AJ48+AJ49=1,Cadeirante/30*FJ$4,IF(AH46+AH47+AH48+AH49+AJ46+AJ47+AJ48+AJ49=2,Fixo/30*FJ$4,IF(AH46+AH47+AH48+AH49+AJ46+AJ47+AJ48+AJ49&gt;2,Fixo/30*FJ$4+(AH46+AH47+AH48+AH49+AJ46+AJ47+AJ48+AJ49-2)*Cadeirante/30*FJ$4)))+(AG46+AG47+AG48+AI46+AI47+AI48)*Percapita/30*FJ$4+(AG49+AI49)*Crechee/30*FJ$4,IF(C46=1,IF(AG46+AG47+AG48+AH46+AH47+AH48+AI46+AI47+AI48+AJ46+AJ47+AJ48&lt;=15,(AG46+AG47+AG48+AI46+AI47+AI48)*Percapita/30*FJ$4,IF(AG46+AG47+AG48+AH46+AH47+AH48+AI46+AI47+AI48+AJ46+AJ47+AJ48&gt;=16,Fixo/30*FJ$4+(AG46+AG47+AG48+AH46+AH47+AH48+AI46+AI47+AI48+AJ46+AJ47-16)*Percapita/30*FJ$4))))))</f>
        <v>0</v>
      </c>
      <c r="FK46" s="177">
        <f>IF(C46=4,SUM(AK46+AK47+AK48+AM46+AM47+AM48)*Percapita/30*FK$4+(AL46+AL47+AL48+AN46+AN47+AN48)*Cadeirante/30*FK$4,IF(C46=3,IF(AK49+AM49=10,Fixo/30*FK$4+(AK46+AK47+AK48+AM46+AM47+AM48)*Percapita/30*FK$4+(AL49+AN49)*Cadeirante/30*FK$4,IF(AK49+AM49&lt;=9,(AK49+AM49)*Crechee/30*FK$4)+(AL49+AN49)*Cadeirante/30*FK$4+(AK46+AK47+AK48+AM46+AM47+AM48)*Percapita/30*FK$4)+IF(AK49+AM49&gt;=11,Fixo/30*FK$4+(AK49+AM49-10)*Crechee/30*FK$4,0),IF(C46=2,IF(AL46+AL47+AL48+AL49+AN46+AN47+AN48+AN49=1,Cadeirante/30*FK$4,IF(AL46+AL47+AL48+AL49+AN46+AN47+AN48+AN49=2,Fixo/30*FK$4,IF(AL46+AL47+AL48+AL49+AN46+AN47+AN48+AN49&gt;2,Fixo/30*FK$4+(AL46+AL47+AL48+AL49+AN46+AN47+AN48+AN49-2)*Cadeirante/30*FK$4)))+(AK46+AK47+AK48+AM46+AM47+AM48)*Percapita/30*FK$4+(AK49+AM49)*Crechee/30*FK$4,IF(C46=1,IF(AK46+AK47+AK48+AL46+AL47+AL48+AM46+AM47+AM48+AN46+AN47+AN48&lt;=15,(AK46+AK47+AK48+AM46+AM47+AM48)*Percapita/30*FK$4,IF(AK46+AK47+AK48+AL46+AL47+AL48+AM46+AM47+AM48+AN46+AN47+AN48&gt;=16,Fixo/30*FK$4+(AK46+AK47+AK48+AL46+AL47+AL48+AM46+AM47+AM48+AN46+AN47-16)*Percapita/30*FK$4))))))</f>
        <v>0</v>
      </c>
      <c r="FL46" s="177">
        <f>IF(C46=4,SUM(AO46+AO47+AO48+AQ46+AQ47+AQ48)*Percapita/30*FL$4+(AP46+AP47+AP48+AR46+AR47+AR48)*Cadeirante/30*FL$4,IF(C46=3,IF(AO49+AQ49=10,Fixo/30*FL$4+(AO46+AO47+AO48+AQ46+AQ47+AQ48)*Percapita/30*FL$4+(AP49+AR49)*Cadeirante/30*FL$4,IF(AO49+AQ49&lt;=9,(AO49+AQ49)*Crechee/30*FL$4)+(AP49+AR49)*Cadeirante/30*FL$4+(AO46+AO47+AO48+AQ46+AQ47+AQ48)*Percapita/30*FL$4)+IF(AO49+AQ49&gt;=11,Fixo/30*FL$4+(AO49+AQ49-10)*Crechee/30*FL$4,0),IF(C46=2,IF(AP46+AP47+AP48+AP49+AR46+AR47+AR48+AR49=1,Cadeirante/30*FL$4,IF(AP46+AP47+AP48+AP49+AR46+AR47+AR48+AR49=2,Fixo/30*FL$4,IF(AP46+AP47+AP48+AP49+AR46+AR47+AR48+AR49&gt;2,Fixo/30*FL$4+(AP46+AP47+AP48+AP49+AR46+AR47+AR48+AR49-2)*Cadeirante/30*FL$4)))+(AO46+AO47+AO48+AQ46+AQ47+AQ48)*Percapita/30*FL$4+(AO49+AQ49)*Crechee/30*FL$4,IF(C46=1,IF(AO46+AO47+AO48+AP46+AP47+AP48+AQ46+AQ47+AQ48+AR46+AR47+AR48&lt;=15,(AO46+AO47+AO48+AQ46+AQ47+AQ48)*Percapita/30*FL$4,IF(AO46+AO47+AO48+AP46+AP47+AP48+AQ46+AQ47+AQ48+AR46+AR47+AR48&gt;=16,Fixo/30*FL$4+(AO46+AO47+AO48+AP46+AP47+AP48+AQ46+AQ47+AQ48+AR46+AR47-16)*Percapita/30*FL$4))))))</f>
        <v>0</v>
      </c>
      <c r="FM46" s="177">
        <f>IF(C46=4,SUM(AS46+AS47+AS48+AU46+AU47+AU48)*Percapita/30*FM$4+(AT46+AT47+AT48+AV46+AV47+AV48)*Cadeirante/30*FM$4,IF(C46=3,IF(AS49+AU49=10,Fixo/30*FM$4+(AS46+AS47+AS48+AU46+AU47+AU48)*Percapita/30*FM$4+(AT49+AV49)*Cadeirante/30*FM$4,IF(AS49+AU49&lt;=9,(AS49+AU49)*Crechee/30*FM$4)+(AT49+AV49)*Cadeirante/30*FM$4+(AS46+AS47+AS48+AU46+AU47+AU48)*Percapita/30*FM$4)+IF(AS49+AU49&gt;=11,Fixo/30*FM$4+(AS49+AU49-10)*Crechee/30*FM$4,0),IF(C46=2,IF(AT46+AT47+AT48+AT49+AV46+AV47+AV48+AV49=1,Cadeirante/30*FM$4,IF(AT46+AT47+AT48+AT49+AV46+AV47+AV48+AV49=2,Fixo/30*FM$4,IF(AT46+AT47+AT48+AT49+AV46+AV47+AV48+AV49&gt;2,Fixo/30*FM$4+(AT46+AT47+AT48+AT49+AV46+AV47+AV48+AV49-2)*Cadeirante/30*FM$4)))+(AS46+AS47+AS48+AU46+AU47+AU48)*Percapita/30*FM$4+(AS49+AU49)*Crechee/30*FM$4,IF(C46=1,IF(AS46+AS47+AS48+AT46+AT47+AT48+AU46+AU47+AU48+AV46+AV47+AV48&lt;=15,(AS46+AS47+AS48+AU46+AU47+AU48)*Percapita/30*FM$4,IF(AS46+AS47+AS48+AT46+AT47+AT48+AU46+AU47+AU48+AV46+AV47+AV48&gt;=16,Fixo/30*FM$4+(AS46+AS47+AS48+AT46+AT47+AT48+AU46+AU47+AU48+AV46+AV47-16)*Percapita/30*FM$4))))))</f>
        <v>-295.34300000000002</v>
      </c>
      <c r="FN46" s="177">
        <f>IF(C46=4,SUM(AW46+AW47+AW48+AY46+AY47+AY48)*Percapita/30*FN$4+(AX46+AX47+AX48+AZ46+AZ47+AZ48)*Cadeirante/30*FN$4,IF(C46=3,IF(AW49+AY49=10,Fixo/30*FN$4+(AW46+AW47+AW48+AY46+AY47+AY48)*Percapita/30*FN$4+(AX49+AZ49)*Cadeirante/30*FN$4,IF(AW49+AY49&lt;=9,(AW49+AY49)*Crechee/30*FN$4)+(AX49+AZ49)*Cadeirante/30*FN$4+(AW46+AW47+AW48+AY46+AY47+AY48)*Percapita/30*FN$4)+IF(AW49+AY49&gt;=11,Fixo/30*FN$4+(AW49+AY49-10)*Crechee/30*FN$4,0),IF(C46=2,IF(AX46+AX47+AX48+AX49+AZ46+AZ47+AZ48+AZ49=1,Cadeirante/30*FN$4,IF(AX46+AX47+AX48+AX49+AZ46+AZ47+AZ48+AZ49=2,Fixo/30*FN$4,IF(AX46+AX47+AX48+AX49+AZ46+AZ47+AZ48+AZ49&gt;2,Fixo/30*FN$4+(AX46+AX47+AX48+AX49+AZ46+AZ47+AZ48+AZ49-2)*Cadeirante/30*FN$4)))+(AW46+AW47+AW48+AY46+AY47+AY48)*Percapita/30*FN$4+(AW49+AY49)*Crechee/30*FN$4,IF(C46=1,IF(AW46+AW47+AW48+AX46+AX47+AX48+AY46+AY47+AY48+AZ46+AZ47+AZ48&lt;=15,(AW46+AW47+AW48+AY46+AY47+AY48)*Percapita/30*FN$4,IF(AW46+AW47+AW48+AX46+AX47+AX48+AY46+AY47+AY48+AZ46+AZ47+AZ48&gt;=16,Fixo/30*FN$4+(AW46+AW47+AW48+AX46+AX47+AX48+AY46+AY47+AY48+AZ46+AZ47-16)*Percapita/30*FN$4))))))</f>
        <v>0</v>
      </c>
      <c r="FO46" s="177">
        <f>IF(C46=4,SUM(BA46+BA47+BA48+BC46+BC47+BC48)*Percapita/30*FO$4+(BB46+BB47+BB48+BD46+BD47+BD48)*Cadeirante/30*FO$4,IF(C46=3,IF(BA49+BC49=10,Fixo/30*FO$4+(BA46+BA47+BA48+BC46+BC47+BC48)*Percapita/30*FO$4+(BB49+BD49)*Cadeirante/30*FO$4,IF(BA49+BC49&lt;=9,(BA49+BC49)*Crechee/30*FO$4)+(BB49+BD49)*Cadeirante/30*FO$4+(BA46+BA47+BA48+BC46+BC47+BC48)*Percapita/30*FO$4)+IF(BA49+BC49&gt;=11,Fixo/30*FO$4+(BA49+BC49-10)*Crechee/30*FO$4,0),IF(C46=2,IF(BB46+BB47+BB48+BB49+BD46+BD47+BD48+BD49=1,Cadeirante/30*FO$4,IF(BB46+BB47+BB48+BB49+BD46+BD47+BD48+BD49=2,Fixo/30*FO$4,IF(BB46+BB47+BB48+BB49+BD46+BD47+BD48+BD49&gt;2,Fixo/30*FO$4+(BB46+BB47+BB48+BB49+BD46+BD47+BD48+BD49-2)*Cadeirante/30*FO$4)))+(BA46+BA47+BA48+BC46+BC47+BC48)*Percapita/30*FO$4+(BA49+BC49)*Crechee/30*FO$4,IF(C46=1,IF(BA46+BA47+BA48+BB46+BB47+BB48+BC46+BC47+BC48+BD46+BD47+BD48&lt;=15,(BA46+BA47+BA48+BC46+BC47+BC48)*Percapita/30*FO$4,IF(BA46+BA47+BA48+BB46+BB47+BB48+BC46+BC47+BC48+BD46+BD47+BD48&gt;=16,Fixo/30*FO$4+(BA46+BA47+BA48+BB46+BB47+BB48+BC46+BC47+BC48+BD46+BD47-16)*Percapita/30*FO$4))))))</f>
        <v>0</v>
      </c>
      <c r="FP46" s="177">
        <f>IF(C46=4,SUM(BE46+BE47+BE48+BG46+BG47+BG48)*Percapita/30*FP$4+(BF46+BF47+BF48+BH46+BH47+BH48)*Cadeirante/30*FP$4,IF(C46=3,IF(BE49+BG49=10,Fixo/30*FP$4+(BE46+BE47+BE48+BG46+BG47+BG48)*Percapita/30*FP$4+(BF49+BH49)*Cadeirante/30*FP$4,IF(BE49+BG49&lt;=9,(BE49+BG49)*Crechee/30*FP$4)+(BF49+BH49)*Cadeirante/30*FP$4+(BE46+BE47+BE48+BG46+BG47+BG48)*Percapita/30*FP$4)+IF(BE49+BG49&gt;=11,Fixo/30*FP$4+(BE49+BG49-10)*Crechee/30*FP$4,0),IF(C46=2,IF(BF46+BF47+BF48+BF49+BH46+BH47+BH48+BH49=1,Cadeirante/30*FP$4,IF(BF46+BF47+BF48+BF49+BH46+BH47+BH48+BH49=2,Fixo/30*FP$4,IF(BF46+BF47+BF48+BF49+BH46+BH47+BH48+BH49&gt;2,Fixo/30*FP$4+(BF46+BF47+BF48+BF49+BH46+BH47+BH48+BH49-2)*Cadeirante/30*FP$4)))+(BE46+BE47+BE48+BG46+BG47+BG48)*Percapita/30*FP$4+(BE49+BG49)*Crechee/30*FP$4,IF(C46=1,IF(BE46+BE47+BE48+BF46+BF47+BF48+BG46+BG47+BG48+BH46+BH47+BH48&lt;=15,(BE46+BE47+BE48+BG46+BG47+BG48)*Percapita/30*FP$4,IF(BE46+BE47+BE48+BF46+BF47+BF48+BG46+BG47+BG48+BH46+BH47+BH48&gt;=16,Fixo/30*FP$4+(BE46+BE47+BE48+BF46+BF47+BF48+BG46+BG47+BG48+BH46+BH47-16)*Percapita/30*FP$4))))))</f>
        <v>0</v>
      </c>
      <c r="FQ46" s="177">
        <f>IF(C46=4,SUM(BI46+BI47+BI48+BK46+BK47+BK48)*Percapita/30*FQ$4+(BJ46+BJ47+BJ48+BL46+BL47+BL48)*Cadeirante/30*FQ$4,IF(C46=3,IF(BI49+BK49=10,Fixo/30*FQ$4+(BI46+BI47+BI48+BK46+BK47+BK48)*Percapita/30*FQ$4+(BJ49+BL49)*Cadeirante/30*FQ$4,IF(BI49+BK49&lt;=9,(BI49+BK49)*Crechee/30*FQ$4)+(BJ49+BL49)*Cadeirante/30*FQ$4+(BI46+BI47+BI48+BK46+BK47+BK48)*Percapita/30*FQ$4)+IF(BI49+BK49&gt;=11,Fixo/30*FQ$4+(BI49+BK49-10)*Crechee/30*FQ$4,0),IF(C46=2,IF(BJ46+BJ47+BJ48+BJ49+BL46+BL47+BL48+BL49=1,Cadeirante/30*FQ$4,IF(BJ46+BJ47+BJ48+BJ49+BL46+BL47+BL48+BL49=2,Fixo/30*FQ$4,IF(BJ46+BJ47+BJ48+BJ49+BL46+BL47+BL48+BL49&gt;2,Fixo/30*FQ$4+(BJ46+BJ47+BJ48+BJ49+BL46+BL47+BL48+BL49-2)*Cadeirante/30*FQ$4)))+(BI46+BI47+BI48+BK46+BK47+BK48)*Percapita/30*FQ$4+(BI49+BK49)*Crechee/30*FQ$4,IF(C46=1,IF(BI46+BI47+BI48+BJ46+BJ47+BJ48+BK46+BK47+BK48+BL46+BL47+BL48&lt;=15,(BI46+BI47+BI48+BK46+BK47+BK48)*Percapita/30*FQ$4,IF(BI46+BI47+BI48+BJ46+BJ47+BJ48+BK46+BK47+BK48+BL46+BL47+BL48&gt;=16,Fixo/30*FQ$4+(BI46+BI47+BI48+BJ46+BJ47+BJ48+BK46+BK47+BK48+BL46+BL47-16)*Percapita/30*FQ$4))))))</f>
        <v>0</v>
      </c>
      <c r="FR46" s="177">
        <f>IF(C46=4,SUM(BM46+BM47+BM48+BO46+BO47+BO48)*Percapita/30*FR$4+(BN46+BN47+BN48+BP46+BP47+BP48)*Cadeirante/30*FR$4,IF(C46=3,IF(BM49+BO49=10,Fixo/30*FR$4+(BM46+BM47+BM48+BO46+BO47+BO48)*Percapita/30*FR$4+(BN49+BP49)*Cadeirante/30*FR$4,IF(BM49+BO49&lt;=9,(BM49+BO49)*Crechee/30*FR$4)+(BN49+BP49)*Cadeirante/30*FR$4+(BM46+BM47+BM48+BO46+BO47+BO48)*Percapita/30*FR$4)+IF(BM49+BO49&gt;=11,Fixo/30*FR$4+(BM49+BO49-10)*Crechee/30*FR$4,0),IF(C46=2,IF(BN46+BN47+BN48+BN49+BP46+BP47+BP48+BP49=1,Cadeirante/30*FR$4,IF(BN46+BN47+BN48+BN49+BP46+BP47+BP48+BP49=2,Fixo/30*FR$4,IF(BN46+BN47+BN48+BN49+BP46+BP47+BP48+BP49&gt;2,Fixo/30*FR$4+(BN46+BN47+BN48+BN49+BP46+BP47+BP48+BP49-2)*Cadeirante/30*FR$4)))+(BM46+BM47+BM48+BO46+BO47+BO48)*Percapita/30*FR$4+(BM49+BO49)*Crechee/30*FR$4,IF(C46=1,IF(BM46+BM47+BM48+BN46+BN47+BN48+BO46+BO47+BO48+BP46+BP47+BP48&lt;=15,(BM46+BM47+BM48+BO46+BO47+BO48)*Percapita/30*FR$4,IF(BM46+BM47+BM48+BN46+BN47+BN48+BO46+BO47+BO48+BP46+BP47+BP48&gt;=16,Fixo/30*FR$4+(BM46+BM47+BM48+BN46+BN47+BN48+BO46+BO47+BO48+BP46+BP47-16)*Percapita/30*FR$4))))))</f>
        <v>0</v>
      </c>
      <c r="FS46" s="177">
        <f>IF(C46=4,SUM(BQ46+BQ47+BQ48+BS46+BS47+BS48)*Percapita/30*FS$4+(BR46+BR47+BR48+BT46+BT47+BT48)*Cadeirante/30*FS$4,IF(C46=3,IF(BQ49+BS49=10,Fixo/30*FS$4+(BQ46+BQ47+BQ48+BS46+BS47+BS48)*Percapita/30*FS$4+(BR49+BT49)*Cadeirante/30*FS$4,IF(BQ49+BS49&lt;=9,(BQ49+BS49)*Crechee/30*FS$4)+(BR49+BT49)*Cadeirante/30*FS$4+(BQ46+BQ47+BQ48+BS46+BS47+BS48)*Percapita/30*FS$4)+IF(BQ49+BS49&gt;=11,Fixo/30*FS$4+(BQ49+BS49-10)*Crechee/30*FS$4,0),IF(C46=2,IF(BR46+BR47+BR48+BR49+BT46+BT47+BT48+BT49=1,Cadeirante/30*FS$4,IF(BR46+BR47+BR48+BR49+BT46+BT47+BT48+BT49=2,Fixo/30*FS$4,IF(BR46+BR47+BR48+BR49+BT46+BT47+BT48+BT49&gt;2,Fixo/30*FS$4+(BR46+BR47+BR48+BR49+BT46+BT47+BT48+BT49-2)*Cadeirante/30*FS$4)))+(BQ46+BQ47+BQ48+BS46+BS47+BS48)*Percapita/30*FS$4+(BQ49+BS49)*Crechee/30*FS$4,IF(C46=1,IF(BQ46+BQ47+BQ48+BR46+BR47+BR48+BS46+BS47+BS48+BT46+BT47+BT48&lt;=15,(BQ46+BQ47+BQ48+BS46+BS47+BS48)*Percapita/30*FS$4,IF(BQ46+BQ47+BQ48+BR46+BR47+BR48+BS46+BS47+BS48+BT46+BT47+BT48&gt;=16,Fixo/30*FS$4+(BQ46+BQ47+BQ48+BR46+BR47+BR48+BS46+BS47+BS48+BT46+BT47-16)*Percapita/30*FS$4))))))</f>
        <v>0</v>
      </c>
      <c r="FT46" s="177">
        <f>IF(C46=4,SUM(BU46+BU47+BU48+BW46+BW47+BW48)*Percapita/30*FT$4+(BV46+BV47+BV48+BX46+BX47+BX48)*Cadeirante/30*FT$4,IF(C46=3,IF(BU49+BW49=10,Fixo/30*FT$4+(BU46+BU47+BU48+BW46+BW47+BW48)*Percapita/30*FT$4+(BV49+BX49)*Cadeirante/30*FT$4,IF(BU49+BW49&lt;=9,(BU49+BW49)*Crechee/30*FT$4)+(BV49+BX49)*Cadeirante/30*FT$4+(BU46+BU47+BU48+BW46+BW47+BW48)*Percapita/30*FT$4)+IF(BU49+BW49&gt;=11,Fixo/30*FT$4+(BU49+BW49-10)*Crechee/30*FT$4,0),IF(C46=2,IF(BV46+BV47+BV48+BV49+BX46+BX47+BX48+BX49=1,Cadeirante/30*FT$4,IF(BV46+BV47+BV48+BV49+BX46+BX47+BX48+BX49=2,Fixo/30*FT$4,IF(BV46+BV47+BV48+BV49+BX46+BX47+BX48+BX49&gt;2,Fixo/30*FT$4+(BV46+BV47+BV48+BV49+BX46+BX47+BX48+BX49-2)*Cadeirante/30*FT$4)))+(BU46+BU47+BU48+BW46+BW47+BW48)*Percapita/30*FT$4+(BU49+BW49)*Crechee/30*FT$4,IF(C46=1,IF(BU46+BU47+BU48+BV46+BV47+BV48+BW46+BW47+BW48+BX46+BX47+BX48&lt;=15,(BU46+BU47+BU48+BW46+BW47+BW48)*Percapita/30*FT$4,IF(BU46+BU47+BU48+BV46+BV47+BV48+BW46+BW47+BW48+BX46+BX47+BX48&gt;=16,Fixo/30*FT$4+(BU46+BU47+BU48+BV46+BV47+BV48+BW46+BW47+BW48+BX46+BX47-16)*Percapita/30*FT$4))))))</f>
        <v>0</v>
      </c>
      <c r="FU46" s="177">
        <f>IF(C46=4,SUM(BY46+BY47+BY48+CA46+CA47+CA48)*Percapita/30*FU$4+(BZ46+BZ47+BZ48+CB46+CB47+CB48)*Cadeirante/30*FU$4,IF(C46=3,IF(BY49+CA49=10,Fixo/30*FU$4+(BY46+BY47+BY48+CA46+CA47+CA48)*Percapita/30*FU$4+(BZ49+CB49)*Cadeirante/30*FU$4,IF(BY49+CA49&lt;=9,(BY49+CA49)*Crechee/30*FU$4)+(BZ49+CB49)*Cadeirante/30*FU$4+(BY46+BY47+BY48+CA46+CA47+CA48)*Percapita/30*FU$4)+IF(BY49+CA49&gt;=11,Fixo/30*FU$4+(BY49+CA49-10)*Crechee/30*FU$4,0),IF(C46=2,IF(BZ46+BZ47+BZ48+BZ49+CB46+CB47+CB48+CB49=1,Cadeirante/30*FU$4,IF(BZ46+BZ47+BZ48+BZ49+CB46+CB47+CB48+CB49=2,Fixo/30*FU$4,IF(BZ46+BZ47+BZ48+BZ49+CB46+CB47+CB48+CB49&gt;2,Fixo/30*FU$4+(BZ46+BZ47+BZ48+BZ49+CB46+CB47+CB48+CB49-2)*Cadeirante/30*FU$4)))+(BY46+BY47+BY48+CA46+CA47+CA48)*Percapita/30*FU$4+(BY49+CA49)*Crechee/30*FU$4,IF(C46=1,IF(BY46+BY47+BY48+BZ46+BZ47+BZ48+CA46+CA47+CA48+CB46+CB47+CB48&lt;=15,(BY46+BY47+BY48+CA46+CA47+CA48)*Percapita/30*FU$4,IF(BY46+BY47+BY48+BZ46+BZ47+BZ48+CA46+CA47+CA48+CB46+CB47+CB48&gt;=16,Fixo/30*FU$4+(BY46+BY47+BY48+BZ46+BZ47+BZ48+CA46+CA47+CA48+CB46+CB47-16)*Percapita/30*FU$4))))))</f>
        <v>0</v>
      </c>
      <c r="FV46" s="177">
        <f>IF(C46=4,SUM(CC46+CC47+CC48+CE46+CE47+CE48)*Percapita/30*FV$4+(CD46+CD47+CD48+CF46+CF47+CF48)*Cadeirante/30*FV$4,IF(C46=3,IF(CC49+CE49=10,Fixo/30*FV$4+(CC46+CC47+CC48+CE46+CE47+CE48)*Percapita/30*FV$4+(CD49+CF49)*Cadeirante/30*FV$4,IF(CC49+CE49&lt;=9,(CC49+CE49)*Crechee/30*FV$4)+(CD49+CF49)*Cadeirante/30*FV$4+(CC46+CC47+CC48+CE46+CE47+CE48)*Percapita/30*FV$4)+IF(CC49+CE49&gt;=11,Fixo/30*FV$4+(CC49+CE49-10)*Crechee/30*FV$4,0),IF(C46=2,IF(CD46+CD47+CD48+CD49+CF46+CF47+CF48+CF49=1,Cadeirante/30*FV$4,IF(CD46+CD47+CD48+CD49+CF46+CF47+CF48+CF49=2,Fixo/30*FV$4,IF(CD46+CD47+CD48+CD49+CF46+CF47+CF48+CF49&gt;2,Fixo/30*FV$4+(CD46+CD47+CD48+CD49+CF46+CF47+CF48+CF49-2)*Cadeirante/30*FV$4)))+(CC46+CC47+CC48+CE46+CE47+CE48)*Percapita/30*FV$4+(CC49+CE49)*Crechee/30*FV$4,IF(C46=1,IF(CC46+CC47+CC48+CD46+CD47+CD48+CE46+CE47+CE48+CF46+CF47+CF48&lt;=15,(CC46+CC47+CC48+CE46+CE47+CE48)*Percapita/30*FV$4,IF(CC46+CC47+CC48+CD46+CD47+CD48+CE46+CE47+CE48+CF46+CF47+CF48&gt;=16,Fixo/30*FV$4+(CC46+CC47+CC48+CD46+CD47+CD48+CE46+CE47+CE48+CF46+CF47-16)*Percapita/30*FV$4))))))</f>
        <v>-179.774</v>
      </c>
      <c r="FW46" s="177">
        <f>IF(C46=4,SUM(CG46+CG47+CG48+CI46+CI47+CI48)*Percapita/30*FW$4+(CH46+CH47+CH48+CJ46+CJ47+CJ48)*Cadeirante/30*FW$4,IF(C46=3,IF(CG49+CI49=10,Fixo/30*FW$4+(CG46+CG47+CG48+CI46+CI47+CI48)*Percapita/30*FW$4+(CH49+CJ49)*Cadeirante/30*FW$4,IF(CG49+CI49&lt;=9,(CG49+CI49)*Crechee/30*FW$4)+(CH49+CJ49)*Cadeirante/30*FW$4+(CG46+CG47+CG48+CI46+CI47+CI48)*Percapita/30*FW$4)+IF(CG49+CI49&gt;=11,Fixo/30*FW$4+(CG49+CI49-10)*Crechee/30*FW$4,0),IF(C46=2,IF(CH46+CH47+CH48+CH49+CJ46+CJ47+CJ48+CJ49=1,Cadeirante/30*FW$4,IF(CH46+CH47+CH48+CH49+CJ46+CJ47+CJ48+CJ49=2,Fixo/30*FW$4,IF(CH46+CH47+CH48+CH49+CJ46+CJ47+CJ48+CJ49&gt;2,Fixo/30*FW$4+(CH46+CH47+CH48+CH49+CJ46+CJ47+CJ48+CJ49-2)*Cadeirante/30*FW$4)))+(CG46+CG47+CG48+CI46+CI47+CI48)*Percapita/30*FW$4+(CG49+CI49)*Crechee/30*FW$4,IF(C46=1,IF(CG46+CG47+CG48+CH46+CH47+CH48+CI46+CI47+CI48+CJ46+CJ47+CJ48&lt;=15,(CG46+CG47+CG48+CI46+CI47+CI48)*Percapita/30*FW$4,IF(CG46+CG47+CG48+CH46+CH47+CH48+CI46+CI47+CI48+CJ46+CJ47+CJ48&gt;=16,Fixo/30*FW$4+(CG46+CG47+CG48+CH46+CH47+CH48+CI46+CI47+CI48+CJ46+CJ47-16)*Percapita/30*FW$4))))))</f>
        <v>0</v>
      </c>
      <c r="FX46" s="177">
        <f>IF(C46=4,SUM(CK46+CK47+CK48+CM46+CM47+CM48)*Percapita/30*FX$4+(CL46+CL47+CL48+CN46+CN47+CN48)*Cadeirante/30*FX$4,IF(C46=3,IF(CK49+CM49=10,Fixo/30*FX$4+(CK46+CK47+CK48+CM46+CM47+CM48)*Percapita/30*FX$4+(CL49+CN49)*Cadeirante/30*FX$4,IF(CK49+CM49&lt;=9,(CK49+CM49)*Crechee/30*FX$4)+(CL49+CN49)*Cadeirante/30*FX$4+(CK46+CK47+CK48+CM46+CM47+CM48)*Percapita/30*FX$4)+IF(CK49+CM49&gt;=11,Fixo/30*FX$4+(CK49+CM49-10)*Crechee/30*FX$4,0),IF(C46=2,IF(CL46+CL47+CL48+CL49+CN46+CN47+CN48+CN49=1,Cadeirante/30*FX$4,IF(CL46+CL47+CL48+CL49+CN46+CN47+CN48+CN49=2,Fixo/30*FX$4,IF(CL46+CL47+CL48+CL49+CN46+CN47+CN48+CN49&gt;2,Fixo/30*FX$4+(CL46+CL47+CL48+CL49+CN46+CN47+CN48+CN49-2)*Cadeirante/30*FX$4)))+(CK46+CK47+CK48+CM46+CM47+CM48)*Percapita/30*FX$4+(CK49+CM49)*Crechee/30*FX$4,IF(C46=1,IF(CK46+CK47+CK48+CL46+CL47+CL48+CM46+CM47+CM48+CN46+CN47+CN48&lt;=15,(CK46+CK47+CK48+CM46+CM47+CM48)*Percapita/30*FX$4,IF(CK46+CK47+CK48+CL46+CL47+CL48+CM46+CM47+CM48+CN46+CN47+CN48&gt;=16,Fixo/30*FX$4+(CK46+CK47+CK48+CL46+CL47+CL48+CM46+CM47+CM48+CN46+CN47-16)*Percapita/30*FX$4))))))</f>
        <v>0</v>
      </c>
      <c r="FY46" s="177">
        <f>IF(C46=4,SUM(CO46+CO47+CO48+CQ46+CQ47+CQ48)*Percapita/30*FY$4+(CP46+CP47+CP48+CR46+CR47+CR48)*Cadeirante/30*FY$4,IF(C46=3,IF(CO49+CQ49=10,Fixo/30*FY$4+(CO46+CO47+CO48+CQ46+CQ47+CQ48)*Percapita/30*FY$4+(CP49+CR49)*Cadeirante/30*FY$4,IF(CO49+CQ49&lt;=9,(CO49+CQ49)*Crechee/30*FY$4)+(CP49+CR49)*Cadeirante/30*FY$4+(CO46+CO47+CO48+CQ46+CQ47+CQ48)*Percapita/30*FY$4)+IF(CO49+CQ49&gt;=11,Fixo/30*FY$4+(CO49+CQ49-10)*Crechee/30*FY$4,0),IF(C46=2,IF(CP46+CP47+CP48+CP49+CR46+CR47+CR48+CR49=1,Cadeirante/30*FY$4,IF(CP46+CP47+CP48+CP49+CR46+CR47+CR48+CR49=2,Fixo/30*FY$4,IF(CP46+CP47+CP48+CP49+CR46+CR47+CR48+CR49&gt;2,Fixo/30*FY$4+(CP46+CP47+CP48+CP49+CR46+CR47+CR48+CR49-2)*Cadeirante/30*FY$4)))+(CO46+CO47+CO48+CQ46+CQ47+CQ48)*Percapita/30*FY$4+(CO49+CQ49)*Crechee/30*FY$4,IF(C46=1,IF(CO46+CO47+CO48+CP46+CP47+CP48+CQ46+CQ47+CQ48+CR46+CR47+CR48&lt;=15,(CO46+CO47+CO48+CQ46+CQ47+CQ48)*Percapita/30*FY$4,IF(CO46+CO47+CO48+CP46+CP47+CP48+CQ46+CQ47+CQ48+CR46+CR47+CR48&gt;=16,Fixo/30*FY$4+(CO46+CO47+CO48+CP46+CP47+CP48+CQ46+CQ47+CQ48+CR46+CR47-16)*Percapita/30*FY$4))))))</f>
        <v>0</v>
      </c>
      <c r="FZ46" s="177">
        <f>IF(C46=4,SUM(CS46+CS47+CS48+CU46+CU47+CU48)*Percapita/30*FZ$4+(CT46+CT47+CT48+CV46+CV47+CV48)*Cadeirante/30*FZ$4,IF(C46=3,IF(CS49+CU49=10,Fixo/30*FZ$4+(CS46+CS47+CS48+CU46+CU47+CU48)*Percapita/30*FZ$4+(CT49+CV49)*Cadeirante/30*FZ$4,IF(CS49+CU49&lt;=9,(CS49+CU49)*Crechee/30*FZ$4)+(CT49+CV49)*Cadeirante/30*FZ$4+(CS46+CS47+CS48+CU46+CU47+CU48)*Percapita/30*FZ$4)+IF(CS49+CU49&gt;=11,Fixo/30*FZ$4+(CS49+CU49-10)*Crechee/30*FZ$4,0),IF(C46=2,IF(CT46+CT47+CT48+CT49+CV46+CV47+CV48+CV49=1,Cadeirante/30*FZ$4,IF(CT46+CT47+CT48+CT49+CV46+CV47+CV48+CV49=2,Fixo/30*FZ$4,IF(CT46+CT47+CT48+CT49+CV46+CV47+CV48+CV49&gt;2,Fixo/30*FZ$4+(CT46+CT47+CT48+CT49+CV46+CV47+CV48+CV49-2)*Cadeirante/30*FZ$4)))+(CS46+CS47+CS48+CU46+CU47+CU48)*Percapita/30*FZ$4+(CS49+CU49)*Crechee/30*FZ$4,IF(C46=1,IF(CS46+CS47+CS48+CT46+CT47+CT48+CU46+CU47+CU48+CV46+CV47+CV48&lt;=15,(CS46+CS47+CS48+CU46+CU47+CU48)*Percapita/30*FZ$4,IF(CS46+CS47+CS48+CT46+CT47+CT48+CU46+CU47+CU48+CV46+CV47+CV48&gt;=16,Fixo/30*FZ$4+(CS46+CS47+CS48+CT46+CT47+CT48+CU46+CU47+CU48+CV46+CV47-16)*Percapita/30*FZ$4))))))</f>
        <v>0</v>
      </c>
      <c r="GA46" s="177">
        <f>IF(C46=4,SUM(CW46+CW47+CW48+CY46+CY47+CY48)*Percapita/30*GA$4+(CX46+CX47+CX48+CZ46+CZ47+CZ48)*Cadeirante/30*GA$4,IF(C46=3,IF(CW49+CY49=10,Fixo/30*GA$4+(CW46+CW47+CW48+CY46+CY47+CY48)*Percapita/30*GA$4+(CX49+CZ49)*Cadeirante/30*GA$4,IF(CW49+CY49&lt;=9,(CW49+CY49)*Crechee/30*GA$4)+(CX49+CZ49)*Cadeirante/30*GA$4+(CW46+CW47+CW48+CY46+CY47+CY48)*Percapita/30*GA$4)+IF(CW49+CY49&gt;=11,Fixo/30*GA$4+(CW49+CY49-10)*Crechee/30*GA$4,0),IF(C46=2,IF(CX46+CX47+CX48+CX49+CZ46+CZ47+CZ48+CZ49=1,Cadeirante/30*GA$4,IF(CX46+CX47+CX48+CX49+CZ46+CZ47+CZ48+CZ49=2,Fixo/30*GA$4,IF(CX46+CX47+CX48+CX49+CZ46+CZ47+CZ48+CZ49&gt;2,Fixo/30*GA$4+(CX46+CX47+CX48+CX49+CZ46+CZ47+CZ48+CZ49-2)*Cadeirante/30*GA$4)))+(CW46+CW47+CW48+CY46+CY47+CY48)*Percapita/30*GA$4+(CW49+CY49)*Crechee/30*GA$4,IF(C46=1,IF(CW46+CW47+CW48+CX46+CX47+CX48+CY46+CY47+CY48+CZ46+CZ47+CZ48&lt;=15,(CW46+CW47+CW48+CY46+CY47+CY48)*Percapita/30*GA$4,IF(CW46+CW47+CW48+CX46+CX47+CX48+CY46+CY47+CY48+CZ46+CZ47+CZ48&gt;=16,Fixo/30*GA$4+(CW46+CW47+CW48+CX46+CX47+CX48+CY46+CY47+CY48+CZ46+CZ47-16)*Percapita/30*GA$4))))))</f>
        <v>0</v>
      </c>
      <c r="GB46" s="177">
        <f>IF(C46=4,SUM(DA46+DA47+DA48+DC46+DC47+DC48)*Percapita/30*GB$4+(DB46+DB47+DB48+DD46+DD47+DD48)*Cadeirante/30*GB$4,IF(C46=3,IF(DA49+DC49=10,Fixo/30*GB$4+(DA46+DA47+DA48+DC46+DC47+DC48)*Percapita/30*GB$4+(DB49+DD49)*Cadeirante/30*GB$4,IF(DA49+DC49&lt;=9,(DA49+DC49)*Crechee/30*GB$4)+(DB49+DD49)*Cadeirante/30*GB$4+(DA46+DA47+DA48+DC46+DC47+DC48)*Percapita/30*GB$4)+IF(DA49+DC49&gt;=11,Fixo/30*GB$4+(DA49+DC49-10)*Crechee/30*GB$4,0),IF(C46=2,IF(DB46+DB47+DB48+DB49+DD46+DD47+DD48+DD49=1,Cadeirante/30*GB$4,IF(DB46+DB47+DB48+DB49+DD46+DD47+DD48+DD49=2,Fixo/30*GB$4,IF(DB46+DB47+DB48+DB49+DD46+DD47+DD48+DD49&gt;2,Fixo/30*GB$4+(DB46+DB47+DB48+DB49+DD46+DD47+DD48+DD49-2)*Cadeirante/30*GB$4)))+(DA46+DA47+DA48+DC46+DC47+DC48)*Percapita/30*GB$4+(DA49+DC49)*Crechee/30*GB$4,IF(C46=1,IF(DA46+DA47+DA48+DB46+DB47+DB48+DC46+DC47+DC48+DD46+DD47+DD48&lt;=15,(DA46+DA47+DA48+DC46+DC47+DC48)*Percapita/30*GB$4,IF(DA46+DA47+DA48+DB46+DB47+DB48+DC46+DC47+DC48+DD46+DD47+DD48&gt;=16,Fixo/30*GB$4+(DA46+DA47+DA48+DB46+DB47+DB48+DC46+DC47+DC48+DD46+DD47-16)*Percapita/30*GB$4))))))</f>
        <v>0</v>
      </c>
      <c r="GC46" s="177">
        <f>IF(C46=4,SUM(DE46+DE47+DE48+DG46+DG47+DG48)*Percapita/30*GC$4+(DF46+DF47+DF48+DH46+DH47+DH48)*Cadeirante/30*GC$4,IF(C46=3,IF(DE49+DG49=10,Fixo/30*GC$4+(DE46+DE47+DE48+DG46+DG47+DG48)*Percapita/30*GC$4+(DF49+DH49)*Cadeirante/30*GC$4,IF(DE49+DG49&lt;=9,(DE49+DG49)*Crechee/30*GC$4)+(DF49+DH49)*Cadeirante/30*GC$4+(DE46+DE47+DE48+DG46+DG47+DG48)*Percapita/30*GC$4)+IF(DE49+DG49&gt;=11,Fixo/30*GC$4+(DE49+DG49-10)*Crechee/30*GC$4,0),IF(C46=2,IF(DF46+DF47+DF48+DF49+DH46+DH47+DH48+DH49=1,Cadeirante/30*GC$4,IF(DF46+DF47+DF48+DF49+DH46+DH47+DH48+DH49=2,Fixo/30*GC$4,IF(DF46+DF47+DF48+DF49+DH46+DH47+DH48+DH49&gt;2,Fixo/30*GC$4+(DF46+DF47+DF48+DF49+DH46+DH47+DH48+DH49-2)*Cadeirante/30*GC$4)))+(DE46+DE47+DE48+DG46+DG47+DG48)*Percapita/30*GC$4+(DE49+DG49)*Crechee/30*GC$4,IF(C46=1,IF(DE46+DE47+DE48+DF46+DF47+DF48+DG46+DG47+DG48+DH46+DH47+DH48&lt;=15,(DE46+DE47+DE48+DG46+DG47+DG48)*Percapita/30*GC$4,IF(DE46+DE47+DE48+DF46+DF47+DF48+DG46+DG47+DG48+DH46+DH47+DH48&gt;=16,Fixo/30*GC$4+(DE46+DE47+DE48+DF46+DF47+DF48+DG46+DG47+DG48+DH46+DH47-16)*Percapita/30*GC$4))))))</f>
        <v>89.887</v>
      </c>
      <c r="GD46" s="177">
        <f>IF(C46=4,SUM(DI46+DI47+DI48+DK46+DK47+DK48)*Percapita/30*GD$4+(DJ46+DJ47+DJ48+DL46+DL47+DL48)*Cadeirante/30*GD$4,IF(C46=3,IF(DI49+DK49=10,Fixo/30*GD$4+(DI46+DI47+DI48+DK46+DK47+DK48)*Percapita/30*GD$4+(DJ49+DL49)*Cadeirante/30*GD$4,IF(DI49+DK49&lt;=9,(DI49+DK49)*Crechee/30*GD$4)+(DJ49+DL49)*Cadeirante/30*GD$4+(DI46+DI47+DI48+DK46+DK47+DK48)*Percapita/30*GD$4)+IF(DI49+DK49&gt;=11,Fixo/30*GD$4+(DI49+DK49-10)*Crechee/30*GD$4,0),IF(C46=2,IF(DJ46+DJ47+DJ48+DJ49+DL46+DL47+DL48+DL49=1,Cadeirante/30*GD$4,IF(DJ46+DJ47+DJ48+DJ49+DL46+DL47+DL48+DL49=2,Fixo/30*GD$4,IF(DJ46+DJ47+DJ48+DJ49+DL46+DL47+DL48+DL49&gt;2,Fixo/30*GD$4+(DJ46+DJ47+DJ48+DJ49+DL46+DL47+DL48+DL49-2)*Cadeirante/30*GD$4)))+(DI46+DI47+DI48+DK46+DK47+DK48)*Percapita/30*GD$4+(DI49+DK49)*Crechee/30*GD$4,IF(C46=1,IF(DI46+DI47+DI48+DJ46+DJ47+DJ48+DK46+DK47+DK48+DL46+DL47+DL48&lt;=15,(DI46+DI47+DI48+DK46+DK47+DK48)*Percapita/30*GD$4,IF(DI46+DI47+DI48+DJ46+DJ47+DJ48+DK46+DK47+DK48+DL46+DL47+DL48&gt;=16,Fixo/30*GD$4+(DI46+DI47+DI48+DJ46+DJ47+DJ48+DK46+DK47+DK48+DL46+DL47-16)*Percapita/30*GD$4))))))</f>
        <v>0</v>
      </c>
      <c r="GE46" s="177">
        <f>IF(C46=4,SUM(DM46+DM47+DM48+DO46+DO47+DO48)*Percapita/30*GE$4+(DN46+DN47+DN48+DP46+DP47+DP48)*Cadeirante/30*GE$4,IF(C46=3,IF(DM49+DO49=10,Fixo/30*GE$4+(DM46+DM47+DM48+DO46+DO47+DO48)*Percapita/30*GE$4+(DN49+DP49)*Cadeirante/30*GE$4,IF(DM49+DO49&lt;=9,(DM49+DO49)*Crechee/30*GE$4)+(DN49+DP49)*Cadeirante/30*GE$4+(DM46+DM47+DM48+DO46+DO47+DO48)*Percapita/30*GE$4)+IF(DM49+DO49&gt;=11,Fixo/30*GE$4+(DM49+DO49-10)*Crechee/30*GE$4,0),IF(C46=2,IF(DN46+DN47+DN48+DN49+DP46+DP47+DP48+DP49=1,Cadeirante/30*GE$4,IF(DN46+DN47+DN48+DN49+DP46+DP47+DP48+DP49=2,Fixo/30*GE$4,IF(DN46+DN47+DN48+DN49+DP46+DP47+DP48+DP49&gt;2,Fixo/30*GE$4+(DN46+DN47+DN48+DN49+DP46+DP47+DP48+DP49-2)*Cadeirante/30*GE$4)))+(DM46+DM47+DM48+DO46+DO47+DO48)*Percapita/30*GE$4+(DM49+DO49)*Crechee/30*GE$4,IF(C46=1,IF(DM46+DM47+DM48+DN46+DN47+DN48+DO46+DO47+DO48+DP46+DP47+DP48&lt;=15,(DM46+DM47+DM48+DO46+DO47+DO48)*Percapita/30*GE$4,IF(DM46+DM47+DM48+DN46+DN47+DN48+DO46+DO47+DO48+DP46+DP47+DP48&gt;=16,Fixo/30*GE$4+(DM46+DM47+DM48+DN46+DN47+DN48+DO46+DO47+DO48+DP46+DP47-16)*Percapita/30*GE$4))))))</f>
        <v>0</v>
      </c>
      <c r="GF46" s="177">
        <f>IF(C46=4,SUM(DQ46+DQ47+DQ48+DS46+DS47+DS48)*Percapita/30*GF$4+(DR46+DR47+DR48+DT46+DT47+DT48)*Cadeirante/30*GF$4,IF(C46=3,IF(DQ49+DS49=10,Fixo/30*GF$4+(DQ46+DQ47+DQ48+DS46+DS47+DS48)*Percapita/30*GF$4+(DR49+DT49)*Cadeirante/30*GF$4,IF(DQ49+DS49&lt;=9,(DQ49+DS49)*Crechee/30*GF$4)+(DR49+DT49)*Cadeirante/30*GF$4+(DQ46+DQ47+DQ48+DS46+DS47+DS48)*Percapita/30*GF$4)+IF(DQ49+DS49&gt;=11,Fixo/30*GF$4+(DQ49+DS49-10)*Crechee/30*GF$4,0),IF(C46=2,IF(DR46+DR47+DR48+DR49+DT46+DT47+DT48+DT49=1,Cadeirante/30*GF$4,IF(DR46+DR47+DR48+DR49+DT46+DT47+DT48+DT49=2,Fixo/30*GF$4,IF(DR46+DR47+DR48+DR49+DT46+DT47+DT48+DT49&gt;2,Fixo/30*GF$4+(DR46+DR47+DR48+DR49+DT46+DT47+DT48+DT49-2)*Cadeirante/30*GF$4)))+(DQ46+DQ47+DQ48+DS46+DS47+DS48)*Percapita/30*GF$4+(DQ49+DS49)*Crechee/30*GF$4,IF(C46=1,IF(DQ46+DQ47+DQ48+DR46+DR47+DR48+DS46+DS47+DS48+DT46+DT47+DT48&lt;=15,(DQ46+DQ47+DQ48+DS46+DS47+DS48)*Percapita/30*GF$4,IF(DQ46+DQ47+DQ48+DR46+DR47+DR48+DS46+DS47+DS48+DT46+DT47+DT48&gt;=16,Fixo/30*GF$4+(DQ46+DQ47+DQ48+DR46+DR47+DR48+DS46+DS47+DS48+DT46+DT47-16)*Percapita/30*GF$4))))))</f>
        <v>0</v>
      </c>
      <c r="GG46" s="177">
        <f>IF(C46=4,SUM(DU46+DU47+DU48+DW46+DW47+DW48)*Percapita/30*GG$4+(DV46+DV47+DV48+DX46+DX47+DX48)*Cadeirante/30*GG$4,IF(C46=3,IF(DU49+DW49=10,Fixo/30*GG$4+(DU46+DU47+DU48+DW46+DW47+DW48)*Percapita/30*GG$4+(DV49+DX49)*Cadeirante/30*GG$4,IF(DU49+DW49&lt;=9,(DU49+DW49)*Crechee/30*GG$4)+(DV49+DX49)*Cadeirante/30*GG$4+(DU46+DU47+DU48+DW46+DW47+DW48)*Percapita/30*GG$4)+IF(DU49+DW49&gt;=11,Fixo/30*GG$4+(DU49+DW49-10)*Crechee/30*GG$4,0),IF(C46=2,IF(DV46+DV47+DV48+DV49+DX46+DX47+DX48+DX49=1,Cadeirante/30*GG$4,IF(DV46+DV47+DV48+DV49+DX46+DX47+DX48+DX49=2,Fixo/30*GG$4,IF(DV46+DV47+DV48+DV49+DX46+DX47+DX48+DX49&gt;2,Fixo/30*GG$4+(DV46+DV47+DV48+DV49+DX46+DX47+DX48+DX49-2)*Cadeirante/30*GG$4)))+(DU46+DU47+DU48+DW46+DW47+DW48)*Percapita/30*GG$4+(DU49+DW49)*Crechee/30*GG$4,IF(C46=1,IF(DU46+DU47+DU48+DV46+DV47+DV48+DW46+DW47+DW48+DX46+DX47+DX48&lt;=15,(DU46+DU47+DU48+DW46+DW47+DW48)*Percapita/30*GG$4,IF(DU46+DU47+DU48+DV46+DV47+DV48+DW46+DW47+DW48+DX46+DX47+DX48&gt;=16,Fixo/30*GG$4+(DU46+DU47+DU48+DV46+DV47+DV48+DW46+DW47+DW48+DX46+DX47-16)*Percapita/30*GG$4))))))</f>
        <v>0</v>
      </c>
      <c r="GH46" s="177">
        <f>IF(C46=4,SUM(DY46+DY47+DY48+EA46+EA47+EA48)*Percapita/30*GH$4+(DZ46+DZ47+DZ48+EB46+EB47+EB48)*Cadeirante/30*GH$4,IF(C46=3,IF(DY49+EA49=10,Fixo/30*GH$4+(DY46+DY47+DY48+EA46+EA47+EA48)*Percapita/30*GH$4+(DZ49+EB49)*Cadeirante/30*GH$4,IF(DY49+EA49&lt;=9,(DY49+EA49)*Crechee/30*GH$4)+(DZ49+EB49)*Cadeirante/30*GH$4+(DY46+DY47+DY48+EA46+EA47+EA48)*Percapita/30*GH$4)+IF(DY49+EA49&gt;=11,Fixo/30*GH$4+(DY49+EA49-10)*Crechee/30*GH$4,0),IF(C46=2,IF(DZ46+DZ47+DZ48+DZ49+EB46+EB47+EB48+EB49=1,Cadeirante/30*GH$4,IF(DZ46+DZ47+DZ48+DZ49+EB46+EB47+EB48+EB49=2,Fixo/30*GH$4,IF(DZ46+DZ47+DZ48+DZ49+EB46+EB47+EB48+EB49&gt;2,Fixo/30*GH$4+(DZ46+DZ47+DZ48+DZ49+EB46+EB47+EB48+EB49-2)*Cadeirante/30*GH$4)))+(DY46+DY47+DY48+EA46+EA47+EA48)*Percapita/30*GH$4+(DY49+EA49)*Crechee/30*GH$4,IF(C46=1,IF(DY46+DY47+DY48+DZ46+DZ47+DZ48+EA46+EA47+EA48+EB46+EB47+EB48&lt;=15,(DY46+DY47+DY48+EA46+EA47+EA48)*Percapita/30*GH$4,IF(DY46+DY47+DY48+DZ46+DZ47+DZ48+EA46+EA47+EA48+EB46+EB47+EB48&gt;=16,Fixo/30*GH$4+(DY46+DY47+DY48+DZ46+DZ47+DZ48+EA46+EA47+EA48+EB46+EB47-16)*Percapita/30*GH$4))))))</f>
        <v>0</v>
      </c>
      <c r="GI46" s="177">
        <f>IF(C46=4,SUM(EC46+EC47+EC48+EE46+EE47+EE48)*Percapita/30*GI$4+(ED46+ED47+ED48+EF46+EF47+EF48)*Cadeirante/30*GI$4,IF(C46=3,IF(EC49+EE49=10,Fixo/30*GI$4+(EC46+EC47+EC48+EE46+EE47+EE48)*Percapita/30*GI$4+(ED49+EF49)*Cadeirante/30*GI$4,IF(EC49+EE49&lt;=9,(EC49+EE49)*Crechee/30*GI$4)+(ED49+EF49)*Cadeirante/30*GI$4+(EC46+EC47+EC48+EE46+EE47+EE48)*Percapita/30*GI$4)+IF(EC49+EE49&gt;=11,Fixo/30*GI$4+(EC49+EE49-10)*Crechee/30*GI$4,0),IF(C46=2,IF(ED46+ED47+ED48+ED49+EF46+EF47+EF48+EF49=1,Cadeirante/30*GI$4,IF(ED46+ED47+ED48+ED49+EF46+EF47+EF48+EF49=2,Fixo/30*GI$4,IF(ED46+ED47+ED48+ED49+EF46+EF47+EF48+EF49&gt;2,Fixo/30*GI$4+(ED46+ED47+ED48+ED49+EF46+EF47+EF48+EF49-2)*Cadeirante/30*GI$4)))+(EC46+EC47+EC48+EE46+EE47+EE48)*Percapita/30*GI$4+(EC49+EE49)*Crechee/30*GI$4,IF(C46=1,IF(EC46+EC47+EC48+ED46+ED47+ED48+EE46+EE47+EE48+EF46+EF47+EF48&lt;=15,(EC46+EC47+EC48+EE46+EE47+EE48)*Percapita/30*GI$4,IF(EC46+EC47+EC48+ED46+ED47+ED48+EE46+EE47+EE48+EF46+EF47+EF48&gt;=16,Fixo/30*GI$4+(EC46+EC47+EC48+ED46+ED47+ED48+EE46+EE47+EE48+EF46+EF47-16)*Percapita/30*GI$4))))))</f>
        <v>0</v>
      </c>
      <c r="GJ46" s="177">
        <f>IF(C46=4,SUM(EG46+EG47+EG48+EI46+EI47+EI48)*Percapita/30*GJ$4+(EH46+EH47+EH48+EJ46+EJ47+EJ48)*Cadeirante/30*GJ$4,IF(C46=3,IF(EG49+EI49=10,Fixo/30*GJ$4+(EG46+EG47+EG48+EI46+EI47+EI48)*Percapita/30*GJ$4+(EH49+EJ49)*Cadeirante/30*GJ$4,IF(EG49+EI49&lt;=9,(EG49+EI49)*Crechee/30*GJ$4)+(EH49+EJ49)*Cadeirante/30*GJ$4+(EG46+EG47+EG48+EI46+EI47+EI48)*Percapita/30*GJ$4)+IF(EG49+EI49&gt;=11,Fixo/30*GJ$4+(EG49+EI49-10)*Crechee/30*GJ$4,0),IF(C46=2,IF(EH46+EH47+EH48+EH49+EJ46+EJ47+EJ48+EJ49=1,Cadeirante/30*GJ$4,IF(EH46+EH47+EH48+EH49+EJ46+EJ47+EJ48+EJ49=2,Fixo/30*GJ$4,IF(EH46+EH47+EH48+EH49+EJ46+EJ47+EJ48+EJ49&gt;2,Fixo/30*GJ$4+(EH46+EH47+EH48+EH49+EJ46+EJ47+EJ48+EJ49-2)*Cadeirante/30*GJ$4)))+(EG46+EG47+EG48+EI46+EI47+EI48)*Percapita/30*GJ$4+(EG49+EI49)*Crechee/30*GJ$4,IF(C46=1,IF(EG46+EG47+EG48+EH46+EH47+EH48+EI46+EI47+EI48+EJ46+EJ47+EJ48&lt;=15,(EG46+EG47+EG48+EI46+EI47+EI48)*Percapita/30*GJ$4,IF(EG46+EG47+EG48+EH46+EH47+EH48+EI46+EI47+EI48+EJ46+EJ47+EJ48&gt;=16,Fixo/30*GJ$4+(EG46+EG47+EG48+EH46+EH47+EH48+EI46+EI47+EI48+EJ46+EJ47-16)*Percapita/30*GJ$4))))))</f>
        <v>0</v>
      </c>
      <c r="GK46" s="178"/>
      <c r="GL46" s="103">
        <f t="shared" si="30"/>
        <v>0</v>
      </c>
      <c r="GM46" s="124"/>
      <c r="GN46" s="104">
        <f>SUMIF(V46:V49,"&lt;0")*Cadeirante/30*GN$4+SUMIF(X46:X49,"&lt;0")*Cadeirante/30*GN$4</f>
        <v>0</v>
      </c>
      <c r="GO46" s="104">
        <f>SUMIF(Z46:Z49,"&lt;0")*Cadeirante/30*GO$4+SUMIF(AB46:AB49,"&lt;0")*Cadeirante/30*GO$4</f>
        <v>0</v>
      </c>
      <c r="GP46" s="104">
        <f>SUMIF(AD46:AD49,"&lt;0")*Cadeirante/30*GP$4+SUMIF(AF46:AF49,"&lt;0")*Cadeirante/30*GP$4</f>
        <v>0</v>
      </c>
      <c r="GQ46" s="104">
        <f>SUMIF(AH46:AH49,"&lt;0")*Cadeirante/30*GQ$4+SUMIF(AJ46:AJ49,"&lt;0")*Cadeirante/30*GQ$4</f>
        <v>0</v>
      </c>
      <c r="GR46" s="104">
        <f>SUMIF(AL46:AL49,"&lt;0")*Cadeirante/30*GR$4+SUMIF(AN46:AN49,"&lt;0")*Cadeirante/30*GR$4</f>
        <v>0</v>
      </c>
      <c r="GS46" s="104">
        <f>SUMIF(AP46:AP49,"&lt;0")*Cadeirante/30*GS$4+SUMIF(AR46:AR49,"&lt;0")*Cadeirante/30*GS$4</f>
        <v>0</v>
      </c>
      <c r="GT46" s="104">
        <f>SUMIF(AT46:AT49,"&lt;0")*Cadeirante/30*GT$4+SUMIF(AV46:AV49,"&lt;0")*Cadeirante/30*GT$4</f>
        <v>0</v>
      </c>
      <c r="GU46" s="104">
        <f>SUMIF(AX46:AX49,"&lt;0")*Cadeirante/30*GU$4+SUMIF(AZ46:AZ49,"&lt;0")*Cadeirante/30*GU$4</f>
        <v>0</v>
      </c>
      <c r="GV46" s="104">
        <f>SUMIF(BB46:BB49,"&lt;0")*Cadeirante/30*GV$4+SUMIF(BD46:BD49,"&lt;0")*Cadeirante/30*GV$4</f>
        <v>0</v>
      </c>
      <c r="GW46" s="104">
        <f>SUMIF(BF46:BF49,"&lt;0")*Cadeirante/30*GW$4+SUMIF(BH46:BH49,"&lt;0")*Cadeirante/30*GW$4</f>
        <v>0</v>
      </c>
      <c r="GX46" s="104">
        <f>SUMIF(BJ46:BJ49,"&lt;0")*Cadeirante/30*GX$4+SUMIF(BL46:BL49,"&lt;0")*Cadeirante/30*GX$4</f>
        <v>0</v>
      </c>
      <c r="GY46" s="104">
        <f>SUMIF(BN46:BN49,"&lt;0")*Cadeirante/30*GY$4+SUMIF(BP46:BP49,"&lt;0")*Cadeirante/30*GY$4</f>
        <v>0</v>
      </c>
      <c r="GZ46" s="104">
        <f>SUMIF(BR46:BR49,"&lt;0")*Cadeirante/30*GZ$4+SUMIF(BT46:BT49,"&lt;0")*Cadeirante/30*GZ$4</f>
        <v>0</v>
      </c>
      <c r="HA46" s="104">
        <f>SUMIF(BV46:BV49,"&lt;0")*Cadeirante/30*HA$4+SUMIF(BX46:BX49,"&lt;0")*Cadeirante/30*HA$4</f>
        <v>0</v>
      </c>
      <c r="HB46" s="104">
        <f>SUMIF(BZ46:BZ49,"&lt;0")*Cadeirante/30*HB$4+SUMIF(CB46:CB49,"&lt;0")*Cadeirante/30*HB$4</f>
        <v>0</v>
      </c>
      <c r="HC46" s="104">
        <f>SUMIF(CD46:CD49,"&lt;0")*Cadeirante/30*HC$4+SUMIF(CF46:CF49,"&lt;0")*Cadeirante/30*HC$4</f>
        <v>0</v>
      </c>
      <c r="HD46" s="104">
        <f>SUMIF(CH46:CH49,"&lt;0")*Cadeirante/30*HD$4+SUMIF(CJ46:CJ49,"&lt;0")*Cadeirante/30*HD$4</f>
        <v>0</v>
      </c>
      <c r="HE46" s="104">
        <f>SUMIF(CL46:CL49,"&lt;0")*Cadeirante/30*HE$4+SUMIF(CN46:CN49,"&lt;0")*Cadeirante/30*HE$4</f>
        <v>0</v>
      </c>
      <c r="HF46" s="104">
        <f>SUMIF(CP46:CP49,"&lt;0")*Cadeirante/30*HF$4+SUMIF(CR46:CR49,"&lt;0")*Cadeirante/30*HF$4</f>
        <v>0</v>
      </c>
      <c r="HG46" s="104">
        <f>SUMIF(CT46:CT49,"&lt;0")*Cadeirante/30*HG$4+SUMIF(CV46:CV49,"&lt;0")*Cadeirante/30*HG$4</f>
        <v>0</v>
      </c>
      <c r="HH46" s="104">
        <f>SUMIF(CX46:CX49,"&lt;0")*Cadeirante/30*HH$4+SUMIF(CZ46:CZ49,"&lt;0")*Cadeirante/30*HH$4</f>
        <v>0</v>
      </c>
      <c r="HI46" s="104">
        <f>SUMIF(DB46:DB49,"&lt;0")*Cadeirante/30*HI$4+SUMIF(DD46:DD49,"&lt;0")*Cadeirante/30*HI$4</f>
        <v>0</v>
      </c>
      <c r="HJ46" s="104">
        <f>SUMIF(DF46:DF49,"&lt;0")*Cadeirante/30*HJ$4+SUMIF(DH46:DH49,"&lt;0")*Cadeirante/30*HJ$4</f>
        <v>0</v>
      </c>
      <c r="HK46" s="104">
        <f>SUMIF(DJ46:DJ49,"&lt;0")*Cadeirante/30*HK$4+SUMIF(DL46:DL49,"&lt;0")*Cadeirante/30*HK$4</f>
        <v>0</v>
      </c>
      <c r="HL46" s="104">
        <f>SUMIF(DN46:DN49,"&lt;0")*Cadeirante/30*HL$4+SUMIF(DP46:DP49,"&lt;0")*Cadeirante/30*HL$4</f>
        <v>0</v>
      </c>
      <c r="HM46" s="104">
        <f>SUMIF(DR46:DR49,"&lt;0")*Cadeirante/30*HM$4+SUMIF(DT46:DT49,"&lt;0")*Cadeirante/30*HM$4</f>
        <v>0</v>
      </c>
      <c r="HN46" s="104">
        <f>SUMIF(DV46:DV49,"&lt;0")*Cadeirante/30*HN$4+SUMIF(DX46:DX49,"&lt;0")*Cadeirante/30*HN$4</f>
        <v>0</v>
      </c>
      <c r="HO46" s="104">
        <f>SUMIF(DZ46:DZ49,"&lt;0")*Cadeirante/30*HO$4+SUMIF(EB46:EB49,"&lt;0")*Cadeirante/30*HO$4</f>
        <v>0</v>
      </c>
      <c r="HP46" s="104">
        <f>SUMIF(ED46:ED49,"&lt;0")*Cadeirante/30*HP$4+SUMIF(EF46:EF49,"&lt;0")*Cadeirante/30*HP$4</f>
        <v>0</v>
      </c>
      <c r="HQ46" s="64"/>
      <c r="HR46" s="64"/>
      <c r="HS46" s="64"/>
      <c r="HT46" s="64"/>
      <c r="HU46" s="64"/>
      <c r="HV46" s="64"/>
      <c r="HW46" s="176">
        <v>17629.309999999998</v>
      </c>
      <c r="HX46" s="64"/>
      <c r="HY46" s="280">
        <f>IF(ISTEXT(EM46), VALUE(EM46), EM46)</f>
        <v>0</v>
      </c>
      <c r="HZ46" s="280">
        <f>IF(ISTEXT(EN46), VALUE(EN46), EN46)</f>
        <v>0</v>
      </c>
      <c r="IA46" s="280">
        <f>IF(ISTEXT(EO46), VALUE(EO46), EO46)</f>
        <v>0</v>
      </c>
      <c r="IB46" s="64" t="b">
        <f>HW46=FE46</f>
        <v>0</v>
      </c>
      <c r="IC46" s="64"/>
    </row>
    <row r="47" spans="1:237" s="106" customFormat="1" ht="22.5" customHeight="1" x14ac:dyDescent="0.25">
      <c r="A47" s="368" t="s">
        <v>3226</v>
      </c>
      <c r="B47" s="369" t="s">
        <v>3227</v>
      </c>
      <c r="C47" s="370" t="s">
        <v>3191</v>
      </c>
      <c r="D47" s="371" t="s">
        <v>3228</v>
      </c>
      <c r="E47" s="371" t="s">
        <v>3229</v>
      </c>
      <c r="F47" s="372" t="s">
        <v>3181</v>
      </c>
      <c r="G47" s="372" t="s">
        <v>3182</v>
      </c>
      <c r="H47" s="373" t="s">
        <v>1306</v>
      </c>
      <c r="I47" s="374" t="s">
        <v>1306</v>
      </c>
      <c r="J47" s="421" t="s">
        <v>3183</v>
      </c>
      <c r="K47" s="421" t="s">
        <v>3185</v>
      </c>
      <c r="L47" s="329">
        <f>CONTINUA!BV47</f>
        <v>0</v>
      </c>
      <c r="M47" s="329">
        <f>CONTINUA!BW47</f>
        <v>0</v>
      </c>
      <c r="N47" s="657"/>
      <c r="O47" s="658" t="s">
        <v>3334</v>
      </c>
      <c r="P47" s="659">
        <v>0</v>
      </c>
      <c r="Q47" s="400"/>
      <c r="R47" s="401"/>
      <c r="S47" s="400"/>
      <c r="T47" s="401"/>
      <c r="U47" s="400"/>
      <c r="V47" s="401"/>
      <c r="W47" s="400"/>
      <c r="X47" s="401"/>
      <c r="Y47" s="400"/>
      <c r="Z47" s="401"/>
      <c r="AA47" s="400"/>
      <c r="AB47" s="401"/>
      <c r="AC47" s="400"/>
      <c r="AD47" s="401"/>
      <c r="AE47" s="400"/>
      <c r="AF47" s="401"/>
      <c r="AG47" s="400"/>
      <c r="AH47" s="401"/>
      <c r="AI47" s="400"/>
      <c r="AJ47" s="401"/>
      <c r="AK47" s="400"/>
      <c r="AL47" s="401"/>
      <c r="AM47" s="400"/>
      <c r="AN47" s="401"/>
      <c r="AO47" s="400"/>
      <c r="AP47" s="401"/>
      <c r="AQ47" s="400"/>
      <c r="AR47" s="401"/>
      <c r="AS47" s="400"/>
      <c r="AT47" s="401"/>
      <c r="AU47" s="400"/>
      <c r="AV47" s="401"/>
      <c r="AW47" s="400"/>
      <c r="AX47" s="401"/>
      <c r="AY47" s="400"/>
      <c r="AZ47" s="401"/>
      <c r="BA47" s="400"/>
      <c r="BB47" s="401"/>
      <c r="BC47" s="400"/>
      <c r="BD47" s="401"/>
      <c r="BE47" s="400"/>
      <c r="BF47" s="401"/>
      <c r="BG47" s="400"/>
      <c r="BH47" s="401"/>
      <c r="BI47" s="400"/>
      <c r="BJ47" s="401"/>
      <c r="BK47" s="400"/>
      <c r="BL47" s="401"/>
      <c r="BM47" s="400"/>
      <c r="BN47" s="401"/>
      <c r="BO47" s="400"/>
      <c r="BP47" s="401"/>
      <c r="BQ47" s="400"/>
      <c r="BR47" s="401"/>
      <c r="BS47" s="400"/>
      <c r="BT47" s="401"/>
      <c r="BU47" s="400"/>
      <c r="BV47" s="401"/>
      <c r="BW47" s="400"/>
      <c r="BX47" s="401"/>
      <c r="BY47" s="400"/>
      <c r="BZ47" s="401"/>
      <c r="CA47" s="400"/>
      <c r="CB47" s="401"/>
      <c r="CC47" s="400"/>
      <c r="CD47" s="401"/>
      <c r="CE47" s="400"/>
      <c r="CF47" s="401"/>
      <c r="CG47" s="400"/>
      <c r="CH47" s="401"/>
      <c r="CI47" s="400"/>
      <c r="CJ47" s="401"/>
      <c r="CK47" s="400"/>
      <c r="CL47" s="401"/>
      <c r="CM47" s="400"/>
      <c r="CN47" s="401"/>
      <c r="CO47" s="400"/>
      <c r="CP47" s="401"/>
      <c r="CQ47" s="400"/>
      <c r="CR47" s="401"/>
      <c r="CS47" s="400"/>
      <c r="CT47" s="401"/>
      <c r="CU47" s="400"/>
      <c r="CV47" s="401"/>
      <c r="CW47" s="400"/>
      <c r="CX47" s="401"/>
      <c r="CY47" s="400"/>
      <c r="CZ47" s="401"/>
      <c r="DA47" s="400"/>
      <c r="DB47" s="401"/>
      <c r="DC47" s="400"/>
      <c r="DD47" s="401"/>
      <c r="DE47" s="400"/>
      <c r="DF47" s="401"/>
      <c r="DG47" s="400"/>
      <c r="DH47" s="401"/>
      <c r="DI47" s="400"/>
      <c r="DJ47" s="401"/>
      <c r="DK47" s="400"/>
      <c r="DL47" s="401"/>
      <c r="DM47" s="400"/>
      <c r="DN47" s="401"/>
      <c r="DO47" s="400"/>
      <c r="DP47" s="401"/>
      <c r="DQ47" s="400"/>
      <c r="DR47" s="401"/>
      <c r="DS47" s="400"/>
      <c r="DT47" s="401"/>
      <c r="DU47" s="400"/>
      <c r="DV47" s="401"/>
      <c r="DW47" s="400"/>
      <c r="DX47" s="401"/>
      <c r="DY47" s="400"/>
      <c r="DZ47" s="401"/>
      <c r="EA47" s="400"/>
      <c r="EB47" s="401"/>
      <c r="EC47" s="400"/>
      <c r="ED47" s="401"/>
      <c r="EE47" s="400"/>
      <c r="EF47" s="401"/>
      <c r="EG47" s="400"/>
      <c r="EH47" s="401"/>
      <c r="EI47" s="400"/>
      <c r="EJ47" s="447"/>
      <c r="EK47" s="511"/>
      <c r="EL47" s="514"/>
      <c r="EM47" s="448"/>
      <c r="EN47" s="344"/>
      <c r="EO47" s="345"/>
      <c r="EP47" s="171">
        <f t="shared" si="22"/>
        <v>0</v>
      </c>
      <c r="EQ47" s="171">
        <f t="shared" si="23"/>
        <v>0</v>
      </c>
      <c r="ER47" s="171">
        <f t="shared" si="24"/>
        <v>0</v>
      </c>
      <c r="ES47" s="171">
        <f t="shared" si="25"/>
        <v>0</v>
      </c>
      <c r="ET47" s="171">
        <f t="shared" si="26"/>
        <v>0</v>
      </c>
      <c r="EU47" s="171">
        <f t="shared" si="27"/>
        <v>0</v>
      </c>
      <c r="EV47" s="172">
        <f t="shared" si="28"/>
        <v>0</v>
      </c>
      <c r="EW47" s="173"/>
      <c r="EX47" s="248">
        <f t="shared" si="65"/>
        <v>0</v>
      </c>
      <c r="EY47" s="174">
        <f>(L47*regular)+(M47*Cadeirantee)</f>
        <v>0</v>
      </c>
      <c r="EZ47" s="249">
        <f>SUMIF(FG47:GJ47,"&gt;0")</f>
        <v>0</v>
      </c>
      <c r="FA47" s="249">
        <f>SUMIF(FG47:GJ47,"&lt;0")+SUMIF(GN47:HP47,"&lt;0")</f>
        <v>0</v>
      </c>
      <c r="FB47" s="174">
        <v>0</v>
      </c>
      <c r="FC47" s="126">
        <f>N47*km*'VALORES TABELA'!$B$13</f>
        <v>0</v>
      </c>
      <c r="FD47" s="250">
        <f t="shared" ref="FD47:FD50" si="66">GL47</f>
        <v>0</v>
      </c>
      <c r="FE47" s="105"/>
      <c r="FF47" s="119"/>
      <c r="FG47" s="119"/>
      <c r="FH47" s="119"/>
      <c r="FI47" s="119"/>
      <c r="FJ47" s="119"/>
      <c r="FK47" s="119"/>
      <c r="FL47" s="119"/>
      <c r="FM47" s="119"/>
      <c r="FN47" s="119"/>
      <c r="FO47" s="119"/>
      <c r="FP47" s="119"/>
      <c r="FQ47" s="119"/>
      <c r="FR47" s="119"/>
      <c r="FS47" s="119"/>
      <c r="FT47" s="119"/>
      <c r="FU47" s="119"/>
      <c r="FV47" s="119"/>
      <c r="FW47" s="119"/>
      <c r="FX47" s="119"/>
      <c r="FY47" s="119"/>
      <c r="FZ47" s="119"/>
      <c r="GA47" s="119"/>
      <c r="GB47" s="119"/>
      <c r="GC47" s="119"/>
      <c r="GD47" s="119"/>
      <c r="GE47" s="119"/>
      <c r="GF47" s="119"/>
      <c r="GG47" s="119"/>
      <c r="GH47" s="119"/>
      <c r="GI47" s="119"/>
      <c r="GJ47" s="119"/>
      <c r="GK47" s="251"/>
      <c r="GL47" s="103">
        <f t="shared" si="30"/>
        <v>0</v>
      </c>
      <c r="GM47" s="124"/>
      <c r="GN47" s="104"/>
      <c r="GO47" s="104"/>
      <c r="GP47" s="104"/>
      <c r="GQ47" s="104"/>
      <c r="GR47" s="104"/>
      <c r="GS47" s="104"/>
      <c r="GT47" s="104"/>
      <c r="GU47" s="104"/>
      <c r="GV47" s="104"/>
      <c r="GW47" s="104"/>
      <c r="GX47" s="104"/>
      <c r="GY47" s="104"/>
      <c r="GZ47" s="104"/>
      <c r="HA47" s="104"/>
      <c r="HB47" s="104"/>
      <c r="HC47" s="104"/>
      <c r="HD47" s="104"/>
      <c r="HE47" s="104"/>
      <c r="HF47" s="104"/>
      <c r="HG47" s="104"/>
      <c r="HH47" s="104"/>
      <c r="HI47" s="104"/>
      <c r="HJ47" s="104"/>
      <c r="HK47" s="104"/>
      <c r="HL47" s="104"/>
      <c r="HM47" s="104"/>
      <c r="HN47" s="104"/>
      <c r="HO47" s="104"/>
      <c r="HP47" s="104"/>
      <c r="HQ47" s="64"/>
      <c r="HR47" s="64"/>
      <c r="HS47" s="64"/>
      <c r="HT47" s="64"/>
      <c r="HU47" s="64"/>
      <c r="HV47" s="64"/>
      <c r="HW47" s="105"/>
      <c r="HX47" s="64"/>
      <c r="HY47" s="280">
        <f t="shared" ref="HY47:HY50" si="67">IF(ISTEXT(EM47), VALUE(EM47), EM47)</f>
        <v>0</v>
      </c>
      <c r="HZ47" s="280">
        <f t="shared" ref="HZ47:HZ50" si="68">IF(ISTEXT(EN47), VALUE(EN47), EN47)</f>
        <v>0</v>
      </c>
      <c r="IA47" s="280">
        <f t="shared" ref="IA47:IA50" si="69">IF(ISTEXT(EO47), VALUE(EO47), EO47)</f>
        <v>0</v>
      </c>
      <c r="IB47" s="64"/>
      <c r="IC47" s="64"/>
    </row>
    <row r="48" spans="1:237" s="106" customFormat="1" ht="22.5" customHeight="1" x14ac:dyDescent="0.25">
      <c r="A48" s="368" t="s">
        <v>3226</v>
      </c>
      <c r="B48" s="369" t="s">
        <v>3227</v>
      </c>
      <c r="C48" s="375" t="s">
        <v>3191</v>
      </c>
      <c r="D48" s="371" t="s">
        <v>3228</v>
      </c>
      <c r="E48" s="371" t="s">
        <v>3229</v>
      </c>
      <c r="F48" s="376" t="s">
        <v>3181</v>
      </c>
      <c r="G48" s="376" t="s">
        <v>3182</v>
      </c>
      <c r="H48" s="373" t="s">
        <v>1306</v>
      </c>
      <c r="I48" s="374" t="s">
        <v>1306</v>
      </c>
      <c r="J48" s="421" t="s">
        <v>3183</v>
      </c>
      <c r="K48" s="422" t="s">
        <v>3186</v>
      </c>
      <c r="L48" s="329">
        <f>CONTINUA!BV48</f>
        <v>0</v>
      </c>
      <c r="M48" s="329">
        <f>CONTINUA!BW48</f>
        <v>0</v>
      </c>
      <c r="N48" s="657"/>
      <c r="O48" s="658" t="s">
        <v>3334</v>
      </c>
      <c r="P48" s="659">
        <v>0</v>
      </c>
      <c r="Q48" s="400"/>
      <c r="R48" s="401"/>
      <c r="S48" s="400"/>
      <c r="T48" s="401"/>
      <c r="U48" s="400"/>
      <c r="V48" s="401"/>
      <c r="W48" s="400"/>
      <c r="X48" s="401"/>
      <c r="Y48" s="400"/>
      <c r="Z48" s="401"/>
      <c r="AA48" s="400"/>
      <c r="AB48" s="401"/>
      <c r="AC48" s="400"/>
      <c r="AD48" s="401"/>
      <c r="AE48" s="400"/>
      <c r="AF48" s="401"/>
      <c r="AG48" s="400"/>
      <c r="AH48" s="401"/>
      <c r="AI48" s="400"/>
      <c r="AJ48" s="401"/>
      <c r="AK48" s="400"/>
      <c r="AL48" s="401"/>
      <c r="AM48" s="400"/>
      <c r="AN48" s="401"/>
      <c r="AO48" s="400"/>
      <c r="AP48" s="401"/>
      <c r="AQ48" s="400"/>
      <c r="AR48" s="401"/>
      <c r="AS48" s="400"/>
      <c r="AT48" s="401"/>
      <c r="AU48" s="400"/>
      <c r="AV48" s="401"/>
      <c r="AW48" s="400"/>
      <c r="AX48" s="401"/>
      <c r="AY48" s="400"/>
      <c r="AZ48" s="401"/>
      <c r="BA48" s="400"/>
      <c r="BB48" s="401"/>
      <c r="BC48" s="400"/>
      <c r="BD48" s="401"/>
      <c r="BE48" s="400"/>
      <c r="BF48" s="401"/>
      <c r="BG48" s="400"/>
      <c r="BH48" s="401"/>
      <c r="BI48" s="400"/>
      <c r="BJ48" s="401"/>
      <c r="BK48" s="400"/>
      <c r="BL48" s="401"/>
      <c r="BM48" s="400"/>
      <c r="BN48" s="401"/>
      <c r="BO48" s="400"/>
      <c r="BP48" s="401"/>
      <c r="BQ48" s="400"/>
      <c r="BR48" s="401"/>
      <c r="BS48" s="400"/>
      <c r="BT48" s="401"/>
      <c r="BU48" s="400"/>
      <c r="BV48" s="401"/>
      <c r="BW48" s="400"/>
      <c r="BX48" s="401"/>
      <c r="BY48" s="400"/>
      <c r="BZ48" s="401"/>
      <c r="CA48" s="400"/>
      <c r="CB48" s="401"/>
      <c r="CC48" s="400"/>
      <c r="CD48" s="401"/>
      <c r="CE48" s="400"/>
      <c r="CF48" s="401"/>
      <c r="CG48" s="400"/>
      <c r="CH48" s="401"/>
      <c r="CI48" s="400"/>
      <c r="CJ48" s="401"/>
      <c r="CK48" s="400"/>
      <c r="CL48" s="401"/>
      <c r="CM48" s="400"/>
      <c r="CN48" s="401"/>
      <c r="CO48" s="400"/>
      <c r="CP48" s="401"/>
      <c r="CQ48" s="400"/>
      <c r="CR48" s="401"/>
      <c r="CS48" s="400"/>
      <c r="CT48" s="401"/>
      <c r="CU48" s="400"/>
      <c r="CV48" s="401"/>
      <c r="CW48" s="400"/>
      <c r="CX48" s="401"/>
      <c r="CY48" s="400"/>
      <c r="CZ48" s="401"/>
      <c r="DA48" s="400"/>
      <c r="DB48" s="401"/>
      <c r="DC48" s="400"/>
      <c r="DD48" s="401"/>
      <c r="DE48" s="400"/>
      <c r="DF48" s="401"/>
      <c r="DG48" s="400"/>
      <c r="DH48" s="401"/>
      <c r="DI48" s="400"/>
      <c r="DJ48" s="401"/>
      <c r="DK48" s="400"/>
      <c r="DL48" s="401"/>
      <c r="DM48" s="400"/>
      <c r="DN48" s="401"/>
      <c r="DO48" s="400"/>
      <c r="DP48" s="401"/>
      <c r="DQ48" s="400"/>
      <c r="DR48" s="401"/>
      <c r="DS48" s="400"/>
      <c r="DT48" s="401"/>
      <c r="DU48" s="400"/>
      <c r="DV48" s="401"/>
      <c r="DW48" s="400"/>
      <c r="DX48" s="401"/>
      <c r="DY48" s="400"/>
      <c r="DZ48" s="401"/>
      <c r="EA48" s="400"/>
      <c r="EB48" s="401"/>
      <c r="EC48" s="400"/>
      <c r="ED48" s="401"/>
      <c r="EE48" s="400"/>
      <c r="EF48" s="401"/>
      <c r="EG48" s="400"/>
      <c r="EH48" s="401"/>
      <c r="EI48" s="400"/>
      <c r="EJ48" s="447"/>
      <c r="EK48" s="511"/>
      <c r="EL48" s="514"/>
      <c r="EM48" s="448"/>
      <c r="EN48" s="344"/>
      <c r="EO48" s="345"/>
      <c r="EP48" s="171">
        <f t="shared" si="22"/>
        <v>0</v>
      </c>
      <c r="EQ48" s="171">
        <f t="shared" si="23"/>
        <v>0</v>
      </c>
      <c r="ER48" s="171">
        <f t="shared" si="24"/>
        <v>0</v>
      </c>
      <c r="ES48" s="171">
        <f t="shared" si="25"/>
        <v>0</v>
      </c>
      <c r="ET48" s="171">
        <f t="shared" si="26"/>
        <v>0</v>
      </c>
      <c r="EU48" s="171">
        <f t="shared" si="27"/>
        <v>0</v>
      </c>
      <c r="EV48" s="172">
        <f t="shared" si="28"/>
        <v>0</v>
      </c>
      <c r="EW48" s="125"/>
      <c r="EX48" s="248">
        <f t="shared" si="65"/>
        <v>0</v>
      </c>
      <c r="EY48" s="174">
        <f>(L48*regular)+(M48*Cadeirantee)</f>
        <v>0</v>
      </c>
      <c r="EZ48" s="249">
        <f>SUMIF(FG48:GJ48,"&gt;0")</f>
        <v>0</v>
      </c>
      <c r="FA48" s="249">
        <f>SUMIF(FG48:GJ48,"&lt;0")+SUMIF(GN48:HP48,"&lt;0")</f>
        <v>0</v>
      </c>
      <c r="FB48" s="174">
        <v>0</v>
      </c>
      <c r="FC48" s="126">
        <f>N48*km*'VALORES TABELA'!$B$13</f>
        <v>0</v>
      </c>
      <c r="FD48" s="250">
        <f t="shared" si="66"/>
        <v>0</v>
      </c>
      <c r="FE48" s="105"/>
      <c r="FF48" s="108"/>
      <c r="FG48" s="108"/>
      <c r="FH48" s="108"/>
      <c r="FI48" s="108"/>
      <c r="FJ48" s="108"/>
      <c r="FK48" s="108"/>
      <c r="FL48" s="108"/>
      <c r="FM48" s="108"/>
      <c r="FN48" s="108"/>
      <c r="FO48" s="108"/>
      <c r="FP48" s="108"/>
      <c r="FQ48" s="108"/>
      <c r="FR48" s="108"/>
      <c r="FS48" s="108"/>
      <c r="FT48" s="108"/>
      <c r="FU48" s="108"/>
      <c r="FV48" s="108"/>
      <c r="FW48" s="108"/>
      <c r="FX48" s="108"/>
      <c r="FY48" s="108"/>
      <c r="FZ48" s="108"/>
      <c r="GA48" s="108"/>
      <c r="GB48" s="108"/>
      <c r="GC48" s="108"/>
      <c r="GD48" s="108"/>
      <c r="GE48" s="108"/>
      <c r="GF48" s="108"/>
      <c r="GG48" s="108"/>
      <c r="GH48" s="108"/>
      <c r="GI48" s="108"/>
      <c r="GJ48" s="108"/>
      <c r="GK48" s="251"/>
      <c r="GL48" s="103">
        <f t="shared" si="30"/>
        <v>0</v>
      </c>
      <c r="GM48" s="124"/>
      <c r="GN48" s="104"/>
      <c r="GO48" s="104"/>
      <c r="GP48" s="104"/>
      <c r="GQ48" s="104"/>
      <c r="GR48" s="104"/>
      <c r="GS48" s="104"/>
      <c r="GT48" s="104"/>
      <c r="GU48" s="104"/>
      <c r="GV48" s="104"/>
      <c r="GW48" s="104"/>
      <c r="GX48" s="104"/>
      <c r="GY48" s="104"/>
      <c r="GZ48" s="104"/>
      <c r="HA48" s="104"/>
      <c r="HB48" s="104"/>
      <c r="HC48" s="104"/>
      <c r="HD48" s="104"/>
      <c r="HE48" s="104"/>
      <c r="HF48" s="104"/>
      <c r="HG48" s="104"/>
      <c r="HH48" s="104"/>
      <c r="HI48" s="104"/>
      <c r="HJ48" s="104"/>
      <c r="HK48" s="104"/>
      <c r="HL48" s="104"/>
      <c r="HM48" s="104"/>
      <c r="HN48" s="104"/>
      <c r="HO48" s="104"/>
      <c r="HP48" s="104"/>
      <c r="HQ48" s="64"/>
      <c r="HR48" s="64"/>
      <c r="HS48" s="64"/>
      <c r="HT48" s="64"/>
      <c r="HU48" s="64"/>
      <c r="HV48" s="64"/>
      <c r="HW48" s="105"/>
      <c r="HX48" s="64"/>
      <c r="HY48" s="280">
        <f t="shared" si="67"/>
        <v>0</v>
      </c>
      <c r="HZ48" s="280">
        <f t="shared" si="68"/>
        <v>0</v>
      </c>
      <c r="IA48" s="280">
        <f t="shared" si="69"/>
        <v>0</v>
      </c>
      <c r="IB48" s="64"/>
      <c r="IC48" s="64"/>
    </row>
    <row r="49" spans="1:237" s="106" customFormat="1" ht="22.5" customHeight="1" x14ac:dyDescent="0.25">
      <c r="A49" s="368" t="s">
        <v>3226</v>
      </c>
      <c r="B49" s="369" t="s">
        <v>3227</v>
      </c>
      <c r="C49" s="375" t="s">
        <v>3191</v>
      </c>
      <c r="D49" s="371" t="s">
        <v>3228</v>
      </c>
      <c r="E49" s="371" t="s">
        <v>3229</v>
      </c>
      <c r="F49" s="376" t="s">
        <v>3181</v>
      </c>
      <c r="G49" s="376" t="s">
        <v>3182</v>
      </c>
      <c r="H49" s="373" t="s">
        <v>1306</v>
      </c>
      <c r="I49" s="374" t="s">
        <v>1306</v>
      </c>
      <c r="J49" s="421" t="s">
        <v>3183</v>
      </c>
      <c r="K49" s="423" t="s">
        <v>3187</v>
      </c>
      <c r="L49" s="329">
        <f>CONTINUA!BV49</f>
        <v>0</v>
      </c>
      <c r="M49" s="329">
        <f>CONTINUA!BW49</f>
        <v>0</v>
      </c>
      <c r="N49" s="657"/>
      <c r="O49" s="658" t="s">
        <v>3334</v>
      </c>
      <c r="P49" s="659">
        <v>0</v>
      </c>
      <c r="Q49" s="400"/>
      <c r="R49" s="401"/>
      <c r="S49" s="400"/>
      <c r="T49" s="401"/>
      <c r="U49" s="400"/>
      <c r="V49" s="401"/>
      <c r="W49" s="400"/>
      <c r="X49" s="401"/>
      <c r="Y49" s="400"/>
      <c r="Z49" s="401"/>
      <c r="AA49" s="400"/>
      <c r="AB49" s="401"/>
      <c r="AC49" s="400"/>
      <c r="AD49" s="401"/>
      <c r="AE49" s="400"/>
      <c r="AF49" s="401"/>
      <c r="AG49" s="400"/>
      <c r="AH49" s="401"/>
      <c r="AI49" s="400"/>
      <c r="AJ49" s="401"/>
      <c r="AK49" s="400"/>
      <c r="AL49" s="401"/>
      <c r="AM49" s="400"/>
      <c r="AN49" s="401"/>
      <c r="AO49" s="400"/>
      <c r="AP49" s="401"/>
      <c r="AQ49" s="400"/>
      <c r="AR49" s="401"/>
      <c r="AS49" s="400"/>
      <c r="AT49" s="401"/>
      <c r="AU49" s="400"/>
      <c r="AV49" s="401"/>
      <c r="AW49" s="400"/>
      <c r="AX49" s="401"/>
      <c r="AY49" s="400"/>
      <c r="AZ49" s="401"/>
      <c r="BA49" s="400"/>
      <c r="BB49" s="401"/>
      <c r="BC49" s="400"/>
      <c r="BD49" s="401"/>
      <c r="BE49" s="400"/>
      <c r="BF49" s="401"/>
      <c r="BG49" s="400"/>
      <c r="BH49" s="401"/>
      <c r="BI49" s="400"/>
      <c r="BJ49" s="401"/>
      <c r="BK49" s="400"/>
      <c r="BL49" s="401"/>
      <c r="BM49" s="400"/>
      <c r="BN49" s="401"/>
      <c r="BO49" s="400"/>
      <c r="BP49" s="401"/>
      <c r="BQ49" s="400"/>
      <c r="BR49" s="401"/>
      <c r="BS49" s="400"/>
      <c r="BT49" s="401"/>
      <c r="BU49" s="400"/>
      <c r="BV49" s="401"/>
      <c r="BW49" s="400"/>
      <c r="BX49" s="401"/>
      <c r="BY49" s="400"/>
      <c r="BZ49" s="401"/>
      <c r="CA49" s="400"/>
      <c r="CB49" s="401"/>
      <c r="CC49" s="400"/>
      <c r="CD49" s="401"/>
      <c r="CE49" s="400"/>
      <c r="CF49" s="401"/>
      <c r="CG49" s="400"/>
      <c r="CH49" s="401"/>
      <c r="CI49" s="400"/>
      <c r="CJ49" s="401"/>
      <c r="CK49" s="400"/>
      <c r="CL49" s="401"/>
      <c r="CM49" s="400"/>
      <c r="CN49" s="401"/>
      <c r="CO49" s="400"/>
      <c r="CP49" s="401"/>
      <c r="CQ49" s="400"/>
      <c r="CR49" s="401"/>
      <c r="CS49" s="400"/>
      <c r="CT49" s="401"/>
      <c r="CU49" s="400"/>
      <c r="CV49" s="401"/>
      <c r="CW49" s="400"/>
      <c r="CX49" s="401"/>
      <c r="CY49" s="400"/>
      <c r="CZ49" s="401"/>
      <c r="DA49" s="400"/>
      <c r="DB49" s="401"/>
      <c r="DC49" s="400"/>
      <c r="DD49" s="401"/>
      <c r="DE49" s="400"/>
      <c r="DF49" s="401"/>
      <c r="DG49" s="400"/>
      <c r="DH49" s="401"/>
      <c r="DI49" s="400"/>
      <c r="DJ49" s="401"/>
      <c r="DK49" s="400"/>
      <c r="DL49" s="401"/>
      <c r="DM49" s="400"/>
      <c r="DN49" s="401"/>
      <c r="DO49" s="400"/>
      <c r="DP49" s="401"/>
      <c r="DQ49" s="400"/>
      <c r="DR49" s="401"/>
      <c r="DS49" s="400"/>
      <c r="DT49" s="401"/>
      <c r="DU49" s="400"/>
      <c r="DV49" s="401"/>
      <c r="DW49" s="400"/>
      <c r="DX49" s="401"/>
      <c r="DY49" s="400"/>
      <c r="DZ49" s="401"/>
      <c r="EA49" s="400"/>
      <c r="EB49" s="401"/>
      <c r="EC49" s="400"/>
      <c r="ED49" s="401"/>
      <c r="EE49" s="400"/>
      <c r="EF49" s="401"/>
      <c r="EG49" s="400"/>
      <c r="EH49" s="401"/>
      <c r="EI49" s="400"/>
      <c r="EJ49" s="447"/>
      <c r="EK49" s="511"/>
      <c r="EL49" s="514"/>
      <c r="EM49" s="448"/>
      <c r="EN49" s="344"/>
      <c r="EO49" s="345"/>
      <c r="EP49" s="171">
        <f t="shared" si="22"/>
        <v>0</v>
      </c>
      <c r="EQ49" s="171">
        <f t="shared" si="23"/>
        <v>0</v>
      </c>
      <c r="ER49" s="171">
        <f t="shared" si="24"/>
        <v>0</v>
      </c>
      <c r="ES49" s="171">
        <f t="shared" si="25"/>
        <v>0</v>
      </c>
      <c r="ET49" s="171">
        <f t="shared" si="26"/>
        <v>0</v>
      </c>
      <c r="EU49" s="171">
        <f t="shared" si="27"/>
        <v>0</v>
      </c>
      <c r="EV49" s="172">
        <f t="shared" si="28"/>
        <v>0</v>
      </c>
      <c r="EW49" s="127"/>
      <c r="EX49" s="248">
        <f t="shared" si="65"/>
        <v>0</v>
      </c>
      <c r="EY49" s="174">
        <f>(L49*regular)+(M49*Cadeirantee)</f>
        <v>0</v>
      </c>
      <c r="EZ49" s="249">
        <f>SUMIF(FG49:GJ49,"&gt;0")</f>
        <v>0</v>
      </c>
      <c r="FA49" s="249">
        <f>SUMIF(FG49:GJ49,"&lt;0")+SUMIF(GN49:HP49,"&lt;0")</f>
        <v>0</v>
      </c>
      <c r="FB49" s="174">
        <v>0</v>
      </c>
      <c r="FC49" s="126">
        <f>N49*km*'VALORES TABELA'!$B$13</f>
        <v>0</v>
      </c>
      <c r="FD49" s="250">
        <f t="shared" si="66"/>
        <v>0</v>
      </c>
      <c r="FE49" s="105"/>
      <c r="FF49" s="118"/>
      <c r="FG49" s="118"/>
      <c r="FH49" s="118"/>
      <c r="FI49" s="118"/>
      <c r="FJ49" s="118"/>
      <c r="FK49" s="118"/>
      <c r="FL49" s="118"/>
      <c r="FM49" s="118"/>
      <c r="FN49" s="118"/>
      <c r="FO49" s="118"/>
      <c r="FP49" s="118"/>
      <c r="FQ49" s="118"/>
      <c r="FR49" s="118"/>
      <c r="FS49" s="118"/>
      <c r="FT49" s="118"/>
      <c r="FU49" s="118"/>
      <c r="FV49" s="118"/>
      <c r="FW49" s="118"/>
      <c r="FX49" s="118"/>
      <c r="FY49" s="118"/>
      <c r="FZ49" s="118"/>
      <c r="GA49" s="118"/>
      <c r="GB49" s="118"/>
      <c r="GC49" s="118"/>
      <c r="GD49" s="118"/>
      <c r="GE49" s="118"/>
      <c r="GF49" s="118"/>
      <c r="GG49" s="118"/>
      <c r="GH49" s="118"/>
      <c r="GI49" s="118"/>
      <c r="GJ49" s="118"/>
      <c r="GK49" s="252"/>
      <c r="GL49" s="103">
        <f t="shared" si="30"/>
        <v>0</v>
      </c>
      <c r="GM49" s="124"/>
      <c r="GN49" s="104"/>
      <c r="GO49" s="104"/>
      <c r="GP49" s="104"/>
      <c r="GQ49" s="104"/>
      <c r="GR49" s="104"/>
      <c r="GS49" s="104"/>
      <c r="GT49" s="104"/>
      <c r="GU49" s="104"/>
      <c r="GV49" s="104"/>
      <c r="GW49" s="104"/>
      <c r="GX49" s="104"/>
      <c r="GY49" s="104"/>
      <c r="GZ49" s="104"/>
      <c r="HA49" s="104"/>
      <c r="HB49" s="104"/>
      <c r="HC49" s="104"/>
      <c r="HD49" s="104"/>
      <c r="HE49" s="104"/>
      <c r="HF49" s="104"/>
      <c r="HG49" s="104"/>
      <c r="HH49" s="104"/>
      <c r="HI49" s="104"/>
      <c r="HJ49" s="104"/>
      <c r="HK49" s="104"/>
      <c r="HL49" s="104"/>
      <c r="HM49" s="104"/>
      <c r="HN49" s="104"/>
      <c r="HO49" s="104"/>
      <c r="HP49" s="104"/>
      <c r="HQ49" s="64"/>
      <c r="HR49" s="65"/>
      <c r="HS49" s="65"/>
      <c r="HT49" s="65"/>
      <c r="HU49" s="65"/>
      <c r="HV49" s="65"/>
      <c r="HW49" s="105"/>
      <c r="HX49" s="65"/>
      <c r="HY49" s="280">
        <f t="shared" si="67"/>
        <v>0</v>
      </c>
      <c r="HZ49" s="280">
        <f t="shared" si="68"/>
        <v>0</v>
      </c>
      <c r="IA49" s="280">
        <f t="shared" si="69"/>
        <v>0</v>
      </c>
      <c r="IB49" s="65"/>
      <c r="IC49" s="65"/>
    </row>
    <row r="50" spans="1:237" s="106" customFormat="1" ht="22.5" customHeight="1" thickBot="1" x14ac:dyDescent="0.3">
      <c r="A50" s="377" t="s">
        <v>3226</v>
      </c>
      <c r="B50" s="378" t="s">
        <v>3227</v>
      </c>
      <c r="C50" s="379" t="s">
        <v>3191</v>
      </c>
      <c r="D50" s="380" t="s">
        <v>3228</v>
      </c>
      <c r="E50" s="380" t="s">
        <v>3229</v>
      </c>
      <c r="F50" s="381" t="s">
        <v>3181</v>
      </c>
      <c r="G50" s="381" t="s">
        <v>3182</v>
      </c>
      <c r="H50" s="382" t="s">
        <v>1306</v>
      </c>
      <c r="I50" s="383" t="s">
        <v>1306</v>
      </c>
      <c r="J50" s="421" t="s">
        <v>3183</v>
      </c>
      <c r="K50" s="424" t="s">
        <v>60</v>
      </c>
      <c r="L50" s="329">
        <f>CONTINUA!BV50</f>
        <v>0</v>
      </c>
      <c r="M50" s="329">
        <f>CONTINUA!BW50</f>
        <v>0</v>
      </c>
      <c r="N50" s="657"/>
      <c r="O50" s="658" t="s">
        <v>3334</v>
      </c>
      <c r="P50" s="659">
        <v>0</v>
      </c>
      <c r="Q50" s="400"/>
      <c r="R50" s="401"/>
      <c r="S50" s="400"/>
      <c r="T50" s="401"/>
      <c r="U50" s="400"/>
      <c r="V50" s="401"/>
      <c r="W50" s="400"/>
      <c r="X50" s="401"/>
      <c r="Y50" s="400"/>
      <c r="Z50" s="401"/>
      <c r="AA50" s="400"/>
      <c r="AB50" s="401"/>
      <c r="AC50" s="400"/>
      <c r="AD50" s="401"/>
      <c r="AE50" s="400"/>
      <c r="AF50" s="401"/>
      <c r="AG50" s="400"/>
      <c r="AH50" s="401"/>
      <c r="AI50" s="400"/>
      <c r="AJ50" s="401"/>
      <c r="AK50" s="400"/>
      <c r="AL50" s="401"/>
      <c r="AM50" s="400"/>
      <c r="AN50" s="401"/>
      <c r="AO50" s="400"/>
      <c r="AP50" s="401"/>
      <c r="AQ50" s="400"/>
      <c r="AR50" s="401"/>
      <c r="AS50" s="400"/>
      <c r="AT50" s="401"/>
      <c r="AU50" s="400"/>
      <c r="AV50" s="401"/>
      <c r="AW50" s="400"/>
      <c r="AX50" s="401"/>
      <c r="AY50" s="400"/>
      <c r="AZ50" s="401"/>
      <c r="BA50" s="400"/>
      <c r="BB50" s="401"/>
      <c r="BC50" s="400"/>
      <c r="BD50" s="401"/>
      <c r="BE50" s="400"/>
      <c r="BF50" s="401"/>
      <c r="BG50" s="400"/>
      <c r="BH50" s="401"/>
      <c r="BI50" s="400"/>
      <c r="BJ50" s="401"/>
      <c r="BK50" s="400"/>
      <c r="BL50" s="401"/>
      <c r="BM50" s="400"/>
      <c r="BN50" s="401"/>
      <c r="BO50" s="400"/>
      <c r="BP50" s="401"/>
      <c r="BQ50" s="400"/>
      <c r="BR50" s="401"/>
      <c r="BS50" s="400"/>
      <c r="BT50" s="401"/>
      <c r="BU50" s="400"/>
      <c r="BV50" s="401"/>
      <c r="BW50" s="400"/>
      <c r="BX50" s="401"/>
      <c r="BY50" s="400"/>
      <c r="BZ50" s="401"/>
      <c r="CA50" s="400"/>
      <c r="CB50" s="401"/>
      <c r="CC50" s="400"/>
      <c r="CD50" s="401"/>
      <c r="CE50" s="400"/>
      <c r="CF50" s="401"/>
      <c r="CG50" s="400"/>
      <c r="CH50" s="401"/>
      <c r="CI50" s="400"/>
      <c r="CJ50" s="401"/>
      <c r="CK50" s="400"/>
      <c r="CL50" s="401"/>
      <c r="CM50" s="400"/>
      <c r="CN50" s="401"/>
      <c r="CO50" s="400"/>
      <c r="CP50" s="401"/>
      <c r="CQ50" s="400"/>
      <c r="CR50" s="401"/>
      <c r="CS50" s="400"/>
      <c r="CT50" s="401"/>
      <c r="CU50" s="400"/>
      <c r="CV50" s="401"/>
      <c r="CW50" s="400"/>
      <c r="CX50" s="401"/>
      <c r="CY50" s="400"/>
      <c r="CZ50" s="401"/>
      <c r="DA50" s="400"/>
      <c r="DB50" s="401"/>
      <c r="DC50" s="400"/>
      <c r="DD50" s="401"/>
      <c r="DE50" s="400"/>
      <c r="DF50" s="401"/>
      <c r="DG50" s="400"/>
      <c r="DH50" s="401"/>
      <c r="DI50" s="400"/>
      <c r="DJ50" s="401"/>
      <c r="DK50" s="400"/>
      <c r="DL50" s="401"/>
      <c r="DM50" s="400"/>
      <c r="DN50" s="401"/>
      <c r="DO50" s="400"/>
      <c r="DP50" s="401"/>
      <c r="DQ50" s="400"/>
      <c r="DR50" s="401"/>
      <c r="DS50" s="400"/>
      <c r="DT50" s="401"/>
      <c r="DU50" s="400"/>
      <c r="DV50" s="401"/>
      <c r="DW50" s="400"/>
      <c r="DX50" s="401"/>
      <c r="DY50" s="400"/>
      <c r="DZ50" s="401"/>
      <c r="EA50" s="400"/>
      <c r="EB50" s="401"/>
      <c r="EC50" s="400"/>
      <c r="ED50" s="401"/>
      <c r="EE50" s="400"/>
      <c r="EF50" s="401"/>
      <c r="EG50" s="400"/>
      <c r="EH50" s="401"/>
      <c r="EI50" s="400"/>
      <c r="EJ50" s="447"/>
      <c r="EK50" s="512"/>
      <c r="EL50" s="515"/>
      <c r="EM50" s="450"/>
      <c r="EN50" s="348"/>
      <c r="EO50" s="348"/>
      <c r="EP50" s="179">
        <f t="shared" si="22"/>
        <v>0</v>
      </c>
      <c r="EQ50" s="179">
        <f t="shared" si="23"/>
        <v>0</v>
      </c>
      <c r="ER50" s="179">
        <f t="shared" si="24"/>
        <v>0</v>
      </c>
      <c r="ES50" s="179">
        <f t="shared" si="25"/>
        <v>0</v>
      </c>
      <c r="ET50" s="179">
        <f t="shared" si="26"/>
        <v>0</v>
      </c>
      <c r="EU50" s="179">
        <f t="shared" si="27"/>
        <v>0</v>
      </c>
      <c r="EV50" s="172">
        <f t="shared" si="28"/>
        <v>0</v>
      </c>
      <c r="EW50" s="253"/>
      <c r="EX50" s="254">
        <v>0</v>
      </c>
      <c r="EY50" s="180">
        <v>0</v>
      </c>
      <c r="EZ50" s="255">
        <v>0</v>
      </c>
      <c r="FA50" s="255">
        <v>0</v>
      </c>
      <c r="FB50" s="180">
        <f>SUM(FF50:GI50)/2</f>
        <v>0</v>
      </c>
      <c r="FC50" s="256">
        <f>N50*km*'VALORES TABELA'!$B$13</f>
        <v>0</v>
      </c>
      <c r="FD50" s="250">
        <f t="shared" si="66"/>
        <v>0</v>
      </c>
      <c r="FE50" s="257"/>
      <c r="FF50" s="181">
        <f>((Q50+S50)*Percapita)+((R50+T50)*Cadeirante)</f>
        <v>0</v>
      </c>
      <c r="FG50" s="181">
        <f>((U50+W50)*Percapita/30*FG$4)+((V50+X50)*Cadeirante/30*FG$4)</f>
        <v>0</v>
      </c>
      <c r="FH50" s="181">
        <f>((Y50+AA50)*Percapita/30*FH$4)+((Z50+AB50)*Cadeirante/30*FH$4)</f>
        <v>0</v>
      </c>
      <c r="FI50" s="181">
        <f>((AC50+AE50)*Percapita/30*FI$4)+((AD50+AF50)*Cadeirante/30*FI$4)</f>
        <v>0</v>
      </c>
      <c r="FJ50" s="181">
        <f>((AG50+AI50)*Percapita/30*FJ$4)+((AH50+AJ50)*Cadeirante/30*FJ$4)</f>
        <v>0</v>
      </c>
      <c r="FK50" s="181">
        <f>((AK50+AM50)*Percapita/30*FK$4)+((AL50+AN50)*Cadeirante/30*FK$4)</f>
        <v>0</v>
      </c>
      <c r="FL50" s="181">
        <f>((AO50+AQ50)*Percapita/30*FL$4)+((AP50+AR50)*Cadeirante/30*FL$4)</f>
        <v>0</v>
      </c>
      <c r="FM50" s="181">
        <f>((AS50+AU50)*Percapita/30*FM$4)+((AT50+AV50)*Cadeirante/30*FM$4)</f>
        <v>0</v>
      </c>
      <c r="FN50" s="181">
        <f>((AW50+AY50)*Percapita/30*FN$4)+((AX50+AZ50)*Cadeirante/30*FN$4)</f>
        <v>0</v>
      </c>
      <c r="FO50" s="181">
        <f>((BA50+BC50)*Percapita/30*FO$4)+((BB50+BD50)*Cadeirante/30*FO$4)</f>
        <v>0</v>
      </c>
      <c r="FP50" s="181">
        <f>((BE50+BG50)*Percapita/30*FP$4)+((BF50+BH50)*Cadeirante/30*FP$4)</f>
        <v>0</v>
      </c>
      <c r="FQ50" s="181">
        <f>((BI50+BK50)*Percapita/30*FQ$4)+((BJ50+BL50)*Cadeirante/30*FQ$4)</f>
        <v>0</v>
      </c>
      <c r="FR50" s="181">
        <f>((BM50+BO50)*Percapita/30*FR$4)+((BN50+BP50)*Cadeirante/30*FR$4)</f>
        <v>0</v>
      </c>
      <c r="FS50" s="181">
        <f>((BQ50+BS50)*Percapita/30*FS$4)+((BR50+BT50)*Cadeirante/30*FS$4)</f>
        <v>0</v>
      </c>
      <c r="FT50" s="181">
        <f>((BU50+BW50)*Percapita/30*FT$4)+((BV50+BX50)*Cadeirante/30*FT$4)</f>
        <v>0</v>
      </c>
      <c r="FU50" s="181">
        <f>((BY50+CA50)*Percapita/30*FU$4)+((BZ50+CB50)*Cadeirante/30*FU$4)</f>
        <v>0</v>
      </c>
      <c r="FV50" s="181">
        <f>((CC50+CE50)*Percapita/30*FV$4)+((CD50+CF50)*Cadeirante/30*FV$4)</f>
        <v>0</v>
      </c>
      <c r="FW50" s="181">
        <f>((CG50+CI50)*Percapita/30*FW$4)+((CI50+CK50)*Cadeirante/30*FW$4)</f>
        <v>0</v>
      </c>
      <c r="FX50" s="181">
        <f>((CK50+CM50)*Percapita/30*FX$4)+((CL50+CN50)*Cadeirante/30*FX$4)</f>
        <v>0</v>
      </c>
      <c r="FY50" s="181">
        <f>((CO50+CQ50)*Percapita/30*FY$4)+((CP50+CR50)*Cadeirante/30*FY$4)</f>
        <v>0</v>
      </c>
      <c r="FZ50" s="181">
        <f>((CS50+CU50)*Percapita/30*FZ$4)+((CT50+CV50)*Cadeirante/30*FZ$4)</f>
        <v>0</v>
      </c>
      <c r="GA50" s="181">
        <f>((CW50+CY50)*Percapita/30*GA$4)+((CX50+CZ50)*Cadeirante/30*GA$4)</f>
        <v>0</v>
      </c>
      <c r="GB50" s="181">
        <f>((DA50+DC50)*Percapita/30*GB$4)+((DB50+DD50)*Cadeirante/30*GB$4)</f>
        <v>0</v>
      </c>
      <c r="GC50" s="181">
        <f>((DE50+DG50)*Percapita/30*GC$4)+((DF50+DH50)*Cadeirante/30*GC$4)</f>
        <v>0</v>
      </c>
      <c r="GD50" s="181">
        <f>((DI50+DK50)*Percapita/30*GD$4)+((DJ50+DL50)*Cadeirante/30*GD$4)</f>
        <v>0</v>
      </c>
      <c r="GE50" s="181">
        <f>((DM50+DO50)*Percapita/30*GE$4)+((DN50+DP50)*Cadeirante/30*GE$4)</f>
        <v>0</v>
      </c>
      <c r="GF50" s="181">
        <f>((DQ50+DS50)*Percapita/30*GF$4)+((DR50+DT50)*Cadeirante/30*GF$4)</f>
        <v>0</v>
      </c>
      <c r="GG50" s="181">
        <f>((DU50+DW50)*Percapita/30*GG$4)+((DV50+DX50)*Cadeirante/30*GG$4)</f>
        <v>0</v>
      </c>
      <c r="GH50" s="181">
        <f>((DY50+EA50)*Percapita/30*GH$4)+((DZ50+EB50)*Cadeirante/30*GH$4)</f>
        <v>0</v>
      </c>
      <c r="GI50" s="181">
        <f>((EC50+EE50)*Percapita/30*GI$4)+((ED50+EF50)*Cadeirante/30*GI$4)</f>
        <v>0</v>
      </c>
      <c r="GJ50" s="181">
        <f>((EG50+EI50)*Percapita)+((EH50+EJ50)*Cadeirante)</f>
        <v>0</v>
      </c>
      <c r="GK50" s="258"/>
      <c r="GL50" s="103">
        <f t="shared" si="30"/>
        <v>0</v>
      </c>
      <c r="GM50" s="124"/>
      <c r="GN50" s="182"/>
      <c r="GO50" s="182"/>
      <c r="GP50" s="182"/>
      <c r="GQ50" s="182"/>
      <c r="GR50" s="182"/>
      <c r="GS50" s="182"/>
      <c r="GT50" s="182"/>
      <c r="GU50" s="182"/>
      <c r="GV50" s="182"/>
      <c r="GW50" s="182"/>
      <c r="GX50" s="182"/>
      <c r="GY50" s="182"/>
      <c r="GZ50" s="182"/>
      <c r="HA50" s="182"/>
      <c r="HB50" s="182"/>
      <c r="HC50" s="182"/>
      <c r="HD50" s="182"/>
      <c r="HE50" s="182"/>
      <c r="HF50" s="182"/>
      <c r="HG50" s="182"/>
      <c r="HH50" s="182"/>
      <c r="HI50" s="182"/>
      <c r="HJ50" s="182"/>
      <c r="HK50" s="182"/>
      <c r="HL50" s="182"/>
      <c r="HM50" s="182"/>
      <c r="HN50" s="182"/>
      <c r="HO50" s="182"/>
      <c r="HP50" s="259"/>
      <c r="HQ50" s="64"/>
      <c r="HW50" s="257"/>
      <c r="HY50" s="280">
        <f t="shared" si="67"/>
        <v>0</v>
      </c>
      <c r="HZ50" s="280">
        <f t="shared" si="68"/>
        <v>0</v>
      </c>
      <c r="IA50" s="280">
        <f t="shared" si="69"/>
        <v>0</v>
      </c>
    </row>
    <row r="51" spans="1:237" s="106" customFormat="1" ht="22.5" customHeight="1" x14ac:dyDescent="0.25">
      <c r="A51" t="s">
        <v>3230</v>
      </c>
      <c r="B51" s="522" t="s">
        <v>3231</v>
      </c>
      <c r="C51" s="523">
        <v>2</v>
      </c>
      <c r="D51" s="524" t="s">
        <v>3232</v>
      </c>
      <c r="E51" s="524" t="s">
        <v>3233</v>
      </c>
      <c r="F51" s="525" t="s">
        <v>3181</v>
      </c>
      <c r="G51" s="525" t="s">
        <v>3182</v>
      </c>
      <c r="H51" s="350" t="s">
        <v>1312</v>
      </c>
      <c r="I51" s="351" t="s">
        <v>1312</v>
      </c>
      <c r="J51" s="409" t="s">
        <v>3189</v>
      </c>
      <c r="K51" s="410" t="s">
        <v>3184</v>
      </c>
      <c r="L51" s="329">
        <f>CONTINUA!BV51</f>
        <v>0</v>
      </c>
      <c r="M51" s="329">
        <f>CONTINUA!BW51</f>
        <v>0</v>
      </c>
      <c r="N51" s="657"/>
      <c r="O51" s="658" t="s">
        <v>3335</v>
      </c>
      <c r="P51" s="659">
        <v>0</v>
      </c>
      <c r="Q51" s="400"/>
      <c r="R51" s="401"/>
      <c r="S51" s="400"/>
      <c r="T51" s="401"/>
      <c r="U51" s="400"/>
      <c r="V51" s="401"/>
      <c r="W51" s="400"/>
      <c r="X51" s="401"/>
      <c r="Y51" s="400"/>
      <c r="Z51" s="401"/>
      <c r="AA51" s="400"/>
      <c r="AB51" s="401"/>
      <c r="AC51" s="400"/>
      <c r="AD51" s="401"/>
      <c r="AE51" s="400"/>
      <c r="AF51" s="401"/>
      <c r="AG51" s="400"/>
      <c r="AH51" s="401"/>
      <c r="AI51" s="400"/>
      <c r="AJ51" s="401"/>
      <c r="AK51" s="400"/>
      <c r="AL51" s="401"/>
      <c r="AM51" s="400"/>
      <c r="AN51" s="401"/>
      <c r="AO51" s="400"/>
      <c r="AP51" s="401"/>
      <c r="AQ51" s="400"/>
      <c r="AR51" s="401"/>
      <c r="AS51" s="400"/>
      <c r="AT51" s="401"/>
      <c r="AU51" s="400"/>
      <c r="AV51" s="401"/>
      <c r="AW51" s="400"/>
      <c r="AX51" s="401"/>
      <c r="AY51" s="400"/>
      <c r="AZ51" s="401"/>
      <c r="BA51" s="400"/>
      <c r="BB51" s="401"/>
      <c r="BC51" s="400"/>
      <c r="BD51" s="401"/>
      <c r="BE51" s="400"/>
      <c r="BF51" s="401"/>
      <c r="BG51" s="400"/>
      <c r="BH51" s="401"/>
      <c r="BI51" s="400"/>
      <c r="BJ51" s="401"/>
      <c r="BK51" s="400"/>
      <c r="BL51" s="401"/>
      <c r="BM51" s="400"/>
      <c r="BN51" s="401"/>
      <c r="BO51" s="400"/>
      <c r="BP51" s="401"/>
      <c r="BQ51" s="400"/>
      <c r="BR51" s="401"/>
      <c r="BS51" s="400"/>
      <c r="BT51" s="401"/>
      <c r="BU51" s="400">
        <v>1</v>
      </c>
      <c r="BV51" s="401"/>
      <c r="BW51" s="400"/>
      <c r="BX51" s="401"/>
      <c r="BY51" s="400"/>
      <c r="BZ51" s="401"/>
      <c r="CA51" s="400"/>
      <c r="CB51" s="401"/>
      <c r="CC51" s="400"/>
      <c r="CD51" s="401"/>
      <c r="CE51" s="400"/>
      <c r="CF51" s="401"/>
      <c r="CG51" s="400"/>
      <c r="CH51" s="401"/>
      <c r="CI51" s="400"/>
      <c r="CJ51" s="401"/>
      <c r="CK51" s="400"/>
      <c r="CL51" s="401"/>
      <c r="CM51" s="400"/>
      <c r="CN51" s="401"/>
      <c r="CO51" s="400"/>
      <c r="CP51" s="401"/>
      <c r="CQ51" s="400"/>
      <c r="CR51" s="401"/>
      <c r="CS51" s="400"/>
      <c r="CT51" s="401"/>
      <c r="CU51" s="400"/>
      <c r="CV51" s="401"/>
      <c r="CW51" s="400"/>
      <c r="CX51" s="401"/>
      <c r="CY51" s="400"/>
      <c r="CZ51" s="401"/>
      <c r="DA51" s="400"/>
      <c r="DB51" s="401"/>
      <c r="DC51" s="400"/>
      <c r="DD51" s="401"/>
      <c r="DE51" s="400"/>
      <c r="DF51" s="401"/>
      <c r="DG51" s="400"/>
      <c r="DH51" s="401"/>
      <c r="DI51" s="400"/>
      <c r="DJ51" s="401"/>
      <c r="DK51" s="400"/>
      <c r="DL51" s="401"/>
      <c r="DM51" s="400"/>
      <c r="DN51" s="401"/>
      <c r="DO51" s="400"/>
      <c r="DP51" s="401"/>
      <c r="DQ51" s="400"/>
      <c r="DR51" s="401"/>
      <c r="DS51" s="400"/>
      <c r="DT51" s="401"/>
      <c r="DU51" s="400"/>
      <c r="DV51" s="401"/>
      <c r="DW51" s="400"/>
      <c r="DX51" s="401"/>
      <c r="DY51" s="400"/>
      <c r="DZ51" s="401"/>
      <c r="EA51" s="400"/>
      <c r="EB51" s="401"/>
      <c r="EC51" s="400"/>
      <c r="ED51" s="401"/>
      <c r="EE51" s="400"/>
      <c r="EF51" s="401"/>
      <c r="EG51" s="400"/>
      <c r="EH51" s="401"/>
      <c r="EI51" s="400"/>
      <c r="EJ51" s="447"/>
      <c r="EK51" s="510"/>
      <c r="EL51" s="513"/>
      <c r="EM51" s="520"/>
      <c r="EN51" s="520"/>
      <c r="EO51" s="520"/>
      <c r="EP51" s="171">
        <f t="shared" si="22"/>
        <v>0</v>
      </c>
      <c r="EQ51" s="171">
        <f t="shared" si="23"/>
        <v>1</v>
      </c>
      <c r="ER51" s="171">
        <f t="shared" si="24"/>
        <v>0</v>
      </c>
      <c r="ES51" s="171">
        <f t="shared" si="25"/>
        <v>0</v>
      </c>
      <c r="ET51" s="171">
        <f t="shared" si="26"/>
        <v>0</v>
      </c>
      <c r="EU51" s="171">
        <f t="shared" si="27"/>
        <v>0</v>
      </c>
      <c r="EV51" s="172">
        <f t="shared" si="28"/>
        <v>1</v>
      </c>
      <c r="EW51" s="367">
        <f>IF(C51=4,IF(MAX(Q51:EJ53)&gt;0,(Especiall/30*(IF(($G51-$F51)=($G$5-$F$5),30,IF(DAY($G51)=31,($G51-$F51),($G51-$F51)+1)))),0),0)</f>
        <v>0</v>
      </c>
      <c r="EX51" s="248">
        <f t="shared" ref="EX51:EX54" si="70">FF51</f>
        <v>20022.150000000001</v>
      </c>
      <c r="EY51" s="174">
        <f>(L51*regular)+(M51*Cadeirantee)</f>
        <v>0</v>
      </c>
      <c r="EZ51" s="249">
        <f>SUMIF(FG51:GJ51,"&gt;0")</f>
        <v>205.45600000000002</v>
      </c>
      <c r="FA51" s="249">
        <f>SUMIF(FG51:GJ51,"&lt;0")+SUMIF(GN51:HP51,"&lt;0")</f>
        <v>-744.77800000000002</v>
      </c>
      <c r="FB51" s="174">
        <v>0</v>
      </c>
      <c r="FC51" s="175">
        <f>N51*km*'VALORES TABELA'!$B$13</f>
        <v>0</v>
      </c>
      <c r="FD51" s="250">
        <f>GL51</f>
        <v>0</v>
      </c>
      <c r="FE51" s="176">
        <f>(EW51+EW52+EW53+EW54+EX51+EX52+EX53+EX54+EY51+EY52+EY53+EY54+EY55+EZ51+EZ52+EZ53+EZ54+FA51+FA52+FA53+FA54+FC51+FC52+FC53+FC54+HY51-HZ51-IA51+FD51+FD52+FD53+FD54+FB55)</f>
        <v>19482.828000000001</v>
      </c>
      <c r="FF51" s="177">
        <f>IF(C51=4,SUM(Q51+Q52+Q53+S51+S52+S53)*Percapita/30*FF$4+(R51+R52+R53+T51+T52+T53)*Cadeirante/30*FF$4,IF(C51=3,IF(Q54+S54=10,Fixo/30*FF$4+(Q51+Q52+Q53+S51+S52+S53)*Percapita/30*FF$4+(R54+T54)*Cadeirante/30*FF$4,IF(Q54+S54&lt;=9,(Q54+S54)*Crechee/30*FF$4)+(R54+T54)*Cadeirante/30*FF$4+(Q51+Q52+Q53+S51+S52+S53)*Percapita/30*FF$4)+IF(Q54+S54&gt;=11,Fixo/30*FF$4+(Q54+S54-10)*Crechee/30*FF$4,0),IF(C51=2,IF(R51+R52+R53+R54+T51+T52+T53+T54=1,Cadeirante/30*FF$4,IF(R51+R52+R53+R54+T51+T52+T53+T54=2,Fixo/30*FF$4,IF(R51+R52+R53+R54+T51+T52+T53+T54&gt;2,Fixo/30*FF$4+(R51+R52+R53+R54+T51+T52+T53+T54-2)*Cadeirante/30*FF$4)))+(Q51+Q52+Q53+S51+S52+S53)*Percapita/30*FF$4+(Q54+S54)*Crechee/30*FF$4,IF(C51=1,IF(Q51+Q52+Q53+R51+R52+R53+S51+S52+S53+T51+T52+T53&lt;=15,(Q51+Q52+Q53+S51+S52+S53)*Percapita/30*FF$4,IF(Q51+Q52+Q53+R51+R52+R53+S51+S52+S53+T51+T52+T53&gt;=16,Fixo/30*FF$4+(Q51+Q52+Q53+R51+R52+R53+S51+S52+S53+T51+T52-16)*Percapita/30*FF$4))))))</f>
        <v>20022.150000000001</v>
      </c>
      <c r="FG51" s="177">
        <f>IF(C51=4,SUM(U51+U52+U53+W51+W52+W53)*Percapita/30*FG$4+(V51+V52+V53+X51+X52+X53)*Cadeirante/30*FG$4,IF(C51=3,IF(U54+W54=10,Fixo/30*FG$4+(U51+U52+U53+W51+W52+W53)*Percapita/30*FG$4+(V54+X54)*Cadeirante/30*FG$4,IF(U54+W54&lt;=9,(U54+W54)*Crechee/30*FG$4)+(V54+X54)*Cadeirante/30*FG$4+(U51+U52+U53+W51+W52+W53)*Percapita/30*FG$4)+IF(U54+W54&gt;=11,Fixo/30*FG$4+(U54+W54-10)*Crechee/30*FG$4,0),IF(C51=2,IF(V51+V52+V53+V54+X51+X52+X53+X54=1,Cadeirante/30*FG$4,IF(V51+V52+V53+V54+X51+X52+X53+X54=2,Fixo/30*FG$4,IF(V51+V52+V53+V54+X51+X52+X53+X54&gt;2,Fixo/30*FG$4+(V51+V52+V53+V54+X51+X52+X53+X54-2)*Cadeirante/30*FG$4)))+(U51+U52+U53+W51+W52+W53)*Percapita/30*FG$4+(U54+W54)*Crechee/30*FG$4,IF(C51=1,IF(U51+U52+U53+V51+V52+V53+W51+W52+W53+X51+X52+X53&lt;=15,(U51+U52+U53+W51+W52+W53)*Percapita/30*FG$4,IF(U51+U52+U53+V51+V52+V53+W51+W52+W53+X51+X52+X53&gt;=16,Fixo/30*FG$4+(U51+U52+U53+V51+V52+V53+W51+W52+W53+X51+X52-16)*Percapita/30*FG$4))))))</f>
        <v>-744.77800000000002</v>
      </c>
      <c r="FH51" s="177">
        <f>IF(C51=4,SUM(Y51+Y52+Y53+AA51+AA52+AA53)*Percapita/30*FH$4+(Z51+Z52+Z53+AB51+AB52+AB53)*Cadeirante/30*FH$4,IF(C51=3,IF(Y54+AA54=10,Fixo/30*FH$4+(Y51+Y52+Y53+AA51+AA52+AA53)*Percapita/30*FH$4+(Z54+AB54)*Cadeirante/30*FH$4,IF(Y54+AA54&lt;=9,(Y54+AA54)*Crechee/30*FH$4)+(Z54+AB54)*Cadeirante/30*FH$4+(Y51+Y52+Y53+AA51+AA52+AA53)*Percapita/30*FH$4)+IF(Y54+AA54&gt;=11,Fixo/30*FH$4+(Y54+AA54-10)*Crechee/30*FH$4,0),IF(C51=2,IF(Z51+Z52+Z53+Z54+AB51+AB52+AB53+AB54=1,Cadeirante/30*FH$4,IF(Z51+Z52+Z53+Z54+AB51+AB52+AB53+AB54=2,Fixo/30*FH$4,IF(Z51+Z52+Z53+Z54+AB51+AB52+AB53+AB54&gt;2,Fixo/30*FH$4+(Z51+Z52+Z53+Z54+AB51+AB52+AB53+AB54-2)*Cadeirante/30*FH$4)))+(Y51+Y52+Y53+AA51+AA52+AA53)*Percapita/30*FH$4+(Y54+AA54)*Crechee/30*FH$4,IF(C51=1,IF(Y51+Y52+Y53+Z51+Z52+Z53+AA51+AA52+AA53+AB51+AB52+AB53&lt;=15,(Y51+Y52+Y53+AA51+AA52+AA53)*Percapita/30*FH$4,IF(Y51+Y52+Y53+Z51+Z52+Z53+AA51+AA52+AA53+AB51+AB52+AB53&gt;=16,Fixo/30*FH$4+(Y51+Y52+Y53+Z51+Z52+Z53+AA51+AA52+AA53+AB51+AB52-16)*Percapita/30*FH$4))))))</f>
        <v>0</v>
      </c>
      <c r="FI51" s="177">
        <f>IF(C51=4,SUM(AC51+AC52+AC53+AE51+AE52+AE53)*Percapita/30*FI$4+(AD51+AD52+AD53+AF51+AF52+AF53)*Cadeirante/30*FI$4,IF(C51=3,IF(AC54+AE54=10,Fixo/30*FI$4+(AC51+AC52+AC53+AE51+AE52+AE53)*Percapita/30*FI$4+(AD54+AF54)*Cadeirante/30*FI$4,IF(AC54+AE54&lt;=9,(AC54+AE54)*Crechee/30*FI$4)+(AD54+AF54)*Cadeirante/30*FI$4+(AC51+AC52+AC53+AE51+AE52+AE53)*Percapita/30*FI$4)+IF(AC54+AE54&gt;=11,Fixo/30*FI$4+(AC54+AE54-10)*Crechee/30*FI$4,0),IF(C51=2,IF(AD51+AD52+AD53+AD54+AF51+AF52+AF53+AF54=1,Cadeirante/30*FI$4,IF(AD51+AD52+AD53+AD54+AF51+AF52+AF53+AF54=2,Fixo/30*FI$4,IF(AD51+AD52+AD53+AD54+AF51+AF52+AF53+AF54&gt;2,Fixo/30*FI$4+(AD51+AD52+AD53+AD54+AF51+AF52+AF53+AF54-2)*Cadeirante/30*FI$4)))+(AC51+AC52+AC53+AE51+AE52+AE53)*Percapita/30*FI$4+(AC54+AE54)*Crechee/30*FI$4,IF(C51=1,IF(AC51+AC52+AC53+AD51+AD52+AD53+AE51+AE52+AE53+AF51+AF52+AF53&lt;=15,(AC51+AC52+AC53+AE51+AE52+AE53)*Percapita/30*FI$4,IF(AC51+AC52+AC53+AD51+AD52+AD53+AE51+AE52+AE53+AF51+AF52+AF53&gt;=16,Fixo/30*FI$4+(AC51+AC52+AC53+AD51+AD52+AD53+AE51+AE52+AE53+AF51+AF52-16)*Percapita/30*FI$4))))))</f>
        <v>0</v>
      </c>
      <c r="FJ51" s="177">
        <f>IF(C51=4,SUM(AG51+AG52+AG53+AI51+AI52+AI53)*Percapita/30*FJ$4+(AH51+AH52+AH53+AJ51+AJ52+AJ53)*Cadeirante/30*FJ$4,IF(C51=3,IF(AG54+AI54=10,Fixo/30*FJ$4+(AG51+AG52+AG53+AI51+AI52+AI53)*Percapita/30*FJ$4+(AH54+AJ54)*Cadeirante/30*FJ$4,IF(AG54+AI54&lt;=9,(AG54+AI54)*Crechee/30*FJ$4)+(AH54+AJ54)*Cadeirante/30*FJ$4+(AG51+AG52+AG53+AI51+AI52+AI53)*Percapita/30*FJ$4)+IF(AG54+AI54&gt;=11,Fixo/30*FJ$4+(AG54+AI54-10)*Crechee/30*FJ$4,0),IF(C51=2,IF(AH51+AH52+AH53+AH54+AJ51+AJ52+AJ53+AJ54=1,Cadeirante/30*FJ$4,IF(AH51+AH52+AH53+AH54+AJ51+AJ52+AJ53+AJ54=2,Fixo/30*FJ$4,IF(AH51+AH52+AH53+AH54+AJ51+AJ52+AJ53+AJ54&gt;2,Fixo/30*FJ$4+(AH51+AH52+AH53+AH54+AJ51+AJ52+AJ53+AJ54-2)*Cadeirante/30*FJ$4)))+(AG51+AG52+AG53+AI51+AI52+AI53)*Percapita/30*FJ$4+(AG54+AI54)*Crechee/30*FJ$4,IF(C51=1,IF(AG51+AG52+AG53+AH51+AH52+AH53+AI51+AI52+AI53+AJ51+AJ52+AJ53&lt;=15,(AG51+AG52+AG53+AI51+AI52+AI53)*Percapita/30*FJ$4,IF(AG51+AG52+AG53+AH51+AH52+AH53+AI51+AI52+AI53+AJ51+AJ52+AJ53&gt;=16,Fixo/30*FJ$4+(AG51+AG52+AG53+AH51+AH52+AH53+AI51+AI52+AI53+AJ51+AJ52-16)*Percapita/30*FJ$4))))))</f>
        <v>0</v>
      </c>
      <c r="FK51" s="177">
        <f>IF(C51=4,SUM(AK51+AK52+AK53+AM51+AM52+AM53)*Percapita/30*FK$4+(AL51+AL52+AL53+AN51+AN52+AN53)*Cadeirante/30*FK$4,IF(C51=3,IF(AK54+AM54=10,Fixo/30*FK$4+(AK51+AK52+AK53+AM51+AM52+AM53)*Percapita/30*FK$4+(AL54+AN54)*Cadeirante/30*FK$4,IF(AK54+AM54&lt;=9,(AK54+AM54)*Crechee/30*FK$4)+(AL54+AN54)*Cadeirante/30*FK$4+(AK51+AK52+AK53+AM51+AM52+AM53)*Percapita/30*FK$4)+IF(AK54+AM54&gt;=11,Fixo/30*FK$4+(AK54+AM54-10)*Crechee/30*FK$4,0),IF(C51=2,IF(AL51+AL52+AL53+AL54+AN51+AN52+AN53+AN54=1,Cadeirante/30*FK$4,IF(AL51+AL52+AL53+AL54+AN51+AN52+AN53+AN54=2,Fixo/30*FK$4,IF(AL51+AL52+AL53+AL54+AN51+AN52+AN53+AN54&gt;2,Fixo/30*FK$4+(AL51+AL52+AL53+AL54+AN51+AN52+AN53+AN54-2)*Cadeirante/30*FK$4)))+(AK51+AK52+AK53+AM51+AM52+AM53)*Percapita/30*FK$4+(AK54+AM54)*Crechee/30*FK$4,IF(C51=1,IF(AK51+AK52+AK53+AL51+AL52+AL53+AM51+AM52+AM53+AN51+AN52+AN53&lt;=15,(AK51+AK52+AK53+AM51+AM52+AM53)*Percapita/30*FK$4,IF(AK51+AK52+AK53+AL51+AL52+AL53+AM51+AM52+AM53+AN51+AN52+AN53&gt;=16,Fixo/30*FK$4+(AK51+AK52+AK53+AL51+AL52+AL53+AM51+AM52+AM53+AN51+AN52-16)*Percapita/30*FK$4))))))</f>
        <v>0</v>
      </c>
      <c r="FL51" s="177">
        <f>IF(C51=4,SUM(AO51+AO52+AO53+AQ51+AQ52+AQ53)*Percapita/30*FL$4+(AP51+AP52+AP53+AR51+AR52+AR53)*Cadeirante/30*FL$4,IF(C51=3,IF(AO54+AQ54=10,Fixo/30*FL$4+(AO51+AO52+AO53+AQ51+AQ52+AQ53)*Percapita/30*FL$4+(AP54+AR54)*Cadeirante/30*FL$4,IF(AO54+AQ54&lt;=9,(AO54+AQ54)*Crechee/30*FL$4)+(AP54+AR54)*Cadeirante/30*FL$4+(AO51+AO52+AO53+AQ51+AQ52+AQ53)*Percapita/30*FL$4)+IF(AO54+AQ54&gt;=11,Fixo/30*FL$4+(AO54+AQ54-10)*Crechee/30*FL$4,0),IF(C51=2,IF(AP51+AP52+AP53+AP54+AR51+AR52+AR53+AR54=1,Cadeirante/30*FL$4,IF(AP51+AP52+AP53+AP54+AR51+AR52+AR53+AR54=2,Fixo/30*FL$4,IF(AP51+AP52+AP53+AP54+AR51+AR52+AR53+AR54&gt;2,Fixo/30*FL$4+(AP51+AP52+AP53+AP54+AR51+AR52+AR53+AR54-2)*Cadeirante/30*FL$4)))+(AO51+AO52+AO53+AQ51+AQ52+AQ53)*Percapita/30*FL$4+(AO54+AQ54)*Crechee/30*FL$4,IF(C51=1,IF(AO51+AO52+AO53+AP51+AP52+AP53+AQ51+AQ52+AQ53+AR51+AR52+AR53&lt;=15,(AO51+AO52+AO53+AQ51+AQ52+AQ53)*Percapita/30*FL$4,IF(AO51+AO52+AO53+AP51+AP52+AP53+AQ51+AQ52+AQ53+AR51+AR52+AR53&gt;=16,Fixo/30*FL$4+(AO51+AO52+AO53+AP51+AP52+AP53+AQ51+AQ52+AQ53+AR51+AR52-16)*Percapita/30*FL$4))))))</f>
        <v>0</v>
      </c>
      <c r="FM51" s="177">
        <f>IF(C51=4,SUM(AS51+AS52+AS53+AU51+AU52+AU53)*Percapita/30*FM$4+(AT51+AT52+AT53+AV51+AV52+AV53)*Cadeirante/30*FM$4,IF(C51=3,IF(AS54+AU54=10,Fixo/30*FM$4+(AS51+AS52+AS53+AU51+AU52+AU53)*Percapita/30*FM$4+(AT54+AV54)*Cadeirante/30*FM$4,IF(AS54+AU54&lt;=9,(AS54+AU54)*Crechee/30*FM$4)+(AT54+AV54)*Cadeirante/30*FM$4+(AS51+AS52+AS53+AU51+AU52+AU53)*Percapita/30*FM$4)+IF(AS54+AU54&gt;=11,Fixo/30*FM$4+(AS54+AU54-10)*Crechee/30*FM$4,0),IF(C51=2,IF(AT51+AT52+AT53+AT54+AV51+AV52+AV53+AV54=1,Cadeirante/30*FM$4,IF(AT51+AT52+AT53+AT54+AV51+AV52+AV53+AV54=2,Fixo/30*FM$4,IF(AT51+AT52+AT53+AT54+AV51+AV52+AV53+AV54&gt;2,Fixo/30*FM$4+(AT51+AT52+AT53+AT54+AV51+AV52+AV53+AV54-2)*Cadeirante/30*FM$4)))+(AS51+AS52+AS53+AU51+AU52+AU53)*Percapita/30*FM$4+(AS54+AU54)*Crechee/30*FM$4,IF(C51=1,IF(AS51+AS52+AS53+AT51+AT52+AT53+AU51+AU52+AU53+AV51+AV52+AV53&lt;=15,(AS51+AS52+AS53+AU51+AU52+AU53)*Percapita/30*FM$4,IF(AS51+AS52+AS53+AT51+AT52+AT53+AU51+AU52+AU53+AV51+AV52+AV53&gt;=16,Fixo/30*FM$4+(AS51+AS52+AS53+AT51+AT52+AT53+AU51+AU52+AU53+AV51+AV52-16)*Percapita/30*FM$4))))))</f>
        <v>0</v>
      </c>
      <c r="FN51" s="177">
        <f>IF(C51=4,SUM(AW51+AW52+AW53+AY51+AY52+AY53)*Percapita/30*FN$4+(AX51+AX52+AX53+AZ51+AZ52+AZ53)*Cadeirante/30*FN$4,IF(C51=3,IF(AW54+AY54=10,Fixo/30*FN$4+(AW51+AW52+AW53+AY51+AY52+AY53)*Percapita/30*FN$4+(AX54+AZ54)*Cadeirante/30*FN$4,IF(AW54+AY54&lt;=9,(AW54+AY54)*Crechee/30*FN$4)+(AX54+AZ54)*Cadeirante/30*FN$4+(AW51+AW52+AW53+AY51+AY52+AY53)*Percapita/30*FN$4)+IF(AW54+AY54&gt;=11,Fixo/30*FN$4+(AW54+AY54-10)*Crechee/30*FN$4,0),IF(C51=2,IF(AX51+AX52+AX53+AX54+AZ51+AZ52+AZ53+AZ54=1,Cadeirante/30*FN$4,IF(AX51+AX52+AX53+AX54+AZ51+AZ52+AZ53+AZ54=2,Fixo/30*FN$4,IF(AX51+AX52+AX53+AX54+AZ51+AZ52+AZ53+AZ54&gt;2,Fixo/30*FN$4+(AX51+AX52+AX53+AX54+AZ51+AZ52+AZ53+AZ54-2)*Cadeirante/30*FN$4)))+(AW51+AW52+AW53+AY51+AY52+AY53)*Percapita/30*FN$4+(AW54+AY54)*Crechee/30*FN$4,IF(C51=1,IF(AW51+AW52+AW53+AX51+AX52+AX53+AY51+AY52+AY53+AZ51+AZ52+AZ53&lt;=15,(AW51+AW52+AW53+AY51+AY52+AY53)*Percapita/30*FN$4,IF(AW51+AW52+AW53+AX51+AX52+AX53+AY51+AY52+AY53+AZ51+AZ52+AZ53&gt;=16,Fixo/30*FN$4+(AW51+AW52+AW53+AX51+AX52+AX53+AY51+AY52+AY53+AZ51+AZ52-16)*Percapita/30*FN$4))))))</f>
        <v>0</v>
      </c>
      <c r="FO51" s="177">
        <f>IF(C51=4,SUM(BA51+BA52+BA53+BC51+BC52+BC53)*Percapita/30*FO$4+(BB51+BB52+BB53+BD51+BD52+BD53)*Cadeirante/30*FO$4,IF(C51=3,IF(BA54+BC54=10,Fixo/30*FO$4+(BA51+BA52+BA53+BC51+BC52+BC53)*Percapita/30*FO$4+(BB54+BD54)*Cadeirante/30*FO$4,IF(BA54+BC54&lt;=9,(BA54+BC54)*Crechee/30*FO$4)+(BB54+BD54)*Cadeirante/30*FO$4+(BA51+BA52+BA53+BC51+BC52+BC53)*Percapita/30*FO$4)+IF(BA54+BC54&gt;=11,Fixo/30*FO$4+(BA54+BC54-10)*Crechee/30*FO$4,0),IF(C51=2,IF(BB51+BB52+BB53+BB54+BD51+BD52+BD53+BD54=1,Cadeirante/30*FO$4,IF(BB51+BB52+BB53+BB54+BD51+BD52+BD53+BD54=2,Fixo/30*FO$4,IF(BB51+BB52+BB53+BB54+BD51+BD52+BD53+BD54&gt;2,Fixo/30*FO$4+(BB51+BB52+BB53+BB54+BD51+BD52+BD53+BD54-2)*Cadeirante/30*FO$4)))+(BA51+BA52+BA53+BC51+BC52+BC53)*Percapita/30*FO$4+(BA54+BC54)*Crechee/30*FO$4,IF(C51=1,IF(BA51+BA52+BA53+BB51+BB52+BB53+BC51+BC52+BC53+BD51+BD52+BD53&lt;=15,(BA51+BA52+BA53+BC51+BC52+BC53)*Percapita/30*FO$4,IF(BA51+BA52+BA53+BB51+BB52+BB53+BC51+BC52+BC53+BD51+BD52+BD53&gt;=16,Fixo/30*FO$4+(BA51+BA52+BA53+BB51+BB52+BB53+BC51+BC52+BC53+BD51+BD52-16)*Percapita/30*FO$4))))))</f>
        <v>0</v>
      </c>
      <c r="FP51" s="177">
        <f>IF(C51=4,SUM(BE51+BE52+BE53+BG51+BG52+BG53)*Percapita/30*FP$4+(BF51+BF52+BF53+BH51+BH52+BH53)*Cadeirante/30*FP$4,IF(C51=3,IF(BE54+BG54=10,Fixo/30*FP$4+(BE51+BE52+BE53+BG51+BG52+BG53)*Percapita/30*FP$4+(BF54+BH54)*Cadeirante/30*FP$4,IF(BE54+BG54&lt;=9,(BE54+BG54)*Crechee/30*FP$4)+(BF54+BH54)*Cadeirante/30*FP$4+(BE51+BE52+BE53+BG51+BG52+BG53)*Percapita/30*FP$4)+IF(BE54+BG54&gt;=11,Fixo/30*FP$4+(BE54+BG54-10)*Crechee/30*FP$4,0),IF(C51=2,IF(BF51+BF52+BF53+BF54+BH51+BH52+BH53+BH54=1,Cadeirante/30*FP$4,IF(BF51+BF52+BF53+BF54+BH51+BH52+BH53+BH54=2,Fixo/30*FP$4,IF(BF51+BF52+BF53+BF54+BH51+BH52+BH53+BH54&gt;2,Fixo/30*FP$4+(BF51+BF52+BF53+BF54+BH51+BH52+BH53+BH54-2)*Cadeirante/30*FP$4)))+(BE51+BE52+BE53+BG51+BG52+BG53)*Percapita/30*FP$4+(BE54+BG54)*Crechee/30*FP$4,IF(C51=1,IF(BE51+BE52+BE53+BF51+BF52+BF53+BG51+BG52+BG53+BH51+BH52+BH53&lt;=15,(BE51+BE52+BE53+BG51+BG52+BG53)*Percapita/30*FP$4,IF(BE51+BE52+BE53+BF51+BF52+BF53+BG51+BG52+BG53+BH51+BH52+BH53&gt;=16,Fixo/30*FP$4+(BE51+BE52+BE53+BF51+BF52+BF53+BG51+BG52+BG53+BH51+BH52-16)*Percapita/30*FP$4))))))</f>
        <v>0</v>
      </c>
      <c r="FQ51" s="177">
        <f>IF(C51=4,SUM(BI51+BI52+BI53+BK51+BK52+BK53)*Percapita/30*FQ$4+(BJ51+BJ52+BJ53+BL51+BL52+BL53)*Cadeirante/30*FQ$4,IF(C51=3,IF(BI54+BK54=10,Fixo/30*FQ$4+(BI51+BI52+BI53+BK51+BK52+BK53)*Percapita/30*FQ$4+(BJ54+BL54)*Cadeirante/30*FQ$4,IF(BI54+BK54&lt;=9,(BI54+BK54)*Crechee/30*FQ$4)+(BJ54+BL54)*Cadeirante/30*FQ$4+(BI51+BI52+BI53+BK51+BK52+BK53)*Percapita/30*FQ$4)+IF(BI54+BK54&gt;=11,Fixo/30*FQ$4+(BI54+BK54-10)*Crechee/30*FQ$4,0),IF(C51=2,IF(BJ51+BJ52+BJ53+BJ54+BL51+BL52+BL53+BL54=1,Cadeirante/30*FQ$4,IF(BJ51+BJ52+BJ53+BJ54+BL51+BL52+BL53+BL54=2,Fixo/30*FQ$4,IF(BJ51+BJ52+BJ53+BJ54+BL51+BL52+BL53+BL54&gt;2,Fixo/30*FQ$4+(BJ51+BJ52+BJ53+BJ54+BL51+BL52+BL53+BL54-2)*Cadeirante/30*FQ$4)))+(BI51+BI52+BI53+BK51+BK52+BK53)*Percapita/30*FQ$4+(BI54+BK54)*Crechee/30*FQ$4,IF(C51=1,IF(BI51+BI52+BI53+BJ51+BJ52+BJ53+BK51+BK52+BK53+BL51+BL52+BL53&lt;=15,(BI51+BI52+BI53+BK51+BK52+BK53)*Percapita/30*FQ$4,IF(BI51+BI52+BI53+BJ51+BJ52+BJ53+BK51+BK52+BK53+BL51+BL52+BL53&gt;=16,Fixo/30*FQ$4+(BI51+BI52+BI53+BJ51+BJ52+BJ53+BK51+BK52+BK53+BL51+BL52-16)*Percapita/30*FQ$4))))))</f>
        <v>0</v>
      </c>
      <c r="FR51" s="177">
        <f>IF(C51=4,SUM(BM51+BM52+BM53+BO51+BO52+BO53)*Percapita/30*FR$4+(BN51+BN52+BN53+BP51+BP52+BP53)*Cadeirante/30*FR$4,IF(C51=3,IF(BM54+BO54=10,Fixo/30*FR$4+(BM51+BM52+BM53+BO51+BO52+BO53)*Percapita/30*FR$4+(BN54+BP54)*Cadeirante/30*FR$4,IF(BM54+BO54&lt;=9,(BM54+BO54)*Crechee/30*FR$4)+(BN54+BP54)*Cadeirante/30*FR$4+(BM51+BM52+BM53+BO51+BO52+BO53)*Percapita/30*FR$4)+IF(BM54+BO54&gt;=11,Fixo/30*FR$4+(BM54+BO54-10)*Crechee/30*FR$4,0),IF(C51=2,IF(BN51+BN52+BN53+BN54+BP51+BP52+BP53+BP54=1,Cadeirante/30*FR$4,IF(BN51+BN52+BN53+BN54+BP51+BP52+BP53+BP54=2,Fixo/30*FR$4,IF(BN51+BN52+BN53+BN54+BP51+BP52+BP53+BP54&gt;2,Fixo/30*FR$4+(BN51+BN52+BN53+BN54+BP51+BP52+BP53+BP54-2)*Cadeirante/30*FR$4)))+(BM51+BM52+BM53+BO51+BO52+BO53)*Percapita/30*FR$4+(BM54+BO54)*Crechee/30*FR$4,IF(C51=1,IF(BM51+BM52+BM53+BN51+BN52+BN53+BO51+BO52+BO53+BP51+BP52+BP53&lt;=15,(BM51+BM52+BM53+BO51+BO52+BO53)*Percapita/30*FR$4,IF(BM51+BM52+BM53+BN51+BN52+BN53+BO51+BO52+BO53+BP51+BP52+BP53&gt;=16,Fixo/30*FR$4+(BM51+BM52+BM53+BN51+BN52+BN53+BO51+BO52+BO53+BP51+BP52-16)*Percapita/30*FR$4))))))</f>
        <v>0</v>
      </c>
      <c r="FS51" s="177">
        <f>IF(C51=4,SUM(BQ51+BQ52+BQ53+BS51+BS52+BS53)*Percapita/30*FS$4+(BR51+BR52+BR53+BT51+BT52+BT53)*Cadeirante/30*FS$4,IF(C51=3,IF(BQ54+BS54=10,Fixo/30*FS$4+(BQ51+BQ52+BQ53+BS51+BS52+BS53)*Percapita/30*FS$4+(BR54+BT54)*Cadeirante/30*FS$4,IF(BQ54+BS54&lt;=9,(BQ54+BS54)*Crechee/30*FS$4)+(BR54+BT54)*Cadeirante/30*FS$4+(BQ51+BQ52+BQ53+BS51+BS52+BS53)*Percapita/30*FS$4)+IF(BQ54+BS54&gt;=11,Fixo/30*FS$4+(BQ54+BS54-10)*Crechee/30*FS$4,0),IF(C51=2,IF(BR51+BR52+BR53+BR54+BT51+BT52+BT53+BT54=1,Cadeirante/30*FS$4,IF(BR51+BR52+BR53+BR54+BT51+BT52+BT53+BT54=2,Fixo/30*FS$4,IF(BR51+BR52+BR53+BR54+BT51+BT52+BT53+BT54&gt;2,Fixo/30*FS$4+(BR51+BR52+BR53+BR54+BT51+BT52+BT53+BT54-2)*Cadeirante/30*FS$4)))+(BQ51+BQ52+BQ53+BS51+BS52+BS53)*Percapita/30*FS$4+(BQ54+BS54)*Crechee/30*FS$4,IF(C51=1,IF(BQ51+BQ52+BQ53+BR51+BR52+BR53+BS51+BS52+BS53+BT51+BT52+BT53&lt;=15,(BQ51+BQ52+BQ53+BS51+BS52+BS53)*Percapita/30*FS$4,IF(BQ51+BQ52+BQ53+BR51+BR52+BR53+BS51+BS52+BS53+BT51+BT52+BT53&gt;=16,Fixo/30*FS$4+(BQ51+BQ52+BQ53+BR51+BR52+BR53+BS51+BS52+BS53+BT51+BT52-16)*Percapita/30*FS$4))))))</f>
        <v>0</v>
      </c>
      <c r="FT51" s="177">
        <f>IF(C51=4,SUM(BU51+BU52+BU53+BW51+BW52+BW53)*Percapita/30*FT$4+(BV51+BV52+BV53+BX51+BX52+BX53)*Cadeirante/30*FT$4,IF(C51=3,IF(BU54+BW54=10,Fixo/30*FT$4+(BU51+BU52+BU53+BW51+BW52+BW53)*Percapita/30*FT$4+(BV54+BX54)*Cadeirante/30*FT$4,IF(BU54+BW54&lt;=9,(BU54+BW54)*Crechee/30*FT$4)+(BV54+BX54)*Cadeirante/30*FT$4+(BU51+BU52+BU53+BW51+BW52+BW53)*Percapita/30*FT$4)+IF(BU54+BW54&gt;=11,Fixo/30*FT$4+(BU54+BW54-10)*Crechee/30*FT$4,0),IF(C51=2,IF(BV51+BV52+BV53+BV54+BX51+BX52+BX53+BX54=1,Cadeirante/30*FT$4,IF(BV51+BV52+BV53+BV54+BX51+BX52+BX53+BX54=2,Fixo/30*FT$4,IF(BV51+BV52+BV53+BV54+BX51+BX52+BX53+BX54&gt;2,Fixo/30*FT$4+(BV51+BV52+BV53+BV54+BX51+BX52+BX53+BX54-2)*Cadeirante/30*FT$4)))+(BU51+BU52+BU53+BW51+BW52+BW53)*Percapita/30*FT$4+(BU54+BW54)*Crechee/30*FT$4,IF(C51=1,IF(BU51+BU52+BU53+BV51+BV52+BV53+BW51+BW52+BW53+BX51+BX52+BX53&lt;=15,(BU51+BU52+BU53+BW51+BW52+BW53)*Percapita/30*FT$4,IF(BU51+BU52+BU53+BV51+BV52+BV53+BW51+BW52+BW53+BX51+BX52+BX53&gt;=16,Fixo/30*FT$4+(BU51+BU52+BU53+BV51+BV52+BV53+BW51+BW52+BW53+BX51+BX52-16)*Percapita/30*FT$4))))))</f>
        <v>205.45600000000002</v>
      </c>
      <c r="FU51" s="177">
        <f>IF(C51=4,SUM(BY51+BY52+BY53+CA51+CA52+CA53)*Percapita/30*FU$4+(BZ51+BZ52+BZ53+CB51+CB52+CB53)*Cadeirante/30*FU$4,IF(C51=3,IF(BY54+CA54=10,Fixo/30*FU$4+(BY51+BY52+BY53+CA51+CA52+CA53)*Percapita/30*FU$4+(BZ54+CB54)*Cadeirante/30*FU$4,IF(BY54+CA54&lt;=9,(BY54+CA54)*Crechee/30*FU$4)+(BZ54+CB54)*Cadeirante/30*FU$4+(BY51+BY52+BY53+CA51+CA52+CA53)*Percapita/30*FU$4)+IF(BY54+CA54&gt;=11,Fixo/30*FU$4+(BY54+CA54-10)*Crechee/30*FU$4,0),IF(C51=2,IF(BZ51+BZ52+BZ53+BZ54+CB51+CB52+CB53+CB54=1,Cadeirante/30*FU$4,IF(BZ51+BZ52+BZ53+BZ54+CB51+CB52+CB53+CB54=2,Fixo/30*FU$4,IF(BZ51+BZ52+BZ53+BZ54+CB51+CB52+CB53+CB54&gt;2,Fixo/30*FU$4+(BZ51+BZ52+BZ53+BZ54+CB51+CB52+CB53+CB54-2)*Cadeirante/30*FU$4)))+(BY51+BY52+BY53+CA51+CA52+CA53)*Percapita/30*FU$4+(BY54+CA54)*Crechee/30*FU$4,IF(C51=1,IF(BY51+BY52+BY53+BZ51+BZ52+BZ53+CA51+CA52+CA53+CB51+CB52+CB53&lt;=15,(BY51+BY52+BY53+CA51+CA52+CA53)*Percapita/30*FU$4,IF(BY51+BY52+BY53+BZ51+BZ52+BZ53+CA51+CA52+CA53+CB51+CB52+CB53&gt;=16,Fixo/30*FU$4+(BY51+BY52+BY53+BZ51+BZ52+BZ53+CA51+CA52+CA53+CB51+CB52-16)*Percapita/30*FU$4))))))</f>
        <v>0</v>
      </c>
      <c r="FV51" s="177">
        <f>IF(C51=4,SUM(CC51+CC52+CC53+CE51+CE52+CE53)*Percapita/30*FV$4+(CD51+CD52+CD53+CF51+CF52+CF53)*Cadeirante/30*FV$4,IF(C51=3,IF(CC54+CE54=10,Fixo/30*FV$4+(CC51+CC52+CC53+CE51+CE52+CE53)*Percapita/30*FV$4+(CD54+CF54)*Cadeirante/30*FV$4,IF(CC54+CE54&lt;=9,(CC54+CE54)*Crechee/30*FV$4)+(CD54+CF54)*Cadeirante/30*FV$4+(CC51+CC52+CC53+CE51+CE52+CE53)*Percapita/30*FV$4)+IF(CC54+CE54&gt;=11,Fixo/30*FV$4+(CC54+CE54-10)*Crechee/30*FV$4,0),IF(C51=2,IF(CD51+CD52+CD53+CD54+CF51+CF52+CF53+CF54=1,Cadeirante/30*FV$4,IF(CD51+CD52+CD53+CD54+CF51+CF52+CF53+CF54=2,Fixo/30*FV$4,IF(CD51+CD52+CD53+CD54+CF51+CF52+CF53+CF54&gt;2,Fixo/30*FV$4+(CD51+CD52+CD53+CD54+CF51+CF52+CF53+CF54-2)*Cadeirante/30*FV$4)))+(CC51+CC52+CC53+CE51+CE52+CE53)*Percapita/30*FV$4+(CC54+CE54)*Crechee/30*FV$4,IF(C51=1,IF(CC51+CC52+CC53+CD51+CD52+CD53+CE51+CE52+CE53+CF51+CF52+CF53&lt;=15,(CC51+CC52+CC53+CE51+CE52+CE53)*Percapita/30*FV$4,IF(CC51+CC52+CC53+CD51+CD52+CD53+CE51+CE52+CE53+CF51+CF52+CF53&gt;=16,Fixo/30*FV$4+(CC51+CC52+CC53+CD51+CD52+CD53+CE51+CE52+CE53+CF51+CF52-16)*Percapita/30*FV$4))))))</f>
        <v>0</v>
      </c>
      <c r="FW51" s="177">
        <f>IF(C51=4,SUM(CG51+CG52+CG53+CI51+CI52+CI53)*Percapita/30*FW$4+(CH51+CH52+CH53+CJ51+CJ52+CJ53)*Cadeirante/30*FW$4,IF(C51=3,IF(CG54+CI54=10,Fixo/30*FW$4+(CG51+CG52+CG53+CI51+CI52+CI53)*Percapita/30*FW$4+(CH54+CJ54)*Cadeirante/30*FW$4,IF(CG54+CI54&lt;=9,(CG54+CI54)*Crechee/30*FW$4)+(CH54+CJ54)*Cadeirante/30*FW$4+(CG51+CG52+CG53+CI51+CI52+CI53)*Percapita/30*FW$4)+IF(CG54+CI54&gt;=11,Fixo/30*FW$4+(CG54+CI54-10)*Crechee/30*FW$4,0),IF(C51=2,IF(CH51+CH52+CH53+CH54+CJ51+CJ52+CJ53+CJ54=1,Cadeirante/30*FW$4,IF(CH51+CH52+CH53+CH54+CJ51+CJ52+CJ53+CJ54=2,Fixo/30*FW$4,IF(CH51+CH52+CH53+CH54+CJ51+CJ52+CJ53+CJ54&gt;2,Fixo/30*FW$4+(CH51+CH52+CH53+CH54+CJ51+CJ52+CJ53+CJ54-2)*Cadeirante/30*FW$4)))+(CG51+CG52+CG53+CI51+CI52+CI53)*Percapita/30*FW$4+(CG54+CI54)*Crechee/30*FW$4,IF(C51=1,IF(CG51+CG52+CG53+CH51+CH52+CH53+CI51+CI52+CI53+CJ51+CJ52+CJ53&lt;=15,(CG51+CG52+CG53+CI51+CI52+CI53)*Percapita/30*FW$4,IF(CG51+CG52+CG53+CH51+CH52+CH53+CI51+CI52+CI53+CJ51+CJ52+CJ53&gt;=16,Fixo/30*FW$4+(CG51+CG52+CG53+CH51+CH52+CH53+CI51+CI52+CI53+CJ51+CJ52-16)*Percapita/30*FW$4))))))</f>
        <v>0</v>
      </c>
      <c r="FX51" s="177">
        <f>IF(C51=4,SUM(CK51+CK52+CK53+CM51+CM52+CM53)*Percapita/30*FX$4+(CL51+CL52+CL53+CN51+CN52+CN53)*Cadeirante/30*FX$4,IF(C51=3,IF(CK54+CM54=10,Fixo/30*FX$4+(CK51+CK52+CK53+CM51+CM52+CM53)*Percapita/30*FX$4+(CL54+CN54)*Cadeirante/30*FX$4,IF(CK54+CM54&lt;=9,(CK54+CM54)*Crechee/30*FX$4)+(CL54+CN54)*Cadeirante/30*FX$4+(CK51+CK52+CK53+CM51+CM52+CM53)*Percapita/30*FX$4)+IF(CK54+CM54&gt;=11,Fixo/30*FX$4+(CK54+CM54-10)*Crechee/30*FX$4,0),IF(C51=2,IF(CL51+CL52+CL53+CL54+CN51+CN52+CN53+CN54=1,Cadeirante/30*FX$4,IF(CL51+CL52+CL53+CL54+CN51+CN52+CN53+CN54=2,Fixo/30*FX$4,IF(CL51+CL52+CL53+CL54+CN51+CN52+CN53+CN54&gt;2,Fixo/30*FX$4+(CL51+CL52+CL53+CL54+CN51+CN52+CN53+CN54-2)*Cadeirante/30*FX$4)))+(CK51+CK52+CK53+CM51+CM52+CM53)*Percapita/30*FX$4+(CK54+CM54)*Crechee/30*FX$4,IF(C51=1,IF(CK51+CK52+CK53+CL51+CL52+CL53+CM51+CM52+CM53+CN51+CN52+CN53&lt;=15,(CK51+CK52+CK53+CM51+CM52+CM53)*Percapita/30*FX$4,IF(CK51+CK52+CK53+CL51+CL52+CL53+CM51+CM52+CM53+CN51+CN52+CN53&gt;=16,Fixo/30*FX$4+(CK51+CK52+CK53+CL51+CL52+CL53+CM51+CM52+CM53+CN51+CN52-16)*Percapita/30*FX$4))))))</f>
        <v>0</v>
      </c>
      <c r="FY51" s="177">
        <f>IF(C51=4,SUM(CO51+CO52+CO53+CQ51+CQ52+CQ53)*Percapita/30*FY$4+(CP51+CP52+CP53+CR51+CR52+CR53)*Cadeirante/30*FY$4,IF(C51=3,IF(CO54+CQ54=10,Fixo/30*FY$4+(CO51+CO52+CO53+CQ51+CQ52+CQ53)*Percapita/30*FY$4+(CP54+CR54)*Cadeirante/30*FY$4,IF(CO54+CQ54&lt;=9,(CO54+CQ54)*Crechee/30*FY$4)+(CP54+CR54)*Cadeirante/30*FY$4+(CO51+CO52+CO53+CQ51+CQ52+CQ53)*Percapita/30*FY$4)+IF(CO54+CQ54&gt;=11,Fixo/30*FY$4+(CO54+CQ54-10)*Crechee/30*FY$4,0),IF(C51=2,IF(CP51+CP52+CP53+CP54+CR51+CR52+CR53+CR54=1,Cadeirante/30*FY$4,IF(CP51+CP52+CP53+CP54+CR51+CR52+CR53+CR54=2,Fixo/30*FY$4,IF(CP51+CP52+CP53+CP54+CR51+CR52+CR53+CR54&gt;2,Fixo/30*FY$4+(CP51+CP52+CP53+CP54+CR51+CR52+CR53+CR54-2)*Cadeirante/30*FY$4)))+(CO51+CO52+CO53+CQ51+CQ52+CQ53)*Percapita/30*FY$4+(CO54+CQ54)*Crechee/30*FY$4,IF(C51=1,IF(CO51+CO52+CO53+CP51+CP52+CP53+CQ51+CQ52+CQ53+CR51+CR52+CR53&lt;=15,(CO51+CO52+CO53+CQ51+CQ52+CQ53)*Percapita/30*FY$4,IF(CO51+CO52+CO53+CP51+CP52+CP53+CQ51+CQ52+CQ53+CR51+CR52+CR53&gt;=16,Fixo/30*FY$4+(CO51+CO52+CO53+CP51+CP52+CP53+CQ51+CQ52+CQ53+CR51+CR52-16)*Percapita/30*FY$4))))))</f>
        <v>0</v>
      </c>
      <c r="FZ51" s="177">
        <f>IF(C51=4,SUM(CS51+CS52+CS53+CU51+CU52+CU53)*Percapita/30*FZ$4+(CT51+CT52+CT53+CV51+CV52+CV53)*Cadeirante/30*FZ$4,IF(C51=3,IF(CS54+CU54=10,Fixo/30*FZ$4+(CS51+CS52+CS53+CU51+CU52+CU53)*Percapita/30*FZ$4+(CT54+CV54)*Cadeirante/30*FZ$4,IF(CS54+CU54&lt;=9,(CS54+CU54)*Crechee/30*FZ$4)+(CT54+CV54)*Cadeirante/30*FZ$4+(CS51+CS52+CS53+CU51+CU52+CU53)*Percapita/30*FZ$4)+IF(CS54+CU54&gt;=11,Fixo/30*FZ$4+(CS54+CU54-10)*Crechee/30*FZ$4,0),IF(C51=2,IF(CT51+CT52+CT53+CT54+CV51+CV52+CV53+CV54=1,Cadeirante/30*FZ$4,IF(CT51+CT52+CT53+CT54+CV51+CV52+CV53+CV54=2,Fixo/30*FZ$4,IF(CT51+CT52+CT53+CT54+CV51+CV52+CV53+CV54&gt;2,Fixo/30*FZ$4+(CT51+CT52+CT53+CT54+CV51+CV52+CV53+CV54-2)*Cadeirante/30*FZ$4)))+(CS51+CS52+CS53+CU51+CU52+CU53)*Percapita/30*FZ$4+(CS54+CU54)*Crechee/30*FZ$4,IF(C51=1,IF(CS51+CS52+CS53+CT51+CT52+CT53+CU51+CU52+CU53+CV51+CV52+CV53&lt;=15,(CS51+CS52+CS53+CU51+CU52+CU53)*Percapita/30*FZ$4,IF(CS51+CS52+CS53+CT51+CT52+CT53+CU51+CU52+CU53+CV51+CV52+CV53&gt;=16,Fixo/30*FZ$4+(CS51+CS52+CS53+CT51+CT52+CT53+CU51+CU52+CU53+CV51+CV52-16)*Percapita/30*FZ$4))))))</f>
        <v>0</v>
      </c>
      <c r="GA51" s="177">
        <f>IF(C51=4,SUM(CW51+CW52+CW53+CY51+CY52+CY53)*Percapita/30*GA$4+(CX51+CX52+CX53+CZ51+CZ52+CZ53)*Cadeirante/30*GA$4,IF(C51=3,IF(CW54+CY54=10,Fixo/30*GA$4+(CW51+CW52+CW53+CY51+CY52+CY53)*Percapita/30*GA$4+(CX54+CZ54)*Cadeirante/30*GA$4,IF(CW54+CY54&lt;=9,(CW54+CY54)*Crechee/30*GA$4)+(CX54+CZ54)*Cadeirante/30*GA$4+(CW51+CW52+CW53+CY51+CY52+CY53)*Percapita/30*GA$4)+IF(CW54+CY54&gt;=11,Fixo/30*GA$4+(CW54+CY54-10)*Crechee/30*GA$4,0),IF(C51=2,IF(CX51+CX52+CX53+CX54+CZ51+CZ52+CZ53+CZ54=1,Cadeirante/30*GA$4,IF(CX51+CX52+CX53+CX54+CZ51+CZ52+CZ53+CZ54=2,Fixo/30*GA$4,IF(CX51+CX52+CX53+CX54+CZ51+CZ52+CZ53+CZ54&gt;2,Fixo/30*GA$4+(CX51+CX52+CX53+CX54+CZ51+CZ52+CZ53+CZ54-2)*Cadeirante/30*GA$4)))+(CW51+CW52+CW53+CY51+CY52+CY53)*Percapita/30*GA$4+(CW54+CY54)*Crechee/30*GA$4,IF(C51=1,IF(CW51+CW52+CW53+CX51+CX52+CX53+CY51+CY52+CY53+CZ51+CZ52+CZ53&lt;=15,(CW51+CW52+CW53+CY51+CY52+CY53)*Percapita/30*GA$4,IF(CW51+CW52+CW53+CX51+CX52+CX53+CY51+CY52+CY53+CZ51+CZ52+CZ53&gt;=16,Fixo/30*GA$4+(CW51+CW52+CW53+CX51+CX52+CX53+CY51+CY52+CY53+CZ51+CZ52-16)*Percapita/30*GA$4))))))</f>
        <v>0</v>
      </c>
      <c r="GB51" s="177">
        <f>IF(C51=4,SUM(DA51+DA52+DA53+DC51+DC52+DC53)*Percapita/30*GB$4+(DB51+DB52+DB53+DD51+DD52+DD53)*Cadeirante/30*GB$4,IF(C51=3,IF(DA54+DC54=10,Fixo/30*GB$4+(DA51+DA52+DA53+DC51+DC52+DC53)*Percapita/30*GB$4+(DB54+DD54)*Cadeirante/30*GB$4,IF(DA54+DC54&lt;=9,(DA54+DC54)*Crechee/30*GB$4)+(DB54+DD54)*Cadeirante/30*GB$4+(DA51+DA52+DA53+DC51+DC52+DC53)*Percapita/30*GB$4)+IF(DA54+DC54&gt;=11,Fixo/30*GB$4+(DA54+DC54-10)*Crechee/30*GB$4,0),IF(C51=2,IF(DB51+DB52+DB53+DB54+DD51+DD52+DD53+DD54=1,Cadeirante/30*GB$4,IF(DB51+DB52+DB53+DB54+DD51+DD52+DD53+DD54=2,Fixo/30*GB$4,IF(DB51+DB52+DB53+DB54+DD51+DD52+DD53+DD54&gt;2,Fixo/30*GB$4+(DB51+DB52+DB53+DB54+DD51+DD52+DD53+DD54-2)*Cadeirante/30*GB$4)))+(DA51+DA52+DA53+DC51+DC52+DC53)*Percapita/30*GB$4+(DA54+DC54)*Crechee/30*GB$4,IF(C51=1,IF(DA51+DA52+DA53+DB51+DB52+DB53+DC51+DC52+DC53+DD51+DD52+DD53&lt;=15,(DA51+DA52+DA53+DC51+DC52+DC53)*Percapita/30*GB$4,IF(DA51+DA52+DA53+DB51+DB52+DB53+DC51+DC52+DC53+DD51+DD52+DD53&gt;=16,Fixo/30*GB$4+(DA51+DA52+DA53+DB51+DB52+DB53+DC51+DC52+DC53+DD51+DD52-16)*Percapita/30*GB$4))))))</f>
        <v>0</v>
      </c>
      <c r="GC51" s="177">
        <f>IF(C51=4,SUM(DE51+DE52+DE53+DG51+DG52+DG53)*Percapita/30*GC$4+(DF51+DF52+DF53+DH51+DH52+DH53)*Cadeirante/30*GC$4,IF(C51=3,IF(DE54+DG54=10,Fixo/30*GC$4+(DE51+DE52+DE53+DG51+DG52+DG53)*Percapita/30*GC$4+(DF54+DH54)*Cadeirante/30*GC$4,IF(DE54+DG54&lt;=9,(DE54+DG54)*Crechee/30*GC$4)+(DF54+DH54)*Cadeirante/30*GC$4+(DE51+DE52+DE53+DG51+DG52+DG53)*Percapita/30*GC$4)+IF(DE54+DG54&gt;=11,Fixo/30*GC$4+(DE54+DG54-10)*Crechee/30*GC$4,0),IF(C51=2,IF(DF51+DF52+DF53+DF54+DH51+DH52+DH53+DH54=1,Cadeirante/30*GC$4,IF(DF51+DF52+DF53+DF54+DH51+DH52+DH53+DH54=2,Fixo/30*GC$4,IF(DF51+DF52+DF53+DF54+DH51+DH52+DH53+DH54&gt;2,Fixo/30*GC$4+(DF51+DF52+DF53+DF54+DH51+DH52+DH53+DH54-2)*Cadeirante/30*GC$4)))+(DE51+DE52+DE53+DG51+DG52+DG53)*Percapita/30*GC$4+(DE54+DG54)*Crechee/30*GC$4,IF(C51=1,IF(DE51+DE52+DE53+DF51+DF52+DF53+DG51+DG52+DG53+DH51+DH52+DH53&lt;=15,(DE51+DE52+DE53+DG51+DG52+DG53)*Percapita/30*GC$4,IF(DE51+DE52+DE53+DF51+DF52+DF53+DG51+DG52+DG53+DH51+DH52+DH53&gt;=16,Fixo/30*GC$4+(DE51+DE52+DE53+DF51+DF52+DF53+DG51+DG52+DG53+DH51+DH52-16)*Percapita/30*GC$4))))))</f>
        <v>0</v>
      </c>
      <c r="GD51" s="177">
        <f>IF(C51=4,SUM(DI51+DI52+DI53+DK51+DK52+DK53)*Percapita/30*GD$4+(DJ51+DJ52+DJ53+DL51+DL52+DL53)*Cadeirante/30*GD$4,IF(C51=3,IF(DI54+DK54=10,Fixo/30*GD$4+(DI51+DI52+DI53+DK51+DK52+DK53)*Percapita/30*GD$4+(DJ54+DL54)*Cadeirante/30*GD$4,IF(DI54+DK54&lt;=9,(DI54+DK54)*Crechee/30*GD$4)+(DJ54+DL54)*Cadeirante/30*GD$4+(DI51+DI52+DI53+DK51+DK52+DK53)*Percapita/30*GD$4)+IF(DI54+DK54&gt;=11,Fixo/30*GD$4+(DI54+DK54-10)*Crechee/30*GD$4,0),IF(C51=2,IF(DJ51+DJ52+DJ53+DJ54+DL51+DL52+DL53+DL54=1,Cadeirante/30*GD$4,IF(DJ51+DJ52+DJ53+DJ54+DL51+DL52+DL53+DL54=2,Fixo/30*GD$4,IF(DJ51+DJ52+DJ53+DJ54+DL51+DL52+DL53+DL54&gt;2,Fixo/30*GD$4+(DJ51+DJ52+DJ53+DJ54+DL51+DL52+DL53+DL54-2)*Cadeirante/30*GD$4)))+(DI51+DI52+DI53+DK51+DK52+DK53)*Percapita/30*GD$4+(DI54+DK54)*Crechee/30*GD$4,IF(C51=1,IF(DI51+DI52+DI53+DJ51+DJ52+DJ53+DK51+DK52+DK53+DL51+DL52+DL53&lt;=15,(DI51+DI52+DI53+DK51+DK52+DK53)*Percapita/30*GD$4,IF(DI51+DI52+DI53+DJ51+DJ52+DJ53+DK51+DK52+DK53+DL51+DL52+DL53&gt;=16,Fixo/30*GD$4+(DI51+DI52+DI53+DJ51+DJ52+DJ53+DK51+DK52+DK53+DL51+DL52-16)*Percapita/30*GD$4))))))</f>
        <v>0</v>
      </c>
      <c r="GE51" s="177">
        <f>IF(C51=4,SUM(DM51+DM52+DM53+DO51+DO52+DO53)*Percapita/30*GE$4+(DN51+DN52+DN53+DP51+DP52+DP53)*Cadeirante/30*GE$4,IF(C51=3,IF(DM54+DO54=10,Fixo/30*GE$4+(DM51+DM52+DM53+DO51+DO52+DO53)*Percapita/30*GE$4+(DN54+DP54)*Cadeirante/30*GE$4,IF(DM54+DO54&lt;=9,(DM54+DO54)*Crechee/30*GE$4)+(DN54+DP54)*Cadeirante/30*GE$4+(DM51+DM52+DM53+DO51+DO52+DO53)*Percapita/30*GE$4)+IF(DM54+DO54&gt;=11,Fixo/30*GE$4+(DM54+DO54-10)*Crechee/30*GE$4,0),IF(C51=2,IF(DN51+DN52+DN53+DN54+DP51+DP52+DP53+DP54=1,Cadeirante/30*GE$4,IF(DN51+DN52+DN53+DN54+DP51+DP52+DP53+DP54=2,Fixo/30*GE$4,IF(DN51+DN52+DN53+DN54+DP51+DP52+DP53+DP54&gt;2,Fixo/30*GE$4+(DN51+DN52+DN53+DN54+DP51+DP52+DP53+DP54-2)*Cadeirante/30*GE$4)))+(DM51+DM52+DM53+DO51+DO52+DO53)*Percapita/30*GE$4+(DM54+DO54)*Crechee/30*GE$4,IF(C51=1,IF(DM51+DM52+DM53+DN51+DN52+DN53+DO51+DO52+DO53+DP51+DP52+DP53&lt;=15,(DM51+DM52+DM53+DO51+DO52+DO53)*Percapita/30*GE$4,IF(DM51+DM52+DM53+DN51+DN52+DN53+DO51+DO52+DO53+DP51+DP52+DP53&gt;=16,Fixo/30*GE$4+(DM51+DM52+DM53+DN51+DN52+DN53+DO51+DO52+DO53+DP51+DP52-16)*Percapita/30*GE$4))))))</f>
        <v>0</v>
      </c>
      <c r="GF51" s="177">
        <f>IF(C51=4,SUM(DQ51+DQ52+DQ53+DS51+DS52+DS53)*Percapita/30*GF$4+(DR51+DR52+DR53+DT51+DT52+DT53)*Cadeirante/30*GF$4,IF(C51=3,IF(DQ54+DS54=10,Fixo/30*GF$4+(DQ51+DQ52+DQ53+DS51+DS52+DS53)*Percapita/30*GF$4+(DR54+DT54)*Cadeirante/30*GF$4,IF(DQ54+DS54&lt;=9,(DQ54+DS54)*Crechee/30*GF$4)+(DR54+DT54)*Cadeirante/30*GF$4+(DQ51+DQ52+DQ53+DS51+DS52+DS53)*Percapita/30*GF$4)+IF(DQ54+DS54&gt;=11,Fixo/30*GF$4+(DQ54+DS54-10)*Crechee/30*GF$4,0),IF(C51=2,IF(DR51+DR52+DR53+DR54+DT51+DT52+DT53+DT54=1,Cadeirante/30*GF$4,IF(DR51+DR52+DR53+DR54+DT51+DT52+DT53+DT54=2,Fixo/30*GF$4,IF(DR51+DR52+DR53+DR54+DT51+DT52+DT53+DT54&gt;2,Fixo/30*GF$4+(DR51+DR52+DR53+DR54+DT51+DT52+DT53+DT54-2)*Cadeirante/30*GF$4)))+(DQ51+DQ52+DQ53+DS51+DS52+DS53)*Percapita/30*GF$4+(DQ54+DS54)*Crechee/30*GF$4,IF(C51=1,IF(DQ51+DQ52+DQ53+DR51+DR52+DR53+DS51+DS52+DS53+DT51+DT52+DT53&lt;=15,(DQ51+DQ52+DQ53+DS51+DS52+DS53)*Percapita/30*GF$4,IF(DQ51+DQ52+DQ53+DR51+DR52+DR53+DS51+DS52+DS53+DT51+DT52+DT53&gt;=16,Fixo/30*GF$4+(DQ51+DQ52+DQ53+DR51+DR52+DR53+DS51+DS52+DS53+DT51+DT52-16)*Percapita/30*GF$4))))))</f>
        <v>0</v>
      </c>
      <c r="GG51" s="177">
        <f>IF(C51=4,SUM(DU51+DU52+DU53+DW51+DW52+DW53)*Percapita/30*GG$4+(DV51+DV52+DV53+DX51+DX52+DX53)*Cadeirante/30*GG$4,IF(C51=3,IF(DU54+DW54=10,Fixo/30*GG$4+(DU51+DU52+DU53+DW51+DW52+DW53)*Percapita/30*GG$4+(DV54+DX54)*Cadeirante/30*GG$4,IF(DU54+DW54&lt;=9,(DU54+DW54)*Crechee/30*GG$4)+(DV54+DX54)*Cadeirante/30*GG$4+(DU51+DU52+DU53+DW51+DW52+DW53)*Percapita/30*GG$4)+IF(DU54+DW54&gt;=11,Fixo/30*GG$4+(DU54+DW54-10)*Crechee/30*GG$4,0),IF(C51=2,IF(DV51+DV52+DV53+DV54+DX51+DX52+DX53+DX54=1,Cadeirante/30*GG$4,IF(DV51+DV52+DV53+DV54+DX51+DX52+DX53+DX54=2,Fixo/30*GG$4,IF(DV51+DV52+DV53+DV54+DX51+DX52+DX53+DX54&gt;2,Fixo/30*GG$4+(DV51+DV52+DV53+DV54+DX51+DX52+DX53+DX54-2)*Cadeirante/30*GG$4)))+(DU51+DU52+DU53+DW51+DW52+DW53)*Percapita/30*GG$4+(DU54+DW54)*Crechee/30*GG$4,IF(C51=1,IF(DU51+DU52+DU53+DV51+DV52+DV53+DW51+DW52+DW53+DX51+DX52+DX53&lt;=15,(DU51+DU52+DU53+DW51+DW52+DW53)*Percapita/30*GG$4,IF(DU51+DU52+DU53+DV51+DV52+DV53+DW51+DW52+DW53+DX51+DX52+DX53&gt;=16,Fixo/30*GG$4+(DU51+DU52+DU53+DV51+DV52+DV53+DW51+DW52+DW53+DX51+DX52-16)*Percapita/30*GG$4))))))</f>
        <v>0</v>
      </c>
      <c r="GH51" s="177">
        <f>IF(C51=4,SUM(DY51+DY52+DY53+EA51+EA52+EA53)*Percapita/30*GH$4+(DZ51+DZ52+DZ53+EB51+EB52+EB53)*Cadeirante/30*GH$4,IF(C51=3,IF(DY54+EA54=10,Fixo/30*GH$4+(DY51+DY52+DY53+EA51+EA52+EA53)*Percapita/30*GH$4+(DZ54+EB54)*Cadeirante/30*GH$4,IF(DY54+EA54&lt;=9,(DY54+EA54)*Crechee/30*GH$4)+(DZ54+EB54)*Cadeirante/30*GH$4+(DY51+DY52+DY53+EA51+EA52+EA53)*Percapita/30*GH$4)+IF(DY54+EA54&gt;=11,Fixo/30*GH$4+(DY54+EA54-10)*Crechee/30*GH$4,0),IF(C51=2,IF(DZ51+DZ52+DZ53+DZ54+EB51+EB52+EB53+EB54=1,Cadeirante/30*GH$4,IF(DZ51+DZ52+DZ53+DZ54+EB51+EB52+EB53+EB54=2,Fixo/30*GH$4,IF(DZ51+DZ52+DZ53+DZ54+EB51+EB52+EB53+EB54&gt;2,Fixo/30*GH$4+(DZ51+DZ52+DZ53+DZ54+EB51+EB52+EB53+EB54-2)*Cadeirante/30*GH$4)))+(DY51+DY52+DY53+EA51+EA52+EA53)*Percapita/30*GH$4+(DY54+EA54)*Crechee/30*GH$4,IF(C51=1,IF(DY51+DY52+DY53+DZ51+DZ52+DZ53+EA51+EA52+EA53+EB51+EB52+EB53&lt;=15,(DY51+DY52+DY53+EA51+EA52+EA53)*Percapita/30*GH$4,IF(DY51+DY52+DY53+DZ51+DZ52+DZ53+EA51+EA52+EA53+EB51+EB52+EB53&gt;=16,Fixo/30*GH$4+(DY51+DY52+DY53+DZ51+DZ52+DZ53+EA51+EA52+EA53+EB51+EB52-16)*Percapita/30*GH$4))))))</f>
        <v>0</v>
      </c>
      <c r="GI51" s="177">
        <f>IF(C51=4,SUM(EC51+EC52+EC53+EE51+EE52+EE53)*Percapita/30*GI$4+(ED51+ED52+ED53+EF51+EF52+EF53)*Cadeirante/30*GI$4,IF(C51=3,IF(EC54+EE54=10,Fixo/30*GI$4+(EC51+EC52+EC53+EE51+EE52+EE53)*Percapita/30*GI$4+(ED54+EF54)*Cadeirante/30*GI$4,IF(EC54+EE54&lt;=9,(EC54+EE54)*Crechee/30*GI$4)+(ED54+EF54)*Cadeirante/30*GI$4+(EC51+EC52+EC53+EE51+EE52+EE53)*Percapita/30*GI$4)+IF(EC54+EE54&gt;=11,Fixo/30*GI$4+(EC54+EE54-10)*Crechee/30*GI$4,0),IF(C51=2,IF(ED51+ED52+ED53+ED54+EF51+EF52+EF53+EF54=1,Cadeirante/30*GI$4,IF(ED51+ED52+ED53+ED54+EF51+EF52+EF53+EF54=2,Fixo/30*GI$4,IF(ED51+ED52+ED53+ED54+EF51+EF52+EF53+EF54&gt;2,Fixo/30*GI$4+(ED51+ED52+ED53+ED54+EF51+EF52+EF53+EF54-2)*Cadeirante/30*GI$4)))+(EC51+EC52+EC53+EE51+EE52+EE53)*Percapita/30*GI$4+(EC54+EE54)*Crechee/30*GI$4,IF(C51=1,IF(EC51+EC52+EC53+ED51+ED52+ED53+EE51+EE52+EE53+EF51+EF52+EF53&lt;=15,(EC51+EC52+EC53+EE51+EE52+EE53)*Percapita/30*GI$4,IF(EC51+EC52+EC53+ED51+ED52+ED53+EE51+EE52+EE53+EF51+EF52+EF53&gt;=16,Fixo/30*GI$4+(EC51+EC52+EC53+ED51+ED52+ED53+EE51+EE52+EE53+EF51+EF52-16)*Percapita/30*GI$4))))))</f>
        <v>0</v>
      </c>
      <c r="GJ51" s="177">
        <f>IF(C51=4,SUM(EG51+EG52+EG53+EI51+EI52+EI53)*Percapita/30*GJ$4+(EH51+EH52+EH53+EJ51+EJ52+EJ53)*Cadeirante/30*GJ$4,IF(C51=3,IF(EG54+EI54=10,Fixo/30*GJ$4+(EG51+EG52+EG53+EI51+EI52+EI53)*Percapita/30*GJ$4+(EH54+EJ54)*Cadeirante/30*GJ$4,IF(EG54+EI54&lt;=9,(EG54+EI54)*Crechee/30*GJ$4)+(EH54+EJ54)*Cadeirante/30*GJ$4+(EG51+EG52+EG53+EI51+EI52+EI53)*Percapita/30*GJ$4)+IF(EG54+EI54&gt;=11,Fixo/30*GJ$4+(EG54+EI54-10)*Crechee/30*GJ$4,0),IF(C51=2,IF(EH51+EH52+EH53+EH54+EJ51+EJ52+EJ53+EJ54=1,Cadeirante/30*GJ$4,IF(EH51+EH52+EH53+EH54+EJ51+EJ52+EJ53+EJ54=2,Fixo/30*GJ$4,IF(EH51+EH52+EH53+EH54+EJ51+EJ52+EJ53+EJ54&gt;2,Fixo/30*GJ$4+(EH51+EH52+EH53+EH54+EJ51+EJ52+EJ53+EJ54-2)*Cadeirante/30*GJ$4)))+(EG51+EG52+EG53+EI51+EI52+EI53)*Percapita/30*GJ$4+(EG54+EI54)*Crechee/30*GJ$4,IF(C51=1,IF(EG51+EG52+EG53+EH51+EH52+EH53+EI51+EI52+EI53+EJ51+EJ52+EJ53&lt;=15,(EG51+EG52+EG53+EI51+EI52+EI53)*Percapita/30*GJ$4,IF(EG51+EG52+EG53+EH51+EH52+EH53+EI51+EI52+EI53+EJ51+EJ52+EJ53&gt;=16,Fixo/30*GJ$4+(EG51+EG52+EG53+EH51+EH52+EH53+EI51+EI52+EI53+EJ51+EJ52-16)*Percapita/30*GJ$4))))))</f>
        <v>0</v>
      </c>
      <c r="GK51" s="178"/>
      <c r="GL51" s="103">
        <f t="shared" si="30"/>
        <v>0</v>
      </c>
      <c r="GM51" s="124"/>
      <c r="GN51" s="104">
        <f>SUMIF(V51:V54,"&lt;0")*Cadeirante/30*GN$4+SUMIF(X51:X54,"&lt;0")*Cadeirante/30*GN$4</f>
        <v>0</v>
      </c>
      <c r="GO51" s="104">
        <f>SUMIF(Z51:Z54,"&lt;0")*Cadeirante/30*GO$4+SUMIF(AB51:AB54,"&lt;0")*Cadeirante/30*GO$4</f>
        <v>0</v>
      </c>
      <c r="GP51" s="104">
        <f>SUMIF(AD51:AD54,"&lt;0")*Cadeirante/30*GP$4+SUMIF(AF51:AF54,"&lt;0")*Cadeirante/30*GP$4</f>
        <v>0</v>
      </c>
      <c r="GQ51" s="104">
        <f>SUMIF(AH51:AH54,"&lt;0")*Cadeirante/30*GQ$4+SUMIF(AJ51:AJ54,"&lt;0")*Cadeirante/30*GQ$4</f>
        <v>0</v>
      </c>
      <c r="GR51" s="104">
        <f>SUMIF(AL51:AL54,"&lt;0")*Cadeirante/30*GR$4+SUMIF(AN51:AN54,"&lt;0")*Cadeirante/30*GR$4</f>
        <v>0</v>
      </c>
      <c r="GS51" s="104">
        <f>SUMIF(AP51:AP54,"&lt;0")*Cadeirante/30*GS$4+SUMIF(AR51:AR54,"&lt;0")*Cadeirante/30*GS$4</f>
        <v>0</v>
      </c>
      <c r="GT51" s="104">
        <f>SUMIF(AT51:AT54,"&lt;0")*Cadeirante/30*GT$4+SUMIF(AV51:AV54,"&lt;0")*Cadeirante/30*GT$4</f>
        <v>0</v>
      </c>
      <c r="GU51" s="104">
        <f>SUMIF(AX51:AX54,"&lt;0")*Cadeirante/30*GU$4+SUMIF(AZ51:AZ54,"&lt;0")*Cadeirante/30*GU$4</f>
        <v>0</v>
      </c>
      <c r="GV51" s="104">
        <f>SUMIF(BB51:BB54,"&lt;0")*Cadeirante/30*GV$4+SUMIF(BD51:BD54,"&lt;0")*Cadeirante/30*GV$4</f>
        <v>0</v>
      </c>
      <c r="GW51" s="104">
        <f>SUMIF(BF51:BF54,"&lt;0")*Cadeirante/30*GW$4+SUMIF(BH51:BH54,"&lt;0")*Cadeirante/30*GW$4</f>
        <v>0</v>
      </c>
      <c r="GX51" s="104">
        <f>SUMIF(BJ51:BJ54,"&lt;0")*Cadeirante/30*GX$4+SUMIF(BL51:BL54,"&lt;0")*Cadeirante/30*GX$4</f>
        <v>0</v>
      </c>
      <c r="GY51" s="104">
        <f>SUMIF(BN51:BN54,"&lt;0")*Cadeirante/30*GY$4+SUMIF(BP51:BP54,"&lt;0")*Cadeirante/30*GY$4</f>
        <v>0</v>
      </c>
      <c r="GZ51" s="104">
        <f>SUMIF(BR51:BR54,"&lt;0")*Cadeirante/30*GZ$4+SUMIF(BT51:BT54,"&lt;0")*Cadeirante/30*GZ$4</f>
        <v>0</v>
      </c>
      <c r="HA51" s="104">
        <f>SUMIF(BV51:BV54,"&lt;0")*Cadeirante/30*HA$4+SUMIF(BX51:BX54,"&lt;0")*Cadeirante/30*HA$4</f>
        <v>0</v>
      </c>
      <c r="HB51" s="104">
        <f>SUMIF(BZ51:BZ54,"&lt;0")*Cadeirante/30*HB$4+SUMIF(CB51:CB54,"&lt;0")*Cadeirante/30*HB$4</f>
        <v>0</v>
      </c>
      <c r="HC51" s="104">
        <f>SUMIF(CD51:CD54,"&lt;0")*Cadeirante/30*HC$4+SUMIF(CF51:CF54,"&lt;0")*Cadeirante/30*HC$4</f>
        <v>0</v>
      </c>
      <c r="HD51" s="104">
        <f>SUMIF(CH51:CH54,"&lt;0")*Cadeirante/30*HD$4+SUMIF(CJ51:CJ54,"&lt;0")*Cadeirante/30*HD$4</f>
        <v>0</v>
      </c>
      <c r="HE51" s="104">
        <f>SUMIF(CL51:CL54,"&lt;0")*Cadeirante/30*HE$4+SUMIF(CN51:CN54,"&lt;0")*Cadeirante/30*HE$4</f>
        <v>0</v>
      </c>
      <c r="HF51" s="104">
        <f>SUMIF(CP51:CP54,"&lt;0")*Cadeirante/30*HF$4+SUMIF(CR51:CR54,"&lt;0")*Cadeirante/30*HF$4</f>
        <v>0</v>
      </c>
      <c r="HG51" s="104">
        <f>SUMIF(CT51:CT54,"&lt;0")*Cadeirante/30*HG$4+SUMIF(CV51:CV54,"&lt;0")*Cadeirante/30*HG$4</f>
        <v>0</v>
      </c>
      <c r="HH51" s="104">
        <f>SUMIF(CX51:CX54,"&lt;0")*Cadeirante/30*HH$4+SUMIF(CZ51:CZ54,"&lt;0")*Cadeirante/30*HH$4</f>
        <v>0</v>
      </c>
      <c r="HI51" s="104">
        <f>SUMIF(DB51:DB54,"&lt;0")*Cadeirante/30*HI$4+SUMIF(DD51:DD54,"&lt;0")*Cadeirante/30*HI$4</f>
        <v>0</v>
      </c>
      <c r="HJ51" s="104">
        <f>SUMIF(DF51:DF54,"&lt;0")*Cadeirante/30*HJ$4+SUMIF(DH51:DH54,"&lt;0")*Cadeirante/30*HJ$4</f>
        <v>0</v>
      </c>
      <c r="HK51" s="104">
        <f>SUMIF(DJ51:DJ54,"&lt;0")*Cadeirante/30*HK$4+SUMIF(DL51:DL54,"&lt;0")*Cadeirante/30*HK$4</f>
        <v>0</v>
      </c>
      <c r="HL51" s="104">
        <f>SUMIF(DN51:DN54,"&lt;0")*Cadeirante/30*HL$4+SUMIF(DP51:DP54,"&lt;0")*Cadeirante/30*HL$4</f>
        <v>0</v>
      </c>
      <c r="HM51" s="104">
        <f>SUMIF(DR51:DR54,"&lt;0")*Cadeirante/30*HM$4+SUMIF(DT51:DT54,"&lt;0")*Cadeirante/30*HM$4</f>
        <v>0</v>
      </c>
      <c r="HN51" s="104">
        <f>SUMIF(DV51:DV54,"&lt;0")*Cadeirante/30*HN$4+SUMIF(DX51:DX54,"&lt;0")*Cadeirante/30*HN$4</f>
        <v>0</v>
      </c>
      <c r="HO51" s="104">
        <f>SUMIF(DZ51:DZ54,"&lt;0")*Cadeirante/30*HO$4+SUMIF(EB51:EB54,"&lt;0")*Cadeirante/30*HO$4</f>
        <v>0</v>
      </c>
      <c r="HP51" s="104">
        <f>SUMIF(ED51:ED54,"&lt;0")*Cadeirante/30*HP$4+SUMIF(EF51:EF54,"&lt;0")*Cadeirante/30*HP$4</f>
        <v>0</v>
      </c>
      <c r="HQ51" s="64"/>
      <c r="HR51" s="64"/>
      <c r="HS51" s="64"/>
      <c r="HT51" s="64"/>
      <c r="HU51" s="64"/>
      <c r="HV51" s="64"/>
      <c r="HW51" s="176">
        <v>17629.309999999998</v>
      </c>
      <c r="HX51" s="64"/>
      <c r="HY51" s="280">
        <f>IF(ISTEXT(EM51), VALUE(EM51), EM51)</f>
        <v>0</v>
      </c>
      <c r="HZ51" s="280">
        <f>IF(ISTEXT(EN51), VALUE(EN51), EN51)</f>
        <v>0</v>
      </c>
      <c r="IA51" s="280">
        <f>IF(ISTEXT(EO51), VALUE(EO51), EO51)</f>
        <v>0</v>
      </c>
      <c r="IB51" s="64" t="b">
        <f>HW51=FE51</f>
        <v>0</v>
      </c>
      <c r="IC51" s="64"/>
    </row>
    <row r="52" spans="1:237" s="106" customFormat="1" ht="22.5" customHeight="1" x14ac:dyDescent="0.25">
      <c r="A52" s="368" t="s">
        <v>3230</v>
      </c>
      <c r="B52" s="369" t="s">
        <v>3231</v>
      </c>
      <c r="C52" s="370" t="s">
        <v>3191</v>
      </c>
      <c r="D52" s="371" t="s">
        <v>3232</v>
      </c>
      <c r="E52" s="371" t="s">
        <v>3233</v>
      </c>
      <c r="F52" s="372" t="s">
        <v>3181</v>
      </c>
      <c r="G52" s="372" t="s">
        <v>3182</v>
      </c>
      <c r="H52" s="373" t="s">
        <v>1312</v>
      </c>
      <c r="I52" s="374" t="s">
        <v>1312</v>
      </c>
      <c r="J52" s="421" t="s">
        <v>3189</v>
      </c>
      <c r="K52" s="421" t="s">
        <v>3185</v>
      </c>
      <c r="L52" s="329">
        <f>CONTINUA!BV52</f>
        <v>0</v>
      </c>
      <c r="M52" s="329">
        <f>CONTINUA!BW52</f>
        <v>0</v>
      </c>
      <c r="N52" s="657"/>
      <c r="O52" s="658" t="s">
        <v>3335</v>
      </c>
      <c r="P52" s="659">
        <v>0</v>
      </c>
      <c r="Q52" s="400">
        <v>6</v>
      </c>
      <c r="R52" s="401">
        <v>6</v>
      </c>
      <c r="S52" s="400"/>
      <c r="T52" s="401">
        <v>1</v>
      </c>
      <c r="U52" s="400">
        <v>-2</v>
      </c>
      <c r="V52" s="401"/>
      <c r="W52" s="400"/>
      <c r="X52" s="401"/>
      <c r="Y52" s="400"/>
      <c r="Z52" s="401"/>
      <c r="AA52" s="400"/>
      <c r="AB52" s="401"/>
      <c r="AC52" s="400"/>
      <c r="AD52" s="401"/>
      <c r="AE52" s="400"/>
      <c r="AF52" s="401"/>
      <c r="AG52" s="400"/>
      <c r="AH52" s="401"/>
      <c r="AI52" s="400"/>
      <c r="AJ52" s="401"/>
      <c r="AK52" s="400"/>
      <c r="AL52" s="401"/>
      <c r="AM52" s="400"/>
      <c r="AN52" s="401"/>
      <c r="AO52" s="400"/>
      <c r="AP52" s="401"/>
      <c r="AQ52" s="400"/>
      <c r="AR52" s="401"/>
      <c r="AS52" s="400"/>
      <c r="AT52" s="401"/>
      <c r="AU52" s="400"/>
      <c r="AV52" s="401"/>
      <c r="AW52" s="400"/>
      <c r="AX52" s="401"/>
      <c r="AY52" s="400"/>
      <c r="AZ52" s="401"/>
      <c r="BA52" s="400"/>
      <c r="BB52" s="401"/>
      <c r="BC52" s="400"/>
      <c r="BD52" s="401"/>
      <c r="BE52" s="400"/>
      <c r="BF52" s="401"/>
      <c r="BG52" s="400"/>
      <c r="BH52" s="401"/>
      <c r="BI52" s="400"/>
      <c r="BJ52" s="401"/>
      <c r="BK52" s="400"/>
      <c r="BL52" s="401"/>
      <c r="BM52" s="400"/>
      <c r="BN52" s="401"/>
      <c r="BO52" s="400"/>
      <c r="BP52" s="401"/>
      <c r="BQ52" s="400"/>
      <c r="BR52" s="401"/>
      <c r="BS52" s="400"/>
      <c r="BT52" s="401"/>
      <c r="BU52" s="400"/>
      <c r="BV52" s="401"/>
      <c r="BW52" s="400"/>
      <c r="BX52" s="401"/>
      <c r="BY52" s="400"/>
      <c r="BZ52" s="401"/>
      <c r="CA52" s="400"/>
      <c r="CB52" s="401"/>
      <c r="CC52" s="400"/>
      <c r="CD52" s="401"/>
      <c r="CE52" s="400"/>
      <c r="CF52" s="401"/>
      <c r="CG52" s="400"/>
      <c r="CH52" s="401"/>
      <c r="CI52" s="400"/>
      <c r="CJ52" s="401"/>
      <c r="CK52" s="400"/>
      <c r="CL52" s="401"/>
      <c r="CM52" s="400"/>
      <c r="CN52" s="401"/>
      <c r="CO52" s="400"/>
      <c r="CP52" s="401"/>
      <c r="CQ52" s="400"/>
      <c r="CR52" s="401"/>
      <c r="CS52" s="400"/>
      <c r="CT52" s="401"/>
      <c r="CU52" s="400"/>
      <c r="CV52" s="401"/>
      <c r="CW52" s="400"/>
      <c r="CX52" s="401"/>
      <c r="CY52" s="400"/>
      <c r="CZ52" s="401"/>
      <c r="DA52" s="400"/>
      <c r="DB52" s="401"/>
      <c r="DC52" s="400"/>
      <c r="DD52" s="401"/>
      <c r="DE52" s="400"/>
      <c r="DF52" s="401"/>
      <c r="DG52" s="400"/>
      <c r="DH52" s="401"/>
      <c r="DI52" s="400"/>
      <c r="DJ52" s="401"/>
      <c r="DK52" s="400"/>
      <c r="DL52" s="401"/>
      <c r="DM52" s="400"/>
      <c r="DN52" s="401"/>
      <c r="DO52" s="400"/>
      <c r="DP52" s="401"/>
      <c r="DQ52" s="400"/>
      <c r="DR52" s="401"/>
      <c r="DS52" s="400"/>
      <c r="DT52" s="401"/>
      <c r="DU52" s="400"/>
      <c r="DV52" s="401"/>
      <c r="DW52" s="400"/>
      <c r="DX52" s="401"/>
      <c r="DY52" s="400"/>
      <c r="DZ52" s="401"/>
      <c r="EA52" s="400"/>
      <c r="EB52" s="401"/>
      <c r="EC52" s="400"/>
      <c r="ED52" s="401"/>
      <c r="EE52" s="400"/>
      <c r="EF52" s="401"/>
      <c r="EG52" s="400"/>
      <c r="EH52" s="401"/>
      <c r="EI52" s="400"/>
      <c r="EJ52" s="447"/>
      <c r="EK52" s="511"/>
      <c r="EL52" s="514"/>
      <c r="EM52" s="448"/>
      <c r="EN52" s="344"/>
      <c r="EO52" s="345"/>
      <c r="EP52" s="171">
        <f t="shared" si="22"/>
        <v>6</v>
      </c>
      <c r="EQ52" s="171">
        <f t="shared" si="23"/>
        <v>-2</v>
      </c>
      <c r="ER52" s="171">
        <f t="shared" si="24"/>
        <v>0</v>
      </c>
      <c r="ES52" s="171">
        <f t="shared" si="25"/>
        <v>6</v>
      </c>
      <c r="ET52" s="171">
        <f t="shared" si="26"/>
        <v>0</v>
      </c>
      <c r="EU52" s="171">
        <f t="shared" si="27"/>
        <v>1</v>
      </c>
      <c r="EV52" s="172">
        <f t="shared" si="28"/>
        <v>11</v>
      </c>
      <c r="EW52" s="173"/>
      <c r="EX52" s="248">
        <f t="shared" si="70"/>
        <v>0</v>
      </c>
      <c r="EY52" s="174">
        <f>(L52*regular)+(M52*Cadeirantee)</f>
        <v>0</v>
      </c>
      <c r="EZ52" s="249">
        <f>SUMIF(FG52:GJ52,"&gt;0")</f>
        <v>0</v>
      </c>
      <c r="FA52" s="249">
        <f>SUMIF(FG52:GJ52,"&lt;0")+SUMIF(GN52:HP52,"&lt;0")</f>
        <v>0</v>
      </c>
      <c r="FB52" s="174">
        <v>0</v>
      </c>
      <c r="FC52" s="126">
        <f>N52*km*'VALORES TABELA'!$B$13</f>
        <v>0</v>
      </c>
      <c r="FD52" s="250">
        <f t="shared" ref="FD52:FD55" si="71">GL52</f>
        <v>0</v>
      </c>
      <c r="FE52" s="105"/>
      <c r="FF52" s="119"/>
      <c r="FG52" s="119"/>
      <c r="FH52" s="119"/>
      <c r="FI52" s="119"/>
      <c r="FJ52" s="119"/>
      <c r="FK52" s="119"/>
      <c r="FL52" s="119"/>
      <c r="FM52" s="119"/>
      <c r="FN52" s="119"/>
      <c r="FO52" s="119"/>
      <c r="FP52" s="119"/>
      <c r="FQ52" s="119"/>
      <c r="FR52" s="119"/>
      <c r="FS52" s="119"/>
      <c r="FT52" s="119"/>
      <c r="FU52" s="119"/>
      <c r="FV52" s="119"/>
      <c r="FW52" s="119"/>
      <c r="FX52" s="119"/>
      <c r="FY52" s="119"/>
      <c r="FZ52" s="119"/>
      <c r="GA52" s="119"/>
      <c r="GB52" s="119"/>
      <c r="GC52" s="119"/>
      <c r="GD52" s="119"/>
      <c r="GE52" s="119"/>
      <c r="GF52" s="119"/>
      <c r="GG52" s="119"/>
      <c r="GH52" s="119"/>
      <c r="GI52" s="119"/>
      <c r="GJ52" s="119"/>
      <c r="GK52" s="251"/>
      <c r="GL52" s="103">
        <f t="shared" si="30"/>
        <v>0</v>
      </c>
      <c r="GM52" s="124"/>
      <c r="GN52" s="104"/>
      <c r="GO52" s="104"/>
      <c r="GP52" s="104"/>
      <c r="GQ52" s="104"/>
      <c r="GR52" s="104"/>
      <c r="GS52" s="104"/>
      <c r="GT52" s="104"/>
      <c r="GU52" s="104"/>
      <c r="GV52" s="104"/>
      <c r="GW52" s="104"/>
      <c r="GX52" s="104"/>
      <c r="GY52" s="104"/>
      <c r="GZ52" s="104"/>
      <c r="HA52" s="104"/>
      <c r="HB52" s="104"/>
      <c r="HC52" s="104"/>
      <c r="HD52" s="104"/>
      <c r="HE52" s="104"/>
      <c r="HF52" s="104"/>
      <c r="HG52" s="104"/>
      <c r="HH52" s="104"/>
      <c r="HI52" s="104"/>
      <c r="HJ52" s="104"/>
      <c r="HK52" s="104"/>
      <c r="HL52" s="104"/>
      <c r="HM52" s="104"/>
      <c r="HN52" s="104"/>
      <c r="HO52" s="104"/>
      <c r="HP52" s="104"/>
      <c r="HQ52" s="64"/>
      <c r="HR52" s="64"/>
      <c r="HS52" s="64"/>
      <c r="HT52" s="64"/>
      <c r="HU52" s="64"/>
      <c r="HV52" s="64"/>
      <c r="HW52" s="105"/>
      <c r="HX52" s="64"/>
      <c r="HY52" s="280">
        <f t="shared" ref="HY52:HY55" si="72">IF(ISTEXT(EM52), VALUE(EM52), EM52)</f>
        <v>0</v>
      </c>
      <c r="HZ52" s="280">
        <f t="shared" ref="HZ52:HZ55" si="73">IF(ISTEXT(EN52), VALUE(EN52), EN52)</f>
        <v>0</v>
      </c>
      <c r="IA52" s="280">
        <f t="shared" ref="IA52:IA55" si="74">IF(ISTEXT(EO52), VALUE(EO52), EO52)</f>
        <v>0</v>
      </c>
      <c r="IB52" s="64"/>
      <c r="IC52" s="64"/>
    </row>
    <row r="53" spans="1:237" s="106" customFormat="1" ht="22.5" customHeight="1" x14ac:dyDescent="0.25">
      <c r="A53" s="368" t="s">
        <v>3230</v>
      </c>
      <c r="B53" s="369" t="s">
        <v>3231</v>
      </c>
      <c r="C53" s="375" t="s">
        <v>3191</v>
      </c>
      <c r="D53" s="371" t="s">
        <v>3232</v>
      </c>
      <c r="E53" s="371" t="s">
        <v>3233</v>
      </c>
      <c r="F53" s="376" t="s">
        <v>3181</v>
      </c>
      <c r="G53" s="376" t="s">
        <v>3182</v>
      </c>
      <c r="H53" s="373" t="s">
        <v>1312</v>
      </c>
      <c r="I53" s="374" t="s">
        <v>1312</v>
      </c>
      <c r="J53" s="421" t="s">
        <v>3189</v>
      </c>
      <c r="K53" s="422" t="s">
        <v>3186</v>
      </c>
      <c r="L53" s="329">
        <f>CONTINUA!BV53</f>
        <v>0</v>
      </c>
      <c r="M53" s="329">
        <f>CONTINUA!BW53</f>
        <v>0</v>
      </c>
      <c r="N53" s="657"/>
      <c r="O53" s="658" t="s">
        <v>3335</v>
      </c>
      <c r="P53" s="659">
        <v>0</v>
      </c>
      <c r="Q53" s="400"/>
      <c r="R53" s="401"/>
      <c r="S53" s="400"/>
      <c r="T53" s="401"/>
      <c r="U53" s="400"/>
      <c r="V53" s="401"/>
      <c r="W53" s="400"/>
      <c r="X53" s="401"/>
      <c r="Y53" s="400"/>
      <c r="Z53" s="401"/>
      <c r="AA53" s="400"/>
      <c r="AB53" s="401"/>
      <c r="AC53" s="400"/>
      <c r="AD53" s="401"/>
      <c r="AE53" s="400"/>
      <c r="AF53" s="401"/>
      <c r="AG53" s="400"/>
      <c r="AH53" s="401"/>
      <c r="AI53" s="400"/>
      <c r="AJ53" s="401"/>
      <c r="AK53" s="400"/>
      <c r="AL53" s="401"/>
      <c r="AM53" s="400"/>
      <c r="AN53" s="401"/>
      <c r="AO53" s="400"/>
      <c r="AP53" s="401"/>
      <c r="AQ53" s="400"/>
      <c r="AR53" s="401"/>
      <c r="AS53" s="400"/>
      <c r="AT53" s="401"/>
      <c r="AU53" s="400"/>
      <c r="AV53" s="401"/>
      <c r="AW53" s="400"/>
      <c r="AX53" s="401"/>
      <c r="AY53" s="400"/>
      <c r="AZ53" s="401"/>
      <c r="BA53" s="400"/>
      <c r="BB53" s="401"/>
      <c r="BC53" s="400"/>
      <c r="BD53" s="401"/>
      <c r="BE53" s="400"/>
      <c r="BF53" s="401"/>
      <c r="BG53" s="400"/>
      <c r="BH53" s="401"/>
      <c r="BI53" s="400"/>
      <c r="BJ53" s="401"/>
      <c r="BK53" s="400"/>
      <c r="BL53" s="401"/>
      <c r="BM53" s="400"/>
      <c r="BN53" s="401"/>
      <c r="BO53" s="400"/>
      <c r="BP53" s="401"/>
      <c r="BQ53" s="400"/>
      <c r="BR53" s="401"/>
      <c r="BS53" s="400"/>
      <c r="BT53" s="401"/>
      <c r="BU53" s="400"/>
      <c r="BV53" s="401"/>
      <c r="BW53" s="400"/>
      <c r="BX53" s="401"/>
      <c r="BY53" s="400"/>
      <c r="BZ53" s="401"/>
      <c r="CA53" s="400"/>
      <c r="CB53" s="401"/>
      <c r="CC53" s="400"/>
      <c r="CD53" s="401"/>
      <c r="CE53" s="400"/>
      <c r="CF53" s="401"/>
      <c r="CG53" s="400"/>
      <c r="CH53" s="401"/>
      <c r="CI53" s="400"/>
      <c r="CJ53" s="401"/>
      <c r="CK53" s="400"/>
      <c r="CL53" s="401"/>
      <c r="CM53" s="400"/>
      <c r="CN53" s="401"/>
      <c r="CO53" s="400"/>
      <c r="CP53" s="401"/>
      <c r="CQ53" s="400"/>
      <c r="CR53" s="401"/>
      <c r="CS53" s="400"/>
      <c r="CT53" s="401"/>
      <c r="CU53" s="400"/>
      <c r="CV53" s="401"/>
      <c r="CW53" s="400"/>
      <c r="CX53" s="401"/>
      <c r="CY53" s="400"/>
      <c r="CZ53" s="401"/>
      <c r="DA53" s="400"/>
      <c r="DB53" s="401"/>
      <c r="DC53" s="400"/>
      <c r="DD53" s="401"/>
      <c r="DE53" s="400"/>
      <c r="DF53" s="401"/>
      <c r="DG53" s="400"/>
      <c r="DH53" s="401"/>
      <c r="DI53" s="400"/>
      <c r="DJ53" s="401"/>
      <c r="DK53" s="400"/>
      <c r="DL53" s="401"/>
      <c r="DM53" s="400"/>
      <c r="DN53" s="401"/>
      <c r="DO53" s="400"/>
      <c r="DP53" s="401"/>
      <c r="DQ53" s="400"/>
      <c r="DR53" s="401"/>
      <c r="DS53" s="400"/>
      <c r="DT53" s="401"/>
      <c r="DU53" s="400"/>
      <c r="DV53" s="401"/>
      <c r="DW53" s="400"/>
      <c r="DX53" s="401"/>
      <c r="DY53" s="400"/>
      <c r="DZ53" s="401"/>
      <c r="EA53" s="400"/>
      <c r="EB53" s="401"/>
      <c r="EC53" s="400"/>
      <c r="ED53" s="401"/>
      <c r="EE53" s="400"/>
      <c r="EF53" s="401"/>
      <c r="EG53" s="400"/>
      <c r="EH53" s="401"/>
      <c r="EI53" s="400"/>
      <c r="EJ53" s="447"/>
      <c r="EK53" s="511"/>
      <c r="EL53" s="514"/>
      <c r="EM53" s="448"/>
      <c r="EN53" s="344"/>
      <c r="EO53" s="345"/>
      <c r="EP53" s="171">
        <f t="shared" si="22"/>
        <v>0</v>
      </c>
      <c r="EQ53" s="171">
        <f t="shared" si="23"/>
        <v>0</v>
      </c>
      <c r="ER53" s="171">
        <f t="shared" si="24"/>
        <v>0</v>
      </c>
      <c r="ES53" s="171">
        <f t="shared" si="25"/>
        <v>0</v>
      </c>
      <c r="ET53" s="171">
        <f t="shared" si="26"/>
        <v>0</v>
      </c>
      <c r="EU53" s="171">
        <f t="shared" si="27"/>
        <v>0</v>
      </c>
      <c r="EV53" s="172">
        <f t="shared" si="28"/>
        <v>0</v>
      </c>
      <c r="EW53" s="125"/>
      <c r="EX53" s="248">
        <f t="shared" si="70"/>
        <v>0</v>
      </c>
      <c r="EY53" s="174">
        <f>(L53*regular)+(M53*Cadeirantee)</f>
        <v>0</v>
      </c>
      <c r="EZ53" s="249">
        <f>SUMIF(FG53:GJ53,"&gt;0")</f>
        <v>0</v>
      </c>
      <c r="FA53" s="249">
        <f>SUMIF(FG53:GJ53,"&lt;0")+SUMIF(GN53:HP53,"&lt;0")</f>
        <v>0</v>
      </c>
      <c r="FB53" s="174">
        <v>0</v>
      </c>
      <c r="FC53" s="126">
        <f>N53*km*'VALORES TABELA'!$B$13</f>
        <v>0</v>
      </c>
      <c r="FD53" s="250">
        <f t="shared" si="71"/>
        <v>0</v>
      </c>
      <c r="FE53" s="105"/>
      <c r="FF53" s="108"/>
      <c r="FG53" s="108"/>
      <c r="FH53" s="108"/>
      <c r="FI53" s="108"/>
      <c r="FJ53" s="108"/>
      <c r="FK53" s="108"/>
      <c r="FL53" s="108"/>
      <c r="FM53" s="108"/>
      <c r="FN53" s="108"/>
      <c r="FO53" s="108"/>
      <c r="FP53" s="108"/>
      <c r="FQ53" s="108"/>
      <c r="FR53" s="108"/>
      <c r="FS53" s="108"/>
      <c r="FT53" s="108"/>
      <c r="FU53" s="108"/>
      <c r="FV53" s="108"/>
      <c r="FW53" s="108"/>
      <c r="FX53" s="108"/>
      <c r="FY53" s="108"/>
      <c r="FZ53" s="108"/>
      <c r="GA53" s="108"/>
      <c r="GB53" s="108"/>
      <c r="GC53" s="108"/>
      <c r="GD53" s="108"/>
      <c r="GE53" s="108"/>
      <c r="GF53" s="108"/>
      <c r="GG53" s="108"/>
      <c r="GH53" s="108"/>
      <c r="GI53" s="108"/>
      <c r="GJ53" s="108"/>
      <c r="GK53" s="251"/>
      <c r="GL53" s="103">
        <f t="shared" si="30"/>
        <v>0</v>
      </c>
      <c r="GM53" s="124"/>
      <c r="GN53" s="104"/>
      <c r="GO53" s="104"/>
      <c r="GP53" s="104"/>
      <c r="GQ53" s="104"/>
      <c r="GR53" s="104"/>
      <c r="GS53" s="104"/>
      <c r="GT53" s="104"/>
      <c r="GU53" s="104"/>
      <c r="GV53" s="104"/>
      <c r="GW53" s="104"/>
      <c r="GX53" s="104"/>
      <c r="GY53" s="104"/>
      <c r="GZ53" s="104"/>
      <c r="HA53" s="104"/>
      <c r="HB53" s="104"/>
      <c r="HC53" s="104"/>
      <c r="HD53" s="104"/>
      <c r="HE53" s="104"/>
      <c r="HF53" s="104"/>
      <c r="HG53" s="104"/>
      <c r="HH53" s="104"/>
      <c r="HI53" s="104"/>
      <c r="HJ53" s="104"/>
      <c r="HK53" s="104"/>
      <c r="HL53" s="104"/>
      <c r="HM53" s="104"/>
      <c r="HN53" s="104"/>
      <c r="HO53" s="104"/>
      <c r="HP53" s="104"/>
      <c r="HQ53" s="64"/>
      <c r="HR53" s="64"/>
      <c r="HS53" s="64"/>
      <c r="HT53" s="64"/>
      <c r="HU53" s="64"/>
      <c r="HV53" s="64"/>
      <c r="HW53" s="105"/>
      <c r="HX53" s="64"/>
      <c r="HY53" s="280">
        <f t="shared" si="72"/>
        <v>0</v>
      </c>
      <c r="HZ53" s="280">
        <f t="shared" si="73"/>
        <v>0</v>
      </c>
      <c r="IA53" s="280">
        <f t="shared" si="74"/>
        <v>0</v>
      </c>
      <c r="IB53" s="64"/>
      <c r="IC53" s="64"/>
    </row>
    <row r="54" spans="1:237" s="106" customFormat="1" ht="22.5" customHeight="1" x14ac:dyDescent="0.25">
      <c r="A54" s="368" t="s">
        <v>3230</v>
      </c>
      <c r="B54" s="369" t="s">
        <v>3231</v>
      </c>
      <c r="C54" s="375" t="s">
        <v>3191</v>
      </c>
      <c r="D54" s="371" t="s">
        <v>3232</v>
      </c>
      <c r="E54" s="371" t="s">
        <v>3233</v>
      </c>
      <c r="F54" s="376" t="s">
        <v>3181</v>
      </c>
      <c r="G54" s="376" t="s">
        <v>3182</v>
      </c>
      <c r="H54" s="373" t="s">
        <v>1312</v>
      </c>
      <c r="I54" s="374" t="s">
        <v>1312</v>
      </c>
      <c r="J54" s="421" t="s">
        <v>3189</v>
      </c>
      <c r="K54" s="423" t="s">
        <v>3187</v>
      </c>
      <c r="L54" s="329">
        <f>CONTINUA!BV54</f>
        <v>0</v>
      </c>
      <c r="M54" s="329">
        <f>CONTINUA!BW54</f>
        <v>0</v>
      </c>
      <c r="N54" s="657"/>
      <c r="O54" s="658" t="s">
        <v>3335</v>
      </c>
      <c r="P54" s="659">
        <v>0</v>
      </c>
      <c r="Q54" s="400"/>
      <c r="R54" s="401"/>
      <c r="S54" s="400"/>
      <c r="T54" s="401"/>
      <c r="U54" s="400"/>
      <c r="V54" s="401"/>
      <c r="W54" s="400"/>
      <c r="X54" s="401"/>
      <c r="Y54" s="400"/>
      <c r="Z54" s="401"/>
      <c r="AA54" s="400"/>
      <c r="AB54" s="401"/>
      <c r="AC54" s="400"/>
      <c r="AD54" s="401"/>
      <c r="AE54" s="400"/>
      <c r="AF54" s="401"/>
      <c r="AG54" s="400"/>
      <c r="AH54" s="401"/>
      <c r="AI54" s="400"/>
      <c r="AJ54" s="401"/>
      <c r="AK54" s="400"/>
      <c r="AL54" s="401"/>
      <c r="AM54" s="400"/>
      <c r="AN54" s="401"/>
      <c r="AO54" s="400"/>
      <c r="AP54" s="401"/>
      <c r="AQ54" s="400"/>
      <c r="AR54" s="401"/>
      <c r="AS54" s="400"/>
      <c r="AT54" s="401"/>
      <c r="AU54" s="400"/>
      <c r="AV54" s="401"/>
      <c r="AW54" s="400"/>
      <c r="AX54" s="401"/>
      <c r="AY54" s="400"/>
      <c r="AZ54" s="401"/>
      <c r="BA54" s="400"/>
      <c r="BB54" s="401"/>
      <c r="BC54" s="400"/>
      <c r="BD54" s="401"/>
      <c r="BE54" s="400"/>
      <c r="BF54" s="401"/>
      <c r="BG54" s="400"/>
      <c r="BH54" s="401"/>
      <c r="BI54" s="400"/>
      <c r="BJ54" s="401"/>
      <c r="BK54" s="400"/>
      <c r="BL54" s="401"/>
      <c r="BM54" s="400"/>
      <c r="BN54" s="401"/>
      <c r="BO54" s="400"/>
      <c r="BP54" s="401"/>
      <c r="BQ54" s="400"/>
      <c r="BR54" s="401"/>
      <c r="BS54" s="400"/>
      <c r="BT54" s="401"/>
      <c r="BU54" s="400"/>
      <c r="BV54" s="401"/>
      <c r="BW54" s="400"/>
      <c r="BX54" s="401"/>
      <c r="BY54" s="400"/>
      <c r="BZ54" s="401"/>
      <c r="CA54" s="400"/>
      <c r="CB54" s="401"/>
      <c r="CC54" s="400"/>
      <c r="CD54" s="401"/>
      <c r="CE54" s="400"/>
      <c r="CF54" s="401"/>
      <c r="CG54" s="400"/>
      <c r="CH54" s="401"/>
      <c r="CI54" s="400"/>
      <c r="CJ54" s="401"/>
      <c r="CK54" s="400"/>
      <c r="CL54" s="401"/>
      <c r="CM54" s="400"/>
      <c r="CN54" s="401"/>
      <c r="CO54" s="400"/>
      <c r="CP54" s="401"/>
      <c r="CQ54" s="400"/>
      <c r="CR54" s="401"/>
      <c r="CS54" s="400"/>
      <c r="CT54" s="401"/>
      <c r="CU54" s="400"/>
      <c r="CV54" s="401"/>
      <c r="CW54" s="400"/>
      <c r="CX54" s="401"/>
      <c r="CY54" s="400"/>
      <c r="CZ54" s="401"/>
      <c r="DA54" s="400"/>
      <c r="DB54" s="401"/>
      <c r="DC54" s="400"/>
      <c r="DD54" s="401"/>
      <c r="DE54" s="400"/>
      <c r="DF54" s="401"/>
      <c r="DG54" s="400"/>
      <c r="DH54" s="401"/>
      <c r="DI54" s="400"/>
      <c r="DJ54" s="401"/>
      <c r="DK54" s="400"/>
      <c r="DL54" s="401"/>
      <c r="DM54" s="400"/>
      <c r="DN54" s="401"/>
      <c r="DO54" s="400"/>
      <c r="DP54" s="401"/>
      <c r="DQ54" s="400"/>
      <c r="DR54" s="401"/>
      <c r="DS54" s="400"/>
      <c r="DT54" s="401"/>
      <c r="DU54" s="400"/>
      <c r="DV54" s="401"/>
      <c r="DW54" s="400"/>
      <c r="DX54" s="401"/>
      <c r="DY54" s="400"/>
      <c r="DZ54" s="401"/>
      <c r="EA54" s="400"/>
      <c r="EB54" s="401"/>
      <c r="EC54" s="400"/>
      <c r="ED54" s="401"/>
      <c r="EE54" s="400"/>
      <c r="EF54" s="401"/>
      <c r="EG54" s="400"/>
      <c r="EH54" s="401"/>
      <c r="EI54" s="400"/>
      <c r="EJ54" s="447"/>
      <c r="EK54" s="511"/>
      <c r="EL54" s="514"/>
      <c r="EM54" s="448"/>
      <c r="EN54" s="344"/>
      <c r="EO54" s="345"/>
      <c r="EP54" s="171">
        <f t="shared" si="22"/>
        <v>0</v>
      </c>
      <c r="EQ54" s="171">
        <f t="shared" si="23"/>
        <v>0</v>
      </c>
      <c r="ER54" s="171">
        <f t="shared" si="24"/>
        <v>0</v>
      </c>
      <c r="ES54" s="171">
        <f t="shared" si="25"/>
        <v>0</v>
      </c>
      <c r="ET54" s="171">
        <f t="shared" si="26"/>
        <v>0</v>
      </c>
      <c r="EU54" s="171">
        <f t="shared" si="27"/>
        <v>0</v>
      </c>
      <c r="EV54" s="172">
        <f t="shared" si="28"/>
        <v>0</v>
      </c>
      <c r="EW54" s="127"/>
      <c r="EX54" s="248">
        <f t="shared" si="70"/>
        <v>0</v>
      </c>
      <c r="EY54" s="174">
        <f>(L54*regular)+(M54*Cadeirantee)</f>
        <v>0</v>
      </c>
      <c r="EZ54" s="249">
        <f>SUMIF(FG54:GJ54,"&gt;0")</f>
        <v>0</v>
      </c>
      <c r="FA54" s="249">
        <f>SUMIF(FG54:GJ54,"&lt;0")+SUMIF(GN54:HP54,"&lt;0")</f>
        <v>0</v>
      </c>
      <c r="FB54" s="174">
        <v>0</v>
      </c>
      <c r="FC54" s="126">
        <f>N54*km*'VALORES TABELA'!$B$13</f>
        <v>0</v>
      </c>
      <c r="FD54" s="250">
        <f t="shared" si="71"/>
        <v>0</v>
      </c>
      <c r="FE54" s="105"/>
      <c r="FF54" s="118"/>
      <c r="FG54" s="118"/>
      <c r="FH54" s="118"/>
      <c r="FI54" s="118"/>
      <c r="FJ54" s="118"/>
      <c r="FK54" s="118"/>
      <c r="FL54" s="118"/>
      <c r="FM54" s="118"/>
      <c r="FN54" s="118"/>
      <c r="FO54" s="118"/>
      <c r="FP54" s="118"/>
      <c r="FQ54" s="118"/>
      <c r="FR54" s="118"/>
      <c r="FS54" s="118"/>
      <c r="FT54" s="118"/>
      <c r="FU54" s="118"/>
      <c r="FV54" s="118"/>
      <c r="FW54" s="118"/>
      <c r="FX54" s="118"/>
      <c r="FY54" s="118"/>
      <c r="FZ54" s="118"/>
      <c r="GA54" s="118"/>
      <c r="GB54" s="118"/>
      <c r="GC54" s="118"/>
      <c r="GD54" s="118"/>
      <c r="GE54" s="118"/>
      <c r="GF54" s="118"/>
      <c r="GG54" s="118"/>
      <c r="GH54" s="118"/>
      <c r="GI54" s="118"/>
      <c r="GJ54" s="118"/>
      <c r="GK54" s="252"/>
      <c r="GL54" s="103">
        <f t="shared" si="30"/>
        <v>0</v>
      </c>
      <c r="GM54" s="124"/>
      <c r="GN54" s="104"/>
      <c r="GO54" s="104"/>
      <c r="GP54" s="104"/>
      <c r="GQ54" s="104"/>
      <c r="GR54" s="104"/>
      <c r="GS54" s="104"/>
      <c r="GT54" s="104"/>
      <c r="GU54" s="104"/>
      <c r="GV54" s="104"/>
      <c r="GW54" s="104"/>
      <c r="GX54" s="104"/>
      <c r="GY54" s="104"/>
      <c r="GZ54" s="104"/>
      <c r="HA54" s="104"/>
      <c r="HB54" s="104"/>
      <c r="HC54" s="104"/>
      <c r="HD54" s="104"/>
      <c r="HE54" s="104"/>
      <c r="HF54" s="104"/>
      <c r="HG54" s="104"/>
      <c r="HH54" s="104"/>
      <c r="HI54" s="104"/>
      <c r="HJ54" s="104"/>
      <c r="HK54" s="104"/>
      <c r="HL54" s="104"/>
      <c r="HM54" s="104"/>
      <c r="HN54" s="104"/>
      <c r="HO54" s="104"/>
      <c r="HP54" s="104"/>
      <c r="HQ54" s="64"/>
      <c r="HR54" s="65"/>
      <c r="HS54" s="65"/>
      <c r="HT54" s="65"/>
      <c r="HU54" s="65"/>
      <c r="HV54" s="65"/>
      <c r="HW54" s="105"/>
      <c r="HX54" s="65"/>
      <c r="HY54" s="280">
        <f t="shared" si="72"/>
        <v>0</v>
      </c>
      <c r="HZ54" s="280">
        <f t="shared" si="73"/>
        <v>0</v>
      </c>
      <c r="IA54" s="280">
        <f t="shared" si="74"/>
        <v>0</v>
      </c>
      <c r="IB54" s="65"/>
      <c r="IC54" s="65"/>
    </row>
    <row r="55" spans="1:237" s="106" customFormat="1" ht="22.5" customHeight="1" thickBot="1" x14ac:dyDescent="0.3">
      <c r="A55" s="377" t="s">
        <v>3230</v>
      </c>
      <c r="B55" s="378" t="s">
        <v>3231</v>
      </c>
      <c r="C55" s="379" t="s">
        <v>3191</v>
      </c>
      <c r="D55" s="380" t="s">
        <v>3232</v>
      </c>
      <c r="E55" s="380" t="s">
        <v>3233</v>
      </c>
      <c r="F55" s="381" t="s">
        <v>3181</v>
      </c>
      <c r="G55" s="381" t="s">
        <v>3182</v>
      </c>
      <c r="H55" s="382" t="s">
        <v>1312</v>
      </c>
      <c r="I55" s="383" t="s">
        <v>1312</v>
      </c>
      <c r="J55" s="421" t="s">
        <v>3189</v>
      </c>
      <c r="K55" s="424" t="s">
        <v>60</v>
      </c>
      <c r="L55" s="329">
        <f>CONTINUA!BV55</f>
        <v>0</v>
      </c>
      <c r="M55" s="329">
        <f>CONTINUA!BW55</f>
        <v>0</v>
      </c>
      <c r="N55" s="657"/>
      <c r="O55" s="658" t="s">
        <v>3335</v>
      </c>
      <c r="P55" s="659">
        <v>0</v>
      </c>
      <c r="Q55" s="400"/>
      <c r="R55" s="401"/>
      <c r="S55" s="400"/>
      <c r="T55" s="401"/>
      <c r="U55" s="400"/>
      <c r="V55" s="401"/>
      <c r="W55" s="400"/>
      <c r="X55" s="401"/>
      <c r="Y55" s="400"/>
      <c r="Z55" s="401"/>
      <c r="AA55" s="400"/>
      <c r="AB55" s="401"/>
      <c r="AC55" s="400"/>
      <c r="AD55" s="401"/>
      <c r="AE55" s="400"/>
      <c r="AF55" s="401"/>
      <c r="AG55" s="400"/>
      <c r="AH55" s="401"/>
      <c r="AI55" s="400"/>
      <c r="AJ55" s="401"/>
      <c r="AK55" s="400"/>
      <c r="AL55" s="401"/>
      <c r="AM55" s="400"/>
      <c r="AN55" s="401"/>
      <c r="AO55" s="400"/>
      <c r="AP55" s="401"/>
      <c r="AQ55" s="400"/>
      <c r="AR55" s="401"/>
      <c r="AS55" s="400"/>
      <c r="AT55" s="401"/>
      <c r="AU55" s="400"/>
      <c r="AV55" s="401"/>
      <c r="AW55" s="400"/>
      <c r="AX55" s="401"/>
      <c r="AY55" s="400"/>
      <c r="AZ55" s="401"/>
      <c r="BA55" s="400"/>
      <c r="BB55" s="401"/>
      <c r="BC55" s="400"/>
      <c r="BD55" s="401"/>
      <c r="BE55" s="400"/>
      <c r="BF55" s="401"/>
      <c r="BG55" s="400"/>
      <c r="BH55" s="401"/>
      <c r="BI55" s="400"/>
      <c r="BJ55" s="401"/>
      <c r="BK55" s="400"/>
      <c r="BL55" s="401"/>
      <c r="BM55" s="400"/>
      <c r="BN55" s="401"/>
      <c r="BO55" s="400"/>
      <c r="BP55" s="401"/>
      <c r="BQ55" s="400"/>
      <c r="BR55" s="401"/>
      <c r="BS55" s="400"/>
      <c r="BT55" s="401"/>
      <c r="BU55" s="400"/>
      <c r="BV55" s="401"/>
      <c r="BW55" s="400"/>
      <c r="BX55" s="401"/>
      <c r="BY55" s="400"/>
      <c r="BZ55" s="401"/>
      <c r="CA55" s="400"/>
      <c r="CB55" s="401"/>
      <c r="CC55" s="400"/>
      <c r="CD55" s="401"/>
      <c r="CE55" s="400"/>
      <c r="CF55" s="401"/>
      <c r="CG55" s="400"/>
      <c r="CH55" s="401"/>
      <c r="CI55" s="400"/>
      <c r="CJ55" s="401"/>
      <c r="CK55" s="400"/>
      <c r="CL55" s="401"/>
      <c r="CM55" s="400"/>
      <c r="CN55" s="401"/>
      <c r="CO55" s="400"/>
      <c r="CP55" s="401"/>
      <c r="CQ55" s="400"/>
      <c r="CR55" s="401"/>
      <c r="CS55" s="400"/>
      <c r="CT55" s="401"/>
      <c r="CU55" s="400"/>
      <c r="CV55" s="401"/>
      <c r="CW55" s="400"/>
      <c r="CX55" s="401"/>
      <c r="CY55" s="400"/>
      <c r="CZ55" s="401"/>
      <c r="DA55" s="400"/>
      <c r="DB55" s="401"/>
      <c r="DC55" s="400"/>
      <c r="DD55" s="401"/>
      <c r="DE55" s="400"/>
      <c r="DF55" s="401"/>
      <c r="DG55" s="400"/>
      <c r="DH55" s="401"/>
      <c r="DI55" s="400"/>
      <c r="DJ55" s="401"/>
      <c r="DK55" s="400"/>
      <c r="DL55" s="401"/>
      <c r="DM55" s="400"/>
      <c r="DN55" s="401"/>
      <c r="DO55" s="400"/>
      <c r="DP55" s="401"/>
      <c r="DQ55" s="400"/>
      <c r="DR55" s="401"/>
      <c r="DS55" s="400"/>
      <c r="DT55" s="401"/>
      <c r="DU55" s="400"/>
      <c r="DV55" s="401"/>
      <c r="DW55" s="400"/>
      <c r="DX55" s="401"/>
      <c r="DY55" s="400"/>
      <c r="DZ55" s="401"/>
      <c r="EA55" s="400"/>
      <c r="EB55" s="401"/>
      <c r="EC55" s="400"/>
      <c r="ED55" s="401"/>
      <c r="EE55" s="400"/>
      <c r="EF55" s="401"/>
      <c r="EG55" s="400"/>
      <c r="EH55" s="401"/>
      <c r="EI55" s="400"/>
      <c r="EJ55" s="447"/>
      <c r="EK55" s="512"/>
      <c r="EL55" s="515"/>
      <c r="EM55" s="450"/>
      <c r="EN55" s="348"/>
      <c r="EO55" s="348"/>
      <c r="EP55" s="179">
        <f t="shared" si="22"/>
        <v>0</v>
      </c>
      <c r="EQ55" s="179">
        <f t="shared" si="23"/>
        <v>0</v>
      </c>
      <c r="ER55" s="179">
        <f t="shared" si="24"/>
        <v>0</v>
      </c>
      <c r="ES55" s="179">
        <f t="shared" si="25"/>
        <v>0</v>
      </c>
      <c r="ET55" s="179">
        <f t="shared" si="26"/>
        <v>0</v>
      </c>
      <c r="EU55" s="179">
        <f t="shared" si="27"/>
        <v>0</v>
      </c>
      <c r="EV55" s="172">
        <f t="shared" si="28"/>
        <v>0</v>
      </c>
      <c r="EW55" s="253"/>
      <c r="EX55" s="254">
        <v>0</v>
      </c>
      <c r="EY55" s="180">
        <v>0</v>
      </c>
      <c r="EZ55" s="255">
        <v>0</v>
      </c>
      <c r="FA55" s="255">
        <v>0</v>
      </c>
      <c r="FB55" s="180">
        <f>SUM(FF55:GI55)/2</f>
        <v>0</v>
      </c>
      <c r="FC55" s="256">
        <f>N55*km*'VALORES TABELA'!$B$13</f>
        <v>0</v>
      </c>
      <c r="FD55" s="250">
        <f t="shared" si="71"/>
        <v>0</v>
      </c>
      <c r="FE55" s="257"/>
      <c r="FF55" s="181">
        <f>((Q55+S55)*Percapita)+((R55+T55)*Cadeirante)</f>
        <v>0</v>
      </c>
      <c r="FG55" s="181">
        <f>((U55+W55)*Percapita/30*FG$4)+((V55+X55)*Cadeirante/30*FG$4)</f>
        <v>0</v>
      </c>
      <c r="FH55" s="181">
        <f>((Y55+AA55)*Percapita/30*FH$4)+((Z55+AB55)*Cadeirante/30*FH$4)</f>
        <v>0</v>
      </c>
      <c r="FI55" s="181">
        <f>((AC55+AE55)*Percapita/30*FI$4)+((AD55+AF55)*Cadeirante/30*FI$4)</f>
        <v>0</v>
      </c>
      <c r="FJ55" s="181">
        <f>((AG55+AI55)*Percapita/30*FJ$4)+((AH55+AJ55)*Cadeirante/30*FJ$4)</f>
        <v>0</v>
      </c>
      <c r="FK55" s="181">
        <f>((AK55+AM55)*Percapita/30*FK$4)+((AL55+AN55)*Cadeirante/30*FK$4)</f>
        <v>0</v>
      </c>
      <c r="FL55" s="181">
        <f>((AO55+AQ55)*Percapita/30*FL$4)+((AP55+AR55)*Cadeirante/30*FL$4)</f>
        <v>0</v>
      </c>
      <c r="FM55" s="181">
        <f>((AS55+AU55)*Percapita/30*FM$4)+((AT55+AV55)*Cadeirante/30*FM$4)</f>
        <v>0</v>
      </c>
      <c r="FN55" s="181">
        <f>((AW55+AY55)*Percapita/30*FN$4)+((AX55+AZ55)*Cadeirante/30*FN$4)</f>
        <v>0</v>
      </c>
      <c r="FO55" s="181">
        <f>((BA55+BC55)*Percapita/30*FO$4)+((BB55+BD55)*Cadeirante/30*FO$4)</f>
        <v>0</v>
      </c>
      <c r="FP55" s="181">
        <f>((BE55+BG55)*Percapita/30*FP$4)+((BF55+BH55)*Cadeirante/30*FP$4)</f>
        <v>0</v>
      </c>
      <c r="FQ55" s="181">
        <f>((BI55+BK55)*Percapita/30*FQ$4)+((BJ55+BL55)*Cadeirante/30*FQ$4)</f>
        <v>0</v>
      </c>
      <c r="FR55" s="181">
        <f>((BM55+BO55)*Percapita/30*FR$4)+((BN55+BP55)*Cadeirante/30*FR$4)</f>
        <v>0</v>
      </c>
      <c r="FS55" s="181">
        <f>((BQ55+BS55)*Percapita/30*FS$4)+((BR55+BT55)*Cadeirante/30*FS$4)</f>
        <v>0</v>
      </c>
      <c r="FT55" s="181">
        <f>((BU55+BW55)*Percapita/30*FT$4)+((BV55+BX55)*Cadeirante/30*FT$4)</f>
        <v>0</v>
      </c>
      <c r="FU55" s="181">
        <f>((BY55+CA55)*Percapita/30*FU$4)+((BZ55+CB55)*Cadeirante/30*FU$4)</f>
        <v>0</v>
      </c>
      <c r="FV55" s="181">
        <f>((CC55+CE55)*Percapita/30*FV$4)+((CD55+CF55)*Cadeirante/30*FV$4)</f>
        <v>0</v>
      </c>
      <c r="FW55" s="181">
        <f>((CG55+CI55)*Percapita/30*FW$4)+((CI55+CK55)*Cadeirante/30*FW$4)</f>
        <v>0</v>
      </c>
      <c r="FX55" s="181">
        <f>((CK55+CM55)*Percapita/30*FX$4)+((CL55+CN55)*Cadeirante/30*FX$4)</f>
        <v>0</v>
      </c>
      <c r="FY55" s="181">
        <f>((CO55+CQ55)*Percapita/30*FY$4)+((CP55+CR55)*Cadeirante/30*FY$4)</f>
        <v>0</v>
      </c>
      <c r="FZ55" s="181">
        <f>((CS55+CU55)*Percapita/30*FZ$4)+((CT55+CV55)*Cadeirante/30*FZ$4)</f>
        <v>0</v>
      </c>
      <c r="GA55" s="181">
        <f>((CW55+CY55)*Percapita/30*GA$4)+((CX55+CZ55)*Cadeirante/30*GA$4)</f>
        <v>0</v>
      </c>
      <c r="GB55" s="181">
        <f>((DA55+DC55)*Percapita/30*GB$4)+((DB55+DD55)*Cadeirante/30*GB$4)</f>
        <v>0</v>
      </c>
      <c r="GC55" s="181">
        <f>((DE55+DG55)*Percapita/30*GC$4)+((DF55+DH55)*Cadeirante/30*GC$4)</f>
        <v>0</v>
      </c>
      <c r="GD55" s="181">
        <f>((DI55+DK55)*Percapita/30*GD$4)+((DJ55+DL55)*Cadeirante/30*GD$4)</f>
        <v>0</v>
      </c>
      <c r="GE55" s="181">
        <f>((DM55+DO55)*Percapita/30*GE$4)+((DN55+DP55)*Cadeirante/30*GE$4)</f>
        <v>0</v>
      </c>
      <c r="GF55" s="181">
        <f>((DQ55+DS55)*Percapita/30*GF$4)+((DR55+DT55)*Cadeirante/30*GF$4)</f>
        <v>0</v>
      </c>
      <c r="GG55" s="181">
        <f>((DU55+DW55)*Percapita/30*GG$4)+((DV55+DX55)*Cadeirante/30*GG$4)</f>
        <v>0</v>
      </c>
      <c r="GH55" s="181">
        <f>((DY55+EA55)*Percapita/30*GH$4)+((DZ55+EB55)*Cadeirante/30*GH$4)</f>
        <v>0</v>
      </c>
      <c r="GI55" s="181">
        <f>((EC55+EE55)*Percapita/30*GI$4)+((ED55+EF55)*Cadeirante/30*GI$4)</f>
        <v>0</v>
      </c>
      <c r="GJ55" s="181">
        <f>((EG55+EI55)*Percapita)+((EH55+EJ55)*Cadeirante)</f>
        <v>0</v>
      </c>
      <c r="GK55" s="258"/>
      <c r="GL55" s="103">
        <f t="shared" si="30"/>
        <v>0</v>
      </c>
      <c r="GM55" s="124"/>
      <c r="GN55" s="182"/>
      <c r="GO55" s="182"/>
      <c r="GP55" s="182"/>
      <c r="GQ55" s="182"/>
      <c r="GR55" s="182"/>
      <c r="GS55" s="182"/>
      <c r="GT55" s="182"/>
      <c r="GU55" s="182"/>
      <c r="GV55" s="182"/>
      <c r="GW55" s="182"/>
      <c r="GX55" s="182"/>
      <c r="GY55" s="182"/>
      <c r="GZ55" s="182"/>
      <c r="HA55" s="182"/>
      <c r="HB55" s="182"/>
      <c r="HC55" s="182"/>
      <c r="HD55" s="182"/>
      <c r="HE55" s="182"/>
      <c r="HF55" s="182"/>
      <c r="HG55" s="182"/>
      <c r="HH55" s="182"/>
      <c r="HI55" s="182"/>
      <c r="HJ55" s="182"/>
      <c r="HK55" s="182"/>
      <c r="HL55" s="182"/>
      <c r="HM55" s="182"/>
      <c r="HN55" s="182"/>
      <c r="HO55" s="182"/>
      <c r="HP55" s="259"/>
      <c r="HQ55" s="64"/>
      <c r="HW55" s="257"/>
      <c r="HY55" s="280">
        <f t="shared" si="72"/>
        <v>0</v>
      </c>
      <c r="HZ55" s="280">
        <f t="shared" si="73"/>
        <v>0</v>
      </c>
      <c r="IA55" s="280">
        <f t="shared" si="74"/>
        <v>0</v>
      </c>
    </row>
    <row r="56" spans="1:237" s="106" customFormat="1" ht="22.5" customHeight="1" x14ac:dyDescent="0.25">
      <c r="A56" t="s">
        <v>3234</v>
      </c>
      <c r="B56" s="522" t="s">
        <v>3235</v>
      </c>
      <c r="C56" s="523">
        <v>1</v>
      </c>
      <c r="D56" s="524" t="s">
        <v>3236</v>
      </c>
      <c r="E56" s="524" t="s">
        <v>3237</v>
      </c>
      <c r="F56" s="525" t="s">
        <v>3181</v>
      </c>
      <c r="G56" s="525" t="s">
        <v>3182</v>
      </c>
      <c r="H56" s="350" t="s">
        <v>1317</v>
      </c>
      <c r="I56" s="351" t="s">
        <v>1317</v>
      </c>
      <c r="J56" s="409" t="s">
        <v>3183</v>
      </c>
      <c r="K56" s="410" t="s">
        <v>3184</v>
      </c>
      <c r="L56" s="329">
        <f>CONTINUA!BV56</f>
        <v>0</v>
      </c>
      <c r="M56" s="329">
        <f>CONTINUA!BW56</f>
        <v>0</v>
      </c>
      <c r="N56" s="657"/>
      <c r="O56" s="658" t="s">
        <v>3336</v>
      </c>
      <c r="P56" s="659">
        <v>0</v>
      </c>
      <c r="Q56" s="400"/>
      <c r="R56" s="401"/>
      <c r="S56" s="400"/>
      <c r="T56" s="401"/>
      <c r="U56" s="400"/>
      <c r="V56" s="401"/>
      <c r="W56" s="400"/>
      <c r="X56" s="401"/>
      <c r="Y56" s="400"/>
      <c r="Z56" s="401"/>
      <c r="AA56" s="400"/>
      <c r="AB56" s="401"/>
      <c r="AC56" s="400"/>
      <c r="AD56" s="401"/>
      <c r="AE56" s="400"/>
      <c r="AF56" s="401"/>
      <c r="AG56" s="400"/>
      <c r="AH56" s="401"/>
      <c r="AI56" s="400"/>
      <c r="AJ56" s="401"/>
      <c r="AK56" s="400"/>
      <c r="AL56" s="401"/>
      <c r="AM56" s="400"/>
      <c r="AN56" s="401"/>
      <c r="AO56" s="400"/>
      <c r="AP56" s="401"/>
      <c r="AQ56" s="400"/>
      <c r="AR56" s="401"/>
      <c r="AS56" s="400"/>
      <c r="AT56" s="401"/>
      <c r="AU56" s="400"/>
      <c r="AV56" s="401"/>
      <c r="AW56" s="400"/>
      <c r="AX56" s="401"/>
      <c r="AY56" s="400"/>
      <c r="AZ56" s="401"/>
      <c r="BA56" s="400"/>
      <c r="BB56" s="401"/>
      <c r="BC56" s="400"/>
      <c r="BD56" s="401"/>
      <c r="BE56" s="400"/>
      <c r="BF56" s="401"/>
      <c r="BG56" s="400"/>
      <c r="BH56" s="401"/>
      <c r="BI56" s="400"/>
      <c r="BJ56" s="401"/>
      <c r="BK56" s="400"/>
      <c r="BL56" s="401"/>
      <c r="BM56" s="400"/>
      <c r="BN56" s="401"/>
      <c r="BO56" s="400"/>
      <c r="BP56" s="401"/>
      <c r="BQ56" s="400"/>
      <c r="BR56" s="401"/>
      <c r="BS56" s="400"/>
      <c r="BT56" s="401"/>
      <c r="BU56" s="400"/>
      <c r="BV56" s="401"/>
      <c r="BW56" s="400"/>
      <c r="BX56" s="401"/>
      <c r="BY56" s="400"/>
      <c r="BZ56" s="401"/>
      <c r="CA56" s="400"/>
      <c r="CB56" s="401"/>
      <c r="CC56" s="400"/>
      <c r="CD56" s="401"/>
      <c r="CE56" s="400"/>
      <c r="CF56" s="401"/>
      <c r="CG56" s="400"/>
      <c r="CH56" s="401"/>
      <c r="CI56" s="400"/>
      <c r="CJ56" s="401"/>
      <c r="CK56" s="400"/>
      <c r="CL56" s="401"/>
      <c r="CM56" s="400"/>
      <c r="CN56" s="401"/>
      <c r="CO56" s="400"/>
      <c r="CP56" s="401"/>
      <c r="CQ56" s="400"/>
      <c r="CR56" s="401"/>
      <c r="CS56" s="400"/>
      <c r="CT56" s="401"/>
      <c r="CU56" s="400"/>
      <c r="CV56" s="401"/>
      <c r="CW56" s="400"/>
      <c r="CX56" s="401"/>
      <c r="CY56" s="400"/>
      <c r="CZ56" s="401"/>
      <c r="DA56" s="400"/>
      <c r="DB56" s="401"/>
      <c r="DC56" s="400"/>
      <c r="DD56" s="401"/>
      <c r="DE56" s="400"/>
      <c r="DF56" s="401"/>
      <c r="DG56" s="400"/>
      <c r="DH56" s="401"/>
      <c r="DI56" s="400"/>
      <c r="DJ56" s="401"/>
      <c r="DK56" s="400"/>
      <c r="DL56" s="401"/>
      <c r="DM56" s="400"/>
      <c r="DN56" s="401"/>
      <c r="DO56" s="400"/>
      <c r="DP56" s="401"/>
      <c r="DQ56" s="400"/>
      <c r="DR56" s="401"/>
      <c r="DS56" s="400"/>
      <c r="DT56" s="401"/>
      <c r="DU56" s="400"/>
      <c r="DV56" s="401"/>
      <c r="DW56" s="400"/>
      <c r="DX56" s="401"/>
      <c r="DY56" s="400"/>
      <c r="DZ56" s="401"/>
      <c r="EA56" s="400"/>
      <c r="EB56" s="401"/>
      <c r="EC56" s="400"/>
      <c r="ED56" s="401"/>
      <c r="EE56" s="400"/>
      <c r="EF56" s="401"/>
      <c r="EG56" s="400"/>
      <c r="EH56" s="401"/>
      <c r="EI56" s="400"/>
      <c r="EJ56" s="447"/>
      <c r="EK56" s="510"/>
      <c r="EL56" s="513"/>
      <c r="EM56" s="520"/>
      <c r="EN56" s="520"/>
      <c r="EO56" s="520"/>
      <c r="EP56" s="171">
        <f t="shared" si="22"/>
        <v>0</v>
      </c>
      <c r="EQ56" s="171">
        <f t="shared" si="23"/>
        <v>0</v>
      </c>
      <c r="ER56" s="171">
        <f t="shared" si="24"/>
        <v>0</v>
      </c>
      <c r="ES56" s="171">
        <f t="shared" si="25"/>
        <v>0</v>
      </c>
      <c r="ET56" s="171">
        <f t="shared" si="26"/>
        <v>0</v>
      </c>
      <c r="EU56" s="171">
        <f t="shared" si="27"/>
        <v>0</v>
      </c>
      <c r="EV56" s="172">
        <f t="shared" si="28"/>
        <v>0</v>
      </c>
      <c r="EW56" s="367">
        <f>IF(C56=4,IF(MAX(Q56:EJ58)&gt;0,(Especiall/30*(IF(($G56-$F56)=($G$5-$F$5),30,IF(DAY($G56)=31,($G56-$F56),($G56-$F56)+1)))),0),0)</f>
        <v>0</v>
      </c>
      <c r="EX56" s="248">
        <f t="shared" ref="EX56:EX59" si="75">FF56</f>
        <v>14426.66</v>
      </c>
      <c r="EY56" s="174">
        <f>(L56*regular)+(M56*Cadeirantee)</f>
        <v>0</v>
      </c>
      <c r="EZ56" s="249">
        <f>SUMIF(FG56:GJ56,"&gt;0")</f>
        <v>487.95800000000003</v>
      </c>
      <c r="FA56" s="249">
        <f>SUMIF(FG56:GJ56,"&lt;0")+SUMIF(GN56:HP56,"&lt;0")</f>
        <v>0</v>
      </c>
      <c r="FB56" s="174">
        <v>0</v>
      </c>
      <c r="FC56" s="175">
        <f>N56*km*'VALORES TABELA'!$B$13</f>
        <v>0</v>
      </c>
      <c r="FD56" s="250">
        <f>GL56</f>
        <v>0</v>
      </c>
      <c r="FE56" s="176">
        <f>(EW56+EW57+EW58+EW59+EX56+EX57+EX58+EX59+EY56+EY57+EY58+EY59+EY60+EZ56+EZ57+EZ58+EZ59+FA56+FA57+FA58+FA59+FC56+FC57+FC58+FC59+HY56-HZ56-IA56+FD56+FD57+FD58+FD59+FB60)</f>
        <v>14982.098</v>
      </c>
      <c r="FF56" s="177">
        <f>IF(C56=4,SUM(Q56+Q57+Q58+S56+S57+S58)*Percapita/30*FF$4+(R56+R57+R58+T56+T57+T58)*Cadeirante/30*FF$4,IF(C56=3,IF(Q59+S59=10,Fixo/30*FF$4+(Q56+Q57+Q58+S56+S57+S58)*Percapita/30*FF$4+(R59+T59)*Cadeirante/30*FF$4,IF(Q59+S59&lt;=9,(Q59+S59)*Crechee/30*FF$4)+(R59+T59)*Cadeirante/30*FF$4+(Q56+Q57+Q58+S56+S57+S58)*Percapita/30*FF$4)+IF(Q59+S59&gt;=11,Fixo/30*FF$4+(Q59+S59-10)*Crechee/30*FF$4,0),IF(C56=2,IF(R56+R57+R58+R59+T56+T57+T58+T59=1,Cadeirante/30*FF$4,IF(R56+R57+R58+R59+T56+T57+T58+T59=2,Fixo/30*FF$4,IF(R56+R57+R58+R59+T56+T57+T58+T59&gt;2,Fixo/30*FF$4+(R56+R57+R58+R59+T56+T57+T58+T59-2)*Cadeirante/30*FF$4)))+(Q56+Q57+Q58+S56+S57+S58)*Percapita/30*FF$4+(Q59+S59)*Crechee/30*FF$4,IF(C56=1,IF(Q56+Q57+Q58+R56+R57+R58+S56+S57+S58+T56+T57+T58&lt;=15,(Q56+Q57+Q58+S56+S57+S58)*Percapita/30*FF$4,IF(Q56+Q57+Q58+R56+R57+R58+S56+S57+S58+T56+T57+T58&gt;=16,Fixo/30*FF$4+(Q56+Q57+Q58+R56+R57+R58+S56+S57+S58+T56+T57-16)*Percapita/30*FF$4))))))</f>
        <v>14426.66</v>
      </c>
      <c r="FG56" s="177">
        <f>IF(C56=4,SUM(U56+U57+U58+W56+W57+W58)*Percapita/30*FG$4+(V56+V57+V58+X56+X57+X58)*Cadeirante/30*FG$4,IF(C56=3,IF(U59+W59=10,Fixo/30*FG$4+(U56+U57+U58+W56+W57+W58)*Percapita/30*FG$4+(V59+X59)*Cadeirante/30*FG$4,IF(U59+W59&lt;=9,(U59+W59)*Crechee/30*FG$4)+(V59+X59)*Cadeirante/30*FG$4+(U56+U57+U58+W56+W57+W58)*Percapita/30*FG$4)+IF(U59+W59&gt;=11,Fixo/30*FG$4+(U59+W59-10)*Crechee/30*FG$4,0),IF(C56=2,IF(V56+V57+V58+V59+X56+X57+X58+X59=1,Cadeirante/30*FG$4,IF(V56+V57+V58+V59+X56+X57+X58+X59=2,Fixo/30*FG$4,IF(V56+V57+V58+V59+X56+X57+X58+X59&gt;2,Fixo/30*FG$4+(V56+V57+V58+V59+X56+X57+X58+X59-2)*Cadeirante/30*FG$4)))+(U56+U57+U58+W56+W57+W58)*Percapita/30*FG$4+(U59+W59)*Crechee/30*FG$4,IF(C56=1,IF(U56+U57+U58+V56+V57+V58+W56+W57+W58+X56+X57+X58&lt;=15,(U56+U57+U58+W56+W57+W58)*Percapita/30*FG$4,IF(U56+U57+U58+V56+V57+V58+W56+W57+W58+X56+X57+X58&gt;=16,Fixo/30*FG$4+(U56+U57+U58+V56+V57+V58+W56+W57+W58+X56+X57-16)*Percapita/30*FG$4))))))</f>
        <v>0</v>
      </c>
      <c r="FH56" s="177">
        <f>IF(C56=4,SUM(Y56+Y57+Y58+AA56+AA57+AA58)*Percapita/30*FH$4+(Z56+Z57+Z58+AB56+AB57+AB58)*Cadeirante/30*FH$4,IF(C56=3,IF(Y59+AA59=10,Fixo/30*FH$4+(Y56+Y57+Y58+AA56+AA57+AA58)*Percapita/30*FH$4+(Z59+AB59)*Cadeirante/30*FH$4,IF(Y59+AA59&lt;=9,(Y59+AA59)*Crechee/30*FH$4)+(Z59+AB59)*Cadeirante/30*FH$4+(Y56+Y57+Y58+AA56+AA57+AA58)*Percapita/30*FH$4)+IF(Y59+AA59&gt;=11,Fixo/30*FH$4+(Y59+AA59-10)*Crechee/30*FH$4,0),IF(C56=2,IF(Z56+Z57+Z58+Z59+AB56+AB57+AB58+AB59=1,Cadeirante/30*FH$4,IF(Z56+Z57+Z58+Z59+AB56+AB57+AB58+AB59=2,Fixo/30*FH$4,IF(Z56+Z57+Z58+Z59+AB56+AB57+AB58+AB59&gt;2,Fixo/30*FH$4+(Z56+Z57+Z58+Z59+AB56+AB57+AB58+AB59-2)*Cadeirante/30*FH$4)))+(Y56+Y57+Y58+AA56+AA57+AA58)*Percapita/30*FH$4+(Y59+AA59)*Crechee/30*FH$4,IF(C56=1,IF(Y56+Y57+Y58+Z56+Z57+Z58+AA56+AA57+AA58+AB56+AB57+AB58&lt;=15,(Y56+Y57+Y58+AA56+AA57+AA58)*Percapita/30*FH$4,IF(Y56+Y57+Y58+Z56+Z57+Z58+AA56+AA57+AA58+AB56+AB57+AB58&gt;=16,Fixo/30*FH$4+(Y56+Y57+Y58+Z56+Z57+Z58+AA56+AA57+AA58+AB56+AB57-16)*Percapita/30*FH$4))))))</f>
        <v>0</v>
      </c>
      <c r="FI56" s="177">
        <f>IF(C56=4,SUM(AC56+AC57+AC58+AE56+AE57+AE58)*Percapita/30*FI$4+(AD56+AD57+AD58+AF56+AF57+AF58)*Cadeirante/30*FI$4,IF(C56=3,IF(AC59+AE59=10,Fixo/30*FI$4+(AC56+AC57+AC58+AE56+AE57+AE58)*Percapita/30*FI$4+(AD59+AF59)*Cadeirante/30*FI$4,IF(AC59+AE59&lt;=9,(AC59+AE59)*Crechee/30*FI$4)+(AD59+AF59)*Cadeirante/30*FI$4+(AC56+AC57+AC58+AE56+AE57+AE58)*Percapita/30*FI$4)+IF(AC59+AE59&gt;=11,Fixo/30*FI$4+(AC59+AE59-10)*Crechee/30*FI$4,0),IF(C56=2,IF(AD56+AD57+AD58+AD59+AF56+AF57+AF58+AF59=1,Cadeirante/30*FI$4,IF(AD56+AD57+AD58+AD59+AF56+AF57+AF58+AF59=2,Fixo/30*FI$4,IF(AD56+AD57+AD58+AD59+AF56+AF57+AF58+AF59&gt;2,Fixo/30*FI$4+(AD56+AD57+AD58+AD59+AF56+AF57+AF58+AF59-2)*Cadeirante/30*FI$4)))+(AC56+AC57+AC58+AE56+AE57+AE58)*Percapita/30*FI$4+(AC59+AE59)*Crechee/30*FI$4,IF(C56=1,IF(AC56+AC57+AC58+AD56+AD57+AD58+AE56+AE57+AE58+AF56+AF57+AF58&lt;=15,(AC56+AC57+AC58+AE56+AE57+AE58)*Percapita/30*FI$4,IF(AC56+AC57+AC58+AD56+AD57+AD58+AE56+AE57+AE58+AF56+AF57+AF58&gt;=16,Fixo/30*FI$4+(AC56+AC57+AC58+AD56+AD57+AD58+AE56+AE57+AE58+AF56+AF57-16)*Percapita/30*FI$4))))))</f>
        <v>0</v>
      </c>
      <c r="FJ56" s="177">
        <f>IF(C56=4,SUM(AG56+AG57+AG58+AI56+AI57+AI58)*Percapita/30*FJ$4+(AH56+AH57+AH58+AJ56+AJ57+AJ58)*Cadeirante/30*FJ$4,IF(C56=3,IF(AG59+AI59=10,Fixo/30*FJ$4+(AG56+AG57+AG58+AI56+AI57+AI58)*Percapita/30*FJ$4+(AH59+AJ59)*Cadeirante/30*FJ$4,IF(AG59+AI59&lt;=9,(AG59+AI59)*Crechee/30*FJ$4)+(AH59+AJ59)*Cadeirante/30*FJ$4+(AG56+AG57+AG58+AI56+AI57+AI58)*Percapita/30*FJ$4)+IF(AG59+AI59&gt;=11,Fixo/30*FJ$4+(AG59+AI59-10)*Crechee/30*FJ$4,0),IF(C56=2,IF(AH56+AH57+AH58+AH59+AJ56+AJ57+AJ58+AJ59=1,Cadeirante/30*FJ$4,IF(AH56+AH57+AH58+AH59+AJ56+AJ57+AJ58+AJ59=2,Fixo/30*FJ$4,IF(AH56+AH57+AH58+AH59+AJ56+AJ57+AJ58+AJ59&gt;2,Fixo/30*FJ$4+(AH56+AH57+AH58+AH59+AJ56+AJ57+AJ58+AJ59-2)*Cadeirante/30*FJ$4)))+(AG56+AG57+AG58+AI56+AI57+AI58)*Percapita/30*FJ$4+(AG59+AI59)*Crechee/30*FJ$4,IF(C56=1,IF(AG56+AG57+AG58+AH56+AH57+AH58+AI56+AI57+AI58+AJ56+AJ57+AJ58&lt;=15,(AG56+AG57+AG58+AI56+AI57+AI58)*Percapita/30*FJ$4,IF(AG56+AG57+AG58+AH56+AH57+AH58+AI56+AI57+AI58+AJ56+AJ57+AJ58&gt;=16,Fixo/30*FJ$4+(AG56+AG57+AG58+AH56+AH57+AH58+AI56+AI57+AI58+AJ56+AJ57-16)*Percapita/30*FJ$4))))))</f>
        <v>0</v>
      </c>
      <c r="FK56" s="177">
        <f>IF(C56=4,SUM(AK56+AK57+AK58+AM56+AM57+AM58)*Percapita/30*FK$4+(AL56+AL57+AL58+AN56+AN57+AN58)*Cadeirante/30*FK$4,IF(C56=3,IF(AK59+AM59=10,Fixo/30*FK$4+(AK56+AK57+AK58+AM56+AM57+AM58)*Percapita/30*FK$4+(AL59+AN59)*Cadeirante/30*FK$4,IF(AK59+AM59&lt;=9,(AK59+AM59)*Crechee/30*FK$4)+(AL59+AN59)*Cadeirante/30*FK$4+(AK56+AK57+AK58+AM56+AM57+AM58)*Percapita/30*FK$4)+IF(AK59+AM59&gt;=11,Fixo/30*FK$4+(AK59+AM59-10)*Crechee/30*FK$4,0),IF(C56=2,IF(AL56+AL57+AL58+AL59+AN56+AN57+AN58+AN59=1,Cadeirante/30*FK$4,IF(AL56+AL57+AL58+AL59+AN56+AN57+AN58+AN59=2,Fixo/30*FK$4,IF(AL56+AL57+AL58+AL59+AN56+AN57+AN58+AN59&gt;2,Fixo/30*FK$4+(AL56+AL57+AL58+AL59+AN56+AN57+AN58+AN59-2)*Cadeirante/30*FK$4)))+(AK56+AK57+AK58+AM56+AM57+AM58)*Percapita/30*FK$4+(AK59+AM59)*Crechee/30*FK$4,IF(C56=1,IF(AK56+AK57+AK58+AL56+AL57+AL58+AM56+AM57+AM58+AN56+AN57+AN58&lt;=15,(AK56+AK57+AK58+AM56+AM57+AM58)*Percapita/30*FK$4,IF(AK56+AK57+AK58+AL56+AL57+AL58+AM56+AM57+AM58+AN56+AN57+AN58&gt;=16,Fixo/30*FK$4+(AK56+AK57+AK58+AL56+AL57+AL58+AM56+AM57+AM58+AN56+AN57-16)*Percapita/30*FK$4))))))</f>
        <v>0</v>
      </c>
      <c r="FL56" s="177">
        <f>IF(C56=4,SUM(AO56+AO57+AO58+AQ56+AQ57+AQ58)*Percapita/30*FL$4+(AP56+AP57+AP58+AR56+AR57+AR58)*Cadeirante/30*FL$4,IF(C56=3,IF(AO59+AQ59=10,Fixo/30*FL$4+(AO56+AO57+AO58+AQ56+AQ57+AQ58)*Percapita/30*FL$4+(AP59+AR59)*Cadeirante/30*FL$4,IF(AO59+AQ59&lt;=9,(AO59+AQ59)*Crechee/30*FL$4)+(AP59+AR59)*Cadeirante/30*FL$4+(AO56+AO57+AO58+AQ56+AQ57+AQ58)*Percapita/30*FL$4)+IF(AO59+AQ59&gt;=11,Fixo/30*FL$4+(AO59+AQ59-10)*Crechee/30*FL$4,0),IF(C56=2,IF(AP56+AP57+AP58+AP59+AR56+AR57+AR58+AR59=1,Cadeirante/30*FL$4,IF(AP56+AP57+AP58+AP59+AR56+AR57+AR58+AR59=2,Fixo/30*FL$4,IF(AP56+AP57+AP58+AP59+AR56+AR57+AR58+AR59&gt;2,Fixo/30*FL$4+(AP56+AP57+AP58+AP59+AR56+AR57+AR58+AR59-2)*Cadeirante/30*FL$4)))+(AO56+AO57+AO58+AQ56+AQ57+AQ58)*Percapita/30*FL$4+(AO59+AQ59)*Crechee/30*FL$4,IF(C56=1,IF(AO56+AO57+AO58+AP56+AP57+AP58+AQ56+AQ57+AQ58+AR56+AR57+AR58&lt;=15,(AO56+AO57+AO58+AQ56+AQ57+AQ58)*Percapita/30*FL$4,IF(AO56+AO57+AO58+AP56+AP57+AP58+AQ56+AQ57+AQ58+AR56+AR57+AR58&gt;=16,Fixo/30*FL$4+(AO56+AO57+AO58+AP56+AP57+AP58+AQ56+AQ57+AQ58+AR56+AR57-16)*Percapita/30*FL$4))))))</f>
        <v>308.18400000000003</v>
      </c>
      <c r="FM56" s="177">
        <f>IF(C56=4,SUM(AS56+AS57+AS58+AU56+AU57+AU58)*Percapita/30*FM$4+(AT56+AT57+AT58+AV56+AV57+AV58)*Cadeirante/30*FM$4,IF(C56=3,IF(AS59+AU59=10,Fixo/30*FM$4+(AS56+AS57+AS58+AU56+AU57+AU58)*Percapita/30*FM$4+(AT59+AV59)*Cadeirante/30*FM$4,IF(AS59+AU59&lt;=9,(AS59+AU59)*Crechee/30*FM$4)+(AT59+AV59)*Cadeirante/30*FM$4+(AS56+AS57+AS58+AU56+AU57+AU58)*Percapita/30*FM$4)+IF(AS59+AU59&gt;=11,Fixo/30*FM$4+(AS59+AU59-10)*Crechee/30*FM$4,0),IF(C56=2,IF(AT56+AT57+AT58+AT59+AV56+AV57+AV58+AV59=1,Cadeirante/30*FM$4,IF(AT56+AT57+AT58+AT59+AV56+AV57+AV58+AV59=2,Fixo/30*FM$4,IF(AT56+AT57+AT58+AT59+AV56+AV57+AV58+AV59&gt;2,Fixo/30*FM$4+(AT56+AT57+AT58+AT59+AV56+AV57+AV58+AV59-2)*Cadeirante/30*FM$4)))+(AS56+AS57+AS58+AU56+AU57+AU58)*Percapita/30*FM$4+(AS59+AU59)*Crechee/30*FM$4,IF(C56=1,IF(AS56+AS57+AS58+AT56+AT57+AT58+AU56+AU57+AU58+AV56+AV57+AV58&lt;=15,(AS56+AS57+AS58+AU56+AU57+AU58)*Percapita/30*FM$4,IF(AS56+AS57+AS58+AT56+AT57+AT58+AU56+AU57+AU58+AV56+AV57+AV58&gt;=16,Fixo/30*FM$4+(AS56+AS57+AS58+AT56+AT57+AT58+AU56+AU57+AU58+AV56+AV57-16)*Percapita/30*FM$4))))))</f>
        <v>0</v>
      </c>
      <c r="FN56" s="177">
        <f>IF(C56=4,SUM(AW56+AW57+AW58+AY56+AY57+AY58)*Percapita/30*FN$4+(AX56+AX57+AX58+AZ56+AZ57+AZ58)*Cadeirante/30*FN$4,IF(C56=3,IF(AW59+AY59=10,Fixo/30*FN$4+(AW56+AW57+AW58+AY56+AY57+AY58)*Percapita/30*FN$4+(AX59+AZ59)*Cadeirante/30*FN$4,IF(AW59+AY59&lt;=9,(AW59+AY59)*Crechee/30*FN$4)+(AX59+AZ59)*Cadeirante/30*FN$4+(AW56+AW57+AW58+AY56+AY57+AY58)*Percapita/30*FN$4)+IF(AW59+AY59&gt;=11,Fixo/30*FN$4+(AW59+AY59-10)*Crechee/30*FN$4,0),IF(C56=2,IF(AX56+AX57+AX58+AX59+AZ56+AZ57+AZ58+AZ59=1,Cadeirante/30*FN$4,IF(AX56+AX57+AX58+AX59+AZ56+AZ57+AZ58+AZ59=2,Fixo/30*FN$4,IF(AX56+AX57+AX58+AX59+AZ56+AZ57+AZ58+AZ59&gt;2,Fixo/30*FN$4+(AX56+AX57+AX58+AX59+AZ56+AZ57+AZ58+AZ59-2)*Cadeirante/30*FN$4)))+(AW56+AW57+AW58+AY56+AY57+AY58)*Percapita/30*FN$4+(AW59+AY59)*Crechee/30*FN$4,IF(C56=1,IF(AW56+AW57+AW58+AX56+AX57+AX58+AY56+AY57+AY58+AZ56+AZ57+AZ58&lt;=15,(AW56+AW57+AW58+AY56+AY57+AY58)*Percapita/30*FN$4,IF(AW56+AW57+AW58+AX56+AX57+AX58+AY56+AY57+AY58+AZ56+AZ57+AZ58&gt;=16,Fixo/30*FN$4+(AW56+AW57+AW58+AX56+AX57+AX58+AY56+AY57+AY58+AZ56+AZ57-16)*Percapita/30*FN$4))))))</f>
        <v>0</v>
      </c>
      <c r="FO56" s="177">
        <f>IF(C56=4,SUM(BA56+BA57+BA58+BC56+BC57+BC58)*Percapita/30*FO$4+(BB56+BB57+BB58+BD56+BD57+BD58)*Cadeirante/30*FO$4,IF(C56=3,IF(BA59+BC59=10,Fixo/30*FO$4+(BA56+BA57+BA58+BC56+BC57+BC58)*Percapita/30*FO$4+(BB59+BD59)*Cadeirante/30*FO$4,IF(BA59+BC59&lt;=9,(BA59+BC59)*Crechee/30*FO$4)+(BB59+BD59)*Cadeirante/30*FO$4+(BA56+BA57+BA58+BC56+BC57+BC58)*Percapita/30*FO$4)+IF(BA59+BC59&gt;=11,Fixo/30*FO$4+(BA59+BC59-10)*Crechee/30*FO$4,0),IF(C56=2,IF(BB56+BB57+BB58+BB59+BD56+BD57+BD58+BD59=1,Cadeirante/30*FO$4,IF(BB56+BB57+BB58+BB59+BD56+BD57+BD58+BD59=2,Fixo/30*FO$4,IF(BB56+BB57+BB58+BB59+BD56+BD57+BD58+BD59&gt;2,Fixo/30*FO$4+(BB56+BB57+BB58+BB59+BD56+BD57+BD58+BD59-2)*Cadeirante/30*FO$4)))+(BA56+BA57+BA58+BC56+BC57+BC58)*Percapita/30*FO$4+(BA59+BC59)*Crechee/30*FO$4,IF(C56=1,IF(BA56+BA57+BA58+BB56+BB57+BB58+BC56+BC57+BC58+BD56+BD57+BD58&lt;=15,(BA56+BA57+BA58+BC56+BC57+BC58)*Percapita/30*FO$4,IF(BA56+BA57+BA58+BB56+BB57+BB58+BC56+BC57+BC58+BD56+BD57+BD58&gt;=16,Fixo/30*FO$4+(BA56+BA57+BA58+BB56+BB57+BB58+BC56+BC57+BC58+BD56+BD57-16)*Percapita/30*FO$4))))))</f>
        <v>0</v>
      </c>
      <c r="FP56" s="177">
        <f>IF(C56=4,SUM(BE56+BE57+BE58+BG56+BG57+BG58)*Percapita/30*FP$4+(BF56+BF57+BF58+BH56+BH57+BH58)*Cadeirante/30*FP$4,IF(C56=3,IF(BE59+BG59=10,Fixo/30*FP$4+(BE56+BE57+BE58+BG56+BG57+BG58)*Percapita/30*FP$4+(BF59+BH59)*Cadeirante/30*FP$4,IF(BE59+BG59&lt;=9,(BE59+BG59)*Crechee/30*FP$4)+(BF59+BH59)*Cadeirante/30*FP$4+(BE56+BE57+BE58+BG56+BG57+BG58)*Percapita/30*FP$4)+IF(BE59+BG59&gt;=11,Fixo/30*FP$4+(BE59+BG59-10)*Crechee/30*FP$4,0),IF(C56=2,IF(BF56+BF57+BF58+BF59+BH56+BH57+BH58+BH59=1,Cadeirante/30*FP$4,IF(BF56+BF57+BF58+BF59+BH56+BH57+BH58+BH59=2,Fixo/30*FP$4,IF(BF56+BF57+BF58+BF59+BH56+BH57+BH58+BH59&gt;2,Fixo/30*FP$4+(BF56+BF57+BF58+BF59+BH56+BH57+BH58+BH59-2)*Cadeirante/30*FP$4)))+(BE56+BE57+BE58+BG56+BG57+BG58)*Percapita/30*FP$4+(BE59+BG59)*Crechee/30*FP$4,IF(C56=1,IF(BE56+BE57+BE58+BF56+BF57+BF58+BG56+BG57+BG58+BH56+BH57+BH58&lt;=15,(BE56+BE57+BE58+BG56+BG57+BG58)*Percapita/30*FP$4,IF(BE56+BE57+BE58+BF56+BF57+BF58+BG56+BG57+BG58+BH56+BH57+BH58&gt;=16,Fixo/30*FP$4+(BE56+BE57+BE58+BF56+BF57+BF58+BG56+BG57+BG58+BH56+BH57-16)*Percapita/30*FP$4))))))</f>
        <v>0</v>
      </c>
      <c r="FQ56" s="177">
        <f>IF(C56=4,SUM(BI56+BI57+BI58+BK56+BK57+BK58)*Percapita/30*FQ$4+(BJ56+BJ57+BJ58+BL56+BL57+BL58)*Cadeirante/30*FQ$4,IF(C56=3,IF(BI59+BK59=10,Fixo/30*FQ$4+(BI56+BI57+BI58+BK56+BK57+BK58)*Percapita/30*FQ$4+(BJ59+BL59)*Cadeirante/30*FQ$4,IF(BI59+BK59&lt;=9,(BI59+BK59)*Crechee/30*FQ$4)+(BJ59+BL59)*Cadeirante/30*FQ$4+(BI56+BI57+BI58+BK56+BK57+BK58)*Percapita/30*FQ$4)+IF(BI59+BK59&gt;=11,Fixo/30*FQ$4+(BI59+BK59-10)*Crechee/30*FQ$4,0),IF(C56=2,IF(BJ56+BJ57+BJ58+BJ59+BL56+BL57+BL58+BL59=1,Cadeirante/30*FQ$4,IF(BJ56+BJ57+BJ58+BJ59+BL56+BL57+BL58+BL59=2,Fixo/30*FQ$4,IF(BJ56+BJ57+BJ58+BJ59+BL56+BL57+BL58+BL59&gt;2,Fixo/30*FQ$4+(BJ56+BJ57+BJ58+BJ59+BL56+BL57+BL58+BL59-2)*Cadeirante/30*FQ$4)))+(BI56+BI57+BI58+BK56+BK57+BK58)*Percapita/30*FQ$4+(BI59+BK59)*Crechee/30*FQ$4,IF(C56=1,IF(BI56+BI57+BI58+BJ56+BJ57+BJ58+BK56+BK57+BK58+BL56+BL57+BL58&lt;=15,(BI56+BI57+BI58+BK56+BK57+BK58)*Percapita/30*FQ$4,IF(BI56+BI57+BI58+BJ56+BJ57+BJ58+BK56+BK57+BK58+BL56+BL57+BL58&gt;=16,Fixo/30*FQ$4+(BI56+BI57+BI58+BJ56+BJ57+BJ58+BK56+BK57+BK58+BL56+BL57-16)*Percapita/30*FQ$4))))))</f>
        <v>0</v>
      </c>
      <c r="FR56" s="177">
        <f>IF(C56=4,SUM(BM56+BM57+BM58+BO56+BO57+BO58)*Percapita/30*FR$4+(BN56+BN57+BN58+BP56+BP57+BP58)*Cadeirante/30*FR$4,IF(C56=3,IF(BM59+BO59=10,Fixo/30*FR$4+(BM56+BM57+BM58+BO56+BO57+BO58)*Percapita/30*FR$4+(BN59+BP59)*Cadeirante/30*FR$4,IF(BM59+BO59&lt;=9,(BM59+BO59)*Crechee/30*FR$4)+(BN59+BP59)*Cadeirante/30*FR$4+(BM56+BM57+BM58+BO56+BO57+BO58)*Percapita/30*FR$4)+IF(BM59+BO59&gt;=11,Fixo/30*FR$4+(BM59+BO59-10)*Crechee/30*FR$4,0),IF(C56=2,IF(BN56+BN57+BN58+BN59+BP56+BP57+BP58+BP59=1,Cadeirante/30*FR$4,IF(BN56+BN57+BN58+BN59+BP56+BP57+BP58+BP59=2,Fixo/30*FR$4,IF(BN56+BN57+BN58+BN59+BP56+BP57+BP58+BP59&gt;2,Fixo/30*FR$4+(BN56+BN57+BN58+BN59+BP56+BP57+BP58+BP59-2)*Cadeirante/30*FR$4)))+(BM56+BM57+BM58+BO56+BO57+BO58)*Percapita/30*FR$4+(BM59+BO59)*Crechee/30*FR$4,IF(C56=1,IF(BM56+BM57+BM58+BN56+BN57+BN58+BO56+BO57+BO58+BP56+BP57+BP58&lt;=15,(BM56+BM57+BM58+BO56+BO57+BO58)*Percapita/30*FR$4,IF(BM56+BM57+BM58+BN56+BN57+BN58+BO56+BO57+BO58+BP56+BP57+BP58&gt;=16,Fixo/30*FR$4+(BM56+BM57+BM58+BN56+BN57+BN58+BO56+BO57+BO58+BP56+BP57-16)*Percapita/30*FR$4))))))</f>
        <v>0</v>
      </c>
      <c r="FS56" s="177">
        <f>IF(C56=4,SUM(BQ56+BQ57+BQ58+BS56+BS57+BS58)*Percapita/30*FS$4+(BR56+BR57+BR58+BT56+BT57+BT58)*Cadeirante/30*FS$4,IF(C56=3,IF(BQ59+BS59=10,Fixo/30*FS$4+(BQ56+BQ57+BQ58+BS56+BS57+BS58)*Percapita/30*FS$4+(BR59+BT59)*Cadeirante/30*FS$4,IF(BQ59+BS59&lt;=9,(BQ59+BS59)*Crechee/30*FS$4)+(BR59+BT59)*Cadeirante/30*FS$4+(BQ56+BQ57+BQ58+BS56+BS57+BS58)*Percapita/30*FS$4)+IF(BQ59+BS59&gt;=11,Fixo/30*FS$4+(BQ59+BS59-10)*Crechee/30*FS$4,0),IF(C56=2,IF(BR56+BR57+BR58+BR59+BT56+BT57+BT58+BT59=1,Cadeirante/30*FS$4,IF(BR56+BR57+BR58+BR59+BT56+BT57+BT58+BT59=2,Fixo/30*FS$4,IF(BR56+BR57+BR58+BR59+BT56+BT57+BT58+BT59&gt;2,Fixo/30*FS$4+(BR56+BR57+BR58+BR59+BT56+BT57+BT58+BT59-2)*Cadeirante/30*FS$4)))+(BQ56+BQ57+BQ58+BS56+BS57+BS58)*Percapita/30*FS$4+(BQ59+BS59)*Crechee/30*FS$4,IF(C56=1,IF(BQ56+BQ57+BQ58+BR56+BR57+BR58+BS56+BS57+BS58+BT56+BT57+BT58&lt;=15,(BQ56+BQ57+BQ58+BS56+BS57+BS58)*Percapita/30*FS$4,IF(BQ56+BQ57+BQ58+BR56+BR57+BR58+BS56+BS57+BS58+BT56+BT57+BT58&gt;=16,Fixo/30*FS$4+(BQ56+BQ57+BQ58+BR56+BR57+BR58+BS56+BS57+BS58+BT56+BT57-16)*Percapita/30*FS$4))))))</f>
        <v>0</v>
      </c>
      <c r="FT56" s="177">
        <f>IF(C56=4,SUM(BU56+BU57+BU58+BW56+BW57+BW58)*Percapita/30*FT$4+(BV56+BV57+BV58+BX56+BX57+BX58)*Cadeirante/30*FT$4,IF(C56=3,IF(BU59+BW59=10,Fixo/30*FT$4+(BU56+BU57+BU58+BW56+BW57+BW58)*Percapita/30*FT$4+(BV59+BX59)*Cadeirante/30*FT$4,IF(BU59+BW59&lt;=9,(BU59+BW59)*Crechee/30*FT$4)+(BV59+BX59)*Cadeirante/30*FT$4+(BU56+BU57+BU58+BW56+BW57+BW58)*Percapita/30*FT$4)+IF(BU59+BW59&gt;=11,Fixo/30*FT$4+(BU59+BW59-10)*Crechee/30*FT$4,0),IF(C56=2,IF(BV56+BV57+BV58+BV59+BX56+BX57+BX58+BX59=1,Cadeirante/30*FT$4,IF(BV56+BV57+BV58+BV59+BX56+BX57+BX58+BX59=2,Fixo/30*FT$4,IF(BV56+BV57+BV58+BV59+BX56+BX57+BX58+BX59&gt;2,Fixo/30*FT$4+(BV56+BV57+BV58+BV59+BX56+BX57+BX58+BX59-2)*Cadeirante/30*FT$4)))+(BU56+BU57+BU58+BW56+BW57+BW58)*Percapita/30*FT$4+(BU59+BW59)*Crechee/30*FT$4,IF(C56=1,IF(BU56+BU57+BU58+BV56+BV57+BV58+BW56+BW57+BW58+BX56+BX57+BX58&lt;=15,(BU56+BU57+BU58+BW56+BW57+BW58)*Percapita/30*FT$4,IF(BU56+BU57+BU58+BV56+BV57+BV58+BW56+BW57+BW58+BX56+BX57+BX58&gt;=16,Fixo/30*FT$4+(BU56+BU57+BU58+BV56+BV57+BV58+BW56+BW57+BW58+BX56+BX57-16)*Percapita/30*FT$4))))))</f>
        <v>0</v>
      </c>
      <c r="FU56" s="177">
        <f>IF(C56=4,SUM(BY56+BY57+BY58+CA56+CA57+CA58)*Percapita/30*FU$4+(BZ56+BZ57+BZ58+CB56+CB57+CB58)*Cadeirante/30*FU$4,IF(C56=3,IF(BY59+CA59=10,Fixo/30*FU$4+(BY56+BY57+BY58+CA56+CA57+CA58)*Percapita/30*FU$4+(BZ59+CB59)*Cadeirante/30*FU$4,IF(BY59+CA59&lt;=9,(BY59+CA59)*Crechee/30*FU$4)+(BZ59+CB59)*Cadeirante/30*FU$4+(BY56+BY57+BY58+CA56+CA57+CA58)*Percapita/30*FU$4)+IF(BY59+CA59&gt;=11,Fixo/30*FU$4+(BY59+CA59-10)*Crechee/30*FU$4,0),IF(C56=2,IF(BZ56+BZ57+BZ58+BZ59+CB56+CB57+CB58+CB59=1,Cadeirante/30*FU$4,IF(BZ56+BZ57+BZ58+BZ59+CB56+CB57+CB58+CB59=2,Fixo/30*FU$4,IF(BZ56+BZ57+BZ58+BZ59+CB56+CB57+CB58+CB59&gt;2,Fixo/30*FU$4+(BZ56+BZ57+BZ58+BZ59+CB56+CB57+CB58+CB59-2)*Cadeirante/30*FU$4)))+(BY56+BY57+BY58+CA56+CA57+CA58)*Percapita/30*FU$4+(BY59+CA59)*Crechee/30*FU$4,IF(C56=1,IF(BY56+BY57+BY58+BZ56+BZ57+BZ58+CA56+CA57+CA58+CB56+CB57+CB58&lt;=15,(BY56+BY57+BY58+CA56+CA57+CA58)*Percapita/30*FU$4,IF(BY56+BY57+BY58+BZ56+BZ57+BZ58+CA56+CA57+CA58+CB56+CB57+CB58&gt;=16,Fixo/30*FU$4+(BY56+BY57+BY58+BZ56+BZ57+BZ58+CA56+CA57+CA58+CB56+CB57-16)*Percapita/30*FU$4))))))</f>
        <v>0</v>
      </c>
      <c r="FV56" s="177">
        <f>IF(C56=4,SUM(CC56+CC57+CC58+CE56+CE57+CE58)*Percapita/30*FV$4+(CD56+CD57+CD58+CF56+CF57+CF58)*Cadeirante/30*FV$4,IF(C56=3,IF(CC59+CE59=10,Fixo/30*FV$4+(CC56+CC57+CC58+CE56+CE57+CE58)*Percapita/30*FV$4+(CD59+CF59)*Cadeirante/30*FV$4,IF(CC59+CE59&lt;=9,(CC59+CE59)*Crechee/30*FV$4)+(CD59+CF59)*Cadeirante/30*FV$4+(CC56+CC57+CC58+CE56+CE57+CE58)*Percapita/30*FV$4)+IF(CC59+CE59&gt;=11,Fixo/30*FV$4+(CC59+CE59-10)*Crechee/30*FV$4,0),IF(C56=2,IF(CD56+CD57+CD58+CD59+CF56+CF57+CF58+CF59=1,Cadeirante/30*FV$4,IF(CD56+CD57+CD58+CD59+CF56+CF57+CF58+CF59=2,Fixo/30*FV$4,IF(CD56+CD57+CD58+CD59+CF56+CF57+CF58+CF59&gt;2,Fixo/30*FV$4+(CD56+CD57+CD58+CD59+CF56+CF57+CF58+CF59-2)*Cadeirante/30*FV$4)))+(CC56+CC57+CC58+CE56+CE57+CE58)*Percapita/30*FV$4+(CC59+CE59)*Crechee/30*FV$4,IF(C56=1,IF(CC56+CC57+CC58+CD56+CD57+CD58+CE56+CE57+CE58+CF56+CF57+CF58&lt;=15,(CC56+CC57+CC58+CE56+CE57+CE58)*Percapita/30*FV$4,IF(CC56+CC57+CC58+CD56+CD57+CD58+CE56+CE57+CE58+CF56+CF57+CF58&gt;=16,Fixo/30*FV$4+(CC56+CC57+CC58+CD56+CD57+CD58+CE56+CE57+CE58+CF56+CF57-16)*Percapita/30*FV$4))))))</f>
        <v>179.774</v>
      </c>
      <c r="FW56" s="177">
        <f>IF(C56=4,SUM(CG56+CG57+CG58+CI56+CI57+CI58)*Percapita/30*FW$4+(CH56+CH57+CH58+CJ56+CJ57+CJ58)*Cadeirante/30*FW$4,IF(C56=3,IF(CG59+CI59=10,Fixo/30*FW$4+(CG56+CG57+CG58+CI56+CI57+CI58)*Percapita/30*FW$4+(CH59+CJ59)*Cadeirante/30*FW$4,IF(CG59+CI59&lt;=9,(CG59+CI59)*Crechee/30*FW$4)+(CH59+CJ59)*Cadeirante/30*FW$4+(CG56+CG57+CG58+CI56+CI57+CI58)*Percapita/30*FW$4)+IF(CG59+CI59&gt;=11,Fixo/30*FW$4+(CG59+CI59-10)*Crechee/30*FW$4,0),IF(C56=2,IF(CH56+CH57+CH58+CH59+CJ56+CJ57+CJ58+CJ59=1,Cadeirante/30*FW$4,IF(CH56+CH57+CH58+CH59+CJ56+CJ57+CJ58+CJ59=2,Fixo/30*FW$4,IF(CH56+CH57+CH58+CH59+CJ56+CJ57+CJ58+CJ59&gt;2,Fixo/30*FW$4+(CH56+CH57+CH58+CH59+CJ56+CJ57+CJ58+CJ59-2)*Cadeirante/30*FW$4)))+(CG56+CG57+CG58+CI56+CI57+CI58)*Percapita/30*FW$4+(CG59+CI59)*Crechee/30*FW$4,IF(C56=1,IF(CG56+CG57+CG58+CH56+CH57+CH58+CI56+CI57+CI58+CJ56+CJ57+CJ58&lt;=15,(CG56+CG57+CG58+CI56+CI57+CI58)*Percapita/30*FW$4,IF(CG56+CG57+CG58+CH56+CH57+CH58+CI56+CI57+CI58+CJ56+CJ57+CJ58&gt;=16,Fixo/30*FW$4+(CG56+CG57+CG58+CH56+CH57+CH58+CI56+CI57+CI58+CJ56+CJ57-16)*Percapita/30*FW$4))))))</f>
        <v>0</v>
      </c>
      <c r="FX56" s="177">
        <f>IF(C56=4,SUM(CK56+CK57+CK58+CM56+CM57+CM58)*Percapita/30*FX$4+(CL56+CL57+CL58+CN56+CN57+CN58)*Cadeirante/30*FX$4,IF(C56=3,IF(CK59+CM59=10,Fixo/30*FX$4+(CK56+CK57+CK58+CM56+CM57+CM58)*Percapita/30*FX$4+(CL59+CN59)*Cadeirante/30*FX$4,IF(CK59+CM59&lt;=9,(CK59+CM59)*Crechee/30*FX$4)+(CL59+CN59)*Cadeirante/30*FX$4+(CK56+CK57+CK58+CM56+CM57+CM58)*Percapita/30*FX$4)+IF(CK59+CM59&gt;=11,Fixo/30*FX$4+(CK59+CM59-10)*Crechee/30*FX$4,0),IF(C56=2,IF(CL56+CL57+CL58+CL59+CN56+CN57+CN58+CN59=1,Cadeirante/30*FX$4,IF(CL56+CL57+CL58+CL59+CN56+CN57+CN58+CN59=2,Fixo/30*FX$4,IF(CL56+CL57+CL58+CL59+CN56+CN57+CN58+CN59&gt;2,Fixo/30*FX$4+(CL56+CL57+CL58+CL59+CN56+CN57+CN58+CN59-2)*Cadeirante/30*FX$4)))+(CK56+CK57+CK58+CM56+CM57+CM58)*Percapita/30*FX$4+(CK59+CM59)*Crechee/30*FX$4,IF(C56=1,IF(CK56+CK57+CK58+CL56+CL57+CL58+CM56+CM57+CM58+CN56+CN57+CN58&lt;=15,(CK56+CK57+CK58+CM56+CM57+CM58)*Percapita/30*FX$4,IF(CK56+CK57+CK58+CL56+CL57+CL58+CM56+CM57+CM58+CN56+CN57+CN58&gt;=16,Fixo/30*FX$4+(CK56+CK57+CK58+CL56+CL57+CL58+CM56+CM57+CM58+CN56+CN57-16)*Percapita/30*FX$4))))))</f>
        <v>0</v>
      </c>
      <c r="FY56" s="177">
        <f>IF(C56=4,SUM(CO56+CO57+CO58+CQ56+CQ57+CQ58)*Percapita/30*FY$4+(CP56+CP57+CP58+CR56+CR57+CR58)*Cadeirante/30*FY$4,IF(C56=3,IF(CO59+CQ59=10,Fixo/30*FY$4+(CO56+CO57+CO58+CQ56+CQ57+CQ58)*Percapita/30*FY$4+(CP59+CR59)*Cadeirante/30*FY$4,IF(CO59+CQ59&lt;=9,(CO59+CQ59)*Crechee/30*FY$4)+(CP59+CR59)*Cadeirante/30*FY$4+(CO56+CO57+CO58+CQ56+CQ57+CQ58)*Percapita/30*FY$4)+IF(CO59+CQ59&gt;=11,Fixo/30*FY$4+(CO59+CQ59-10)*Crechee/30*FY$4,0),IF(C56=2,IF(CP56+CP57+CP58+CP59+CR56+CR57+CR58+CR59=1,Cadeirante/30*FY$4,IF(CP56+CP57+CP58+CP59+CR56+CR57+CR58+CR59=2,Fixo/30*FY$4,IF(CP56+CP57+CP58+CP59+CR56+CR57+CR58+CR59&gt;2,Fixo/30*FY$4+(CP56+CP57+CP58+CP59+CR56+CR57+CR58+CR59-2)*Cadeirante/30*FY$4)))+(CO56+CO57+CO58+CQ56+CQ57+CQ58)*Percapita/30*FY$4+(CO59+CQ59)*Crechee/30*FY$4,IF(C56=1,IF(CO56+CO57+CO58+CP56+CP57+CP58+CQ56+CQ57+CQ58+CR56+CR57+CR58&lt;=15,(CO56+CO57+CO58+CQ56+CQ57+CQ58)*Percapita/30*FY$4,IF(CO56+CO57+CO58+CP56+CP57+CP58+CQ56+CQ57+CQ58+CR56+CR57+CR58&gt;=16,Fixo/30*FY$4+(CO56+CO57+CO58+CP56+CP57+CP58+CQ56+CQ57+CQ58+CR56+CR57-16)*Percapita/30*FY$4))))))</f>
        <v>0</v>
      </c>
      <c r="FZ56" s="177">
        <f>IF(C56=4,SUM(CS56+CS57+CS58+CU56+CU57+CU58)*Percapita/30*FZ$4+(CT56+CT57+CT58+CV56+CV57+CV58)*Cadeirante/30*FZ$4,IF(C56=3,IF(CS59+CU59=10,Fixo/30*FZ$4+(CS56+CS57+CS58+CU56+CU57+CU58)*Percapita/30*FZ$4+(CT59+CV59)*Cadeirante/30*FZ$4,IF(CS59+CU59&lt;=9,(CS59+CU59)*Crechee/30*FZ$4)+(CT59+CV59)*Cadeirante/30*FZ$4+(CS56+CS57+CS58+CU56+CU57+CU58)*Percapita/30*FZ$4)+IF(CS59+CU59&gt;=11,Fixo/30*FZ$4+(CS59+CU59-10)*Crechee/30*FZ$4,0),IF(C56=2,IF(CT56+CT57+CT58+CT59+CV56+CV57+CV58+CV59=1,Cadeirante/30*FZ$4,IF(CT56+CT57+CT58+CT59+CV56+CV57+CV58+CV59=2,Fixo/30*FZ$4,IF(CT56+CT57+CT58+CT59+CV56+CV57+CV58+CV59&gt;2,Fixo/30*FZ$4+(CT56+CT57+CT58+CT59+CV56+CV57+CV58+CV59-2)*Cadeirante/30*FZ$4)))+(CS56+CS57+CS58+CU56+CU57+CU58)*Percapita/30*FZ$4+(CS59+CU59)*Crechee/30*FZ$4,IF(C56=1,IF(CS56+CS57+CS58+CT56+CT57+CT58+CU56+CU57+CU58+CV56+CV57+CV58&lt;=15,(CS56+CS57+CS58+CU56+CU57+CU58)*Percapita/30*FZ$4,IF(CS56+CS57+CS58+CT56+CT57+CT58+CU56+CU57+CU58+CV56+CV57+CV58&gt;=16,Fixo/30*FZ$4+(CS56+CS57+CS58+CT56+CT57+CT58+CU56+CU57+CU58+CV56+CV57-16)*Percapita/30*FZ$4))))))</f>
        <v>0</v>
      </c>
      <c r="GA56" s="177">
        <f>IF(C56=4,SUM(CW56+CW57+CW58+CY56+CY57+CY58)*Percapita/30*GA$4+(CX56+CX57+CX58+CZ56+CZ57+CZ58)*Cadeirante/30*GA$4,IF(C56=3,IF(CW59+CY59=10,Fixo/30*GA$4+(CW56+CW57+CW58+CY56+CY57+CY58)*Percapita/30*GA$4+(CX59+CZ59)*Cadeirante/30*GA$4,IF(CW59+CY59&lt;=9,(CW59+CY59)*Crechee/30*GA$4)+(CX59+CZ59)*Cadeirante/30*GA$4+(CW56+CW57+CW58+CY56+CY57+CY58)*Percapita/30*GA$4)+IF(CW59+CY59&gt;=11,Fixo/30*GA$4+(CW59+CY59-10)*Crechee/30*GA$4,0),IF(C56=2,IF(CX56+CX57+CX58+CX59+CZ56+CZ57+CZ58+CZ59=1,Cadeirante/30*GA$4,IF(CX56+CX57+CX58+CX59+CZ56+CZ57+CZ58+CZ59=2,Fixo/30*GA$4,IF(CX56+CX57+CX58+CX59+CZ56+CZ57+CZ58+CZ59&gt;2,Fixo/30*GA$4+(CX56+CX57+CX58+CX59+CZ56+CZ57+CZ58+CZ59-2)*Cadeirante/30*GA$4)))+(CW56+CW57+CW58+CY56+CY57+CY58)*Percapita/30*GA$4+(CW59+CY59)*Crechee/30*GA$4,IF(C56=1,IF(CW56+CW57+CW58+CX56+CX57+CX58+CY56+CY57+CY58+CZ56+CZ57+CZ58&lt;=15,(CW56+CW57+CW58+CY56+CY57+CY58)*Percapita/30*GA$4,IF(CW56+CW57+CW58+CX56+CX57+CX58+CY56+CY57+CY58+CZ56+CZ57+CZ58&gt;=16,Fixo/30*GA$4+(CW56+CW57+CW58+CX56+CX57+CX58+CY56+CY57+CY58+CZ56+CZ57-16)*Percapita/30*GA$4))))))</f>
        <v>0</v>
      </c>
      <c r="GB56" s="177">
        <f>IF(C56=4,SUM(DA56+DA57+DA58+DC56+DC57+DC58)*Percapita/30*GB$4+(DB56+DB57+DB58+DD56+DD57+DD58)*Cadeirante/30*GB$4,IF(C56=3,IF(DA59+DC59=10,Fixo/30*GB$4+(DA56+DA57+DA58+DC56+DC57+DC58)*Percapita/30*GB$4+(DB59+DD59)*Cadeirante/30*GB$4,IF(DA59+DC59&lt;=9,(DA59+DC59)*Crechee/30*GB$4)+(DB59+DD59)*Cadeirante/30*GB$4+(DA56+DA57+DA58+DC56+DC57+DC58)*Percapita/30*GB$4)+IF(DA59+DC59&gt;=11,Fixo/30*GB$4+(DA59+DC59-10)*Crechee/30*GB$4,0),IF(C56=2,IF(DB56+DB57+DB58+DB59+DD56+DD57+DD58+DD59=1,Cadeirante/30*GB$4,IF(DB56+DB57+DB58+DB59+DD56+DD57+DD58+DD59=2,Fixo/30*GB$4,IF(DB56+DB57+DB58+DB59+DD56+DD57+DD58+DD59&gt;2,Fixo/30*GB$4+(DB56+DB57+DB58+DB59+DD56+DD57+DD58+DD59-2)*Cadeirante/30*GB$4)))+(DA56+DA57+DA58+DC56+DC57+DC58)*Percapita/30*GB$4+(DA59+DC59)*Crechee/30*GB$4,IF(C56=1,IF(DA56+DA57+DA58+DB56+DB57+DB58+DC56+DC57+DC58+DD56+DD57+DD58&lt;=15,(DA56+DA57+DA58+DC56+DC57+DC58)*Percapita/30*GB$4,IF(DA56+DA57+DA58+DB56+DB57+DB58+DC56+DC57+DC58+DD56+DD57+DD58&gt;=16,Fixo/30*GB$4+(DA56+DA57+DA58+DB56+DB57+DB58+DC56+DC57+DC58+DD56+DD57-16)*Percapita/30*GB$4))))))</f>
        <v>0</v>
      </c>
      <c r="GC56" s="177">
        <f>IF(C56=4,SUM(DE56+DE57+DE58+DG56+DG57+DG58)*Percapita/30*GC$4+(DF56+DF57+DF58+DH56+DH57+DH58)*Cadeirante/30*GC$4,IF(C56=3,IF(DE59+DG59=10,Fixo/30*GC$4+(DE56+DE57+DE58+DG56+DG57+DG58)*Percapita/30*GC$4+(DF59+DH59)*Cadeirante/30*GC$4,IF(DE59+DG59&lt;=9,(DE59+DG59)*Crechee/30*GC$4)+(DF59+DH59)*Cadeirante/30*GC$4+(DE56+DE57+DE58+DG56+DG57+DG58)*Percapita/30*GC$4)+IF(DE59+DG59&gt;=11,Fixo/30*GC$4+(DE59+DG59-10)*Crechee/30*GC$4,0),IF(C56=2,IF(DF56+DF57+DF58+DF59+DH56+DH57+DH58+DH59=1,Cadeirante/30*GC$4,IF(DF56+DF57+DF58+DF59+DH56+DH57+DH58+DH59=2,Fixo/30*GC$4,IF(DF56+DF57+DF58+DF59+DH56+DH57+DH58+DH59&gt;2,Fixo/30*GC$4+(DF56+DF57+DF58+DF59+DH56+DH57+DH58+DH59-2)*Cadeirante/30*GC$4)))+(DE56+DE57+DE58+DG56+DG57+DG58)*Percapita/30*GC$4+(DE59+DG59)*Crechee/30*GC$4,IF(C56=1,IF(DE56+DE57+DE58+DF56+DF57+DF58+DG56+DG57+DG58+DH56+DH57+DH58&lt;=15,(DE56+DE57+DE58+DG56+DG57+DG58)*Percapita/30*GC$4,IF(DE56+DE57+DE58+DF56+DF57+DF58+DG56+DG57+DG58+DH56+DH57+DH58&gt;=16,Fixo/30*GC$4+(DE56+DE57+DE58+DF56+DF57+DF58+DG56+DG57+DG58+DH56+DH57-16)*Percapita/30*GC$4))))))</f>
        <v>0</v>
      </c>
      <c r="GD56" s="177">
        <f>IF(C56=4,SUM(DI56+DI57+DI58+DK56+DK57+DK58)*Percapita/30*GD$4+(DJ56+DJ57+DJ58+DL56+DL57+DL58)*Cadeirante/30*GD$4,IF(C56=3,IF(DI59+DK59=10,Fixo/30*GD$4+(DI56+DI57+DI58+DK56+DK57+DK58)*Percapita/30*GD$4+(DJ59+DL59)*Cadeirante/30*GD$4,IF(DI59+DK59&lt;=9,(DI59+DK59)*Crechee/30*GD$4)+(DJ59+DL59)*Cadeirante/30*GD$4+(DI56+DI57+DI58+DK56+DK57+DK58)*Percapita/30*GD$4)+IF(DI59+DK59&gt;=11,Fixo/30*GD$4+(DI59+DK59-10)*Crechee/30*GD$4,0),IF(C56=2,IF(DJ56+DJ57+DJ58+DJ59+DL56+DL57+DL58+DL59=1,Cadeirante/30*GD$4,IF(DJ56+DJ57+DJ58+DJ59+DL56+DL57+DL58+DL59=2,Fixo/30*GD$4,IF(DJ56+DJ57+DJ58+DJ59+DL56+DL57+DL58+DL59&gt;2,Fixo/30*GD$4+(DJ56+DJ57+DJ58+DJ59+DL56+DL57+DL58+DL59-2)*Cadeirante/30*GD$4)))+(DI56+DI57+DI58+DK56+DK57+DK58)*Percapita/30*GD$4+(DI59+DK59)*Crechee/30*GD$4,IF(C56=1,IF(DI56+DI57+DI58+DJ56+DJ57+DJ58+DK56+DK57+DK58+DL56+DL57+DL58&lt;=15,(DI56+DI57+DI58+DK56+DK57+DK58)*Percapita/30*GD$4,IF(DI56+DI57+DI58+DJ56+DJ57+DJ58+DK56+DK57+DK58+DL56+DL57+DL58&gt;=16,Fixo/30*GD$4+(DI56+DI57+DI58+DJ56+DJ57+DJ58+DK56+DK57+DK58+DL56+DL57-16)*Percapita/30*GD$4))))))</f>
        <v>0</v>
      </c>
      <c r="GE56" s="177">
        <f>IF(C56=4,SUM(DM56+DM57+DM58+DO56+DO57+DO58)*Percapita/30*GE$4+(DN56+DN57+DN58+DP56+DP57+DP58)*Cadeirante/30*GE$4,IF(C56=3,IF(DM59+DO59=10,Fixo/30*GE$4+(DM56+DM57+DM58+DO56+DO57+DO58)*Percapita/30*GE$4+(DN59+DP59)*Cadeirante/30*GE$4,IF(DM59+DO59&lt;=9,(DM59+DO59)*Crechee/30*GE$4)+(DN59+DP59)*Cadeirante/30*GE$4+(DM56+DM57+DM58+DO56+DO57+DO58)*Percapita/30*GE$4)+IF(DM59+DO59&gt;=11,Fixo/30*GE$4+(DM59+DO59-10)*Crechee/30*GE$4,0),IF(C56=2,IF(DN56+DN57+DN58+DN59+DP56+DP57+DP58+DP59=1,Cadeirante/30*GE$4,IF(DN56+DN57+DN58+DN59+DP56+DP57+DP58+DP59=2,Fixo/30*GE$4,IF(DN56+DN57+DN58+DN59+DP56+DP57+DP58+DP59&gt;2,Fixo/30*GE$4+(DN56+DN57+DN58+DN59+DP56+DP57+DP58+DP59-2)*Cadeirante/30*GE$4)))+(DM56+DM57+DM58+DO56+DO57+DO58)*Percapita/30*GE$4+(DM59+DO59)*Crechee/30*GE$4,IF(C56=1,IF(DM56+DM57+DM58+DN56+DN57+DN58+DO56+DO57+DO58+DP56+DP57+DP58&lt;=15,(DM56+DM57+DM58+DO56+DO57+DO58)*Percapita/30*GE$4,IF(DM56+DM57+DM58+DN56+DN57+DN58+DO56+DO57+DO58+DP56+DP57+DP58&gt;=16,Fixo/30*GE$4+(DM56+DM57+DM58+DN56+DN57+DN58+DO56+DO57+DO58+DP56+DP57-16)*Percapita/30*GE$4))))))</f>
        <v>0</v>
      </c>
      <c r="GF56" s="177">
        <f>IF(C56=4,SUM(DQ56+DQ57+DQ58+DS56+DS57+DS58)*Percapita/30*GF$4+(DR56+DR57+DR58+DT56+DT57+DT58)*Cadeirante/30*GF$4,IF(C56=3,IF(DQ59+DS59=10,Fixo/30*GF$4+(DQ56+DQ57+DQ58+DS56+DS57+DS58)*Percapita/30*GF$4+(DR59+DT59)*Cadeirante/30*GF$4,IF(DQ59+DS59&lt;=9,(DQ59+DS59)*Crechee/30*GF$4)+(DR59+DT59)*Cadeirante/30*GF$4+(DQ56+DQ57+DQ58+DS56+DS57+DS58)*Percapita/30*GF$4)+IF(DQ59+DS59&gt;=11,Fixo/30*GF$4+(DQ59+DS59-10)*Crechee/30*GF$4,0),IF(C56=2,IF(DR56+DR57+DR58+DR59+DT56+DT57+DT58+DT59=1,Cadeirante/30*GF$4,IF(DR56+DR57+DR58+DR59+DT56+DT57+DT58+DT59=2,Fixo/30*GF$4,IF(DR56+DR57+DR58+DR59+DT56+DT57+DT58+DT59&gt;2,Fixo/30*GF$4+(DR56+DR57+DR58+DR59+DT56+DT57+DT58+DT59-2)*Cadeirante/30*GF$4)))+(DQ56+DQ57+DQ58+DS56+DS57+DS58)*Percapita/30*GF$4+(DQ59+DS59)*Crechee/30*GF$4,IF(C56=1,IF(DQ56+DQ57+DQ58+DR56+DR57+DR58+DS56+DS57+DS58+DT56+DT57+DT58&lt;=15,(DQ56+DQ57+DQ58+DS56+DS57+DS58)*Percapita/30*GF$4,IF(DQ56+DQ57+DQ58+DR56+DR57+DR58+DS56+DS57+DS58+DT56+DT57+DT58&gt;=16,Fixo/30*GF$4+(DQ56+DQ57+DQ58+DR56+DR57+DR58+DS56+DS57+DS58+DT56+DT57-16)*Percapita/30*GF$4))))))</f>
        <v>0</v>
      </c>
      <c r="GG56" s="177">
        <f>IF(C56=4,SUM(DU56+DU57+DU58+DW56+DW57+DW58)*Percapita/30*GG$4+(DV56+DV57+DV58+DX56+DX57+DX58)*Cadeirante/30*GG$4,IF(C56=3,IF(DU59+DW59=10,Fixo/30*GG$4+(DU56+DU57+DU58+DW56+DW57+DW58)*Percapita/30*GG$4+(DV59+DX59)*Cadeirante/30*GG$4,IF(DU59+DW59&lt;=9,(DU59+DW59)*Crechee/30*GG$4)+(DV59+DX59)*Cadeirante/30*GG$4+(DU56+DU57+DU58+DW56+DW57+DW58)*Percapita/30*GG$4)+IF(DU59+DW59&gt;=11,Fixo/30*GG$4+(DU59+DW59-10)*Crechee/30*GG$4,0),IF(C56=2,IF(DV56+DV57+DV58+DV59+DX56+DX57+DX58+DX59=1,Cadeirante/30*GG$4,IF(DV56+DV57+DV58+DV59+DX56+DX57+DX58+DX59=2,Fixo/30*GG$4,IF(DV56+DV57+DV58+DV59+DX56+DX57+DX58+DX59&gt;2,Fixo/30*GG$4+(DV56+DV57+DV58+DV59+DX56+DX57+DX58+DX59-2)*Cadeirante/30*GG$4)))+(DU56+DU57+DU58+DW56+DW57+DW58)*Percapita/30*GG$4+(DU59+DW59)*Crechee/30*GG$4,IF(C56=1,IF(DU56+DU57+DU58+DV56+DV57+DV58+DW56+DW57+DW58+DX56+DX57+DX58&lt;=15,(DU56+DU57+DU58+DW56+DW57+DW58)*Percapita/30*GG$4,IF(DU56+DU57+DU58+DV56+DV57+DV58+DW56+DW57+DW58+DX56+DX57+DX58&gt;=16,Fixo/30*GG$4+(DU56+DU57+DU58+DV56+DV57+DV58+DW56+DW57+DW58+DX56+DX57-16)*Percapita/30*GG$4))))))</f>
        <v>0</v>
      </c>
      <c r="GH56" s="177">
        <f>IF(C56=4,SUM(DY56+DY57+DY58+EA56+EA57+EA58)*Percapita/30*GH$4+(DZ56+DZ57+DZ58+EB56+EB57+EB58)*Cadeirante/30*GH$4,IF(C56=3,IF(DY59+EA59=10,Fixo/30*GH$4+(DY56+DY57+DY58+EA56+EA57+EA58)*Percapita/30*GH$4+(DZ59+EB59)*Cadeirante/30*GH$4,IF(DY59+EA59&lt;=9,(DY59+EA59)*Crechee/30*GH$4)+(DZ59+EB59)*Cadeirante/30*GH$4+(DY56+DY57+DY58+EA56+EA57+EA58)*Percapita/30*GH$4)+IF(DY59+EA59&gt;=11,Fixo/30*GH$4+(DY59+EA59-10)*Crechee/30*GH$4,0),IF(C56=2,IF(DZ56+DZ57+DZ58+DZ59+EB56+EB57+EB58+EB59=1,Cadeirante/30*GH$4,IF(DZ56+DZ57+DZ58+DZ59+EB56+EB57+EB58+EB59=2,Fixo/30*GH$4,IF(DZ56+DZ57+DZ58+DZ59+EB56+EB57+EB58+EB59&gt;2,Fixo/30*GH$4+(DZ56+DZ57+DZ58+DZ59+EB56+EB57+EB58+EB59-2)*Cadeirante/30*GH$4)))+(DY56+DY57+DY58+EA56+EA57+EA58)*Percapita/30*GH$4+(DY59+EA59)*Crechee/30*GH$4,IF(C56=1,IF(DY56+DY57+DY58+DZ56+DZ57+DZ58+EA56+EA57+EA58+EB56+EB57+EB58&lt;=15,(DY56+DY57+DY58+EA56+EA57+EA58)*Percapita/30*GH$4,IF(DY56+DY57+DY58+DZ56+DZ57+DZ58+EA56+EA57+EA58+EB56+EB57+EB58&gt;=16,Fixo/30*GH$4+(DY56+DY57+DY58+DZ56+DZ57+DZ58+EA56+EA57+EA58+EB56+EB57-16)*Percapita/30*GH$4))))))</f>
        <v>0</v>
      </c>
      <c r="GI56" s="177">
        <f>IF(C56=4,SUM(EC56+EC57+EC58+EE56+EE57+EE58)*Percapita/30*GI$4+(ED56+ED57+ED58+EF56+EF57+EF58)*Cadeirante/30*GI$4,IF(C56=3,IF(EC59+EE59=10,Fixo/30*GI$4+(EC56+EC57+EC58+EE56+EE57+EE58)*Percapita/30*GI$4+(ED59+EF59)*Cadeirante/30*GI$4,IF(EC59+EE59&lt;=9,(EC59+EE59)*Crechee/30*GI$4)+(ED59+EF59)*Cadeirante/30*GI$4+(EC56+EC57+EC58+EE56+EE57+EE58)*Percapita/30*GI$4)+IF(EC59+EE59&gt;=11,Fixo/30*GI$4+(EC59+EE59-10)*Crechee/30*GI$4,0),IF(C56=2,IF(ED56+ED57+ED58+ED59+EF56+EF57+EF58+EF59=1,Cadeirante/30*GI$4,IF(ED56+ED57+ED58+ED59+EF56+EF57+EF58+EF59=2,Fixo/30*GI$4,IF(ED56+ED57+ED58+ED59+EF56+EF57+EF58+EF59&gt;2,Fixo/30*GI$4+(ED56+ED57+ED58+ED59+EF56+EF57+EF58+EF59-2)*Cadeirante/30*GI$4)))+(EC56+EC57+EC58+EE56+EE57+EE58)*Percapita/30*GI$4+(EC59+EE59)*Crechee/30*GI$4,IF(C56=1,IF(EC56+EC57+EC58+ED56+ED57+ED58+EE56+EE57+EE58+EF56+EF57+EF58&lt;=15,(EC56+EC57+EC58+EE56+EE57+EE58)*Percapita/30*GI$4,IF(EC56+EC57+EC58+ED56+ED57+ED58+EE56+EE57+EE58+EF56+EF57+EF58&gt;=16,Fixo/30*GI$4+(EC56+EC57+EC58+ED56+ED57+ED58+EE56+EE57+EE58+EF56+EF57-16)*Percapita/30*GI$4))))))</f>
        <v>0</v>
      </c>
      <c r="GJ56" s="177">
        <f>IF(C56=4,SUM(EG56+EG57+EG58+EI56+EI57+EI58)*Percapita/30*GJ$4+(EH56+EH57+EH58+EJ56+EJ57+EJ58)*Cadeirante/30*GJ$4,IF(C56=3,IF(EG59+EI59=10,Fixo/30*GJ$4+(EG56+EG57+EG58+EI56+EI57+EI58)*Percapita/30*GJ$4+(EH59+EJ59)*Cadeirante/30*GJ$4,IF(EG59+EI59&lt;=9,(EG59+EI59)*Crechee/30*GJ$4)+(EH59+EJ59)*Cadeirante/30*GJ$4+(EG56+EG57+EG58+EI56+EI57+EI58)*Percapita/30*GJ$4)+IF(EG59+EI59&gt;=11,Fixo/30*GJ$4+(EG59+EI59-10)*Crechee/30*GJ$4,0),IF(C56=2,IF(EH56+EH57+EH58+EH59+EJ56+EJ57+EJ58+EJ59=1,Cadeirante/30*GJ$4,IF(EH56+EH57+EH58+EH59+EJ56+EJ57+EJ58+EJ59=2,Fixo/30*GJ$4,IF(EH56+EH57+EH58+EH59+EJ56+EJ57+EJ58+EJ59&gt;2,Fixo/30*GJ$4+(EH56+EH57+EH58+EH59+EJ56+EJ57+EJ58+EJ59-2)*Cadeirante/30*GJ$4)))+(EG56+EG57+EG58+EI56+EI57+EI58)*Percapita/30*GJ$4+(EG59+EI59)*Crechee/30*GJ$4,IF(C56=1,IF(EG56+EG57+EG58+EH56+EH57+EH58+EI56+EI57+EI58+EJ56+EJ57+EJ58&lt;=15,(EG56+EG57+EG58+EI56+EI57+EI58)*Percapita/30*GJ$4,IF(EG56+EG57+EG58+EH56+EH57+EH58+EI56+EI57+EI58+EJ56+EJ57+EJ58&gt;=16,Fixo/30*GJ$4+(EG56+EG57+EG58+EH56+EH57+EH58+EI56+EI57+EI58+EJ56+EJ57-16)*Percapita/30*GJ$4))))))</f>
        <v>0</v>
      </c>
      <c r="GK56" s="178"/>
      <c r="GL56" s="103">
        <f t="shared" si="30"/>
        <v>0</v>
      </c>
      <c r="GM56" s="124"/>
      <c r="GN56" s="104">
        <f>SUMIF(V56:V59,"&lt;0")*Cadeirante/30*GN$4+SUMIF(X56:X59,"&lt;0")*Cadeirante/30*GN$4</f>
        <v>0</v>
      </c>
      <c r="GO56" s="104">
        <f>SUMIF(Z56:Z59,"&lt;0")*Cadeirante/30*GO$4+SUMIF(AB56:AB59,"&lt;0")*Cadeirante/30*GO$4</f>
        <v>0</v>
      </c>
      <c r="GP56" s="104">
        <f>SUMIF(AD56:AD59,"&lt;0")*Cadeirante/30*GP$4+SUMIF(AF56:AF59,"&lt;0")*Cadeirante/30*GP$4</f>
        <v>0</v>
      </c>
      <c r="GQ56" s="104">
        <f>SUMIF(AH56:AH59,"&lt;0")*Cadeirante/30*GQ$4+SUMIF(AJ56:AJ59,"&lt;0")*Cadeirante/30*GQ$4</f>
        <v>0</v>
      </c>
      <c r="GR56" s="104">
        <f>SUMIF(AL56:AL59,"&lt;0")*Cadeirante/30*GR$4+SUMIF(AN56:AN59,"&lt;0")*Cadeirante/30*GR$4</f>
        <v>0</v>
      </c>
      <c r="GS56" s="104">
        <f>SUMIF(AP56:AP59,"&lt;0")*Cadeirante/30*GS$4+SUMIF(AR56:AR59,"&lt;0")*Cadeirante/30*GS$4</f>
        <v>0</v>
      </c>
      <c r="GT56" s="104">
        <f>SUMIF(AT56:AT59,"&lt;0")*Cadeirante/30*GT$4+SUMIF(AV56:AV59,"&lt;0")*Cadeirante/30*GT$4</f>
        <v>0</v>
      </c>
      <c r="GU56" s="104">
        <f>SUMIF(AX56:AX59,"&lt;0")*Cadeirante/30*GU$4+SUMIF(AZ56:AZ59,"&lt;0")*Cadeirante/30*GU$4</f>
        <v>0</v>
      </c>
      <c r="GV56" s="104">
        <f>SUMIF(BB56:BB59,"&lt;0")*Cadeirante/30*GV$4+SUMIF(BD56:BD59,"&lt;0")*Cadeirante/30*GV$4</f>
        <v>0</v>
      </c>
      <c r="GW56" s="104">
        <f>SUMIF(BF56:BF59,"&lt;0")*Cadeirante/30*GW$4+SUMIF(BH56:BH59,"&lt;0")*Cadeirante/30*GW$4</f>
        <v>0</v>
      </c>
      <c r="GX56" s="104">
        <f>SUMIF(BJ56:BJ59,"&lt;0")*Cadeirante/30*GX$4+SUMIF(BL56:BL59,"&lt;0")*Cadeirante/30*GX$4</f>
        <v>0</v>
      </c>
      <c r="GY56" s="104">
        <f>SUMIF(BN56:BN59,"&lt;0")*Cadeirante/30*GY$4+SUMIF(BP56:BP59,"&lt;0")*Cadeirante/30*GY$4</f>
        <v>0</v>
      </c>
      <c r="GZ56" s="104">
        <f>SUMIF(BR56:BR59,"&lt;0")*Cadeirante/30*GZ$4+SUMIF(BT56:BT59,"&lt;0")*Cadeirante/30*GZ$4</f>
        <v>0</v>
      </c>
      <c r="HA56" s="104">
        <f>SUMIF(BV56:BV59,"&lt;0")*Cadeirante/30*HA$4+SUMIF(BX56:BX59,"&lt;0")*Cadeirante/30*HA$4</f>
        <v>0</v>
      </c>
      <c r="HB56" s="104">
        <f>SUMIF(BZ56:BZ59,"&lt;0")*Cadeirante/30*HB$4+SUMIF(CB56:CB59,"&lt;0")*Cadeirante/30*HB$4</f>
        <v>0</v>
      </c>
      <c r="HC56" s="104">
        <f>SUMIF(CD56:CD59,"&lt;0")*Cadeirante/30*HC$4+SUMIF(CF56:CF59,"&lt;0")*Cadeirante/30*HC$4</f>
        <v>0</v>
      </c>
      <c r="HD56" s="104">
        <f>SUMIF(CH56:CH59,"&lt;0")*Cadeirante/30*HD$4+SUMIF(CJ56:CJ59,"&lt;0")*Cadeirante/30*HD$4</f>
        <v>0</v>
      </c>
      <c r="HE56" s="104">
        <f>SUMIF(CL56:CL59,"&lt;0")*Cadeirante/30*HE$4+SUMIF(CN56:CN59,"&lt;0")*Cadeirante/30*HE$4</f>
        <v>0</v>
      </c>
      <c r="HF56" s="104">
        <f>SUMIF(CP56:CP59,"&lt;0")*Cadeirante/30*HF$4+SUMIF(CR56:CR59,"&lt;0")*Cadeirante/30*HF$4</f>
        <v>0</v>
      </c>
      <c r="HG56" s="104">
        <f>SUMIF(CT56:CT59,"&lt;0")*Cadeirante/30*HG$4+SUMIF(CV56:CV59,"&lt;0")*Cadeirante/30*HG$4</f>
        <v>0</v>
      </c>
      <c r="HH56" s="104">
        <f>SUMIF(CX56:CX59,"&lt;0")*Cadeirante/30*HH$4+SUMIF(CZ56:CZ59,"&lt;0")*Cadeirante/30*HH$4</f>
        <v>0</v>
      </c>
      <c r="HI56" s="104">
        <f>SUMIF(DB56:DB59,"&lt;0")*Cadeirante/30*HI$4+SUMIF(DD56:DD59,"&lt;0")*Cadeirante/30*HI$4</f>
        <v>0</v>
      </c>
      <c r="HJ56" s="104">
        <f>SUMIF(DF56:DF59,"&lt;0")*Cadeirante/30*HJ$4+SUMIF(DH56:DH59,"&lt;0")*Cadeirante/30*HJ$4</f>
        <v>0</v>
      </c>
      <c r="HK56" s="104">
        <f>SUMIF(DJ56:DJ59,"&lt;0")*Cadeirante/30*HK$4+SUMIF(DL56:DL59,"&lt;0")*Cadeirante/30*HK$4</f>
        <v>0</v>
      </c>
      <c r="HL56" s="104">
        <f>SUMIF(DN56:DN59,"&lt;0")*Cadeirante/30*HL$4+SUMIF(DP56:DP59,"&lt;0")*Cadeirante/30*HL$4</f>
        <v>0</v>
      </c>
      <c r="HM56" s="104">
        <f>SUMIF(DR56:DR59,"&lt;0")*Cadeirante/30*HM$4+SUMIF(DT56:DT59,"&lt;0")*Cadeirante/30*HM$4</f>
        <v>0</v>
      </c>
      <c r="HN56" s="104">
        <f>SUMIF(DV56:DV59,"&lt;0")*Cadeirante/30*HN$4+SUMIF(DX56:DX59,"&lt;0")*Cadeirante/30*HN$4</f>
        <v>0</v>
      </c>
      <c r="HO56" s="104">
        <f>SUMIF(DZ56:DZ59,"&lt;0")*Cadeirante/30*HO$4+SUMIF(EB56:EB59,"&lt;0")*Cadeirante/30*HO$4</f>
        <v>0</v>
      </c>
      <c r="HP56" s="104">
        <f>SUMIF(ED56:ED59,"&lt;0")*Cadeirante/30*HP$4+SUMIF(EF56:EF59,"&lt;0")*Cadeirante/30*HP$4</f>
        <v>0</v>
      </c>
      <c r="HQ56" s="64"/>
      <c r="HR56" s="64"/>
      <c r="HS56" s="64"/>
      <c r="HT56" s="64"/>
      <c r="HU56" s="64"/>
      <c r="HV56" s="64"/>
      <c r="HW56" s="176">
        <v>17629.309999999998</v>
      </c>
      <c r="HX56" s="64"/>
      <c r="HY56" s="280">
        <f>IF(ISTEXT(EM56), VALUE(EM56), EM56)</f>
        <v>0</v>
      </c>
      <c r="HZ56" s="280">
        <f>IF(ISTEXT(EN56), VALUE(EN56), EN56)</f>
        <v>0</v>
      </c>
      <c r="IA56" s="280">
        <f>IF(ISTEXT(EO56), VALUE(EO56), EO56)</f>
        <v>0</v>
      </c>
      <c r="IB56" s="64" t="b">
        <f>HW56=FE56</f>
        <v>0</v>
      </c>
      <c r="IC56" s="64"/>
    </row>
    <row r="57" spans="1:237" s="106" customFormat="1" ht="22.5" customHeight="1" x14ac:dyDescent="0.25">
      <c r="A57" s="368" t="s">
        <v>3234</v>
      </c>
      <c r="B57" s="369" t="s">
        <v>3235</v>
      </c>
      <c r="C57" s="370" t="s">
        <v>3191</v>
      </c>
      <c r="D57" s="371" t="s">
        <v>3236</v>
      </c>
      <c r="E57" s="371" t="s">
        <v>3237</v>
      </c>
      <c r="F57" s="372" t="s">
        <v>3181</v>
      </c>
      <c r="G57" s="372" t="s">
        <v>3182</v>
      </c>
      <c r="H57" s="373" t="s">
        <v>1317</v>
      </c>
      <c r="I57" s="374" t="s">
        <v>1317</v>
      </c>
      <c r="J57" s="421" t="s">
        <v>3183</v>
      </c>
      <c r="K57" s="421" t="s">
        <v>3185</v>
      </c>
      <c r="L57" s="329">
        <f>CONTINUA!BV57</f>
        <v>7</v>
      </c>
      <c r="M57" s="329">
        <f>CONTINUA!BW57</f>
        <v>0</v>
      </c>
      <c r="N57" s="657"/>
      <c r="O57" s="658" t="s">
        <v>3336</v>
      </c>
      <c r="P57" s="659">
        <v>0</v>
      </c>
      <c r="Q57" s="400">
        <v>34</v>
      </c>
      <c r="R57" s="401"/>
      <c r="S57" s="400"/>
      <c r="T57" s="401"/>
      <c r="U57" s="400"/>
      <c r="V57" s="401"/>
      <c r="W57" s="400"/>
      <c r="X57" s="401"/>
      <c r="Y57" s="400"/>
      <c r="Z57" s="401"/>
      <c r="AA57" s="400"/>
      <c r="AB57" s="401"/>
      <c r="AC57" s="400"/>
      <c r="AD57" s="401"/>
      <c r="AE57" s="400"/>
      <c r="AF57" s="401"/>
      <c r="AG57" s="400"/>
      <c r="AH57" s="401"/>
      <c r="AI57" s="400"/>
      <c r="AJ57" s="401"/>
      <c r="AK57" s="400"/>
      <c r="AL57" s="401"/>
      <c r="AM57" s="400"/>
      <c r="AN57" s="401"/>
      <c r="AO57" s="400">
        <v>1</v>
      </c>
      <c r="AP57" s="401"/>
      <c r="AQ57" s="400"/>
      <c r="AR57" s="401"/>
      <c r="AS57" s="400"/>
      <c r="AT57" s="401"/>
      <c r="AU57" s="400"/>
      <c r="AV57" s="401"/>
      <c r="AW57" s="400"/>
      <c r="AX57" s="401"/>
      <c r="AY57" s="400"/>
      <c r="AZ57" s="401"/>
      <c r="BA57" s="400"/>
      <c r="BB57" s="401"/>
      <c r="BC57" s="400"/>
      <c r="BD57" s="401"/>
      <c r="BE57" s="400"/>
      <c r="BF57" s="401"/>
      <c r="BG57" s="400"/>
      <c r="BH57" s="401"/>
      <c r="BI57" s="400"/>
      <c r="BJ57" s="401"/>
      <c r="BK57" s="400"/>
      <c r="BL57" s="401"/>
      <c r="BM57" s="400"/>
      <c r="BN57" s="401"/>
      <c r="BO57" s="400"/>
      <c r="BP57" s="401"/>
      <c r="BQ57" s="400"/>
      <c r="BR57" s="401"/>
      <c r="BS57" s="400"/>
      <c r="BT57" s="401"/>
      <c r="BU57" s="400"/>
      <c r="BV57" s="401"/>
      <c r="BW57" s="400"/>
      <c r="BX57" s="401"/>
      <c r="BY57" s="400"/>
      <c r="BZ57" s="401"/>
      <c r="CA57" s="400"/>
      <c r="CB57" s="401"/>
      <c r="CC57" s="400">
        <v>1</v>
      </c>
      <c r="CD57" s="401"/>
      <c r="CE57" s="400"/>
      <c r="CF57" s="401"/>
      <c r="CG57" s="400"/>
      <c r="CH57" s="401"/>
      <c r="CI57" s="400"/>
      <c r="CJ57" s="401"/>
      <c r="CK57" s="400"/>
      <c r="CL57" s="401"/>
      <c r="CM57" s="400"/>
      <c r="CN57" s="401"/>
      <c r="CO57" s="400"/>
      <c r="CP57" s="401"/>
      <c r="CQ57" s="400"/>
      <c r="CR57" s="401"/>
      <c r="CS57" s="400"/>
      <c r="CT57" s="401"/>
      <c r="CU57" s="400"/>
      <c r="CV57" s="401"/>
      <c r="CW57" s="400"/>
      <c r="CX57" s="401"/>
      <c r="CY57" s="400"/>
      <c r="CZ57" s="401"/>
      <c r="DA57" s="400"/>
      <c r="DB57" s="401"/>
      <c r="DC57" s="400"/>
      <c r="DD57" s="401"/>
      <c r="DE57" s="400"/>
      <c r="DF57" s="401"/>
      <c r="DG57" s="400"/>
      <c r="DH57" s="401"/>
      <c r="DI57" s="400"/>
      <c r="DJ57" s="401"/>
      <c r="DK57" s="400"/>
      <c r="DL57" s="401"/>
      <c r="DM57" s="400"/>
      <c r="DN57" s="401"/>
      <c r="DO57" s="400"/>
      <c r="DP57" s="401"/>
      <c r="DQ57" s="400"/>
      <c r="DR57" s="401"/>
      <c r="DS57" s="400"/>
      <c r="DT57" s="401"/>
      <c r="DU57" s="400"/>
      <c r="DV57" s="401"/>
      <c r="DW57" s="400"/>
      <c r="DX57" s="401"/>
      <c r="DY57" s="400"/>
      <c r="DZ57" s="401"/>
      <c r="EA57" s="400"/>
      <c r="EB57" s="401"/>
      <c r="EC57" s="400"/>
      <c r="ED57" s="401"/>
      <c r="EE57" s="400"/>
      <c r="EF57" s="401"/>
      <c r="EG57" s="400"/>
      <c r="EH57" s="401"/>
      <c r="EI57" s="400"/>
      <c r="EJ57" s="447"/>
      <c r="EK57" s="511"/>
      <c r="EL57" s="514"/>
      <c r="EM57" s="448"/>
      <c r="EN57" s="344"/>
      <c r="EO57" s="345"/>
      <c r="EP57" s="171">
        <f t="shared" si="22"/>
        <v>34</v>
      </c>
      <c r="EQ57" s="171">
        <f t="shared" si="23"/>
        <v>2</v>
      </c>
      <c r="ER57" s="171">
        <f t="shared" si="24"/>
        <v>0</v>
      </c>
      <c r="ES57" s="171">
        <f t="shared" si="25"/>
        <v>0</v>
      </c>
      <c r="ET57" s="171">
        <f t="shared" si="26"/>
        <v>0</v>
      </c>
      <c r="EU57" s="171">
        <f t="shared" si="27"/>
        <v>0</v>
      </c>
      <c r="EV57" s="172">
        <f t="shared" si="28"/>
        <v>36</v>
      </c>
      <c r="EW57" s="173"/>
      <c r="EX57" s="248">
        <f t="shared" si="75"/>
        <v>0</v>
      </c>
      <c r="EY57" s="174">
        <f>(L57*regular)+(M57*Cadeirantee)</f>
        <v>67.48</v>
      </c>
      <c r="EZ57" s="249">
        <f>SUMIF(FG57:GJ57,"&gt;0")</f>
        <v>0</v>
      </c>
      <c r="FA57" s="249">
        <f>SUMIF(FG57:GJ57,"&lt;0")+SUMIF(GN57:HP57,"&lt;0")</f>
        <v>0</v>
      </c>
      <c r="FB57" s="174">
        <v>0</v>
      </c>
      <c r="FC57" s="126">
        <f>N57*km*'VALORES TABELA'!$B$13</f>
        <v>0</v>
      </c>
      <c r="FD57" s="250">
        <f t="shared" ref="FD57:FD60" si="76">GL57</f>
        <v>0</v>
      </c>
      <c r="FE57" s="105"/>
      <c r="FF57" s="119"/>
      <c r="FG57" s="119"/>
      <c r="FH57" s="119"/>
      <c r="FI57" s="119"/>
      <c r="FJ57" s="119"/>
      <c r="FK57" s="119"/>
      <c r="FL57" s="119"/>
      <c r="FM57" s="119"/>
      <c r="FN57" s="119"/>
      <c r="FO57" s="119"/>
      <c r="FP57" s="119"/>
      <c r="FQ57" s="119"/>
      <c r="FR57" s="119"/>
      <c r="FS57" s="119"/>
      <c r="FT57" s="119"/>
      <c r="FU57" s="119"/>
      <c r="FV57" s="119"/>
      <c r="FW57" s="119"/>
      <c r="FX57" s="119"/>
      <c r="FY57" s="119"/>
      <c r="FZ57" s="119"/>
      <c r="GA57" s="119"/>
      <c r="GB57" s="119"/>
      <c r="GC57" s="119"/>
      <c r="GD57" s="119"/>
      <c r="GE57" s="119"/>
      <c r="GF57" s="119"/>
      <c r="GG57" s="119"/>
      <c r="GH57" s="119"/>
      <c r="GI57" s="119"/>
      <c r="GJ57" s="119"/>
      <c r="GK57" s="251"/>
      <c r="GL57" s="103">
        <f t="shared" si="30"/>
        <v>0</v>
      </c>
      <c r="GM57" s="124"/>
      <c r="GN57" s="104"/>
      <c r="GO57" s="104"/>
      <c r="GP57" s="104"/>
      <c r="GQ57" s="104"/>
      <c r="GR57" s="104"/>
      <c r="GS57" s="104"/>
      <c r="GT57" s="104"/>
      <c r="GU57" s="104"/>
      <c r="GV57" s="104"/>
      <c r="GW57" s="104"/>
      <c r="GX57" s="104"/>
      <c r="GY57" s="104"/>
      <c r="GZ57" s="104"/>
      <c r="HA57" s="104"/>
      <c r="HB57" s="104"/>
      <c r="HC57" s="104"/>
      <c r="HD57" s="104"/>
      <c r="HE57" s="104"/>
      <c r="HF57" s="104"/>
      <c r="HG57" s="104"/>
      <c r="HH57" s="104"/>
      <c r="HI57" s="104"/>
      <c r="HJ57" s="104"/>
      <c r="HK57" s="104"/>
      <c r="HL57" s="104"/>
      <c r="HM57" s="104"/>
      <c r="HN57" s="104"/>
      <c r="HO57" s="104"/>
      <c r="HP57" s="104"/>
      <c r="HQ57" s="64"/>
      <c r="HR57" s="64"/>
      <c r="HS57" s="64"/>
      <c r="HT57" s="64"/>
      <c r="HU57" s="64"/>
      <c r="HV57" s="64"/>
      <c r="HW57" s="105"/>
      <c r="HX57" s="64"/>
      <c r="HY57" s="280">
        <f t="shared" ref="HY57:HY60" si="77">IF(ISTEXT(EM57), VALUE(EM57), EM57)</f>
        <v>0</v>
      </c>
      <c r="HZ57" s="280">
        <f t="shared" ref="HZ57:HZ60" si="78">IF(ISTEXT(EN57), VALUE(EN57), EN57)</f>
        <v>0</v>
      </c>
      <c r="IA57" s="280">
        <f t="shared" ref="IA57:IA60" si="79">IF(ISTEXT(EO57), VALUE(EO57), EO57)</f>
        <v>0</v>
      </c>
      <c r="IB57" s="64"/>
      <c r="IC57" s="64"/>
    </row>
    <row r="58" spans="1:237" s="106" customFormat="1" ht="22.5" customHeight="1" x14ac:dyDescent="0.25">
      <c r="A58" s="368" t="s">
        <v>3234</v>
      </c>
      <c r="B58" s="369" t="s">
        <v>3235</v>
      </c>
      <c r="C58" s="375" t="s">
        <v>3191</v>
      </c>
      <c r="D58" s="371" t="s">
        <v>3236</v>
      </c>
      <c r="E58" s="371" t="s">
        <v>3237</v>
      </c>
      <c r="F58" s="376" t="s">
        <v>3181</v>
      </c>
      <c r="G58" s="376" t="s">
        <v>3182</v>
      </c>
      <c r="H58" s="373" t="s">
        <v>1317</v>
      </c>
      <c r="I58" s="374" t="s">
        <v>1317</v>
      </c>
      <c r="J58" s="421" t="s">
        <v>3183</v>
      </c>
      <c r="K58" s="422" t="s">
        <v>3186</v>
      </c>
      <c r="L58" s="329">
        <f>CONTINUA!BV58</f>
        <v>0</v>
      </c>
      <c r="M58" s="329">
        <f>CONTINUA!BW58</f>
        <v>0</v>
      </c>
      <c r="N58" s="657"/>
      <c r="O58" s="658" t="s">
        <v>3336</v>
      </c>
      <c r="P58" s="659">
        <v>0</v>
      </c>
      <c r="Q58" s="400"/>
      <c r="R58" s="401"/>
      <c r="S58" s="400"/>
      <c r="T58" s="401"/>
      <c r="U58" s="400"/>
      <c r="V58" s="401"/>
      <c r="W58" s="400"/>
      <c r="X58" s="401"/>
      <c r="Y58" s="400"/>
      <c r="Z58" s="401"/>
      <c r="AA58" s="400"/>
      <c r="AB58" s="401"/>
      <c r="AC58" s="400"/>
      <c r="AD58" s="401"/>
      <c r="AE58" s="400"/>
      <c r="AF58" s="401"/>
      <c r="AG58" s="400"/>
      <c r="AH58" s="401"/>
      <c r="AI58" s="400"/>
      <c r="AJ58" s="401"/>
      <c r="AK58" s="400"/>
      <c r="AL58" s="401"/>
      <c r="AM58" s="400"/>
      <c r="AN58" s="401"/>
      <c r="AO58" s="400"/>
      <c r="AP58" s="401"/>
      <c r="AQ58" s="400"/>
      <c r="AR58" s="401"/>
      <c r="AS58" s="400"/>
      <c r="AT58" s="401"/>
      <c r="AU58" s="400"/>
      <c r="AV58" s="401"/>
      <c r="AW58" s="400"/>
      <c r="AX58" s="401"/>
      <c r="AY58" s="400"/>
      <c r="AZ58" s="401"/>
      <c r="BA58" s="400"/>
      <c r="BB58" s="401"/>
      <c r="BC58" s="400"/>
      <c r="BD58" s="401"/>
      <c r="BE58" s="400"/>
      <c r="BF58" s="401"/>
      <c r="BG58" s="400"/>
      <c r="BH58" s="401"/>
      <c r="BI58" s="400"/>
      <c r="BJ58" s="401"/>
      <c r="BK58" s="400"/>
      <c r="BL58" s="401"/>
      <c r="BM58" s="400"/>
      <c r="BN58" s="401"/>
      <c r="BO58" s="400"/>
      <c r="BP58" s="401"/>
      <c r="BQ58" s="400"/>
      <c r="BR58" s="401"/>
      <c r="BS58" s="400"/>
      <c r="BT58" s="401"/>
      <c r="BU58" s="400"/>
      <c r="BV58" s="401"/>
      <c r="BW58" s="400"/>
      <c r="BX58" s="401"/>
      <c r="BY58" s="400"/>
      <c r="BZ58" s="401"/>
      <c r="CA58" s="400"/>
      <c r="CB58" s="401"/>
      <c r="CC58" s="400"/>
      <c r="CD58" s="401"/>
      <c r="CE58" s="400"/>
      <c r="CF58" s="401"/>
      <c r="CG58" s="400"/>
      <c r="CH58" s="401"/>
      <c r="CI58" s="400"/>
      <c r="CJ58" s="401"/>
      <c r="CK58" s="400"/>
      <c r="CL58" s="401"/>
      <c r="CM58" s="400"/>
      <c r="CN58" s="401"/>
      <c r="CO58" s="400"/>
      <c r="CP58" s="401"/>
      <c r="CQ58" s="400"/>
      <c r="CR58" s="401"/>
      <c r="CS58" s="400"/>
      <c r="CT58" s="401"/>
      <c r="CU58" s="400"/>
      <c r="CV58" s="401"/>
      <c r="CW58" s="400"/>
      <c r="CX58" s="401"/>
      <c r="CY58" s="400"/>
      <c r="CZ58" s="401"/>
      <c r="DA58" s="400"/>
      <c r="DB58" s="401"/>
      <c r="DC58" s="400"/>
      <c r="DD58" s="401"/>
      <c r="DE58" s="400"/>
      <c r="DF58" s="401"/>
      <c r="DG58" s="400"/>
      <c r="DH58" s="401"/>
      <c r="DI58" s="400"/>
      <c r="DJ58" s="401"/>
      <c r="DK58" s="400"/>
      <c r="DL58" s="401"/>
      <c r="DM58" s="400"/>
      <c r="DN58" s="401"/>
      <c r="DO58" s="400"/>
      <c r="DP58" s="401"/>
      <c r="DQ58" s="400"/>
      <c r="DR58" s="401"/>
      <c r="DS58" s="400"/>
      <c r="DT58" s="401"/>
      <c r="DU58" s="400"/>
      <c r="DV58" s="401"/>
      <c r="DW58" s="400"/>
      <c r="DX58" s="401"/>
      <c r="DY58" s="400"/>
      <c r="DZ58" s="401"/>
      <c r="EA58" s="400"/>
      <c r="EB58" s="401"/>
      <c r="EC58" s="400"/>
      <c r="ED58" s="401"/>
      <c r="EE58" s="400"/>
      <c r="EF58" s="401"/>
      <c r="EG58" s="400"/>
      <c r="EH58" s="401"/>
      <c r="EI58" s="400"/>
      <c r="EJ58" s="447"/>
      <c r="EK58" s="511"/>
      <c r="EL58" s="514"/>
      <c r="EM58" s="448"/>
      <c r="EN58" s="344"/>
      <c r="EO58" s="345"/>
      <c r="EP58" s="171">
        <f t="shared" si="22"/>
        <v>0</v>
      </c>
      <c r="EQ58" s="171">
        <f t="shared" si="23"/>
        <v>0</v>
      </c>
      <c r="ER58" s="171">
        <f t="shared" si="24"/>
        <v>0</v>
      </c>
      <c r="ES58" s="171">
        <f t="shared" si="25"/>
        <v>0</v>
      </c>
      <c r="ET58" s="171">
        <f t="shared" si="26"/>
        <v>0</v>
      </c>
      <c r="EU58" s="171">
        <f t="shared" si="27"/>
        <v>0</v>
      </c>
      <c r="EV58" s="172">
        <f t="shared" si="28"/>
        <v>0</v>
      </c>
      <c r="EW58" s="125"/>
      <c r="EX58" s="248">
        <f t="shared" si="75"/>
        <v>0</v>
      </c>
      <c r="EY58" s="174">
        <f>(L58*regular)+(M58*Cadeirantee)</f>
        <v>0</v>
      </c>
      <c r="EZ58" s="249">
        <f>SUMIF(FG58:GJ58,"&gt;0")</f>
        <v>0</v>
      </c>
      <c r="FA58" s="249">
        <f>SUMIF(FG58:GJ58,"&lt;0")+SUMIF(GN58:HP58,"&lt;0")</f>
        <v>0</v>
      </c>
      <c r="FB58" s="174">
        <v>0</v>
      </c>
      <c r="FC58" s="126">
        <f>N58*km*'VALORES TABELA'!$B$13</f>
        <v>0</v>
      </c>
      <c r="FD58" s="250">
        <f t="shared" si="76"/>
        <v>0</v>
      </c>
      <c r="FE58" s="105"/>
      <c r="FF58" s="108"/>
      <c r="FG58" s="108"/>
      <c r="FH58" s="108"/>
      <c r="FI58" s="108"/>
      <c r="FJ58" s="108"/>
      <c r="FK58" s="108"/>
      <c r="FL58" s="108"/>
      <c r="FM58" s="108"/>
      <c r="FN58" s="108"/>
      <c r="FO58" s="108"/>
      <c r="FP58" s="108"/>
      <c r="FQ58" s="108"/>
      <c r="FR58" s="108"/>
      <c r="FS58" s="108"/>
      <c r="FT58" s="108"/>
      <c r="FU58" s="108"/>
      <c r="FV58" s="108"/>
      <c r="FW58" s="108"/>
      <c r="FX58" s="108"/>
      <c r="FY58" s="108"/>
      <c r="FZ58" s="108"/>
      <c r="GA58" s="108"/>
      <c r="GB58" s="108"/>
      <c r="GC58" s="108"/>
      <c r="GD58" s="108"/>
      <c r="GE58" s="108"/>
      <c r="GF58" s="108"/>
      <c r="GG58" s="108"/>
      <c r="GH58" s="108"/>
      <c r="GI58" s="108"/>
      <c r="GJ58" s="108"/>
      <c r="GK58" s="251"/>
      <c r="GL58" s="103">
        <f t="shared" si="30"/>
        <v>0</v>
      </c>
      <c r="GM58" s="124"/>
      <c r="GN58" s="104"/>
      <c r="GO58" s="104"/>
      <c r="GP58" s="104"/>
      <c r="GQ58" s="104"/>
      <c r="GR58" s="104"/>
      <c r="GS58" s="104"/>
      <c r="GT58" s="104"/>
      <c r="GU58" s="104"/>
      <c r="GV58" s="104"/>
      <c r="GW58" s="104"/>
      <c r="GX58" s="104"/>
      <c r="GY58" s="104"/>
      <c r="GZ58" s="104"/>
      <c r="HA58" s="104"/>
      <c r="HB58" s="104"/>
      <c r="HC58" s="104"/>
      <c r="HD58" s="104"/>
      <c r="HE58" s="104"/>
      <c r="HF58" s="104"/>
      <c r="HG58" s="104"/>
      <c r="HH58" s="104"/>
      <c r="HI58" s="104"/>
      <c r="HJ58" s="104"/>
      <c r="HK58" s="104"/>
      <c r="HL58" s="104"/>
      <c r="HM58" s="104"/>
      <c r="HN58" s="104"/>
      <c r="HO58" s="104"/>
      <c r="HP58" s="104"/>
      <c r="HQ58" s="64"/>
      <c r="HR58" s="64"/>
      <c r="HS58" s="64"/>
      <c r="HT58" s="64"/>
      <c r="HU58" s="64"/>
      <c r="HV58" s="64"/>
      <c r="HW58" s="105"/>
      <c r="HX58" s="64"/>
      <c r="HY58" s="280">
        <f t="shared" si="77"/>
        <v>0</v>
      </c>
      <c r="HZ58" s="280">
        <f t="shared" si="78"/>
        <v>0</v>
      </c>
      <c r="IA58" s="280">
        <f t="shared" si="79"/>
        <v>0</v>
      </c>
      <c r="IB58" s="64"/>
      <c r="IC58" s="64"/>
    </row>
    <row r="59" spans="1:237" s="106" customFormat="1" ht="22.5" customHeight="1" x14ac:dyDescent="0.25">
      <c r="A59" s="368" t="s">
        <v>3234</v>
      </c>
      <c r="B59" s="369" t="s">
        <v>3235</v>
      </c>
      <c r="C59" s="375" t="s">
        <v>3191</v>
      </c>
      <c r="D59" s="371" t="s">
        <v>3236</v>
      </c>
      <c r="E59" s="371" t="s">
        <v>3237</v>
      </c>
      <c r="F59" s="376" t="s">
        <v>3181</v>
      </c>
      <c r="G59" s="376" t="s">
        <v>3182</v>
      </c>
      <c r="H59" s="373" t="s">
        <v>1317</v>
      </c>
      <c r="I59" s="374" t="s">
        <v>1317</v>
      </c>
      <c r="J59" s="421" t="s">
        <v>3183</v>
      </c>
      <c r="K59" s="423" t="s">
        <v>3187</v>
      </c>
      <c r="L59" s="329">
        <f>CONTINUA!BV59</f>
        <v>0</v>
      </c>
      <c r="M59" s="329">
        <f>CONTINUA!BW59</f>
        <v>0</v>
      </c>
      <c r="N59" s="657"/>
      <c r="O59" s="658" t="s">
        <v>3336</v>
      </c>
      <c r="P59" s="659">
        <v>0</v>
      </c>
      <c r="Q59" s="400"/>
      <c r="R59" s="401"/>
      <c r="S59" s="400"/>
      <c r="T59" s="401"/>
      <c r="U59" s="400"/>
      <c r="V59" s="401"/>
      <c r="W59" s="400"/>
      <c r="X59" s="401"/>
      <c r="Y59" s="400"/>
      <c r="Z59" s="401"/>
      <c r="AA59" s="400"/>
      <c r="AB59" s="401"/>
      <c r="AC59" s="400"/>
      <c r="AD59" s="401"/>
      <c r="AE59" s="400"/>
      <c r="AF59" s="401"/>
      <c r="AG59" s="400"/>
      <c r="AH59" s="401"/>
      <c r="AI59" s="400"/>
      <c r="AJ59" s="401"/>
      <c r="AK59" s="400"/>
      <c r="AL59" s="401"/>
      <c r="AM59" s="400"/>
      <c r="AN59" s="401"/>
      <c r="AO59" s="400"/>
      <c r="AP59" s="401"/>
      <c r="AQ59" s="400"/>
      <c r="AR59" s="401"/>
      <c r="AS59" s="400"/>
      <c r="AT59" s="401"/>
      <c r="AU59" s="400"/>
      <c r="AV59" s="401"/>
      <c r="AW59" s="400"/>
      <c r="AX59" s="401"/>
      <c r="AY59" s="400"/>
      <c r="AZ59" s="401"/>
      <c r="BA59" s="400"/>
      <c r="BB59" s="401"/>
      <c r="BC59" s="400"/>
      <c r="BD59" s="401"/>
      <c r="BE59" s="400"/>
      <c r="BF59" s="401"/>
      <c r="BG59" s="400"/>
      <c r="BH59" s="401"/>
      <c r="BI59" s="400"/>
      <c r="BJ59" s="401"/>
      <c r="BK59" s="400"/>
      <c r="BL59" s="401"/>
      <c r="BM59" s="400"/>
      <c r="BN59" s="401"/>
      <c r="BO59" s="400"/>
      <c r="BP59" s="401"/>
      <c r="BQ59" s="400"/>
      <c r="BR59" s="401"/>
      <c r="BS59" s="400"/>
      <c r="BT59" s="401"/>
      <c r="BU59" s="400"/>
      <c r="BV59" s="401"/>
      <c r="BW59" s="400"/>
      <c r="BX59" s="401"/>
      <c r="BY59" s="400"/>
      <c r="BZ59" s="401"/>
      <c r="CA59" s="400"/>
      <c r="CB59" s="401"/>
      <c r="CC59" s="400"/>
      <c r="CD59" s="401"/>
      <c r="CE59" s="400"/>
      <c r="CF59" s="401"/>
      <c r="CG59" s="400"/>
      <c r="CH59" s="401"/>
      <c r="CI59" s="400"/>
      <c r="CJ59" s="401"/>
      <c r="CK59" s="400"/>
      <c r="CL59" s="401"/>
      <c r="CM59" s="400"/>
      <c r="CN59" s="401"/>
      <c r="CO59" s="400"/>
      <c r="CP59" s="401"/>
      <c r="CQ59" s="400"/>
      <c r="CR59" s="401"/>
      <c r="CS59" s="400"/>
      <c r="CT59" s="401"/>
      <c r="CU59" s="400"/>
      <c r="CV59" s="401"/>
      <c r="CW59" s="400"/>
      <c r="CX59" s="401"/>
      <c r="CY59" s="400"/>
      <c r="CZ59" s="401"/>
      <c r="DA59" s="400"/>
      <c r="DB59" s="401"/>
      <c r="DC59" s="400"/>
      <c r="DD59" s="401"/>
      <c r="DE59" s="400"/>
      <c r="DF59" s="401"/>
      <c r="DG59" s="400"/>
      <c r="DH59" s="401"/>
      <c r="DI59" s="400"/>
      <c r="DJ59" s="401"/>
      <c r="DK59" s="400"/>
      <c r="DL59" s="401"/>
      <c r="DM59" s="400"/>
      <c r="DN59" s="401"/>
      <c r="DO59" s="400"/>
      <c r="DP59" s="401"/>
      <c r="DQ59" s="400"/>
      <c r="DR59" s="401"/>
      <c r="DS59" s="400"/>
      <c r="DT59" s="401"/>
      <c r="DU59" s="400"/>
      <c r="DV59" s="401"/>
      <c r="DW59" s="400"/>
      <c r="DX59" s="401"/>
      <c r="DY59" s="400"/>
      <c r="DZ59" s="401"/>
      <c r="EA59" s="400"/>
      <c r="EB59" s="401"/>
      <c r="EC59" s="400"/>
      <c r="ED59" s="401"/>
      <c r="EE59" s="400"/>
      <c r="EF59" s="401"/>
      <c r="EG59" s="400"/>
      <c r="EH59" s="401"/>
      <c r="EI59" s="400"/>
      <c r="EJ59" s="447"/>
      <c r="EK59" s="511"/>
      <c r="EL59" s="514"/>
      <c r="EM59" s="448"/>
      <c r="EN59" s="344"/>
      <c r="EO59" s="345"/>
      <c r="EP59" s="171">
        <f t="shared" si="22"/>
        <v>0</v>
      </c>
      <c r="EQ59" s="171">
        <f t="shared" si="23"/>
        <v>0</v>
      </c>
      <c r="ER59" s="171">
        <f t="shared" si="24"/>
        <v>0</v>
      </c>
      <c r="ES59" s="171">
        <f t="shared" si="25"/>
        <v>0</v>
      </c>
      <c r="ET59" s="171">
        <f t="shared" si="26"/>
        <v>0</v>
      </c>
      <c r="EU59" s="171">
        <f t="shared" si="27"/>
        <v>0</v>
      </c>
      <c r="EV59" s="172">
        <f t="shared" si="28"/>
        <v>0</v>
      </c>
      <c r="EW59" s="127"/>
      <c r="EX59" s="248">
        <f t="shared" si="75"/>
        <v>0</v>
      </c>
      <c r="EY59" s="174">
        <f>(L59*regular)+(M59*Cadeirantee)</f>
        <v>0</v>
      </c>
      <c r="EZ59" s="249">
        <f>SUMIF(FG59:GJ59,"&gt;0")</f>
        <v>0</v>
      </c>
      <c r="FA59" s="249">
        <f>SUMIF(FG59:GJ59,"&lt;0")+SUMIF(GN59:HP59,"&lt;0")</f>
        <v>0</v>
      </c>
      <c r="FB59" s="174">
        <v>0</v>
      </c>
      <c r="FC59" s="126">
        <f>N59*km*'VALORES TABELA'!$B$13</f>
        <v>0</v>
      </c>
      <c r="FD59" s="250">
        <f t="shared" si="76"/>
        <v>0</v>
      </c>
      <c r="FE59" s="105"/>
      <c r="FF59" s="118"/>
      <c r="FG59" s="118"/>
      <c r="FH59" s="118"/>
      <c r="FI59" s="118"/>
      <c r="FJ59" s="118"/>
      <c r="FK59" s="118"/>
      <c r="FL59" s="118"/>
      <c r="FM59" s="118"/>
      <c r="FN59" s="118"/>
      <c r="FO59" s="118"/>
      <c r="FP59" s="118"/>
      <c r="FQ59" s="118"/>
      <c r="FR59" s="118"/>
      <c r="FS59" s="118"/>
      <c r="FT59" s="118"/>
      <c r="FU59" s="118"/>
      <c r="FV59" s="118"/>
      <c r="FW59" s="118"/>
      <c r="FX59" s="118"/>
      <c r="FY59" s="118"/>
      <c r="FZ59" s="118"/>
      <c r="GA59" s="118"/>
      <c r="GB59" s="118"/>
      <c r="GC59" s="118"/>
      <c r="GD59" s="118"/>
      <c r="GE59" s="118"/>
      <c r="GF59" s="118"/>
      <c r="GG59" s="118"/>
      <c r="GH59" s="118"/>
      <c r="GI59" s="118"/>
      <c r="GJ59" s="118"/>
      <c r="GK59" s="252"/>
      <c r="GL59" s="103">
        <f t="shared" si="30"/>
        <v>0</v>
      </c>
      <c r="GM59" s="124"/>
      <c r="GN59" s="104"/>
      <c r="GO59" s="104"/>
      <c r="GP59" s="104"/>
      <c r="GQ59" s="104"/>
      <c r="GR59" s="104"/>
      <c r="GS59" s="104"/>
      <c r="GT59" s="104"/>
      <c r="GU59" s="104"/>
      <c r="GV59" s="104"/>
      <c r="GW59" s="104"/>
      <c r="GX59" s="104"/>
      <c r="GY59" s="104"/>
      <c r="GZ59" s="104"/>
      <c r="HA59" s="104"/>
      <c r="HB59" s="104"/>
      <c r="HC59" s="104"/>
      <c r="HD59" s="104"/>
      <c r="HE59" s="104"/>
      <c r="HF59" s="104"/>
      <c r="HG59" s="104"/>
      <c r="HH59" s="104"/>
      <c r="HI59" s="104"/>
      <c r="HJ59" s="104"/>
      <c r="HK59" s="104"/>
      <c r="HL59" s="104"/>
      <c r="HM59" s="104"/>
      <c r="HN59" s="104"/>
      <c r="HO59" s="104"/>
      <c r="HP59" s="104"/>
      <c r="HQ59" s="64"/>
      <c r="HR59" s="65"/>
      <c r="HS59" s="65"/>
      <c r="HT59" s="65"/>
      <c r="HU59" s="65"/>
      <c r="HV59" s="65"/>
      <c r="HW59" s="105"/>
      <c r="HX59" s="65"/>
      <c r="HY59" s="280">
        <f t="shared" si="77"/>
        <v>0</v>
      </c>
      <c r="HZ59" s="280">
        <f t="shared" si="78"/>
        <v>0</v>
      </c>
      <c r="IA59" s="280">
        <f t="shared" si="79"/>
        <v>0</v>
      </c>
      <c r="IB59" s="65"/>
      <c r="IC59" s="65"/>
    </row>
    <row r="60" spans="1:237" s="106" customFormat="1" ht="22.5" customHeight="1" thickBot="1" x14ac:dyDescent="0.3">
      <c r="A60" s="377" t="s">
        <v>3234</v>
      </c>
      <c r="B60" s="378" t="s">
        <v>3235</v>
      </c>
      <c r="C60" s="379" t="s">
        <v>3191</v>
      </c>
      <c r="D60" s="380" t="s">
        <v>3236</v>
      </c>
      <c r="E60" s="380" t="s">
        <v>3237</v>
      </c>
      <c r="F60" s="381" t="s">
        <v>3181</v>
      </c>
      <c r="G60" s="381" t="s">
        <v>3182</v>
      </c>
      <c r="H60" s="382" t="s">
        <v>1317</v>
      </c>
      <c r="I60" s="383" t="s">
        <v>1317</v>
      </c>
      <c r="J60" s="421" t="s">
        <v>3183</v>
      </c>
      <c r="K60" s="424" t="s">
        <v>60</v>
      </c>
      <c r="L60" s="329">
        <f>CONTINUA!BV60</f>
        <v>0</v>
      </c>
      <c r="M60" s="329">
        <f>CONTINUA!BW60</f>
        <v>0</v>
      </c>
      <c r="N60" s="657"/>
      <c r="O60" s="658" t="s">
        <v>3336</v>
      </c>
      <c r="P60" s="659">
        <v>0</v>
      </c>
      <c r="Q60" s="400"/>
      <c r="R60" s="401"/>
      <c r="S60" s="400"/>
      <c r="T60" s="401"/>
      <c r="U60" s="400"/>
      <c r="V60" s="401"/>
      <c r="W60" s="400"/>
      <c r="X60" s="401"/>
      <c r="Y60" s="400"/>
      <c r="Z60" s="401"/>
      <c r="AA60" s="400"/>
      <c r="AB60" s="401"/>
      <c r="AC60" s="400"/>
      <c r="AD60" s="401"/>
      <c r="AE60" s="400"/>
      <c r="AF60" s="401"/>
      <c r="AG60" s="400"/>
      <c r="AH60" s="401"/>
      <c r="AI60" s="400"/>
      <c r="AJ60" s="401"/>
      <c r="AK60" s="400"/>
      <c r="AL60" s="401"/>
      <c r="AM60" s="400"/>
      <c r="AN60" s="401"/>
      <c r="AO60" s="400"/>
      <c r="AP60" s="401"/>
      <c r="AQ60" s="400"/>
      <c r="AR60" s="401"/>
      <c r="AS60" s="400"/>
      <c r="AT60" s="401"/>
      <c r="AU60" s="400"/>
      <c r="AV60" s="401"/>
      <c r="AW60" s="400"/>
      <c r="AX60" s="401"/>
      <c r="AY60" s="400"/>
      <c r="AZ60" s="401"/>
      <c r="BA60" s="400"/>
      <c r="BB60" s="401"/>
      <c r="BC60" s="400"/>
      <c r="BD60" s="401"/>
      <c r="BE60" s="400"/>
      <c r="BF60" s="401"/>
      <c r="BG60" s="400"/>
      <c r="BH60" s="401"/>
      <c r="BI60" s="400"/>
      <c r="BJ60" s="401"/>
      <c r="BK60" s="400"/>
      <c r="BL60" s="401"/>
      <c r="BM60" s="400"/>
      <c r="BN60" s="401"/>
      <c r="BO60" s="400"/>
      <c r="BP60" s="401"/>
      <c r="BQ60" s="400"/>
      <c r="BR60" s="401"/>
      <c r="BS60" s="400"/>
      <c r="BT60" s="401"/>
      <c r="BU60" s="400"/>
      <c r="BV60" s="401"/>
      <c r="BW60" s="400"/>
      <c r="BX60" s="401"/>
      <c r="BY60" s="400"/>
      <c r="BZ60" s="401"/>
      <c r="CA60" s="400"/>
      <c r="CB60" s="401"/>
      <c r="CC60" s="400"/>
      <c r="CD60" s="401"/>
      <c r="CE60" s="400"/>
      <c r="CF60" s="401"/>
      <c r="CG60" s="400"/>
      <c r="CH60" s="401"/>
      <c r="CI60" s="400"/>
      <c r="CJ60" s="401"/>
      <c r="CK60" s="400"/>
      <c r="CL60" s="401"/>
      <c r="CM60" s="400"/>
      <c r="CN60" s="401"/>
      <c r="CO60" s="400"/>
      <c r="CP60" s="401"/>
      <c r="CQ60" s="400"/>
      <c r="CR60" s="401"/>
      <c r="CS60" s="400"/>
      <c r="CT60" s="401"/>
      <c r="CU60" s="400"/>
      <c r="CV60" s="401"/>
      <c r="CW60" s="400"/>
      <c r="CX60" s="401"/>
      <c r="CY60" s="400"/>
      <c r="CZ60" s="401"/>
      <c r="DA60" s="400"/>
      <c r="DB60" s="401"/>
      <c r="DC60" s="400"/>
      <c r="DD60" s="401"/>
      <c r="DE60" s="400"/>
      <c r="DF60" s="401"/>
      <c r="DG60" s="400"/>
      <c r="DH60" s="401"/>
      <c r="DI60" s="400"/>
      <c r="DJ60" s="401"/>
      <c r="DK60" s="400"/>
      <c r="DL60" s="401"/>
      <c r="DM60" s="400"/>
      <c r="DN60" s="401"/>
      <c r="DO60" s="400"/>
      <c r="DP60" s="401"/>
      <c r="DQ60" s="400"/>
      <c r="DR60" s="401"/>
      <c r="DS60" s="400"/>
      <c r="DT60" s="401"/>
      <c r="DU60" s="400"/>
      <c r="DV60" s="401"/>
      <c r="DW60" s="400"/>
      <c r="DX60" s="401"/>
      <c r="DY60" s="400"/>
      <c r="DZ60" s="401"/>
      <c r="EA60" s="400"/>
      <c r="EB60" s="401"/>
      <c r="EC60" s="400"/>
      <c r="ED60" s="401"/>
      <c r="EE60" s="400"/>
      <c r="EF60" s="401"/>
      <c r="EG60" s="400"/>
      <c r="EH60" s="401"/>
      <c r="EI60" s="400"/>
      <c r="EJ60" s="447"/>
      <c r="EK60" s="512"/>
      <c r="EL60" s="515"/>
      <c r="EM60" s="450"/>
      <c r="EN60" s="348"/>
      <c r="EO60" s="348"/>
      <c r="EP60" s="179">
        <f t="shared" si="22"/>
        <v>0</v>
      </c>
      <c r="EQ60" s="179">
        <f t="shared" si="23"/>
        <v>0</v>
      </c>
      <c r="ER60" s="179">
        <f t="shared" si="24"/>
        <v>0</v>
      </c>
      <c r="ES60" s="179">
        <f t="shared" si="25"/>
        <v>0</v>
      </c>
      <c r="ET60" s="179">
        <f t="shared" si="26"/>
        <v>0</v>
      </c>
      <c r="EU60" s="179">
        <f t="shared" si="27"/>
        <v>0</v>
      </c>
      <c r="EV60" s="172">
        <f t="shared" si="28"/>
        <v>0</v>
      </c>
      <c r="EW60" s="253"/>
      <c r="EX60" s="254">
        <v>0</v>
      </c>
      <c r="EY60" s="180">
        <v>0</v>
      </c>
      <c r="EZ60" s="255">
        <v>0</v>
      </c>
      <c r="FA60" s="255">
        <v>0</v>
      </c>
      <c r="FB60" s="180">
        <f>SUM(FF60:GI60)/2</f>
        <v>0</v>
      </c>
      <c r="FC60" s="256">
        <f>N60*km*'VALORES TABELA'!$B$13</f>
        <v>0</v>
      </c>
      <c r="FD60" s="250">
        <f t="shared" si="76"/>
        <v>0</v>
      </c>
      <c r="FE60" s="257"/>
      <c r="FF60" s="181">
        <f>((Q60+S60)*Percapita)+((R60+T60)*Cadeirante)</f>
        <v>0</v>
      </c>
      <c r="FG60" s="181">
        <f>((U60+W60)*Percapita/30*FG$4)+((V60+X60)*Cadeirante/30*FG$4)</f>
        <v>0</v>
      </c>
      <c r="FH60" s="181">
        <f>((Y60+AA60)*Percapita/30*FH$4)+((Z60+AB60)*Cadeirante/30*FH$4)</f>
        <v>0</v>
      </c>
      <c r="FI60" s="181">
        <f>((AC60+AE60)*Percapita/30*FI$4)+((AD60+AF60)*Cadeirante/30*FI$4)</f>
        <v>0</v>
      </c>
      <c r="FJ60" s="181">
        <f>((AG60+AI60)*Percapita/30*FJ$4)+((AH60+AJ60)*Cadeirante/30*FJ$4)</f>
        <v>0</v>
      </c>
      <c r="FK60" s="181">
        <f>((AK60+AM60)*Percapita/30*FK$4)+((AL60+AN60)*Cadeirante/30*FK$4)</f>
        <v>0</v>
      </c>
      <c r="FL60" s="181">
        <f>((AO60+AQ60)*Percapita/30*FL$4)+((AP60+AR60)*Cadeirante/30*FL$4)</f>
        <v>0</v>
      </c>
      <c r="FM60" s="181">
        <f>((AS60+AU60)*Percapita/30*FM$4)+((AT60+AV60)*Cadeirante/30*FM$4)</f>
        <v>0</v>
      </c>
      <c r="FN60" s="181">
        <f>((AW60+AY60)*Percapita/30*FN$4)+((AX60+AZ60)*Cadeirante/30*FN$4)</f>
        <v>0</v>
      </c>
      <c r="FO60" s="181">
        <f>((BA60+BC60)*Percapita/30*FO$4)+((BB60+BD60)*Cadeirante/30*FO$4)</f>
        <v>0</v>
      </c>
      <c r="FP60" s="181">
        <f>((BE60+BG60)*Percapita/30*FP$4)+((BF60+BH60)*Cadeirante/30*FP$4)</f>
        <v>0</v>
      </c>
      <c r="FQ60" s="181">
        <f>((BI60+BK60)*Percapita/30*FQ$4)+((BJ60+BL60)*Cadeirante/30*FQ$4)</f>
        <v>0</v>
      </c>
      <c r="FR60" s="181">
        <f>((BM60+BO60)*Percapita/30*FR$4)+((BN60+BP60)*Cadeirante/30*FR$4)</f>
        <v>0</v>
      </c>
      <c r="FS60" s="181">
        <f>((BQ60+BS60)*Percapita/30*FS$4)+((BR60+BT60)*Cadeirante/30*FS$4)</f>
        <v>0</v>
      </c>
      <c r="FT60" s="181">
        <f>((BU60+BW60)*Percapita/30*FT$4)+((BV60+BX60)*Cadeirante/30*FT$4)</f>
        <v>0</v>
      </c>
      <c r="FU60" s="181">
        <f>((BY60+CA60)*Percapita/30*FU$4)+((BZ60+CB60)*Cadeirante/30*FU$4)</f>
        <v>0</v>
      </c>
      <c r="FV60" s="181">
        <f>((CC60+CE60)*Percapita/30*FV$4)+((CD60+CF60)*Cadeirante/30*FV$4)</f>
        <v>0</v>
      </c>
      <c r="FW60" s="181">
        <f>((CG60+CI60)*Percapita/30*FW$4)+((CI60+CK60)*Cadeirante/30*FW$4)</f>
        <v>0</v>
      </c>
      <c r="FX60" s="181">
        <f>((CK60+CM60)*Percapita/30*FX$4)+((CL60+CN60)*Cadeirante/30*FX$4)</f>
        <v>0</v>
      </c>
      <c r="FY60" s="181">
        <f>((CO60+CQ60)*Percapita/30*FY$4)+((CP60+CR60)*Cadeirante/30*FY$4)</f>
        <v>0</v>
      </c>
      <c r="FZ60" s="181">
        <f>((CS60+CU60)*Percapita/30*FZ$4)+((CT60+CV60)*Cadeirante/30*FZ$4)</f>
        <v>0</v>
      </c>
      <c r="GA60" s="181">
        <f>((CW60+CY60)*Percapita/30*GA$4)+((CX60+CZ60)*Cadeirante/30*GA$4)</f>
        <v>0</v>
      </c>
      <c r="GB60" s="181">
        <f>((DA60+DC60)*Percapita/30*GB$4)+((DB60+DD60)*Cadeirante/30*GB$4)</f>
        <v>0</v>
      </c>
      <c r="GC60" s="181">
        <f>((DE60+DG60)*Percapita/30*GC$4)+((DF60+DH60)*Cadeirante/30*GC$4)</f>
        <v>0</v>
      </c>
      <c r="GD60" s="181">
        <f>((DI60+DK60)*Percapita/30*GD$4)+((DJ60+DL60)*Cadeirante/30*GD$4)</f>
        <v>0</v>
      </c>
      <c r="GE60" s="181">
        <f>((DM60+DO60)*Percapita/30*GE$4)+((DN60+DP60)*Cadeirante/30*GE$4)</f>
        <v>0</v>
      </c>
      <c r="GF60" s="181">
        <f>((DQ60+DS60)*Percapita/30*GF$4)+((DR60+DT60)*Cadeirante/30*GF$4)</f>
        <v>0</v>
      </c>
      <c r="GG60" s="181">
        <f>((DU60+DW60)*Percapita/30*GG$4)+((DV60+DX60)*Cadeirante/30*GG$4)</f>
        <v>0</v>
      </c>
      <c r="GH60" s="181">
        <f>((DY60+EA60)*Percapita/30*GH$4)+((DZ60+EB60)*Cadeirante/30*GH$4)</f>
        <v>0</v>
      </c>
      <c r="GI60" s="181">
        <f>((EC60+EE60)*Percapita/30*GI$4)+((ED60+EF60)*Cadeirante/30*GI$4)</f>
        <v>0</v>
      </c>
      <c r="GJ60" s="181">
        <f>((EG60+EI60)*Percapita)+((EH60+EJ60)*Cadeirante)</f>
        <v>0</v>
      </c>
      <c r="GK60" s="258"/>
      <c r="GL60" s="103">
        <f t="shared" si="30"/>
        <v>0</v>
      </c>
      <c r="GM60" s="124"/>
      <c r="GN60" s="182"/>
      <c r="GO60" s="182"/>
      <c r="GP60" s="182"/>
      <c r="GQ60" s="182"/>
      <c r="GR60" s="182"/>
      <c r="GS60" s="182"/>
      <c r="GT60" s="182"/>
      <c r="GU60" s="182"/>
      <c r="GV60" s="182"/>
      <c r="GW60" s="182"/>
      <c r="GX60" s="182"/>
      <c r="GY60" s="182"/>
      <c r="GZ60" s="182"/>
      <c r="HA60" s="182"/>
      <c r="HB60" s="182"/>
      <c r="HC60" s="182"/>
      <c r="HD60" s="182"/>
      <c r="HE60" s="182"/>
      <c r="HF60" s="182"/>
      <c r="HG60" s="182"/>
      <c r="HH60" s="182"/>
      <c r="HI60" s="182"/>
      <c r="HJ60" s="182"/>
      <c r="HK60" s="182"/>
      <c r="HL60" s="182"/>
      <c r="HM60" s="182"/>
      <c r="HN60" s="182"/>
      <c r="HO60" s="182"/>
      <c r="HP60" s="259"/>
      <c r="HQ60" s="64"/>
      <c r="HW60" s="257"/>
      <c r="HY60" s="280">
        <f t="shared" si="77"/>
        <v>0</v>
      </c>
      <c r="HZ60" s="280">
        <f t="shared" si="78"/>
        <v>0</v>
      </c>
      <c r="IA60" s="280">
        <f t="shared" si="79"/>
        <v>0</v>
      </c>
    </row>
    <row r="61" spans="1:237" s="106" customFormat="1" ht="22.5" customHeight="1" x14ac:dyDescent="0.25">
      <c r="A61" t="s">
        <v>3238</v>
      </c>
      <c r="B61" s="522" t="s">
        <v>3239</v>
      </c>
      <c r="C61" s="523">
        <v>1</v>
      </c>
      <c r="D61" s="524" t="s">
        <v>3240</v>
      </c>
      <c r="E61" s="524" t="s">
        <v>3241</v>
      </c>
      <c r="F61" s="525" t="s">
        <v>3181</v>
      </c>
      <c r="G61" s="525" t="s">
        <v>3182</v>
      </c>
      <c r="H61" s="350" t="s">
        <v>1318</v>
      </c>
      <c r="I61" s="351" t="s">
        <v>1318</v>
      </c>
      <c r="J61" s="409" t="s">
        <v>3183</v>
      </c>
      <c r="K61" s="410" t="s">
        <v>3184</v>
      </c>
      <c r="L61" s="329">
        <f>CONTINUA!BV61</f>
        <v>0</v>
      </c>
      <c r="M61" s="329">
        <f>CONTINUA!BW61</f>
        <v>0</v>
      </c>
      <c r="N61" s="657"/>
      <c r="O61" s="658" t="s">
        <v>3337</v>
      </c>
      <c r="P61" s="659">
        <v>0</v>
      </c>
      <c r="Q61" s="400"/>
      <c r="R61" s="401"/>
      <c r="S61" s="400"/>
      <c r="T61" s="401"/>
      <c r="U61" s="400"/>
      <c r="V61" s="401"/>
      <c r="W61" s="400"/>
      <c r="X61" s="401"/>
      <c r="Y61" s="400"/>
      <c r="Z61" s="401"/>
      <c r="AA61" s="400"/>
      <c r="AB61" s="401"/>
      <c r="AC61" s="400"/>
      <c r="AD61" s="401"/>
      <c r="AE61" s="400"/>
      <c r="AF61" s="401"/>
      <c r="AG61" s="400"/>
      <c r="AH61" s="401"/>
      <c r="AI61" s="400"/>
      <c r="AJ61" s="401"/>
      <c r="AK61" s="400"/>
      <c r="AL61" s="401"/>
      <c r="AM61" s="400"/>
      <c r="AN61" s="401"/>
      <c r="AO61" s="400"/>
      <c r="AP61" s="401"/>
      <c r="AQ61" s="400"/>
      <c r="AR61" s="401"/>
      <c r="AS61" s="400"/>
      <c r="AT61" s="401"/>
      <c r="AU61" s="400"/>
      <c r="AV61" s="401"/>
      <c r="AW61" s="400"/>
      <c r="AX61" s="401"/>
      <c r="AY61" s="400"/>
      <c r="AZ61" s="401"/>
      <c r="BA61" s="400"/>
      <c r="BB61" s="401"/>
      <c r="BC61" s="400"/>
      <c r="BD61" s="401"/>
      <c r="BE61" s="400"/>
      <c r="BF61" s="401"/>
      <c r="BG61" s="400"/>
      <c r="BH61" s="401"/>
      <c r="BI61" s="400"/>
      <c r="BJ61" s="401"/>
      <c r="BK61" s="400"/>
      <c r="BL61" s="401"/>
      <c r="BM61" s="400"/>
      <c r="BN61" s="401"/>
      <c r="BO61" s="400"/>
      <c r="BP61" s="401"/>
      <c r="BQ61" s="400"/>
      <c r="BR61" s="401"/>
      <c r="BS61" s="400"/>
      <c r="BT61" s="401"/>
      <c r="BU61" s="400"/>
      <c r="BV61" s="401"/>
      <c r="BW61" s="400"/>
      <c r="BX61" s="401"/>
      <c r="BY61" s="400"/>
      <c r="BZ61" s="401"/>
      <c r="CA61" s="400"/>
      <c r="CB61" s="401"/>
      <c r="CC61" s="400"/>
      <c r="CD61" s="401"/>
      <c r="CE61" s="400"/>
      <c r="CF61" s="401"/>
      <c r="CG61" s="400"/>
      <c r="CH61" s="401"/>
      <c r="CI61" s="400"/>
      <c r="CJ61" s="401"/>
      <c r="CK61" s="400"/>
      <c r="CL61" s="401"/>
      <c r="CM61" s="400"/>
      <c r="CN61" s="401"/>
      <c r="CO61" s="400"/>
      <c r="CP61" s="401"/>
      <c r="CQ61" s="400"/>
      <c r="CR61" s="401"/>
      <c r="CS61" s="400"/>
      <c r="CT61" s="401"/>
      <c r="CU61" s="400"/>
      <c r="CV61" s="401"/>
      <c r="CW61" s="400"/>
      <c r="CX61" s="401"/>
      <c r="CY61" s="400"/>
      <c r="CZ61" s="401"/>
      <c r="DA61" s="400"/>
      <c r="DB61" s="401"/>
      <c r="DC61" s="400"/>
      <c r="DD61" s="401"/>
      <c r="DE61" s="400"/>
      <c r="DF61" s="401"/>
      <c r="DG61" s="400"/>
      <c r="DH61" s="401"/>
      <c r="DI61" s="400"/>
      <c r="DJ61" s="401"/>
      <c r="DK61" s="400"/>
      <c r="DL61" s="401"/>
      <c r="DM61" s="400"/>
      <c r="DN61" s="401"/>
      <c r="DO61" s="400"/>
      <c r="DP61" s="401"/>
      <c r="DQ61" s="400"/>
      <c r="DR61" s="401"/>
      <c r="DS61" s="400"/>
      <c r="DT61" s="401"/>
      <c r="DU61" s="400"/>
      <c r="DV61" s="401"/>
      <c r="DW61" s="400"/>
      <c r="DX61" s="401"/>
      <c r="DY61" s="400"/>
      <c r="DZ61" s="401"/>
      <c r="EA61" s="400"/>
      <c r="EB61" s="401"/>
      <c r="EC61" s="400"/>
      <c r="ED61" s="401"/>
      <c r="EE61" s="400"/>
      <c r="EF61" s="401"/>
      <c r="EG61" s="400"/>
      <c r="EH61" s="401"/>
      <c r="EI61" s="400"/>
      <c r="EJ61" s="447"/>
      <c r="EK61" s="510"/>
      <c r="EL61" s="513"/>
      <c r="EM61" s="520"/>
      <c r="EN61" s="520"/>
      <c r="EO61" s="520"/>
      <c r="EP61" s="171">
        <f t="shared" si="22"/>
        <v>0</v>
      </c>
      <c r="EQ61" s="171">
        <f t="shared" si="23"/>
        <v>0</v>
      </c>
      <c r="ER61" s="171">
        <f t="shared" si="24"/>
        <v>0</v>
      </c>
      <c r="ES61" s="171">
        <f t="shared" si="25"/>
        <v>0</v>
      </c>
      <c r="ET61" s="171">
        <f t="shared" si="26"/>
        <v>0</v>
      </c>
      <c r="EU61" s="171">
        <f t="shared" si="27"/>
        <v>0</v>
      </c>
      <c r="EV61" s="172">
        <f t="shared" si="28"/>
        <v>0</v>
      </c>
      <c r="EW61" s="367">
        <f>IF(C61=4,IF(MAX(Q61:EJ63)&gt;0,(Especiall/30*(IF(($G61-$F61)=($G$5-$F$5),30,IF(DAY($G61)=31,($G61-$F61),($G61-$F61)+1)))),0),0)</f>
        <v>0</v>
      </c>
      <c r="EX61" s="248">
        <f t="shared" ref="EX61:EX64" si="80">FF61</f>
        <v>19434.650000000001</v>
      </c>
      <c r="EY61" s="174">
        <f>(L61*regular)+(M61*Cadeirantee)</f>
        <v>0</v>
      </c>
      <c r="EZ61" s="249">
        <f>SUMIF(FG61:GJ61,"&gt;0")</f>
        <v>642.05000000000007</v>
      </c>
      <c r="FA61" s="249">
        <f>SUMIF(FG61:GJ61,"&lt;0")+SUMIF(GN61:HP61,"&lt;0")</f>
        <v>0</v>
      </c>
      <c r="FB61" s="174">
        <v>0</v>
      </c>
      <c r="FC61" s="175">
        <f>N61*km*'VALORES TABELA'!$B$13</f>
        <v>0</v>
      </c>
      <c r="FD61" s="250">
        <f>GL61</f>
        <v>0</v>
      </c>
      <c r="FE61" s="176">
        <f>(EW61+EW62+EW63+EW64+EX61+EX62+EX63+EX64+EY61+EY62+EY63+EY64+EY65+EZ61+EZ62+EZ63+EZ64+FA61+FA62+FA63+FA64+FC61+FC62+FC63+FC64+HY61-HZ61-IA61+FD61+FD62+FD63+FD64+FB65)</f>
        <v>20076.7</v>
      </c>
      <c r="FF61" s="177">
        <f>IF(C61=4,SUM(Q61+Q62+Q63+S61+S62+S63)*Percapita/30*FF$4+(R61+R62+R63+T61+T62+T63)*Cadeirante/30*FF$4,IF(C61=3,IF(Q64+S64=10,Fixo/30*FF$4+(Q61+Q62+Q63+S61+S62+S63)*Percapita/30*FF$4+(R64+T64)*Cadeirante/30*FF$4,IF(Q64+S64&lt;=9,(Q64+S64)*Crechee/30*FF$4)+(R64+T64)*Cadeirante/30*FF$4+(Q61+Q62+Q63+S61+S62+S63)*Percapita/30*FF$4)+IF(Q64+S64&gt;=11,Fixo/30*FF$4+(Q64+S64-10)*Crechee/30*FF$4,0),IF(C61=2,IF(R61+R62+R63+R64+T61+T62+T63+T64=1,Cadeirante/30*FF$4,IF(R61+R62+R63+R64+T61+T62+T63+T64=2,Fixo/30*FF$4,IF(R61+R62+R63+R64+T61+T62+T63+T64&gt;2,Fixo/30*FF$4+(R61+R62+R63+R64+T61+T62+T63+T64-2)*Cadeirante/30*FF$4)))+(Q61+Q62+Q63+S61+S62+S63)*Percapita/30*FF$4+(Q64+S64)*Crechee/30*FF$4,IF(C61=1,IF(Q61+Q62+Q63+R61+R62+R63+S61+S62+S63+T61+T62+T63&lt;=15,(Q61+Q62+Q63+S61+S62+S63)*Percapita/30*FF$4,IF(Q61+Q62+Q63+R61+R62+R63+S61+S62+S63+T61+T62+T63&gt;=16,Fixo/30*FF$4+(Q61+Q62+Q63+R61+R62+R63+S61+S62+S63+T61+T62-16)*Percapita/30*FF$4))))))</f>
        <v>19434.650000000001</v>
      </c>
      <c r="FG61" s="177">
        <f>IF(C61=4,SUM(U61+U62+U63+W61+W62+W63)*Percapita/30*FG$4+(V61+V62+V63+X61+X62+X63)*Cadeirante/30*FG$4,IF(C61=3,IF(U64+W64=10,Fixo/30*FG$4+(U61+U62+U63+W61+W62+W63)*Percapita/30*FG$4+(V64+X64)*Cadeirante/30*FG$4,IF(U64+W64&lt;=9,(U64+W64)*Crechee/30*FG$4)+(V64+X64)*Cadeirante/30*FG$4+(U61+U62+U63+W61+W62+W63)*Percapita/30*FG$4)+IF(U64+W64&gt;=11,Fixo/30*FG$4+(U64+W64-10)*Crechee/30*FG$4,0),IF(C61=2,IF(V61+V62+V63+V64+X61+X62+X63+X64=1,Cadeirante/30*FG$4,IF(V61+V62+V63+V64+X61+X62+X63+X64=2,Fixo/30*FG$4,IF(V61+V62+V63+V64+X61+X62+X63+X64&gt;2,Fixo/30*FG$4+(V61+V62+V63+V64+X61+X62+X63+X64-2)*Cadeirante/30*FG$4)))+(U61+U62+U63+W61+W62+W63)*Percapita/30*FG$4+(U64+W64)*Crechee/30*FG$4,IF(C61=1,IF(U61+U62+U63+V61+V62+V63+W61+W62+W63+X61+X62+X63&lt;=15,(U61+U62+U63+W61+W62+W63)*Percapita/30*FG$4,IF(U61+U62+U63+V61+V62+V63+W61+W62+W63+X61+X62+X63&gt;=16,Fixo/30*FG$4+(U61+U62+U63+V61+V62+V63+W61+W62+W63+X61+X62-16)*Percapita/30*FG$4))))))</f>
        <v>0</v>
      </c>
      <c r="FH61" s="177">
        <f>IF(C61=4,SUM(Y61+Y62+Y63+AA61+AA62+AA63)*Percapita/30*FH$4+(Z61+Z62+Z63+AB61+AB62+AB63)*Cadeirante/30*FH$4,IF(C61=3,IF(Y64+AA64=10,Fixo/30*FH$4+(Y61+Y62+Y63+AA61+AA62+AA63)*Percapita/30*FH$4+(Z64+AB64)*Cadeirante/30*FH$4,IF(Y64+AA64&lt;=9,(Y64+AA64)*Crechee/30*FH$4)+(Z64+AB64)*Cadeirante/30*FH$4+(Y61+Y62+Y63+AA61+AA62+AA63)*Percapita/30*FH$4)+IF(Y64+AA64&gt;=11,Fixo/30*FH$4+(Y64+AA64-10)*Crechee/30*FH$4,0),IF(C61=2,IF(Z61+Z62+Z63+Z64+AB61+AB62+AB63+AB64=1,Cadeirante/30*FH$4,IF(Z61+Z62+Z63+Z64+AB61+AB62+AB63+AB64=2,Fixo/30*FH$4,IF(Z61+Z62+Z63+Z64+AB61+AB62+AB63+AB64&gt;2,Fixo/30*FH$4+(Z61+Z62+Z63+Z64+AB61+AB62+AB63+AB64-2)*Cadeirante/30*FH$4)))+(Y61+Y62+Y63+AA61+AA62+AA63)*Percapita/30*FH$4+(Y64+AA64)*Crechee/30*FH$4,IF(C61=1,IF(Y61+Y62+Y63+Z61+Z62+Z63+AA61+AA62+AA63+AB61+AB62+AB63&lt;=15,(Y61+Y62+Y63+AA61+AA62+AA63)*Percapita/30*FH$4,IF(Y61+Y62+Y63+Z61+Z62+Z63+AA61+AA62+AA63+AB61+AB62+AB63&gt;=16,Fixo/30*FH$4+(Y61+Y62+Y63+Z61+Z62+Z63+AA61+AA62+AA63+AB61+AB62-16)*Percapita/30*FH$4))))))</f>
        <v>0</v>
      </c>
      <c r="FI61" s="177">
        <f>IF(C61=4,SUM(AC61+AC62+AC63+AE61+AE62+AE63)*Percapita/30*FI$4+(AD61+AD62+AD63+AF61+AF62+AF63)*Cadeirante/30*FI$4,IF(C61=3,IF(AC64+AE64=10,Fixo/30*FI$4+(AC61+AC62+AC63+AE61+AE62+AE63)*Percapita/30*FI$4+(AD64+AF64)*Cadeirante/30*FI$4,IF(AC64+AE64&lt;=9,(AC64+AE64)*Crechee/30*FI$4)+(AD64+AF64)*Cadeirante/30*FI$4+(AC61+AC62+AC63+AE61+AE62+AE63)*Percapita/30*FI$4)+IF(AC64+AE64&gt;=11,Fixo/30*FI$4+(AC64+AE64-10)*Crechee/30*FI$4,0),IF(C61=2,IF(AD61+AD62+AD63+AD64+AF61+AF62+AF63+AF64=1,Cadeirante/30*FI$4,IF(AD61+AD62+AD63+AD64+AF61+AF62+AF63+AF64=2,Fixo/30*FI$4,IF(AD61+AD62+AD63+AD64+AF61+AF62+AF63+AF64&gt;2,Fixo/30*FI$4+(AD61+AD62+AD63+AD64+AF61+AF62+AF63+AF64-2)*Cadeirante/30*FI$4)))+(AC61+AC62+AC63+AE61+AE62+AE63)*Percapita/30*FI$4+(AC64+AE64)*Crechee/30*FI$4,IF(C61=1,IF(AC61+AC62+AC63+AD61+AD62+AD63+AE61+AE62+AE63+AF61+AF62+AF63&lt;=15,(AC61+AC62+AC63+AE61+AE62+AE63)*Percapita/30*FI$4,IF(AC61+AC62+AC63+AD61+AD62+AD63+AE61+AE62+AE63+AF61+AF62+AF63&gt;=16,Fixo/30*FI$4+(AC61+AC62+AC63+AD61+AD62+AD63+AE61+AE62+AE63+AF61+AF62-16)*Percapita/30*FI$4))))))</f>
        <v>0</v>
      </c>
      <c r="FJ61" s="177">
        <f>IF(C61=4,SUM(AG61+AG62+AG63+AI61+AI62+AI63)*Percapita/30*FJ$4+(AH61+AH62+AH63+AJ61+AJ62+AJ63)*Cadeirante/30*FJ$4,IF(C61=3,IF(AG64+AI64=10,Fixo/30*FJ$4+(AG61+AG62+AG63+AI61+AI62+AI63)*Percapita/30*FJ$4+(AH64+AJ64)*Cadeirante/30*FJ$4,IF(AG64+AI64&lt;=9,(AG64+AI64)*Crechee/30*FJ$4)+(AH64+AJ64)*Cadeirante/30*FJ$4+(AG61+AG62+AG63+AI61+AI62+AI63)*Percapita/30*FJ$4)+IF(AG64+AI64&gt;=11,Fixo/30*FJ$4+(AG64+AI64-10)*Crechee/30*FJ$4,0),IF(C61=2,IF(AH61+AH62+AH63+AH64+AJ61+AJ62+AJ63+AJ64=1,Cadeirante/30*FJ$4,IF(AH61+AH62+AH63+AH64+AJ61+AJ62+AJ63+AJ64=2,Fixo/30*FJ$4,IF(AH61+AH62+AH63+AH64+AJ61+AJ62+AJ63+AJ64&gt;2,Fixo/30*FJ$4+(AH61+AH62+AH63+AH64+AJ61+AJ62+AJ63+AJ64-2)*Cadeirante/30*FJ$4)))+(AG61+AG62+AG63+AI61+AI62+AI63)*Percapita/30*FJ$4+(AG64+AI64)*Crechee/30*FJ$4,IF(C61=1,IF(AG61+AG62+AG63+AH61+AH62+AH63+AI61+AI62+AI63+AJ61+AJ62+AJ63&lt;=15,(AG61+AG62+AG63+AI61+AI62+AI63)*Percapita/30*FJ$4,IF(AG61+AG62+AG63+AH61+AH62+AH63+AI61+AI62+AI63+AJ61+AJ62+AJ63&gt;=16,Fixo/30*FJ$4+(AG61+AG62+AG63+AH61+AH62+AH63+AI61+AI62+AI63+AJ61+AJ62-16)*Percapita/30*FJ$4))))))</f>
        <v>0</v>
      </c>
      <c r="FK61" s="177">
        <f>IF(C61=4,SUM(AK61+AK62+AK63+AM61+AM62+AM63)*Percapita/30*FK$4+(AL61+AL62+AL63+AN61+AN62+AN63)*Cadeirante/30*FK$4,IF(C61=3,IF(AK64+AM64=10,Fixo/30*FK$4+(AK61+AK62+AK63+AM61+AM62+AM63)*Percapita/30*FK$4+(AL64+AN64)*Cadeirante/30*FK$4,IF(AK64+AM64&lt;=9,(AK64+AM64)*Crechee/30*FK$4)+(AL64+AN64)*Cadeirante/30*FK$4+(AK61+AK62+AK63+AM61+AM62+AM63)*Percapita/30*FK$4)+IF(AK64+AM64&gt;=11,Fixo/30*FK$4+(AK64+AM64-10)*Crechee/30*FK$4,0),IF(C61=2,IF(AL61+AL62+AL63+AL64+AN61+AN62+AN63+AN64=1,Cadeirante/30*FK$4,IF(AL61+AL62+AL63+AL64+AN61+AN62+AN63+AN64=2,Fixo/30*FK$4,IF(AL61+AL62+AL63+AL64+AN61+AN62+AN63+AN64&gt;2,Fixo/30*FK$4+(AL61+AL62+AL63+AL64+AN61+AN62+AN63+AN64-2)*Cadeirante/30*FK$4)))+(AK61+AK62+AK63+AM61+AM62+AM63)*Percapita/30*FK$4+(AK64+AM64)*Crechee/30*FK$4,IF(C61=1,IF(AK61+AK62+AK63+AL61+AL62+AL63+AM61+AM62+AM63+AN61+AN62+AN63&lt;=15,(AK61+AK62+AK63+AM61+AM62+AM63)*Percapita/30*FK$4,IF(AK61+AK62+AK63+AL61+AL62+AL63+AM61+AM62+AM63+AN61+AN62+AN63&gt;=16,Fixo/30*FK$4+(AK61+AK62+AK63+AL61+AL62+AL63+AM61+AM62+AM63+AN61+AN62-16)*Percapita/30*FK$4))))))</f>
        <v>642.05000000000007</v>
      </c>
      <c r="FL61" s="177">
        <f>IF(C61=4,SUM(AO61+AO62+AO63+AQ61+AQ62+AQ63)*Percapita/30*FL$4+(AP61+AP62+AP63+AR61+AR62+AR63)*Cadeirante/30*FL$4,IF(C61=3,IF(AO64+AQ64=10,Fixo/30*FL$4+(AO61+AO62+AO63+AQ61+AQ62+AQ63)*Percapita/30*FL$4+(AP64+AR64)*Cadeirante/30*FL$4,IF(AO64+AQ64&lt;=9,(AO64+AQ64)*Crechee/30*FL$4)+(AP64+AR64)*Cadeirante/30*FL$4+(AO61+AO62+AO63+AQ61+AQ62+AQ63)*Percapita/30*FL$4)+IF(AO64+AQ64&gt;=11,Fixo/30*FL$4+(AO64+AQ64-10)*Crechee/30*FL$4,0),IF(C61=2,IF(AP61+AP62+AP63+AP64+AR61+AR62+AR63+AR64=1,Cadeirante/30*FL$4,IF(AP61+AP62+AP63+AP64+AR61+AR62+AR63+AR64=2,Fixo/30*FL$4,IF(AP61+AP62+AP63+AP64+AR61+AR62+AR63+AR64&gt;2,Fixo/30*FL$4+(AP61+AP62+AP63+AP64+AR61+AR62+AR63+AR64-2)*Cadeirante/30*FL$4)))+(AO61+AO62+AO63+AQ61+AQ62+AQ63)*Percapita/30*FL$4+(AO64+AQ64)*Crechee/30*FL$4,IF(C61=1,IF(AO61+AO62+AO63+AP61+AP62+AP63+AQ61+AQ62+AQ63+AR61+AR62+AR63&lt;=15,(AO61+AO62+AO63+AQ61+AQ62+AQ63)*Percapita/30*FL$4,IF(AO61+AO62+AO63+AP61+AP62+AP63+AQ61+AQ62+AQ63+AR61+AR62+AR63&gt;=16,Fixo/30*FL$4+(AO61+AO62+AO63+AP61+AP62+AP63+AQ61+AQ62+AQ63+AR61+AR62-16)*Percapita/30*FL$4))))))</f>
        <v>0</v>
      </c>
      <c r="FM61" s="177">
        <f>IF(C61=4,SUM(AS61+AS62+AS63+AU61+AU62+AU63)*Percapita/30*FM$4+(AT61+AT62+AT63+AV61+AV62+AV63)*Cadeirante/30*FM$4,IF(C61=3,IF(AS64+AU64=10,Fixo/30*FM$4+(AS61+AS62+AS63+AU61+AU62+AU63)*Percapita/30*FM$4+(AT64+AV64)*Cadeirante/30*FM$4,IF(AS64+AU64&lt;=9,(AS64+AU64)*Crechee/30*FM$4)+(AT64+AV64)*Cadeirante/30*FM$4+(AS61+AS62+AS63+AU61+AU62+AU63)*Percapita/30*FM$4)+IF(AS64+AU64&gt;=11,Fixo/30*FM$4+(AS64+AU64-10)*Crechee/30*FM$4,0),IF(C61=2,IF(AT61+AT62+AT63+AT64+AV61+AV62+AV63+AV64=1,Cadeirante/30*FM$4,IF(AT61+AT62+AT63+AT64+AV61+AV62+AV63+AV64=2,Fixo/30*FM$4,IF(AT61+AT62+AT63+AT64+AV61+AV62+AV63+AV64&gt;2,Fixo/30*FM$4+(AT61+AT62+AT63+AT64+AV61+AV62+AV63+AV64-2)*Cadeirante/30*FM$4)))+(AS61+AS62+AS63+AU61+AU62+AU63)*Percapita/30*FM$4+(AS64+AU64)*Crechee/30*FM$4,IF(C61=1,IF(AS61+AS62+AS63+AT61+AT62+AT63+AU61+AU62+AU63+AV61+AV62+AV63&lt;=15,(AS61+AS62+AS63+AU61+AU62+AU63)*Percapita/30*FM$4,IF(AS61+AS62+AS63+AT61+AT62+AT63+AU61+AU62+AU63+AV61+AV62+AV63&gt;=16,Fixo/30*FM$4+(AS61+AS62+AS63+AT61+AT62+AT63+AU61+AU62+AU63+AV61+AV62-16)*Percapita/30*FM$4))))))</f>
        <v>0</v>
      </c>
      <c r="FN61" s="177">
        <f>IF(C61=4,SUM(AW61+AW62+AW63+AY61+AY62+AY63)*Percapita/30*FN$4+(AX61+AX62+AX63+AZ61+AZ62+AZ63)*Cadeirante/30*FN$4,IF(C61=3,IF(AW64+AY64=10,Fixo/30*FN$4+(AW61+AW62+AW63+AY61+AY62+AY63)*Percapita/30*FN$4+(AX64+AZ64)*Cadeirante/30*FN$4,IF(AW64+AY64&lt;=9,(AW64+AY64)*Crechee/30*FN$4)+(AX64+AZ64)*Cadeirante/30*FN$4+(AW61+AW62+AW63+AY61+AY62+AY63)*Percapita/30*FN$4)+IF(AW64+AY64&gt;=11,Fixo/30*FN$4+(AW64+AY64-10)*Crechee/30*FN$4,0),IF(C61=2,IF(AX61+AX62+AX63+AX64+AZ61+AZ62+AZ63+AZ64=1,Cadeirante/30*FN$4,IF(AX61+AX62+AX63+AX64+AZ61+AZ62+AZ63+AZ64=2,Fixo/30*FN$4,IF(AX61+AX62+AX63+AX64+AZ61+AZ62+AZ63+AZ64&gt;2,Fixo/30*FN$4+(AX61+AX62+AX63+AX64+AZ61+AZ62+AZ63+AZ64-2)*Cadeirante/30*FN$4)))+(AW61+AW62+AW63+AY61+AY62+AY63)*Percapita/30*FN$4+(AW64+AY64)*Crechee/30*FN$4,IF(C61=1,IF(AW61+AW62+AW63+AX61+AX62+AX63+AY61+AY62+AY63+AZ61+AZ62+AZ63&lt;=15,(AW61+AW62+AW63+AY61+AY62+AY63)*Percapita/30*FN$4,IF(AW61+AW62+AW63+AX61+AX62+AX63+AY61+AY62+AY63+AZ61+AZ62+AZ63&gt;=16,Fixo/30*FN$4+(AW61+AW62+AW63+AX61+AX62+AX63+AY61+AY62+AY63+AZ61+AZ62-16)*Percapita/30*FN$4))))))</f>
        <v>0</v>
      </c>
      <c r="FO61" s="177">
        <f>IF(C61=4,SUM(BA61+BA62+BA63+BC61+BC62+BC63)*Percapita/30*FO$4+(BB61+BB62+BB63+BD61+BD62+BD63)*Cadeirante/30*FO$4,IF(C61=3,IF(BA64+BC64=10,Fixo/30*FO$4+(BA61+BA62+BA63+BC61+BC62+BC63)*Percapita/30*FO$4+(BB64+BD64)*Cadeirante/30*FO$4,IF(BA64+BC64&lt;=9,(BA64+BC64)*Crechee/30*FO$4)+(BB64+BD64)*Cadeirante/30*FO$4+(BA61+BA62+BA63+BC61+BC62+BC63)*Percapita/30*FO$4)+IF(BA64+BC64&gt;=11,Fixo/30*FO$4+(BA64+BC64-10)*Crechee/30*FO$4,0),IF(C61=2,IF(BB61+BB62+BB63+BB64+BD61+BD62+BD63+BD64=1,Cadeirante/30*FO$4,IF(BB61+BB62+BB63+BB64+BD61+BD62+BD63+BD64=2,Fixo/30*FO$4,IF(BB61+BB62+BB63+BB64+BD61+BD62+BD63+BD64&gt;2,Fixo/30*FO$4+(BB61+BB62+BB63+BB64+BD61+BD62+BD63+BD64-2)*Cadeirante/30*FO$4)))+(BA61+BA62+BA63+BC61+BC62+BC63)*Percapita/30*FO$4+(BA64+BC64)*Crechee/30*FO$4,IF(C61=1,IF(BA61+BA62+BA63+BB61+BB62+BB63+BC61+BC62+BC63+BD61+BD62+BD63&lt;=15,(BA61+BA62+BA63+BC61+BC62+BC63)*Percapita/30*FO$4,IF(BA61+BA62+BA63+BB61+BB62+BB63+BC61+BC62+BC63+BD61+BD62+BD63&gt;=16,Fixo/30*FO$4+(BA61+BA62+BA63+BB61+BB62+BB63+BC61+BC62+BC63+BD61+BD62-16)*Percapita/30*FO$4))))))</f>
        <v>0</v>
      </c>
      <c r="FP61" s="177">
        <f>IF(C61=4,SUM(BE61+BE62+BE63+BG61+BG62+BG63)*Percapita/30*FP$4+(BF61+BF62+BF63+BH61+BH62+BH63)*Cadeirante/30*FP$4,IF(C61=3,IF(BE64+BG64=10,Fixo/30*FP$4+(BE61+BE62+BE63+BG61+BG62+BG63)*Percapita/30*FP$4+(BF64+BH64)*Cadeirante/30*FP$4,IF(BE64+BG64&lt;=9,(BE64+BG64)*Crechee/30*FP$4)+(BF64+BH64)*Cadeirante/30*FP$4+(BE61+BE62+BE63+BG61+BG62+BG63)*Percapita/30*FP$4)+IF(BE64+BG64&gt;=11,Fixo/30*FP$4+(BE64+BG64-10)*Crechee/30*FP$4,0),IF(C61=2,IF(BF61+BF62+BF63+BF64+BH61+BH62+BH63+BH64=1,Cadeirante/30*FP$4,IF(BF61+BF62+BF63+BF64+BH61+BH62+BH63+BH64=2,Fixo/30*FP$4,IF(BF61+BF62+BF63+BF64+BH61+BH62+BH63+BH64&gt;2,Fixo/30*FP$4+(BF61+BF62+BF63+BF64+BH61+BH62+BH63+BH64-2)*Cadeirante/30*FP$4)))+(BE61+BE62+BE63+BG61+BG62+BG63)*Percapita/30*FP$4+(BE64+BG64)*Crechee/30*FP$4,IF(C61=1,IF(BE61+BE62+BE63+BF61+BF62+BF63+BG61+BG62+BG63+BH61+BH62+BH63&lt;=15,(BE61+BE62+BE63+BG61+BG62+BG63)*Percapita/30*FP$4,IF(BE61+BE62+BE63+BF61+BF62+BF63+BG61+BG62+BG63+BH61+BH62+BH63&gt;=16,Fixo/30*FP$4+(BE61+BE62+BE63+BF61+BF62+BF63+BG61+BG62+BG63+BH61+BH62-16)*Percapita/30*FP$4))))))</f>
        <v>0</v>
      </c>
      <c r="FQ61" s="177">
        <f>IF(C61=4,SUM(BI61+BI62+BI63+BK61+BK62+BK63)*Percapita/30*FQ$4+(BJ61+BJ62+BJ63+BL61+BL62+BL63)*Cadeirante/30*FQ$4,IF(C61=3,IF(BI64+BK64=10,Fixo/30*FQ$4+(BI61+BI62+BI63+BK61+BK62+BK63)*Percapita/30*FQ$4+(BJ64+BL64)*Cadeirante/30*FQ$4,IF(BI64+BK64&lt;=9,(BI64+BK64)*Crechee/30*FQ$4)+(BJ64+BL64)*Cadeirante/30*FQ$4+(BI61+BI62+BI63+BK61+BK62+BK63)*Percapita/30*FQ$4)+IF(BI64+BK64&gt;=11,Fixo/30*FQ$4+(BI64+BK64-10)*Crechee/30*FQ$4,0),IF(C61=2,IF(BJ61+BJ62+BJ63+BJ64+BL61+BL62+BL63+BL64=1,Cadeirante/30*FQ$4,IF(BJ61+BJ62+BJ63+BJ64+BL61+BL62+BL63+BL64=2,Fixo/30*FQ$4,IF(BJ61+BJ62+BJ63+BJ64+BL61+BL62+BL63+BL64&gt;2,Fixo/30*FQ$4+(BJ61+BJ62+BJ63+BJ64+BL61+BL62+BL63+BL64-2)*Cadeirante/30*FQ$4)))+(BI61+BI62+BI63+BK61+BK62+BK63)*Percapita/30*FQ$4+(BI64+BK64)*Crechee/30*FQ$4,IF(C61=1,IF(BI61+BI62+BI63+BJ61+BJ62+BJ63+BK61+BK62+BK63+BL61+BL62+BL63&lt;=15,(BI61+BI62+BI63+BK61+BK62+BK63)*Percapita/30*FQ$4,IF(BI61+BI62+BI63+BJ61+BJ62+BJ63+BK61+BK62+BK63+BL61+BL62+BL63&gt;=16,Fixo/30*FQ$4+(BI61+BI62+BI63+BJ61+BJ62+BJ63+BK61+BK62+BK63+BL61+BL62-16)*Percapita/30*FQ$4))))))</f>
        <v>0</v>
      </c>
      <c r="FR61" s="177">
        <f>IF(C61=4,SUM(BM61+BM62+BM63+BO61+BO62+BO63)*Percapita/30*FR$4+(BN61+BN62+BN63+BP61+BP62+BP63)*Cadeirante/30*FR$4,IF(C61=3,IF(BM64+BO64=10,Fixo/30*FR$4+(BM61+BM62+BM63+BO61+BO62+BO63)*Percapita/30*FR$4+(BN64+BP64)*Cadeirante/30*FR$4,IF(BM64+BO64&lt;=9,(BM64+BO64)*Crechee/30*FR$4)+(BN64+BP64)*Cadeirante/30*FR$4+(BM61+BM62+BM63+BO61+BO62+BO63)*Percapita/30*FR$4)+IF(BM64+BO64&gt;=11,Fixo/30*FR$4+(BM64+BO64-10)*Crechee/30*FR$4,0),IF(C61=2,IF(BN61+BN62+BN63+BN64+BP61+BP62+BP63+BP64=1,Cadeirante/30*FR$4,IF(BN61+BN62+BN63+BN64+BP61+BP62+BP63+BP64=2,Fixo/30*FR$4,IF(BN61+BN62+BN63+BN64+BP61+BP62+BP63+BP64&gt;2,Fixo/30*FR$4+(BN61+BN62+BN63+BN64+BP61+BP62+BP63+BP64-2)*Cadeirante/30*FR$4)))+(BM61+BM62+BM63+BO61+BO62+BO63)*Percapita/30*FR$4+(BM64+BO64)*Crechee/30*FR$4,IF(C61=1,IF(BM61+BM62+BM63+BN61+BN62+BN63+BO61+BO62+BO63+BP61+BP62+BP63&lt;=15,(BM61+BM62+BM63+BO61+BO62+BO63)*Percapita/30*FR$4,IF(BM61+BM62+BM63+BN61+BN62+BN63+BO61+BO62+BO63+BP61+BP62+BP63&gt;=16,Fixo/30*FR$4+(BM61+BM62+BM63+BN61+BN62+BN63+BO61+BO62+BO63+BP61+BP62-16)*Percapita/30*FR$4))))))</f>
        <v>0</v>
      </c>
      <c r="FS61" s="177">
        <f>IF(C61=4,SUM(BQ61+BQ62+BQ63+BS61+BS62+BS63)*Percapita/30*FS$4+(BR61+BR62+BR63+BT61+BT62+BT63)*Cadeirante/30*FS$4,IF(C61=3,IF(BQ64+BS64=10,Fixo/30*FS$4+(BQ61+BQ62+BQ63+BS61+BS62+BS63)*Percapita/30*FS$4+(BR64+BT64)*Cadeirante/30*FS$4,IF(BQ64+BS64&lt;=9,(BQ64+BS64)*Crechee/30*FS$4)+(BR64+BT64)*Cadeirante/30*FS$4+(BQ61+BQ62+BQ63+BS61+BS62+BS63)*Percapita/30*FS$4)+IF(BQ64+BS64&gt;=11,Fixo/30*FS$4+(BQ64+BS64-10)*Crechee/30*FS$4,0),IF(C61=2,IF(BR61+BR62+BR63+BR64+BT61+BT62+BT63+BT64=1,Cadeirante/30*FS$4,IF(BR61+BR62+BR63+BR64+BT61+BT62+BT63+BT64=2,Fixo/30*FS$4,IF(BR61+BR62+BR63+BR64+BT61+BT62+BT63+BT64&gt;2,Fixo/30*FS$4+(BR61+BR62+BR63+BR64+BT61+BT62+BT63+BT64-2)*Cadeirante/30*FS$4)))+(BQ61+BQ62+BQ63+BS61+BS62+BS63)*Percapita/30*FS$4+(BQ64+BS64)*Crechee/30*FS$4,IF(C61=1,IF(BQ61+BQ62+BQ63+BR61+BR62+BR63+BS61+BS62+BS63+BT61+BT62+BT63&lt;=15,(BQ61+BQ62+BQ63+BS61+BS62+BS63)*Percapita/30*FS$4,IF(BQ61+BQ62+BQ63+BR61+BR62+BR63+BS61+BS62+BS63+BT61+BT62+BT63&gt;=16,Fixo/30*FS$4+(BQ61+BQ62+BQ63+BR61+BR62+BR63+BS61+BS62+BS63+BT61+BT62-16)*Percapita/30*FS$4))))))</f>
        <v>0</v>
      </c>
      <c r="FT61" s="177">
        <f>IF(C61=4,SUM(BU61+BU62+BU63+BW61+BW62+BW63)*Percapita/30*FT$4+(BV61+BV62+BV63+BX61+BX62+BX63)*Cadeirante/30*FT$4,IF(C61=3,IF(BU64+BW64=10,Fixo/30*FT$4+(BU61+BU62+BU63+BW61+BW62+BW63)*Percapita/30*FT$4+(BV64+BX64)*Cadeirante/30*FT$4,IF(BU64+BW64&lt;=9,(BU64+BW64)*Crechee/30*FT$4)+(BV64+BX64)*Cadeirante/30*FT$4+(BU61+BU62+BU63+BW61+BW62+BW63)*Percapita/30*FT$4)+IF(BU64+BW64&gt;=11,Fixo/30*FT$4+(BU64+BW64-10)*Crechee/30*FT$4,0),IF(C61=2,IF(BV61+BV62+BV63+BV64+BX61+BX62+BX63+BX64=1,Cadeirante/30*FT$4,IF(BV61+BV62+BV63+BV64+BX61+BX62+BX63+BX64=2,Fixo/30*FT$4,IF(BV61+BV62+BV63+BV64+BX61+BX62+BX63+BX64&gt;2,Fixo/30*FT$4+(BV61+BV62+BV63+BV64+BX61+BX62+BX63+BX64-2)*Cadeirante/30*FT$4)))+(BU61+BU62+BU63+BW61+BW62+BW63)*Percapita/30*FT$4+(BU64+BW64)*Crechee/30*FT$4,IF(C61=1,IF(BU61+BU62+BU63+BV61+BV62+BV63+BW61+BW62+BW63+BX61+BX62+BX63&lt;=15,(BU61+BU62+BU63+BW61+BW62+BW63)*Percapita/30*FT$4,IF(BU61+BU62+BU63+BV61+BV62+BV63+BW61+BW62+BW63+BX61+BX62+BX63&gt;=16,Fixo/30*FT$4+(BU61+BU62+BU63+BV61+BV62+BV63+BW61+BW62+BW63+BX61+BX62-16)*Percapita/30*FT$4))))))</f>
        <v>0</v>
      </c>
      <c r="FU61" s="177">
        <f>IF(C61=4,SUM(BY61+BY62+BY63+CA61+CA62+CA63)*Percapita/30*FU$4+(BZ61+BZ62+BZ63+CB61+CB62+CB63)*Cadeirante/30*FU$4,IF(C61=3,IF(BY64+CA64=10,Fixo/30*FU$4+(BY61+BY62+BY63+CA61+CA62+CA63)*Percapita/30*FU$4+(BZ64+CB64)*Cadeirante/30*FU$4,IF(BY64+CA64&lt;=9,(BY64+CA64)*Crechee/30*FU$4)+(BZ64+CB64)*Cadeirante/30*FU$4+(BY61+BY62+BY63+CA61+CA62+CA63)*Percapita/30*FU$4)+IF(BY64+CA64&gt;=11,Fixo/30*FU$4+(BY64+CA64-10)*Crechee/30*FU$4,0),IF(C61=2,IF(BZ61+BZ62+BZ63+BZ64+CB61+CB62+CB63+CB64=1,Cadeirante/30*FU$4,IF(BZ61+BZ62+BZ63+BZ64+CB61+CB62+CB63+CB64=2,Fixo/30*FU$4,IF(BZ61+BZ62+BZ63+BZ64+CB61+CB62+CB63+CB64&gt;2,Fixo/30*FU$4+(BZ61+BZ62+BZ63+BZ64+CB61+CB62+CB63+CB64-2)*Cadeirante/30*FU$4)))+(BY61+BY62+BY63+CA61+CA62+CA63)*Percapita/30*FU$4+(BY64+CA64)*Crechee/30*FU$4,IF(C61=1,IF(BY61+BY62+BY63+BZ61+BZ62+BZ63+CA61+CA62+CA63+CB61+CB62+CB63&lt;=15,(BY61+BY62+BY63+CA61+CA62+CA63)*Percapita/30*FU$4,IF(BY61+BY62+BY63+BZ61+BZ62+BZ63+CA61+CA62+CA63+CB61+CB62+CB63&gt;=16,Fixo/30*FU$4+(BY61+BY62+BY63+BZ61+BZ62+BZ63+CA61+CA62+CA63+CB61+CB62-16)*Percapita/30*FU$4))))))</f>
        <v>0</v>
      </c>
      <c r="FV61" s="177">
        <f>IF(C61=4,SUM(CC61+CC62+CC63+CE61+CE62+CE63)*Percapita/30*FV$4+(CD61+CD62+CD63+CF61+CF62+CF63)*Cadeirante/30*FV$4,IF(C61=3,IF(CC64+CE64=10,Fixo/30*FV$4+(CC61+CC62+CC63+CE61+CE62+CE63)*Percapita/30*FV$4+(CD64+CF64)*Cadeirante/30*FV$4,IF(CC64+CE64&lt;=9,(CC64+CE64)*Crechee/30*FV$4)+(CD64+CF64)*Cadeirante/30*FV$4+(CC61+CC62+CC63+CE61+CE62+CE63)*Percapita/30*FV$4)+IF(CC64+CE64&gt;=11,Fixo/30*FV$4+(CC64+CE64-10)*Crechee/30*FV$4,0),IF(C61=2,IF(CD61+CD62+CD63+CD64+CF61+CF62+CF63+CF64=1,Cadeirante/30*FV$4,IF(CD61+CD62+CD63+CD64+CF61+CF62+CF63+CF64=2,Fixo/30*FV$4,IF(CD61+CD62+CD63+CD64+CF61+CF62+CF63+CF64&gt;2,Fixo/30*FV$4+(CD61+CD62+CD63+CD64+CF61+CF62+CF63+CF64-2)*Cadeirante/30*FV$4)))+(CC61+CC62+CC63+CE61+CE62+CE63)*Percapita/30*FV$4+(CC64+CE64)*Crechee/30*FV$4,IF(C61=1,IF(CC61+CC62+CC63+CD61+CD62+CD63+CE61+CE62+CE63+CF61+CF62+CF63&lt;=15,(CC61+CC62+CC63+CE61+CE62+CE63)*Percapita/30*FV$4,IF(CC61+CC62+CC63+CD61+CD62+CD63+CE61+CE62+CE63+CF61+CF62+CF63&gt;=16,Fixo/30*FV$4+(CC61+CC62+CC63+CD61+CD62+CD63+CE61+CE62+CE63+CF61+CF62-16)*Percapita/30*FV$4))))))</f>
        <v>0</v>
      </c>
      <c r="FW61" s="177">
        <f>IF(C61=4,SUM(CG61+CG62+CG63+CI61+CI62+CI63)*Percapita/30*FW$4+(CH61+CH62+CH63+CJ61+CJ62+CJ63)*Cadeirante/30*FW$4,IF(C61=3,IF(CG64+CI64=10,Fixo/30*FW$4+(CG61+CG62+CG63+CI61+CI62+CI63)*Percapita/30*FW$4+(CH64+CJ64)*Cadeirante/30*FW$4,IF(CG64+CI64&lt;=9,(CG64+CI64)*Crechee/30*FW$4)+(CH64+CJ64)*Cadeirante/30*FW$4+(CG61+CG62+CG63+CI61+CI62+CI63)*Percapita/30*FW$4)+IF(CG64+CI64&gt;=11,Fixo/30*FW$4+(CG64+CI64-10)*Crechee/30*FW$4,0),IF(C61=2,IF(CH61+CH62+CH63+CH64+CJ61+CJ62+CJ63+CJ64=1,Cadeirante/30*FW$4,IF(CH61+CH62+CH63+CH64+CJ61+CJ62+CJ63+CJ64=2,Fixo/30*FW$4,IF(CH61+CH62+CH63+CH64+CJ61+CJ62+CJ63+CJ64&gt;2,Fixo/30*FW$4+(CH61+CH62+CH63+CH64+CJ61+CJ62+CJ63+CJ64-2)*Cadeirante/30*FW$4)))+(CG61+CG62+CG63+CI61+CI62+CI63)*Percapita/30*FW$4+(CG64+CI64)*Crechee/30*FW$4,IF(C61=1,IF(CG61+CG62+CG63+CH61+CH62+CH63+CI61+CI62+CI63+CJ61+CJ62+CJ63&lt;=15,(CG61+CG62+CG63+CI61+CI62+CI63)*Percapita/30*FW$4,IF(CG61+CG62+CG63+CH61+CH62+CH63+CI61+CI62+CI63+CJ61+CJ62+CJ63&gt;=16,Fixo/30*FW$4+(CG61+CG62+CG63+CH61+CH62+CH63+CI61+CI62+CI63+CJ61+CJ62-16)*Percapita/30*FW$4))))))</f>
        <v>0</v>
      </c>
      <c r="FX61" s="177">
        <f>IF(C61=4,SUM(CK61+CK62+CK63+CM61+CM62+CM63)*Percapita/30*FX$4+(CL61+CL62+CL63+CN61+CN62+CN63)*Cadeirante/30*FX$4,IF(C61=3,IF(CK64+CM64=10,Fixo/30*FX$4+(CK61+CK62+CK63+CM61+CM62+CM63)*Percapita/30*FX$4+(CL64+CN64)*Cadeirante/30*FX$4,IF(CK64+CM64&lt;=9,(CK64+CM64)*Crechee/30*FX$4)+(CL64+CN64)*Cadeirante/30*FX$4+(CK61+CK62+CK63+CM61+CM62+CM63)*Percapita/30*FX$4)+IF(CK64+CM64&gt;=11,Fixo/30*FX$4+(CK64+CM64-10)*Crechee/30*FX$4,0),IF(C61=2,IF(CL61+CL62+CL63+CL64+CN61+CN62+CN63+CN64=1,Cadeirante/30*FX$4,IF(CL61+CL62+CL63+CL64+CN61+CN62+CN63+CN64=2,Fixo/30*FX$4,IF(CL61+CL62+CL63+CL64+CN61+CN62+CN63+CN64&gt;2,Fixo/30*FX$4+(CL61+CL62+CL63+CL64+CN61+CN62+CN63+CN64-2)*Cadeirante/30*FX$4)))+(CK61+CK62+CK63+CM61+CM62+CM63)*Percapita/30*FX$4+(CK64+CM64)*Crechee/30*FX$4,IF(C61=1,IF(CK61+CK62+CK63+CL61+CL62+CL63+CM61+CM62+CM63+CN61+CN62+CN63&lt;=15,(CK61+CK62+CK63+CM61+CM62+CM63)*Percapita/30*FX$4,IF(CK61+CK62+CK63+CL61+CL62+CL63+CM61+CM62+CM63+CN61+CN62+CN63&gt;=16,Fixo/30*FX$4+(CK61+CK62+CK63+CL61+CL62+CL63+CM61+CM62+CM63+CN61+CN62-16)*Percapita/30*FX$4))))))</f>
        <v>0</v>
      </c>
      <c r="FY61" s="177">
        <f>IF(C61=4,SUM(CO61+CO62+CO63+CQ61+CQ62+CQ63)*Percapita/30*FY$4+(CP61+CP62+CP63+CR61+CR62+CR63)*Cadeirante/30*FY$4,IF(C61=3,IF(CO64+CQ64=10,Fixo/30*FY$4+(CO61+CO62+CO63+CQ61+CQ62+CQ63)*Percapita/30*FY$4+(CP64+CR64)*Cadeirante/30*FY$4,IF(CO64+CQ64&lt;=9,(CO64+CQ64)*Crechee/30*FY$4)+(CP64+CR64)*Cadeirante/30*FY$4+(CO61+CO62+CO63+CQ61+CQ62+CQ63)*Percapita/30*FY$4)+IF(CO64+CQ64&gt;=11,Fixo/30*FY$4+(CO64+CQ64-10)*Crechee/30*FY$4,0),IF(C61=2,IF(CP61+CP62+CP63+CP64+CR61+CR62+CR63+CR64=1,Cadeirante/30*FY$4,IF(CP61+CP62+CP63+CP64+CR61+CR62+CR63+CR64=2,Fixo/30*FY$4,IF(CP61+CP62+CP63+CP64+CR61+CR62+CR63+CR64&gt;2,Fixo/30*FY$4+(CP61+CP62+CP63+CP64+CR61+CR62+CR63+CR64-2)*Cadeirante/30*FY$4)))+(CO61+CO62+CO63+CQ61+CQ62+CQ63)*Percapita/30*FY$4+(CO64+CQ64)*Crechee/30*FY$4,IF(C61=1,IF(CO61+CO62+CO63+CP61+CP62+CP63+CQ61+CQ62+CQ63+CR61+CR62+CR63&lt;=15,(CO61+CO62+CO63+CQ61+CQ62+CQ63)*Percapita/30*FY$4,IF(CO61+CO62+CO63+CP61+CP62+CP63+CQ61+CQ62+CQ63+CR61+CR62+CR63&gt;=16,Fixo/30*FY$4+(CO61+CO62+CO63+CP61+CP62+CP63+CQ61+CQ62+CQ63+CR61+CR62-16)*Percapita/30*FY$4))))))</f>
        <v>0</v>
      </c>
      <c r="FZ61" s="177">
        <f>IF(C61=4,SUM(CS61+CS62+CS63+CU61+CU62+CU63)*Percapita/30*FZ$4+(CT61+CT62+CT63+CV61+CV62+CV63)*Cadeirante/30*FZ$4,IF(C61=3,IF(CS64+CU64=10,Fixo/30*FZ$4+(CS61+CS62+CS63+CU61+CU62+CU63)*Percapita/30*FZ$4+(CT64+CV64)*Cadeirante/30*FZ$4,IF(CS64+CU64&lt;=9,(CS64+CU64)*Crechee/30*FZ$4)+(CT64+CV64)*Cadeirante/30*FZ$4+(CS61+CS62+CS63+CU61+CU62+CU63)*Percapita/30*FZ$4)+IF(CS64+CU64&gt;=11,Fixo/30*FZ$4+(CS64+CU64-10)*Crechee/30*FZ$4,0),IF(C61=2,IF(CT61+CT62+CT63+CT64+CV61+CV62+CV63+CV64=1,Cadeirante/30*FZ$4,IF(CT61+CT62+CT63+CT64+CV61+CV62+CV63+CV64=2,Fixo/30*FZ$4,IF(CT61+CT62+CT63+CT64+CV61+CV62+CV63+CV64&gt;2,Fixo/30*FZ$4+(CT61+CT62+CT63+CT64+CV61+CV62+CV63+CV64-2)*Cadeirante/30*FZ$4)))+(CS61+CS62+CS63+CU61+CU62+CU63)*Percapita/30*FZ$4+(CS64+CU64)*Crechee/30*FZ$4,IF(C61=1,IF(CS61+CS62+CS63+CT61+CT62+CT63+CU61+CU62+CU63+CV61+CV62+CV63&lt;=15,(CS61+CS62+CS63+CU61+CU62+CU63)*Percapita/30*FZ$4,IF(CS61+CS62+CS63+CT61+CT62+CT63+CU61+CU62+CU63+CV61+CV62+CV63&gt;=16,Fixo/30*FZ$4+(CS61+CS62+CS63+CT61+CT62+CT63+CU61+CU62+CU63+CV61+CV62-16)*Percapita/30*FZ$4))))))</f>
        <v>0</v>
      </c>
      <c r="GA61" s="177">
        <f>IF(C61=4,SUM(CW61+CW62+CW63+CY61+CY62+CY63)*Percapita/30*GA$4+(CX61+CX62+CX63+CZ61+CZ62+CZ63)*Cadeirante/30*GA$4,IF(C61=3,IF(CW64+CY64=10,Fixo/30*GA$4+(CW61+CW62+CW63+CY61+CY62+CY63)*Percapita/30*GA$4+(CX64+CZ64)*Cadeirante/30*GA$4,IF(CW64+CY64&lt;=9,(CW64+CY64)*Crechee/30*GA$4)+(CX64+CZ64)*Cadeirante/30*GA$4+(CW61+CW62+CW63+CY61+CY62+CY63)*Percapita/30*GA$4)+IF(CW64+CY64&gt;=11,Fixo/30*GA$4+(CW64+CY64-10)*Crechee/30*GA$4,0),IF(C61=2,IF(CX61+CX62+CX63+CX64+CZ61+CZ62+CZ63+CZ64=1,Cadeirante/30*GA$4,IF(CX61+CX62+CX63+CX64+CZ61+CZ62+CZ63+CZ64=2,Fixo/30*GA$4,IF(CX61+CX62+CX63+CX64+CZ61+CZ62+CZ63+CZ64&gt;2,Fixo/30*GA$4+(CX61+CX62+CX63+CX64+CZ61+CZ62+CZ63+CZ64-2)*Cadeirante/30*GA$4)))+(CW61+CW62+CW63+CY61+CY62+CY63)*Percapita/30*GA$4+(CW64+CY64)*Crechee/30*GA$4,IF(C61=1,IF(CW61+CW62+CW63+CX61+CX62+CX63+CY61+CY62+CY63+CZ61+CZ62+CZ63&lt;=15,(CW61+CW62+CW63+CY61+CY62+CY63)*Percapita/30*GA$4,IF(CW61+CW62+CW63+CX61+CX62+CX63+CY61+CY62+CY63+CZ61+CZ62+CZ63&gt;=16,Fixo/30*GA$4+(CW61+CW62+CW63+CX61+CX62+CX63+CY61+CY62+CY63+CZ61+CZ62-16)*Percapita/30*GA$4))))))</f>
        <v>0</v>
      </c>
      <c r="GB61" s="177">
        <f>IF(C61=4,SUM(DA61+DA62+DA63+DC61+DC62+DC63)*Percapita/30*GB$4+(DB61+DB62+DB63+DD61+DD62+DD63)*Cadeirante/30*GB$4,IF(C61=3,IF(DA64+DC64=10,Fixo/30*GB$4+(DA61+DA62+DA63+DC61+DC62+DC63)*Percapita/30*GB$4+(DB64+DD64)*Cadeirante/30*GB$4,IF(DA64+DC64&lt;=9,(DA64+DC64)*Crechee/30*GB$4)+(DB64+DD64)*Cadeirante/30*GB$4+(DA61+DA62+DA63+DC61+DC62+DC63)*Percapita/30*GB$4)+IF(DA64+DC64&gt;=11,Fixo/30*GB$4+(DA64+DC64-10)*Crechee/30*GB$4,0),IF(C61=2,IF(DB61+DB62+DB63+DB64+DD61+DD62+DD63+DD64=1,Cadeirante/30*GB$4,IF(DB61+DB62+DB63+DB64+DD61+DD62+DD63+DD64=2,Fixo/30*GB$4,IF(DB61+DB62+DB63+DB64+DD61+DD62+DD63+DD64&gt;2,Fixo/30*GB$4+(DB61+DB62+DB63+DB64+DD61+DD62+DD63+DD64-2)*Cadeirante/30*GB$4)))+(DA61+DA62+DA63+DC61+DC62+DC63)*Percapita/30*GB$4+(DA64+DC64)*Crechee/30*GB$4,IF(C61=1,IF(DA61+DA62+DA63+DB61+DB62+DB63+DC61+DC62+DC63+DD61+DD62+DD63&lt;=15,(DA61+DA62+DA63+DC61+DC62+DC63)*Percapita/30*GB$4,IF(DA61+DA62+DA63+DB61+DB62+DB63+DC61+DC62+DC63+DD61+DD62+DD63&gt;=16,Fixo/30*GB$4+(DA61+DA62+DA63+DB61+DB62+DB63+DC61+DC62+DC63+DD61+DD62-16)*Percapita/30*GB$4))))))</f>
        <v>0</v>
      </c>
      <c r="GC61" s="177">
        <f>IF(C61=4,SUM(DE61+DE62+DE63+DG61+DG62+DG63)*Percapita/30*GC$4+(DF61+DF62+DF63+DH61+DH62+DH63)*Cadeirante/30*GC$4,IF(C61=3,IF(DE64+DG64=10,Fixo/30*GC$4+(DE61+DE62+DE63+DG61+DG62+DG63)*Percapita/30*GC$4+(DF64+DH64)*Cadeirante/30*GC$4,IF(DE64+DG64&lt;=9,(DE64+DG64)*Crechee/30*GC$4)+(DF64+DH64)*Cadeirante/30*GC$4+(DE61+DE62+DE63+DG61+DG62+DG63)*Percapita/30*GC$4)+IF(DE64+DG64&gt;=11,Fixo/30*GC$4+(DE64+DG64-10)*Crechee/30*GC$4,0),IF(C61=2,IF(DF61+DF62+DF63+DF64+DH61+DH62+DH63+DH64=1,Cadeirante/30*GC$4,IF(DF61+DF62+DF63+DF64+DH61+DH62+DH63+DH64=2,Fixo/30*GC$4,IF(DF61+DF62+DF63+DF64+DH61+DH62+DH63+DH64&gt;2,Fixo/30*GC$4+(DF61+DF62+DF63+DF64+DH61+DH62+DH63+DH64-2)*Cadeirante/30*GC$4)))+(DE61+DE62+DE63+DG61+DG62+DG63)*Percapita/30*GC$4+(DE64+DG64)*Crechee/30*GC$4,IF(C61=1,IF(DE61+DE62+DE63+DF61+DF62+DF63+DG61+DG62+DG63+DH61+DH62+DH63&lt;=15,(DE61+DE62+DE63+DG61+DG62+DG63)*Percapita/30*GC$4,IF(DE61+DE62+DE63+DF61+DF62+DF63+DG61+DG62+DG63+DH61+DH62+DH63&gt;=16,Fixo/30*GC$4+(DE61+DE62+DE63+DF61+DF62+DF63+DG61+DG62+DG63+DH61+DH62-16)*Percapita/30*GC$4))))))</f>
        <v>0</v>
      </c>
      <c r="GD61" s="177">
        <f>IF(C61=4,SUM(DI61+DI62+DI63+DK61+DK62+DK63)*Percapita/30*GD$4+(DJ61+DJ62+DJ63+DL61+DL62+DL63)*Cadeirante/30*GD$4,IF(C61=3,IF(DI64+DK64=10,Fixo/30*GD$4+(DI61+DI62+DI63+DK61+DK62+DK63)*Percapita/30*GD$4+(DJ64+DL64)*Cadeirante/30*GD$4,IF(DI64+DK64&lt;=9,(DI64+DK64)*Crechee/30*GD$4)+(DJ64+DL64)*Cadeirante/30*GD$4+(DI61+DI62+DI63+DK61+DK62+DK63)*Percapita/30*GD$4)+IF(DI64+DK64&gt;=11,Fixo/30*GD$4+(DI64+DK64-10)*Crechee/30*GD$4,0),IF(C61=2,IF(DJ61+DJ62+DJ63+DJ64+DL61+DL62+DL63+DL64=1,Cadeirante/30*GD$4,IF(DJ61+DJ62+DJ63+DJ64+DL61+DL62+DL63+DL64=2,Fixo/30*GD$4,IF(DJ61+DJ62+DJ63+DJ64+DL61+DL62+DL63+DL64&gt;2,Fixo/30*GD$4+(DJ61+DJ62+DJ63+DJ64+DL61+DL62+DL63+DL64-2)*Cadeirante/30*GD$4)))+(DI61+DI62+DI63+DK61+DK62+DK63)*Percapita/30*GD$4+(DI64+DK64)*Crechee/30*GD$4,IF(C61=1,IF(DI61+DI62+DI63+DJ61+DJ62+DJ63+DK61+DK62+DK63+DL61+DL62+DL63&lt;=15,(DI61+DI62+DI63+DK61+DK62+DK63)*Percapita/30*GD$4,IF(DI61+DI62+DI63+DJ61+DJ62+DJ63+DK61+DK62+DK63+DL61+DL62+DL63&gt;=16,Fixo/30*GD$4+(DI61+DI62+DI63+DJ61+DJ62+DJ63+DK61+DK62+DK63+DL61+DL62-16)*Percapita/30*GD$4))))))</f>
        <v>0</v>
      </c>
      <c r="GE61" s="177">
        <f>IF(C61=4,SUM(DM61+DM62+DM63+DO61+DO62+DO63)*Percapita/30*GE$4+(DN61+DN62+DN63+DP61+DP62+DP63)*Cadeirante/30*GE$4,IF(C61=3,IF(DM64+DO64=10,Fixo/30*GE$4+(DM61+DM62+DM63+DO61+DO62+DO63)*Percapita/30*GE$4+(DN64+DP64)*Cadeirante/30*GE$4,IF(DM64+DO64&lt;=9,(DM64+DO64)*Crechee/30*GE$4)+(DN64+DP64)*Cadeirante/30*GE$4+(DM61+DM62+DM63+DO61+DO62+DO63)*Percapita/30*GE$4)+IF(DM64+DO64&gt;=11,Fixo/30*GE$4+(DM64+DO64-10)*Crechee/30*GE$4,0),IF(C61=2,IF(DN61+DN62+DN63+DN64+DP61+DP62+DP63+DP64=1,Cadeirante/30*GE$4,IF(DN61+DN62+DN63+DN64+DP61+DP62+DP63+DP64=2,Fixo/30*GE$4,IF(DN61+DN62+DN63+DN64+DP61+DP62+DP63+DP64&gt;2,Fixo/30*GE$4+(DN61+DN62+DN63+DN64+DP61+DP62+DP63+DP64-2)*Cadeirante/30*GE$4)))+(DM61+DM62+DM63+DO61+DO62+DO63)*Percapita/30*GE$4+(DM64+DO64)*Crechee/30*GE$4,IF(C61=1,IF(DM61+DM62+DM63+DN61+DN62+DN63+DO61+DO62+DO63+DP61+DP62+DP63&lt;=15,(DM61+DM62+DM63+DO61+DO62+DO63)*Percapita/30*GE$4,IF(DM61+DM62+DM63+DN61+DN62+DN63+DO61+DO62+DO63+DP61+DP62+DP63&gt;=16,Fixo/30*GE$4+(DM61+DM62+DM63+DN61+DN62+DN63+DO61+DO62+DO63+DP61+DP62-16)*Percapita/30*GE$4))))))</f>
        <v>0</v>
      </c>
      <c r="GF61" s="177">
        <f>IF(C61=4,SUM(DQ61+DQ62+DQ63+DS61+DS62+DS63)*Percapita/30*GF$4+(DR61+DR62+DR63+DT61+DT62+DT63)*Cadeirante/30*GF$4,IF(C61=3,IF(DQ64+DS64=10,Fixo/30*GF$4+(DQ61+DQ62+DQ63+DS61+DS62+DS63)*Percapita/30*GF$4+(DR64+DT64)*Cadeirante/30*GF$4,IF(DQ64+DS64&lt;=9,(DQ64+DS64)*Crechee/30*GF$4)+(DR64+DT64)*Cadeirante/30*GF$4+(DQ61+DQ62+DQ63+DS61+DS62+DS63)*Percapita/30*GF$4)+IF(DQ64+DS64&gt;=11,Fixo/30*GF$4+(DQ64+DS64-10)*Crechee/30*GF$4,0),IF(C61=2,IF(DR61+DR62+DR63+DR64+DT61+DT62+DT63+DT64=1,Cadeirante/30*GF$4,IF(DR61+DR62+DR63+DR64+DT61+DT62+DT63+DT64=2,Fixo/30*GF$4,IF(DR61+DR62+DR63+DR64+DT61+DT62+DT63+DT64&gt;2,Fixo/30*GF$4+(DR61+DR62+DR63+DR64+DT61+DT62+DT63+DT64-2)*Cadeirante/30*GF$4)))+(DQ61+DQ62+DQ63+DS61+DS62+DS63)*Percapita/30*GF$4+(DQ64+DS64)*Crechee/30*GF$4,IF(C61=1,IF(DQ61+DQ62+DQ63+DR61+DR62+DR63+DS61+DS62+DS63+DT61+DT62+DT63&lt;=15,(DQ61+DQ62+DQ63+DS61+DS62+DS63)*Percapita/30*GF$4,IF(DQ61+DQ62+DQ63+DR61+DR62+DR63+DS61+DS62+DS63+DT61+DT62+DT63&gt;=16,Fixo/30*GF$4+(DQ61+DQ62+DQ63+DR61+DR62+DR63+DS61+DS62+DS63+DT61+DT62-16)*Percapita/30*GF$4))))))</f>
        <v>0</v>
      </c>
      <c r="GG61" s="177">
        <f>IF(C61=4,SUM(DU61+DU62+DU63+DW61+DW62+DW63)*Percapita/30*GG$4+(DV61+DV62+DV63+DX61+DX62+DX63)*Cadeirante/30*GG$4,IF(C61=3,IF(DU64+DW64=10,Fixo/30*GG$4+(DU61+DU62+DU63+DW61+DW62+DW63)*Percapita/30*GG$4+(DV64+DX64)*Cadeirante/30*GG$4,IF(DU64+DW64&lt;=9,(DU64+DW64)*Crechee/30*GG$4)+(DV64+DX64)*Cadeirante/30*GG$4+(DU61+DU62+DU63+DW61+DW62+DW63)*Percapita/30*GG$4)+IF(DU64+DW64&gt;=11,Fixo/30*GG$4+(DU64+DW64-10)*Crechee/30*GG$4,0),IF(C61=2,IF(DV61+DV62+DV63+DV64+DX61+DX62+DX63+DX64=1,Cadeirante/30*GG$4,IF(DV61+DV62+DV63+DV64+DX61+DX62+DX63+DX64=2,Fixo/30*GG$4,IF(DV61+DV62+DV63+DV64+DX61+DX62+DX63+DX64&gt;2,Fixo/30*GG$4+(DV61+DV62+DV63+DV64+DX61+DX62+DX63+DX64-2)*Cadeirante/30*GG$4)))+(DU61+DU62+DU63+DW61+DW62+DW63)*Percapita/30*GG$4+(DU64+DW64)*Crechee/30*GG$4,IF(C61=1,IF(DU61+DU62+DU63+DV61+DV62+DV63+DW61+DW62+DW63+DX61+DX62+DX63&lt;=15,(DU61+DU62+DU63+DW61+DW62+DW63)*Percapita/30*GG$4,IF(DU61+DU62+DU63+DV61+DV62+DV63+DW61+DW62+DW63+DX61+DX62+DX63&gt;=16,Fixo/30*GG$4+(DU61+DU62+DU63+DV61+DV62+DV63+DW61+DW62+DW63+DX61+DX62-16)*Percapita/30*GG$4))))))</f>
        <v>0</v>
      </c>
      <c r="GH61" s="177">
        <f>IF(C61=4,SUM(DY61+DY62+DY63+EA61+EA62+EA63)*Percapita/30*GH$4+(DZ61+DZ62+DZ63+EB61+EB62+EB63)*Cadeirante/30*GH$4,IF(C61=3,IF(DY64+EA64=10,Fixo/30*GH$4+(DY61+DY62+DY63+EA61+EA62+EA63)*Percapita/30*GH$4+(DZ64+EB64)*Cadeirante/30*GH$4,IF(DY64+EA64&lt;=9,(DY64+EA64)*Crechee/30*GH$4)+(DZ64+EB64)*Cadeirante/30*GH$4+(DY61+DY62+DY63+EA61+EA62+EA63)*Percapita/30*GH$4)+IF(DY64+EA64&gt;=11,Fixo/30*GH$4+(DY64+EA64-10)*Crechee/30*GH$4,0),IF(C61=2,IF(DZ61+DZ62+DZ63+DZ64+EB61+EB62+EB63+EB64=1,Cadeirante/30*GH$4,IF(DZ61+DZ62+DZ63+DZ64+EB61+EB62+EB63+EB64=2,Fixo/30*GH$4,IF(DZ61+DZ62+DZ63+DZ64+EB61+EB62+EB63+EB64&gt;2,Fixo/30*GH$4+(DZ61+DZ62+DZ63+DZ64+EB61+EB62+EB63+EB64-2)*Cadeirante/30*GH$4)))+(DY61+DY62+DY63+EA61+EA62+EA63)*Percapita/30*GH$4+(DY64+EA64)*Crechee/30*GH$4,IF(C61=1,IF(DY61+DY62+DY63+DZ61+DZ62+DZ63+EA61+EA62+EA63+EB61+EB62+EB63&lt;=15,(DY61+DY62+DY63+EA61+EA62+EA63)*Percapita/30*GH$4,IF(DY61+DY62+DY63+DZ61+DZ62+DZ63+EA61+EA62+EA63+EB61+EB62+EB63&gt;=16,Fixo/30*GH$4+(DY61+DY62+DY63+DZ61+DZ62+DZ63+EA61+EA62+EA63+EB61+EB62-16)*Percapita/30*GH$4))))))</f>
        <v>0</v>
      </c>
      <c r="GI61" s="177">
        <f>IF(C61=4,SUM(EC61+EC62+EC63+EE61+EE62+EE63)*Percapita/30*GI$4+(ED61+ED62+ED63+EF61+EF62+EF63)*Cadeirante/30*GI$4,IF(C61=3,IF(EC64+EE64=10,Fixo/30*GI$4+(EC61+EC62+EC63+EE61+EE62+EE63)*Percapita/30*GI$4+(ED64+EF64)*Cadeirante/30*GI$4,IF(EC64+EE64&lt;=9,(EC64+EE64)*Crechee/30*GI$4)+(ED64+EF64)*Cadeirante/30*GI$4+(EC61+EC62+EC63+EE61+EE62+EE63)*Percapita/30*GI$4)+IF(EC64+EE64&gt;=11,Fixo/30*GI$4+(EC64+EE64-10)*Crechee/30*GI$4,0),IF(C61=2,IF(ED61+ED62+ED63+ED64+EF61+EF62+EF63+EF64=1,Cadeirante/30*GI$4,IF(ED61+ED62+ED63+ED64+EF61+EF62+EF63+EF64=2,Fixo/30*GI$4,IF(ED61+ED62+ED63+ED64+EF61+EF62+EF63+EF64&gt;2,Fixo/30*GI$4+(ED61+ED62+ED63+ED64+EF61+EF62+EF63+EF64-2)*Cadeirante/30*GI$4)))+(EC61+EC62+EC63+EE61+EE62+EE63)*Percapita/30*GI$4+(EC64+EE64)*Crechee/30*GI$4,IF(C61=1,IF(EC61+EC62+EC63+ED61+ED62+ED63+EE61+EE62+EE63+EF61+EF62+EF63&lt;=15,(EC61+EC62+EC63+EE61+EE62+EE63)*Percapita/30*GI$4,IF(EC61+EC62+EC63+ED61+ED62+ED63+EE61+EE62+EE63+EF61+EF62+EF63&gt;=16,Fixo/30*GI$4+(EC61+EC62+EC63+ED61+ED62+ED63+EE61+EE62+EE63+EF61+EF62-16)*Percapita/30*GI$4))))))</f>
        <v>0</v>
      </c>
      <c r="GJ61" s="177">
        <f>IF(C61=4,SUM(EG61+EG62+EG63+EI61+EI62+EI63)*Percapita/30*GJ$4+(EH61+EH62+EH63+EJ61+EJ62+EJ63)*Cadeirante/30*GJ$4,IF(C61=3,IF(EG64+EI64=10,Fixo/30*GJ$4+(EG61+EG62+EG63+EI61+EI62+EI63)*Percapita/30*GJ$4+(EH64+EJ64)*Cadeirante/30*GJ$4,IF(EG64+EI64&lt;=9,(EG64+EI64)*Crechee/30*GJ$4)+(EH64+EJ64)*Cadeirante/30*GJ$4+(EG61+EG62+EG63+EI61+EI62+EI63)*Percapita/30*GJ$4)+IF(EG64+EI64&gt;=11,Fixo/30*GJ$4+(EG64+EI64-10)*Crechee/30*GJ$4,0),IF(C61=2,IF(EH61+EH62+EH63+EH64+EJ61+EJ62+EJ63+EJ64=1,Cadeirante/30*GJ$4,IF(EH61+EH62+EH63+EH64+EJ61+EJ62+EJ63+EJ64=2,Fixo/30*GJ$4,IF(EH61+EH62+EH63+EH64+EJ61+EJ62+EJ63+EJ64&gt;2,Fixo/30*GJ$4+(EH61+EH62+EH63+EH64+EJ61+EJ62+EJ63+EJ64-2)*Cadeirante/30*GJ$4)))+(EG61+EG62+EG63+EI61+EI62+EI63)*Percapita/30*GJ$4+(EG64+EI64)*Crechee/30*GJ$4,IF(C61=1,IF(EG61+EG62+EG63+EH61+EH62+EH63+EI61+EI62+EI63+EJ61+EJ62+EJ63&lt;=15,(EG61+EG62+EG63+EI61+EI62+EI63)*Percapita/30*GJ$4,IF(EG61+EG62+EG63+EH61+EH62+EH63+EI61+EI62+EI63+EJ61+EJ62+EJ63&gt;=16,Fixo/30*GJ$4+(EG61+EG62+EG63+EH61+EH62+EH63+EI61+EI62+EI63+EJ61+EJ62-16)*Percapita/30*GJ$4))))))</f>
        <v>0</v>
      </c>
      <c r="GK61" s="178"/>
      <c r="GL61" s="103">
        <f t="shared" si="30"/>
        <v>0</v>
      </c>
      <c r="GM61" s="124"/>
      <c r="GN61" s="104">
        <f>SUMIF(V61:V64,"&lt;0")*Cadeirante/30*GN$4+SUMIF(X61:X64,"&lt;0")*Cadeirante/30*GN$4</f>
        <v>0</v>
      </c>
      <c r="GO61" s="104">
        <f>SUMIF(Z61:Z64,"&lt;0")*Cadeirante/30*GO$4+SUMIF(AB61:AB64,"&lt;0")*Cadeirante/30*GO$4</f>
        <v>0</v>
      </c>
      <c r="GP61" s="104">
        <f>SUMIF(AD61:AD64,"&lt;0")*Cadeirante/30*GP$4+SUMIF(AF61:AF64,"&lt;0")*Cadeirante/30*GP$4</f>
        <v>0</v>
      </c>
      <c r="GQ61" s="104">
        <f>SUMIF(AH61:AH64,"&lt;0")*Cadeirante/30*GQ$4+SUMIF(AJ61:AJ64,"&lt;0")*Cadeirante/30*GQ$4</f>
        <v>0</v>
      </c>
      <c r="GR61" s="104">
        <f>SUMIF(AL61:AL64,"&lt;0")*Cadeirante/30*GR$4+SUMIF(AN61:AN64,"&lt;0")*Cadeirante/30*GR$4</f>
        <v>0</v>
      </c>
      <c r="GS61" s="104">
        <f>SUMIF(AP61:AP64,"&lt;0")*Cadeirante/30*GS$4+SUMIF(AR61:AR64,"&lt;0")*Cadeirante/30*GS$4</f>
        <v>0</v>
      </c>
      <c r="GT61" s="104">
        <f>SUMIF(AT61:AT64,"&lt;0")*Cadeirante/30*GT$4+SUMIF(AV61:AV64,"&lt;0")*Cadeirante/30*GT$4</f>
        <v>0</v>
      </c>
      <c r="GU61" s="104">
        <f>SUMIF(AX61:AX64,"&lt;0")*Cadeirante/30*GU$4+SUMIF(AZ61:AZ64,"&lt;0")*Cadeirante/30*GU$4</f>
        <v>0</v>
      </c>
      <c r="GV61" s="104">
        <f>SUMIF(BB61:BB64,"&lt;0")*Cadeirante/30*GV$4+SUMIF(BD61:BD64,"&lt;0")*Cadeirante/30*GV$4</f>
        <v>0</v>
      </c>
      <c r="GW61" s="104">
        <f>SUMIF(BF61:BF64,"&lt;0")*Cadeirante/30*GW$4+SUMIF(BH61:BH64,"&lt;0")*Cadeirante/30*GW$4</f>
        <v>0</v>
      </c>
      <c r="GX61" s="104">
        <f>SUMIF(BJ61:BJ64,"&lt;0")*Cadeirante/30*GX$4+SUMIF(BL61:BL64,"&lt;0")*Cadeirante/30*GX$4</f>
        <v>0</v>
      </c>
      <c r="GY61" s="104">
        <f>SUMIF(BN61:BN64,"&lt;0")*Cadeirante/30*GY$4+SUMIF(BP61:BP64,"&lt;0")*Cadeirante/30*GY$4</f>
        <v>0</v>
      </c>
      <c r="GZ61" s="104">
        <f>SUMIF(BR61:BR64,"&lt;0")*Cadeirante/30*GZ$4+SUMIF(BT61:BT64,"&lt;0")*Cadeirante/30*GZ$4</f>
        <v>0</v>
      </c>
      <c r="HA61" s="104">
        <f>SUMIF(BV61:BV64,"&lt;0")*Cadeirante/30*HA$4+SUMIF(BX61:BX64,"&lt;0")*Cadeirante/30*HA$4</f>
        <v>0</v>
      </c>
      <c r="HB61" s="104">
        <f>SUMIF(BZ61:BZ64,"&lt;0")*Cadeirante/30*HB$4+SUMIF(CB61:CB64,"&lt;0")*Cadeirante/30*HB$4</f>
        <v>0</v>
      </c>
      <c r="HC61" s="104">
        <f>SUMIF(CD61:CD64,"&lt;0")*Cadeirante/30*HC$4+SUMIF(CF61:CF64,"&lt;0")*Cadeirante/30*HC$4</f>
        <v>0</v>
      </c>
      <c r="HD61" s="104">
        <f>SUMIF(CH61:CH64,"&lt;0")*Cadeirante/30*HD$4+SUMIF(CJ61:CJ64,"&lt;0")*Cadeirante/30*HD$4</f>
        <v>0</v>
      </c>
      <c r="HE61" s="104">
        <f>SUMIF(CL61:CL64,"&lt;0")*Cadeirante/30*HE$4+SUMIF(CN61:CN64,"&lt;0")*Cadeirante/30*HE$4</f>
        <v>0</v>
      </c>
      <c r="HF61" s="104">
        <f>SUMIF(CP61:CP64,"&lt;0")*Cadeirante/30*HF$4+SUMIF(CR61:CR64,"&lt;0")*Cadeirante/30*HF$4</f>
        <v>0</v>
      </c>
      <c r="HG61" s="104">
        <f>SUMIF(CT61:CT64,"&lt;0")*Cadeirante/30*HG$4+SUMIF(CV61:CV64,"&lt;0")*Cadeirante/30*HG$4</f>
        <v>0</v>
      </c>
      <c r="HH61" s="104">
        <f>SUMIF(CX61:CX64,"&lt;0")*Cadeirante/30*HH$4+SUMIF(CZ61:CZ64,"&lt;0")*Cadeirante/30*HH$4</f>
        <v>0</v>
      </c>
      <c r="HI61" s="104">
        <f>SUMIF(DB61:DB64,"&lt;0")*Cadeirante/30*HI$4+SUMIF(DD61:DD64,"&lt;0")*Cadeirante/30*HI$4</f>
        <v>0</v>
      </c>
      <c r="HJ61" s="104">
        <f>SUMIF(DF61:DF64,"&lt;0")*Cadeirante/30*HJ$4+SUMIF(DH61:DH64,"&lt;0")*Cadeirante/30*HJ$4</f>
        <v>0</v>
      </c>
      <c r="HK61" s="104">
        <f>SUMIF(DJ61:DJ64,"&lt;0")*Cadeirante/30*HK$4+SUMIF(DL61:DL64,"&lt;0")*Cadeirante/30*HK$4</f>
        <v>0</v>
      </c>
      <c r="HL61" s="104">
        <f>SUMIF(DN61:DN64,"&lt;0")*Cadeirante/30*HL$4+SUMIF(DP61:DP64,"&lt;0")*Cadeirante/30*HL$4</f>
        <v>0</v>
      </c>
      <c r="HM61" s="104">
        <f>SUMIF(DR61:DR64,"&lt;0")*Cadeirante/30*HM$4+SUMIF(DT61:DT64,"&lt;0")*Cadeirante/30*HM$4</f>
        <v>0</v>
      </c>
      <c r="HN61" s="104">
        <f>SUMIF(DV61:DV64,"&lt;0")*Cadeirante/30*HN$4+SUMIF(DX61:DX64,"&lt;0")*Cadeirante/30*HN$4</f>
        <v>0</v>
      </c>
      <c r="HO61" s="104">
        <f>SUMIF(DZ61:DZ64,"&lt;0")*Cadeirante/30*HO$4+SUMIF(EB61:EB64,"&lt;0")*Cadeirante/30*HO$4</f>
        <v>0</v>
      </c>
      <c r="HP61" s="104">
        <f>SUMIF(ED61:ED64,"&lt;0")*Cadeirante/30*HP$4+SUMIF(EF61:EF64,"&lt;0")*Cadeirante/30*HP$4</f>
        <v>0</v>
      </c>
      <c r="HQ61" s="64"/>
      <c r="HR61" s="64"/>
      <c r="HS61" s="64"/>
      <c r="HT61" s="64"/>
      <c r="HU61" s="64"/>
      <c r="HV61" s="64"/>
      <c r="HW61" s="176">
        <v>17629.309999999998</v>
      </c>
      <c r="HX61" s="64"/>
      <c r="HY61" s="280">
        <f>IF(ISTEXT(EM61), VALUE(EM61), EM61)</f>
        <v>0</v>
      </c>
      <c r="HZ61" s="280">
        <f>IF(ISTEXT(EN61), VALUE(EN61), EN61)</f>
        <v>0</v>
      </c>
      <c r="IA61" s="280">
        <f>IF(ISTEXT(EO61), VALUE(EO61), EO61)</f>
        <v>0</v>
      </c>
      <c r="IB61" s="64" t="b">
        <f>HW61=FE61</f>
        <v>0</v>
      </c>
      <c r="IC61" s="64"/>
    </row>
    <row r="62" spans="1:237" s="106" customFormat="1" ht="22.5" customHeight="1" x14ac:dyDescent="0.25">
      <c r="A62" s="368" t="s">
        <v>3238</v>
      </c>
      <c r="B62" s="369" t="s">
        <v>3239</v>
      </c>
      <c r="C62" s="370" t="s">
        <v>3191</v>
      </c>
      <c r="D62" s="371" t="s">
        <v>3240</v>
      </c>
      <c r="E62" s="371" t="s">
        <v>3241</v>
      </c>
      <c r="F62" s="372" t="s">
        <v>3181</v>
      </c>
      <c r="G62" s="372" t="s">
        <v>3182</v>
      </c>
      <c r="H62" s="373" t="s">
        <v>1318</v>
      </c>
      <c r="I62" s="374" t="s">
        <v>1318</v>
      </c>
      <c r="J62" s="421" t="s">
        <v>3183</v>
      </c>
      <c r="K62" s="421" t="s">
        <v>3185</v>
      </c>
      <c r="L62" s="329">
        <f>CONTINUA!BV62</f>
        <v>0</v>
      </c>
      <c r="M62" s="329">
        <f>CONTINUA!BW62</f>
        <v>0</v>
      </c>
      <c r="N62" s="657"/>
      <c r="O62" s="658" t="s">
        <v>3337</v>
      </c>
      <c r="P62" s="659">
        <v>0</v>
      </c>
      <c r="Q62" s="400">
        <v>47</v>
      </c>
      <c r="R62" s="401"/>
      <c r="S62" s="400"/>
      <c r="T62" s="401"/>
      <c r="U62" s="400"/>
      <c r="V62" s="401"/>
      <c r="W62" s="400"/>
      <c r="X62" s="401"/>
      <c r="Y62" s="400"/>
      <c r="Z62" s="401"/>
      <c r="AA62" s="400"/>
      <c r="AB62" s="401"/>
      <c r="AC62" s="400"/>
      <c r="AD62" s="401"/>
      <c r="AE62" s="400"/>
      <c r="AF62" s="401"/>
      <c r="AG62" s="400"/>
      <c r="AH62" s="401"/>
      <c r="AI62" s="400"/>
      <c r="AJ62" s="401"/>
      <c r="AK62" s="400">
        <v>2</v>
      </c>
      <c r="AL62" s="401"/>
      <c r="AM62" s="400"/>
      <c r="AN62" s="401"/>
      <c r="AO62" s="400"/>
      <c r="AP62" s="401"/>
      <c r="AQ62" s="400"/>
      <c r="AR62" s="401"/>
      <c r="AS62" s="400"/>
      <c r="AT62" s="401"/>
      <c r="AU62" s="400"/>
      <c r="AV62" s="401"/>
      <c r="AW62" s="400"/>
      <c r="AX62" s="401"/>
      <c r="AY62" s="400"/>
      <c r="AZ62" s="401"/>
      <c r="BA62" s="400"/>
      <c r="BB62" s="401"/>
      <c r="BC62" s="400"/>
      <c r="BD62" s="401"/>
      <c r="BE62" s="400"/>
      <c r="BF62" s="401"/>
      <c r="BG62" s="400"/>
      <c r="BH62" s="401"/>
      <c r="BI62" s="400"/>
      <c r="BJ62" s="401"/>
      <c r="BK62" s="400"/>
      <c r="BL62" s="401"/>
      <c r="BM62" s="400"/>
      <c r="BN62" s="401"/>
      <c r="BO62" s="400"/>
      <c r="BP62" s="401"/>
      <c r="BQ62" s="400"/>
      <c r="BR62" s="401"/>
      <c r="BS62" s="400"/>
      <c r="BT62" s="401"/>
      <c r="BU62" s="400"/>
      <c r="BV62" s="401"/>
      <c r="BW62" s="400"/>
      <c r="BX62" s="401"/>
      <c r="BY62" s="400"/>
      <c r="BZ62" s="401"/>
      <c r="CA62" s="400"/>
      <c r="CB62" s="401"/>
      <c r="CC62" s="400"/>
      <c r="CD62" s="401"/>
      <c r="CE62" s="400"/>
      <c r="CF62" s="401"/>
      <c r="CG62" s="400"/>
      <c r="CH62" s="401"/>
      <c r="CI62" s="400"/>
      <c r="CJ62" s="401"/>
      <c r="CK62" s="400"/>
      <c r="CL62" s="401"/>
      <c r="CM62" s="400"/>
      <c r="CN62" s="401"/>
      <c r="CO62" s="400"/>
      <c r="CP62" s="401"/>
      <c r="CQ62" s="400"/>
      <c r="CR62" s="401"/>
      <c r="CS62" s="400"/>
      <c r="CT62" s="401"/>
      <c r="CU62" s="400"/>
      <c r="CV62" s="401"/>
      <c r="CW62" s="400"/>
      <c r="CX62" s="401"/>
      <c r="CY62" s="400"/>
      <c r="CZ62" s="401"/>
      <c r="DA62" s="400"/>
      <c r="DB62" s="401"/>
      <c r="DC62" s="400"/>
      <c r="DD62" s="401"/>
      <c r="DE62" s="400"/>
      <c r="DF62" s="401"/>
      <c r="DG62" s="400"/>
      <c r="DH62" s="401"/>
      <c r="DI62" s="400"/>
      <c r="DJ62" s="401"/>
      <c r="DK62" s="400"/>
      <c r="DL62" s="401"/>
      <c r="DM62" s="400"/>
      <c r="DN62" s="401"/>
      <c r="DO62" s="400"/>
      <c r="DP62" s="401"/>
      <c r="DQ62" s="400"/>
      <c r="DR62" s="401"/>
      <c r="DS62" s="400"/>
      <c r="DT62" s="401"/>
      <c r="DU62" s="400"/>
      <c r="DV62" s="401"/>
      <c r="DW62" s="400"/>
      <c r="DX62" s="401"/>
      <c r="DY62" s="400"/>
      <c r="DZ62" s="401"/>
      <c r="EA62" s="400"/>
      <c r="EB62" s="401"/>
      <c r="EC62" s="400"/>
      <c r="ED62" s="401"/>
      <c r="EE62" s="400"/>
      <c r="EF62" s="401"/>
      <c r="EG62" s="400"/>
      <c r="EH62" s="401"/>
      <c r="EI62" s="400"/>
      <c r="EJ62" s="447"/>
      <c r="EK62" s="511"/>
      <c r="EL62" s="514"/>
      <c r="EM62" s="448"/>
      <c r="EN62" s="344"/>
      <c r="EO62" s="345"/>
      <c r="EP62" s="171">
        <f t="shared" si="22"/>
        <v>47</v>
      </c>
      <c r="EQ62" s="171">
        <f t="shared" si="23"/>
        <v>2</v>
      </c>
      <c r="ER62" s="171">
        <f t="shared" si="24"/>
        <v>0</v>
      </c>
      <c r="ES62" s="171">
        <f t="shared" si="25"/>
        <v>0</v>
      </c>
      <c r="ET62" s="171">
        <f t="shared" si="26"/>
        <v>0</v>
      </c>
      <c r="EU62" s="171">
        <f t="shared" si="27"/>
        <v>0</v>
      </c>
      <c r="EV62" s="172">
        <f t="shared" si="28"/>
        <v>49</v>
      </c>
      <c r="EW62" s="173"/>
      <c r="EX62" s="248">
        <f t="shared" si="80"/>
        <v>0</v>
      </c>
      <c r="EY62" s="174">
        <f>(L62*regular)+(M62*Cadeirantee)</f>
        <v>0</v>
      </c>
      <c r="EZ62" s="249">
        <f>SUMIF(FG62:GJ62,"&gt;0")</f>
        <v>0</v>
      </c>
      <c r="FA62" s="249">
        <f>SUMIF(FG62:GJ62,"&lt;0")+SUMIF(GN62:HP62,"&lt;0")</f>
        <v>0</v>
      </c>
      <c r="FB62" s="174">
        <v>0</v>
      </c>
      <c r="FC62" s="126">
        <f>N62*km*'VALORES TABELA'!$B$13</f>
        <v>0</v>
      </c>
      <c r="FD62" s="250">
        <f t="shared" ref="FD62:FD65" si="81">GL62</f>
        <v>0</v>
      </c>
      <c r="FE62" s="105"/>
      <c r="FF62" s="119"/>
      <c r="FG62" s="119"/>
      <c r="FH62" s="119"/>
      <c r="FI62" s="119"/>
      <c r="FJ62" s="119"/>
      <c r="FK62" s="119"/>
      <c r="FL62" s="119"/>
      <c r="FM62" s="119"/>
      <c r="FN62" s="119"/>
      <c r="FO62" s="119"/>
      <c r="FP62" s="119"/>
      <c r="FQ62" s="119"/>
      <c r="FR62" s="119"/>
      <c r="FS62" s="119"/>
      <c r="FT62" s="119"/>
      <c r="FU62" s="119"/>
      <c r="FV62" s="119"/>
      <c r="FW62" s="119"/>
      <c r="FX62" s="119"/>
      <c r="FY62" s="119"/>
      <c r="FZ62" s="119"/>
      <c r="GA62" s="119"/>
      <c r="GB62" s="119"/>
      <c r="GC62" s="119"/>
      <c r="GD62" s="119"/>
      <c r="GE62" s="119"/>
      <c r="GF62" s="119"/>
      <c r="GG62" s="119"/>
      <c r="GH62" s="119"/>
      <c r="GI62" s="119"/>
      <c r="GJ62" s="119"/>
      <c r="GK62" s="251"/>
      <c r="GL62" s="103">
        <f t="shared" si="30"/>
        <v>0</v>
      </c>
      <c r="GM62" s="124"/>
      <c r="GN62" s="104"/>
      <c r="GO62" s="104"/>
      <c r="GP62" s="104"/>
      <c r="GQ62" s="104"/>
      <c r="GR62" s="104"/>
      <c r="GS62" s="104"/>
      <c r="GT62" s="104"/>
      <c r="GU62" s="104"/>
      <c r="GV62" s="104"/>
      <c r="GW62" s="104"/>
      <c r="GX62" s="104"/>
      <c r="GY62" s="104"/>
      <c r="GZ62" s="104"/>
      <c r="HA62" s="104"/>
      <c r="HB62" s="104"/>
      <c r="HC62" s="104"/>
      <c r="HD62" s="104"/>
      <c r="HE62" s="104"/>
      <c r="HF62" s="104"/>
      <c r="HG62" s="104"/>
      <c r="HH62" s="104"/>
      <c r="HI62" s="104"/>
      <c r="HJ62" s="104"/>
      <c r="HK62" s="104"/>
      <c r="HL62" s="104"/>
      <c r="HM62" s="104"/>
      <c r="HN62" s="104"/>
      <c r="HO62" s="104"/>
      <c r="HP62" s="104"/>
      <c r="HQ62" s="64"/>
      <c r="HR62" s="64"/>
      <c r="HS62" s="64"/>
      <c r="HT62" s="64"/>
      <c r="HU62" s="64"/>
      <c r="HV62" s="64"/>
      <c r="HW62" s="105"/>
      <c r="HX62" s="64"/>
      <c r="HY62" s="280">
        <f t="shared" ref="HY62:HY65" si="82">IF(ISTEXT(EM62), VALUE(EM62), EM62)</f>
        <v>0</v>
      </c>
      <c r="HZ62" s="280">
        <f t="shared" ref="HZ62:HZ65" si="83">IF(ISTEXT(EN62), VALUE(EN62), EN62)</f>
        <v>0</v>
      </c>
      <c r="IA62" s="280">
        <f t="shared" ref="IA62:IA65" si="84">IF(ISTEXT(EO62), VALUE(EO62), EO62)</f>
        <v>0</v>
      </c>
      <c r="IB62" s="64"/>
      <c r="IC62" s="64"/>
    </row>
    <row r="63" spans="1:237" s="106" customFormat="1" ht="22.5" customHeight="1" x14ac:dyDescent="0.25">
      <c r="A63" s="368" t="s">
        <v>3238</v>
      </c>
      <c r="B63" s="369" t="s">
        <v>3239</v>
      </c>
      <c r="C63" s="375" t="s">
        <v>3191</v>
      </c>
      <c r="D63" s="371" t="s">
        <v>3240</v>
      </c>
      <c r="E63" s="371" t="s">
        <v>3241</v>
      </c>
      <c r="F63" s="376" t="s">
        <v>3181</v>
      </c>
      <c r="G63" s="376" t="s">
        <v>3182</v>
      </c>
      <c r="H63" s="373" t="s">
        <v>1318</v>
      </c>
      <c r="I63" s="374" t="s">
        <v>1318</v>
      </c>
      <c r="J63" s="421" t="s">
        <v>3183</v>
      </c>
      <c r="K63" s="422" t="s">
        <v>3186</v>
      </c>
      <c r="L63" s="329">
        <f>CONTINUA!BV63</f>
        <v>0</v>
      </c>
      <c r="M63" s="329">
        <f>CONTINUA!BW63</f>
        <v>0</v>
      </c>
      <c r="N63" s="657"/>
      <c r="O63" s="658" t="s">
        <v>3337</v>
      </c>
      <c r="P63" s="659">
        <v>0</v>
      </c>
      <c r="Q63" s="400"/>
      <c r="R63" s="401"/>
      <c r="S63" s="400"/>
      <c r="T63" s="401"/>
      <c r="U63" s="400"/>
      <c r="V63" s="401"/>
      <c r="W63" s="400"/>
      <c r="X63" s="401"/>
      <c r="Y63" s="400"/>
      <c r="Z63" s="401"/>
      <c r="AA63" s="400"/>
      <c r="AB63" s="401"/>
      <c r="AC63" s="400"/>
      <c r="AD63" s="401"/>
      <c r="AE63" s="400"/>
      <c r="AF63" s="401"/>
      <c r="AG63" s="400"/>
      <c r="AH63" s="401"/>
      <c r="AI63" s="400"/>
      <c r="AJ63" s="401"/>
      <c r="AK63" s="400"/>
      <c r="AL63" s="401"/>
      <c r="AM63" s="400"/>
      <c r="AN63" s="401"/>
      <c r="AO63" s="400"/>
      <c r="AP63" s="401"/>
      <c r="AQ63" s="400"/>
      <c r="AR63" s="401"/>
      <c r="AS63" s="400"/>
      <c r="AT63" s="401"/>
      <c r="AU63" s="400"/>
      <c r="AV63" s="401"/>
      <c r="AW63" s="400"/>
      <c r="AX63" s="401"/>
      <c r="AY63" s="400"/>
      <c r="AZ63" s="401"/>
      <c r="BA63" s="400"/>
      <c r="BB63" s="401"/>
      <c r="BC63" s="400"/>
      <c r="BD63" s="401"/>
      <c r="BE63" s="400"/>
      <c r="BF63" s="401"/>
      <c r="BG63" s="400"/>
      <c r="BH63" s="401"/>
      <c r="BI63" s="400"/>
      <c r="BJ63" s="401"/>
      <c r="BK63" s="400"/>
      <c r="BL63" s="401"/>
      <c r="BM63" s="400"/>
      <c r="BN63" s="401"/>
      <c r="BO63" s="400"/>
      <c r="BP63" s="401"/>
      <c r="BQ63" s="400"/>
      <c r="BR63" s="401"/>
      <c r="BS63" s="400"/>
      <c r="BT63" s="401"/>
      <c r="BU63" s="400"/>
      <c r="BV63" s="401"/>
      <c r="BW63" s="400"/>
      <c r="BX63" s="401"/>
      <c r="BY63" s="400"/>
      <c r="BZ63" s="401"/>
      <c r="CA63" s="400"/>
      <c r="CB63" s="401"/>
      <c r="CC63" s="400"/>
      <c r="CD63" s="401"/>
      <c r="CE63" s="400"/>
      <c r="CF63" s="401"/>
      <c r="CG63" s="400"/>
      <c r="CH63" s="401"/>
      <c r="CI63" s="400"/>
      <c r="CJ63" s="401"/>
      <c r="CK63" s="400"/>
      <c r="CL63" s="401"/>
      <c r="CM63" s="400"/>
      <c r="CN63" s="401"/>
      <c r="CO63" s="400"/>
      <c r="CP63" s="401"/>
      <c r="CQ63" s="400"/>
      <c r="CR63" s="401"/>
      <c r="CS63" s="400"/>
      <c r="CT63" s="401"/>
      <c r="CU63" s="400"/>
      <c r="CV63" s="401"/>
      <c r="CW63" s="400"/>
      <c r="CX63" s="401"/>
      <c r="CY63" s="400"/>
      <c r="CZ63" s="401"/>
      <c r="DA63" s="400"/>
      <c r="DB63" s="401"/>
      <c r="DC63" s="400"/>
      <c r="DD63" s="401"/>
      <c r="DE63" s="400"/>
      <c r="DF63" s="401"/>
      <c r="DG63" s="400"/>
      <c r="DH63" s="401"/>
      <c r="DI63" s="400"/>
      <c r="DJ63" s="401"/>
      <c r="DK63" s="400"/>
      <c r="DL63" s="401"/>
      <c r="DM63" s="400"/>
      <c r="DN63" s="401"/>
      <c r="DO63" s="400"/>
      <c r="DP63" s="401"/>
      <c r="DQ63" s="400"/>
      <c r="DR63" s="401"/>
      <c r="DS63" s="400"/>
      <c r="DT63" s="401"/>
      <c r="DU63" s="400"/>
      <c r="DV63" s="401"/>
      <c r="DW63" s="400"/>
      <c r="DX63" s="401"/>
      <c r="DY63" s="400"/>
      <c r="DZ63" s="401"/>
      <c r="EA63" s="400"/>
      <c r="EB63" s="401"/>
      <c r="EC63" s="400"/>
      <c r="ED63" s="401"/>
      <c r="EE63" s="400"/>
      <c r="EF63" s="401"/>
      <c r="EG63" s="400"/>
      <c r="EH63" s="401"/>
      <c r="EI63" s="400"/>
      <c r="EJ63" s="447"/>
      <c r="EK63" s="511"/>
      <c r="EL63" s="514"/>
      <c r="EM63" s="448"/>
      <c r="EN63" s="344"/>
      <c r="EO63" s="345"/>
      <c r="EP63" s="171">
        <f t="shared" si="22"/>
        <v>0</v>
      </c>
      <c r="EQ63" s="171">
        <f t="shared" si="23"/>
        <v>0</v>
      </c>
      <c r="ER63" s="171">
        <f t="shared" si="24"/>
        <v>0</v>
      </c>
      <c r="ES63" s="171">
        <f t="shared" si="25"/>
        <v>0</v>
      </c>
      <c r="ET63" s="171">
        <f t="shared" si="26"/>
        <v>0</v>
      </c>
      <c r="EU63" s="171">
        <f t="shared" si="27"/>
        <v>0</v>
      </c>
      <c r="EV63" s="172">
        <f t="shared" si="28"/>
        <v>0</v>
      </c>
      <c r="EW63" s="125"/>
      <c r="EX63" s="248">
        <f t="shared" si="80"/>
        <v>0</v>
      </c>
      <c r="EY63" s="174">
        <f>(L63*regular)+(M63*Cadeirantee)</f>
        <v>0</v>
      </c>
      <c r="EZ63" s="249">
        <f>SUMIF(FG63:GJ63,"&gt;0")</f>
        <v>0</v>
      </c>
      <c r="FA63" s="249">
        <f>SUMIF(FG63:GJ63,"&lt;0")+SUMIF(GN63:HP63,"&lt;0")</f>
        <v>0</v>
      </c>
      <c r="FB63" s="174">
        <v>0</v>
      </c>
      <c r="FC63" s="126">
        <f>N63*km*'VALORES TABELA'!$B$13</f>
        <v>0</v>
      </c>
      <c r="FD63" s="250">
        <f t="shared" si="81"/>
        <v>0</v>
      </c>
      <c r="FE63" s="105"/>
      <c r="FF63" s="108"/>
      <c r="FG63" s="108"/>
      <c r="FH63" s="108"/>
      <c r="FI63" s="108"/>
      <c r="FJ63" s="108"/>
      <c r="FK63" s="108"/>
      <c r="FL63" s="108"/>
      <c r="FM63" s="108"/>
      <c r="FN63" s="108"/>
      <c r="FO63" s="108"/>
      <c r="FP63" s="108"/>
      <c r="FQ63" s="108"/>
      <c r="FR63" s="108"/>
      <c r="FS63" s="108"/>
      <c r="FT63" s="108"/>
      <c r="FU63" s="108"/>
      <c r="FV63" s="108"/>
      <c r="FW63" s="108"/>
      <c r="FX63" s="108"/>
      <c r="FY63" s="108"/>
      <c r="FZ63" s="108"/>
      <c r="GA63" s="108"/>
      <c r="GB63" s="108"/>
      <c r="GC63" s="108"/>
      <c r="GD63" s="108"/>
      <c r="GE63" s="108"/>
      <c r="GF63" s="108"/>
      <c r="GG63" s="108"/>
      <c r="GH63" s="108"/>
      <c r="GI63" s="108"/>
      <c r="GJ63" s="108"/>
      <c r="GK63" s="251"/>
      <c r="GL63" s="103">
        <f t="shared" si="30"/>
        <v>0</v>
      </c>
      <c r="GM63" s="124"/>
      <c r="GN63" s="104"/>
      <c r="GO63" s="104"/>
      <c r="GP63" s="104"/>
      <c r="GQ63" s="104"/>
      <c r="GR63" s="104"/>
      <c r="GS63" s="104"/>
      <c r="GT63" s="104"/>
      <c r="GU63" s="104"/>
      <c r="GV63" s="104"/>
      <c r="GW63" s="104"/>
      <c r="GX63" s="104"/>
      <c r="GY63" s="104"/>
      <c r="GZ63" s="104"/>
      <c r="HA63" s="104"/>
      <c r="HB63" s="104"/>
      <c r="HC63" s="104"/>
      <c r="HD63" s="104"/>
      <c r="HE63" s="104"/>
      <c r="HF63" s="104"/>
      <c r="HG63" s="104"/>
      <c r="HH63" s="104"/>
      <c r="HI63" s="104"/>
      <c r="HJ63" s="104"/>
      <c r="HK63" s="104"/>
      <c r="HL63" s="104"/>
      <c r="HM63" s="104"/>
      <c r="HN63" s="104"/>
      <c r="HO63" s="104"/>
      <c r="HP63" s="104"/>
      <c r="HQ63" s="64"/>
      <c r="HR63" s="64"/>
      <c r="HS63" s="64"/>
      <c r="HT63" s="64"/>
      <c r="HU63" s="64"/>
      <c r="HV63" s="64"/>
      <c r="HW63" s="105"/>
      <c r="HX63" s="64"/>
      <c r="HY63" s="280">
        <f t="shared" si="82"/>
        <v>0</v>
      </c>
      <c r="HZ63" s="280">
        <f t="shared" si="83"/>
        <v>0</v>
      </c>
      <c r="IA63" s="280">
        <f t="shared" si="84"/>
        <v>0</v>
      </c>
      <c r="IB63" s="64"/>
      <c r="IC63" s="64"/>
    </row>
    <row r="64" spans="1:237" s="106" customFormat="1" ht="22.5" customHeight="1" x14ac:dyDescent="0.25">
      <c r="A64" s="368" t="s">
        <v>3238</v>
      </c>
      <c r="B64" s="369" t="s">
        <v>3239</v>
      </c>
      <c r="C64" s="375" t="s">
        <v>3191</v>
      </c>
      <c r="D64" s="371" t="s">
        <v>3240</v>
      </c>
      <c r="E64" s="371" t="s">
        <v>3241</v>
      </c>
      <c r="F64" s="376" t="s">
        <v>3181</v>
      </c>
      <c r="G64" s="376" t="s">
        <v>3182</v>
      </c>
      <c r="H64" s="373" t="s">
        <v>1318</v>
      </c>
      <c r="I64" s="374" t="s">
        <v>1318</v>
      </c>
      <c r="J64" s="421" t="s">
        <v>3183</v>
      </c>
      <c r="K64" s="423" t="s">
        <v>3187</v>
      </c>
      <c r="L64" s="329">
        <f>CONTINUA!BV64</f>
        <v>0</v>
      </c>
      <c r="M64" s="329">
        <f>CONTINUA!BW64</f>
        <v>0</v>
      </c>
      <c r="N64" s="657"/>
      <c r="O64" s="658" t="s">
        <v>3337</v>
      </c>
      <c r="P64" s="659">
        <v>0</v>
      </c>
      <c r="Q64" s="400"/>
      <c r="R64" s="401"/>
      <c r="S64" s="400"/>
      <c r="T64" s="401"/>
      <c r="U64" s="400"/>
      <c r="V64" s="401"/>
      <c r="W64" s="400"/>
      <c r="X64" s="401"/>
      <c r="Y64" s="400"/>
      <c r="Z64" s="401"/>
      <c r="AA64" s="400"/>
      <c r="AB64" s="401"/>
      <c r="AC64" s="400"/>
      <c r="AD64" s="401"/>
      <c r="AE64" s="400"/>
      <c r="AF64" s="401"/>
      <c r="AG64" s="400"/>
      <c r="AH64" s="401"/>
      <c r="AI64" s="400"/>
      <c r="AJ64" s="401"/>
      <c r="AK64" s="400"/>
      <c r="AL64" s="401"/>
      <c r="AM64" s="400"/>
      <c r="AN64" s="401"/>
      <c r="AO64" s="400"/>
      <c r="AP64" s="401"/>
      <c r="AQ64" s="400"/>
      <c r="AR64" s="401"/>
      <c r="AS64" s="400"/>
      <c r="AT64" s="401"/>
      <c r="AU64" s="400"/>
      <c r="AV64" s="401"/>
      <c r="AW64" s="400"/>
      <c r="AX64" s="401"/>
      <c r="AY64" s="400"/>
      <c r="AZ64" s="401"/>
      <c r="BA64" s="400"/>
      <c r="BB64" s="401"/>
      <c r="BC64" s="400"/>
      <c r="BD64" s="401"/>
      <c r="BE64" s="400"/>
      <c r="BF64" s="401"/>
      <c r="BG64" s="400"/>
      <c r="BH64" s="401"/>
      <c r="BI64" s="400"/>
      <c r="BJ64" s="401"/>
      <c r="BK64" s="400"/>
      <c r="BL64" s="401"/>
      <c r="BM64" s="400"/>
      <c r="BN64" s="401"/>
      <c r="BO64" s="400"/>
      <c r="BP64" s="401"/>
      <c r="BQ64" s="400"/>
      <c r="BR64" s="401"/>
      <c r="BS64" s="400"/>
      <c r="BT64" s="401"/>
      <c r="BU64" s="400"/>
      <c r="BV64" s="401"/>
      <c r="BW64" s="400"/>
      <c r="BX64" s="401"/>
      <c r="BY64" s="400"/>
      <c r="BZ64" s="401"/>
      <c r="CA64" s="400"/>
      <c r="CB64" s="401"/>
      <c r="CC64" s="400"/>
      <c r="CD64" s="401"/>
      <c r="CE64" s="400"/>
      <c r="CF64" s="401"/>
      <c r="CG64" s="400"/>
      <c r="CH64" s="401"/>
      <c r="CI64" s="400"/>
      <c r="CJ64" s="401"/>
      <c r="CK64" s="400"/>
      <c r="CL64" s="401"/>
      <c r="CM64" s="400"/>
      <c r="CN64" s="401"/>
      <c r="CO64" s="400"/>
      <c r="CP64" s="401"/>
      <c r="CQ64" s="400"/>
      <c r="CR64" s="401"/>
      <c r="CS64" s="400"/>
      <c r="CT64" s="401"/>
      <c r="CU64" s="400"/>
      <c r="CV64" s="401"/>
      <c r="CW64" s="400"/>
      <c r="CX64" s="401"/>
      <c r="CY64" s="400"/>
      <c r="CZ64" s="401"/>
      <c r="DA64" s="400"/>
      <c r="DB64" s="401"/>
      <c r="DC64" s="400"/>
      <c r="DD64" s="401"/>
      <c r="DE64" s="400"/>
      <c r="DF64" s="401"/>
      <c r="DG64" s="400"/>
      <c r="DH64" s="401"/>
      <c r="DI64" s="400"/>
      <c r="DJ64" s="401"/>
      <c r="DK64" s="400"/>
      <c r="DL64" s="401"/>
      <c r="DM64" s="400"/>
      <c r="DN64" s="401"/>
      <c r="DO64" s="400"/>
      <c r="DP64" s="401"/>
      <c r="DQ64" s="400"/>
      <c r="DR64" s="401"/>
      <c r="DS64" s="400"/>
      <c r="DT64" s="401"/>
      <c r="DU64" s="400"/>
      <c r="DV64" s="401"/>
      <c r="DW64" s="400"/>
      <c r="DX64" s="401"/>
      <c r="DY64" s="400"/>
      <c r="DZ64" s="401"/>
      <c r="EA64" s="400"/>
      <c r="EB64" s="401"/>
      <c r="EC64" s="400"/>
      <c r="ED64" s="401"/>
      <c r="EE64" s="400"/>
      <c r="EF64" s="401"/>
      <c r="EG64" s="400"/>
      <c r="EH64" s="401"/>
      <c r="EI64" s="400"/>
      <c r="EJ64" s="447"/>
      <c r="EK64" s="511"/>
      <c r="EL64" s="514"/>
      <c r="EM64" s="448"/>
      <c r="EN64" s="344"/>
      <c r="EO64" s="345"/>
      <c r="EP64" s="171">
        <f t="shared" si="22"/>
        <v>0</v>
      </c>
      <c r="EQ64" s="171">
        <f t="shared" si="23"/>
        <v>0</v>
      </c>
      <c r="ER64" s="171">
        <f t="shared" si="24"/>
        <v>0</v>
      </c>
      <c r="ES64" s="171">
        <f t="shared" si="25"/>
        <v>0</v>
      </c>
      <c r="ET64" s="171">
        <f t="shared" si="26"/>
        <v>0</v>
      </c>
      <c r="EU64" s="171">
        <f t="shared" si="27"/>
        <v>0</v>
      </c>
      <c r="EV64" s="172">
        <f t="shared" si="28"/>
        <v>0</v>
      </c>
      <c r="EW64" s="127"/>
      <c r="EX64" s="248">
        <f t="shared" si="80"/>
        <v>0</v>
      </c>
      <c r="EY64" s="174">
        <f>(L64*regular)+(M64*Cadeirantee)</f>
        <v>0</v>
      </c>
      <c r="EZ64" s="249">
        <f>SUMIF(FG64:GJ64,"&gt;0")</f>
        <v>0</v>
      </c>
      <c r="FA64" s="249">
        <f>SUMIF(FG64:GJ64,"&lt;0")+SUMIF(GN64:HP64,"&lt;0")</f>
        <v>0</v>
      </c>
      <c r="FB64" s="174">
        <v>0</v>
      </c>
      <c r="FC64" s="126">
        <f>N64*km*'VALORES TABELA'!$B$13</f>
        <v>0</v>
      </c>
      <c r="FD64" s="250">
        <f t="shared" si="81"/>
        <v>0</v>
      </c>
      <c r="FE64" s="105"/>
      <c r="FF64" s="118"/>
      <c r="FG64" s="118"/>
      <c r="FH64" s="118"/>
      <c r="FI64" s="118"/>
      <c r="FJ64" s="118"/>
      <c r="FK64" s="118"/>
      <c r="FL64" s="118"/>
      <c r="FM64" s="118"/>
      <c r="FN64" s="118"/>
      <c r="FO64" s="118"/>
      <c r="FP64" s="118"/>
      <c r="FQ64" s="118"/>
      <c r="FR64" s="118"/>
      <c r="FS64" s="118"/>
      <c r="FT64" s="118"/>
      <c r="FU64" s="118"/>
      <c r="FV64" s="118"/>
      <c r="FW64" s="118"/>
      <c r="FX64" s="118"/>
      <c r="FY64" s="118"/>
      <c r="FZ64" s="118"/>
      <c r="GA64" s="118"/>
      <c r="GB64" s="118"/>
      <c r="GC64" s="118"/>
      <c r="GD64" s="118"/>
      <c r="GE64" s="118"/>
      <c r="GF64" s="118"/>
      <c r="GG64" s="118"/>
      <c r="GH64" s="118"/>
      <c r="GI64" s="118"/>
      <c r="GJ64" s="118"/>
      <c r="GK64" s="252"/>
      <c r="GL64" s="103">
        <f t="shared" si="30"/>
        <v>0</v>
      </c>
      <c r="GM64" s="124"/>
      <c r="GN64" s="104"/>
      <c r="GO64" s="104"/>
      <c r="GP64" s="104"/>
      <c r="GQ64" s="104"/>
      <c r="GR64" s="104"/>
      <c r="GS64" s="104"/>
      <c r="GT64" s="104"/>
      <c r="GU64" s="104"/>
      <c r="GV64" s="104"/>
      <c r="GW64" s="104"/>
      <c r="GX64" s="104"/>
      <c r="GY64" s="104"/>
      <c r="GZ64" s="104"/>
      <c r="HA64" s="104"/>
      <c r="HB64" s="104"/>
      <c r="HC64" s="104"/>
      <c r="HD64" s="104"/>
      <c r="HE64" s="104"/>
      <c r="HF64" s="104"/>
      <c r="HG64" s="104"/>
      <c r="HH64" s="104"/>
      <c r="HI64" s="104"/>
      <c r="HJ64" s="104"/>
      <c r="HK64" s="104"/>
      <c r="HL64" s="104"/>
      <c r="HM64" s="104"/>
      <c r="HN64" s="104"/>
      <c r="HO64" s="104"/>
      <c r="HP64" s="104"/>
      <c r="HQ64" s="64"/>
      <c r="HR64" s="65"/>
      <c r="HS64" s="65"/>
      <c r="HT64" s="65"/>
      <c r="HU64" s="65"/>
      <c r="HV64" s="65"/>
      <c r="HW64" s="105"/>
      <c r="HX64" s="65"/>
      <c r="HY64" s="280">
        <f t="shared" si="82"/>
        <v>0</v>
      </c>
      <c r="HZ64" s="280">
        <f t="shared" si="83"/>
        <v>0</v>
      </c>
      <c r="IA64" s="280">
        <f t="shared" si="84"/>
        <v>0</v>
      </c>
      <c r="IB64" s="65"/>
      <c r="IC64" s="65"/>
    </row>
    <row r="65" spans="1:237" s="106" customFormat="1" ht="22.5" customHeight="1" thickBot="1" x14ac:dyDescent="0.3">
      <c r="A65" s="377" t="s">
        <v>3238</v>
      </c>
      <c r="B65" s="378" t="s">
        <v>3239</v>
      </c>
      <c r="C65" s="379" t="s">
        <v>3191</v>
      </c>
      <c r="D65" s="380" t="s">
        <v>3240</v>
      </c>
      <c r="E65" s="380" t="s">
        <v>3241</v>
      </c>
      <c r="F65" s="381" t="s">
        <v>3181</v>
      </c>
      <c r="G65" s="381" t="s">
        <v>3182</v>
      </c>
      <c r="H65" s="382" t="s">
        <v>1318</v>
      </c>
      <c r="I65" s="383" t="s">
        <v>1318</v>
      </c>
      <c r="J65" s="421" t="s">
        <v>3183</v>
      </c>
      <c r="K65" s="424" t="s">
        <v>60</v>
      </c>
      <c r="L65" s="329">
        <f>CONTINUA!BV65</f>
        <v>0</v>
      </c>
      <c r="M65" s="329">
        <f>CONTINUA!BW65</f>
        <v>0</v>
      </c>
      <c r="N65" s="657"/>
      <c r="O65" s="658" t="s">
        <v>3337</v>
      </c>
      <c r="P65" s="659">
        <v>0</v>
      </c>
      <c r="Q65" s="400"/>
      <c r="R65" s="401"/>
      <c r="S65" s="400"/>
      <c r="T65" s="401"/>
      <c r="U65" s="400"/>
      <c r="V65" s="401"/>
      <c r="W65" s="400"/>
      <c r="X65" s="401"/>
      <c r="Y65" s="400"/>
      <c r="Z65" s="401"/>
      <c r="AA65" s="400"/>
      <c r="AB65" s="401"/>
      <c r="AC65" s="400"/>
      <c r="AD65" s="401"/>
      <c r="AE65" s="400"/>
      <c r="AF65" s="401"/>
      <c r="AG65" s="400"/>
      <c r="AH65" s="401"/>
      <c r="AI65" s="400"/>
      <c r="AJ65" s="401"/>
      <c r="AK65" s="400"/>
      <c r="AL65" s="401"/>
      <c r="AM65" s="400"/>
      <c r="AN65" s="401"/>
      <c r="AO65" s="400"/>
      <c r="AP65" s="401"/>
      <c r="AQ65" s="400"/>
      <c r="AR65" s="401"/>
      <c r="AS65" s="400"/>
      <c r="AT65" s="401"/>
      <c r="AU65" s="400"/>
      <c r="AV65" s="401"/>
      <c r="AW65" s="400"/>
      <c r="AX65" s="401"/>
      <c r="AY65" s="400"/>
      <c r="AZ65" s="401"/>
      <c r="BA65" s="400"/>
      <c r="BB65" s="401"/>
      <c r="BC65" s="400"/>
      <c r="BD65" s="401"/>
      <c r="BE65" s="400"/>
      <c r="BF65" s="401"/>
      <c r="BG65" s="400"/>
      <c r="BH65" s="401"/>
      <c r="BI65" s="400"/>
      <c r="BJ65" s="401"/>
      <c r="BK65" s="400"/>
      <c r="BL65" s="401"/>
      <c r="BM65" s="400"/>
      <c r="BN65" s="401"/>
      <c r="BO65" s="400"/>
      <c r="BP65" s="401"/>
      <c r="BQ65" s="400"/>
      <c r="BR65" s="401"/>
      <c r="BS65" s="400"/>
      <c r="BT65" s="401"/>
      <c r="BU65" s="400"/>
      <c r="BV65" s="401"/>
      <c r="BW65" s="400"/>
      <c r="BX65" s="401"/>
      <c r="BY65" s="400"/>
      <c r="BZ65" s="401"/>
      <c r="CA65" s="400"/>
      <c r="CB65" s="401"/>
      <c r="CC65" s="400"/>
      <c r="CD65" s="401"/>
      <c r="CE65" s="400"/>
      <c r="CF65" s="401"/>
      <c r="CG65" s="400"/>
      <c r="CH65" s="401"/>
      <c r="CI65" s="400"/>
      <c r="CJ65" s="401"/>
      <c r="CK65" s="400"/>
      <c r="CL65" s="401"/>
      <c r="CM65" s="400"/>
      <c r="CN65" s="401"/>
      <c r="CO65" s="400"/>
      <c r="CP65" s="401"/>
      <c r="CQ65" s="400"/>
      <c r="CR65" s="401"/>
      <c r="CS65" s="400"/>
      <c r="CT65" s="401"/>
      <c r="CU65" s="400"/>
      <c r="CV65" s="401"/>
      <c r="CW65" s="400"/>
      <c r="CX65" s="401"/>
      <c r="CY65" s="400"/>
      <c r="CZ65" s="401"/>
      <c r="DA65" s="400"/>
      <c r="DB65" s="401"/>
      <c r="DC65" s="400"/>
      <c r="DD65" s="401"/>
      <c r="DE65" s="400"/>
      <c r="DF65" s="401"/>
      <c r="DG65" s="400"/>
      <c r="DH65" s="401"/>
      <c r="DI65" s="400"/>
      <c r="DJ65" s="401"/>
      <c r="DK65" s="400"/>
      <c r="DL65" s="401"/>
      <c r="DM65" s="400"/>
      <c r="DN65" s="401"/>
      <c r="DO65" s="400"/>
      <c r="DP65" s="401"/>
      <c r="DQ65" s="400"/>
      <c r="DR65" s="401"/>
      <c r="DS65" s="400"/>
      <c r="DT65" s="401"/>
      <c r="DU65" s="400"/>
      <c r="DV65" s="401"/>
      <c r="DW65" s="400"/>
      <c r="DX65" s="401"/>
      <c r="DY65" s="400"/>
      <c r="DZ65" s="401"/>
      <c r="EA65" s="400"/>
      <c r="EB65" s="401"/>
      <c r="EC65" s="400"/>
      <c r="ED65" s="401"/>
      <c r="EE65" s="400"/>
      <c r="EF65" s="401"/>
      <c r="EG65" s="400"/>
      <c r="EH65" s="401"/>
      <c r="EI65" s="400"/>
      <c r="EJ65" s="447"/>
      <c r="EK65" s="512"/>
      <c r="EL65" s="515"/>
      <c r="EM65" s="450"/>
      <c r="EN65" s="348"/>
      <c r="EO65" s="348"/>
      <c r="EP65" s="179">
        <f t="shared" si="22"/>
        <v>0</v>
      </c>
      <c r="EQ65" s="179">
        <f t="shared" si="23"/>
        <v>0</v>
      </c>
      <c r="ER65" s="179">
        <f t="shared" si="24"/>
        <v>0</v>
      </c>
      <c r="ES65" s="179">
        <f t="shared" si="25"/>
        <v>0</v>
      </c>
      <c r="ET65" s="179">
        <f t="shared" si="26"/>
        <v>0</v>
      </c>
      <c r="EU65" s="179">
        <f t="shared" si="27"/>
        <v>0</v>
      </c>
      <c r="EV65" s="172">
        <f t="shared" si="28"/>
        <v>0</v>
      </c>
      <c r="EW65" s="253"/>
      <c r="EX65" s="254">
        <v>0</v>
      </c>
      <c r="EY65" s="180">
        <v>0</v>
      </c>
      <c r="EZ65" s="255">
        <v>0</v>
      </c>
      <c r="FA65" s="255">
        <v>0</v>
      </c>
      <c r="FB65" s="180">
        <f>SUM(FF65:GI65)/2</f>
        <v>0</v>
      </c>
      <c r="FC65" s="256">
        <f>N65*km*'VALORES TABELA'!$B$13</f>
        <v>0</v>
      </c>
      <c r="FD65" s="250">
        <f t="shared" si="81"/>
        <v>0</v>
      </c>
      <c r="FE65" s="257"/>
      <c r="FF65" s="181">
        <f>((Q65+S65)*Percapita)+((R65+T65)*Cadeirante)</f>
        <v>0</v>
      </c>
      <c r="FG65" s="181">
        <f>((U65+W65)*Percapita/30*FG$4)+((V65+X65)*Cadeirante/30*FG$4)</f>
        <v>0</v>
      </c>
      <c r="FH65" s="181">
        <f>((Y65+AA65)*Percapita/30*FH$4)+((Z65+AB65)*Cadeirante/30*FH$4)</f>
        <v>0</v>
      </c>
      <c r="FI65" s="181">
        <f>((AC65+AE65)*Percapita/30*FI$4)+((AD65+AF65)*Cadeirante/30*FI$4)</f>
        <v>0</v>
      </c>
      <c r="FJ65" s="181">
        <f>((AG65+AI65)*Percapita/30*FJ$4)+((AH65+AJ65)*Cadeirante/30*FJ$4)</f>
        <v>0</v>
      </c>
      <c r="FK65" s="181">
        <f>((AK65+AM65)*Percapita/30*FK$4)+((AL65+AN65)*Cadeirante/30*FK$4)</f>
        <v>0</v>
      </c>
      <c r="FL65" s="181">
        <f>((AO65+AQ65)*Percapita/30*FL$4)+((AP65+AR65)*Cadeirante/30*FL$4)</f>
        <v>0</v>
      </c>
      <c r="FM65" s="181">
        <f>((AS65+AU65)*Percapita/30*FM$4)+((AT65+AV65)*Cadeirante/30*FM$4)</f>
        <v>0</v>
      </c>
      <c r="FN65" s="181">
        <f>((AW65+AY65)*Percapita/30*FN$4)+((AX65+AZ65)*Cadeirante/30*FN$4)</f>
        <v>0</v>
      </c>
      <c r="FO65" s="181">
        <f>((BA65+BC65)*Percapita/30*FO$4)+((BB65+BD65)*Cadeirante/30*FO$4)</f>
        <v>0</v>
      </c>
      <c r="FP65" s="181">
        <f>((BE65+BG65)*Percapita/30*FP$4)+((BF65+BH65)*Cadeirante/30*FP$4)</f>
        <v>0</v>
      </c>
      <c r="FQ65" s="181">
        <f>((BI65+BK65)*Percapita/30*FQ$4)+((BJ65+BL65)*Cadeirante/30*FQ$4)</f>
        <v>0</v>
      </c>
      <c r="FR65" s="181">
        <f>((BM65+BO65)*Percapita/30*FR$4)+((BN65+BP65)*Cadeirante/30*FR$4)</f>
        <v>0</v>
      </c>
      <c r="FS65" s="181">
        <f>((BQ65+BS65)*Percapita/30*FS$4)+((BR65+BT65)*Cadeirante/30*FS$4)</f>
        <v>0</v>
      </c>
      <c r="FT65" s="181">
        <f>((BU65+BW65)*Percapita/30*FT$4)+((BV65+BX65)*Cadeirante/30*FT$4)</f>
        <v>0</v>
      </c>
      <c r="FU65" s="181">
        <f>((BY65+CA65)*Percapita/30*FU$4)+((BZ65+CB65)*Cadeirante/30*FU$4)</f>
        <v>0</v>
      </c>
      <c r="FV65" s="181">
        <f>((CC65+CE65)*Percapita/30*FV$4)+((CD65+CF65)*Cadeirante/30*FV$4)</f>
        <v>0</v>
      </c>
      <c r="FW65" s="181">
        <f>((CG65+CI65)*Percapita/30*FW$4)+((CI65+CK65)*Cadeirante/30*FW$4)</f>
        <v>0</v>
      </c>
      <c r="FX65" s="181">
        <f>((CK65+CM65)*Percapita/30*FX$4)+((CL65+CN65)*Cadeirante/30*FX$4)</f>
        <v>0</v>
      </c>
      <c r="FY65" s="181">
        <f>((CO65+CQ65)*Percapita/30*FY$4)+((CP65+CR65)*Cadeirante/30*FY$4)</f>
        <v>0</v>
      </c>
      <c r="FZ65" s="181">
        <f>((CS65+CU65)*Percapita/30*FZ$4)+((CT65+CV65)*Cadeirante/30*FZ$4)</f>
        <v>0</v>
      </c>
      <c r="GA65" s="181">
        <f>((CW65+CY65)*Percapita/30*GA$4)+((CX65+CZ65)*Cadeirante/30*GA$4)</f>
        <v>0</v>
      </c>
      <c r="GB65" s="181">
        <f>((DA65+DC65)*Percapita/30*GB$4)+((DB65+DD65)*Cadeirante/30*GB$4)</f>
        <v>0</v>
      </c>
      <c r="GC65" s="181">
        <f>((DE65+DG65)*Percapita/30*GC$4)+((DF65+DH65)*Cadeirante/30*GC$4)</f>
        <v>0</v>
      </c>
      <c r="GD65" s="181">
        <f>((DI65+DK65)*Percapita/30*GD$4)+((DJ65+DL65)*Cadeirante/30*GD$4)</f>
        <v>0</v>
      </c>
      <c r="GE65" s="181">
        <f>((DM65+DO65)*Percapita/30*GE$4)+((DN65+DP65)*Cadeirante/30*GE$4)</f>
        <v>0</v>
      </c>
      <c r="GF65" s="181">
        <f>((DQ65+DS65)*Percapita/30*GF$4)+((DR65+DT65)*Cadeirante/30*GF$4)</f>
        <v>0</v>
      </c>
      <c r="GG65" s="181">
        <f>((DU65+DW65)*Percapita/30*GG$4)+((DV65+DX65)*Cadeirante/30*GG$4)</f>
        <v>0</v>
      </c>
      <c r="GH65" s="181">
        <f>((DY65+EA65)*Percapita/30*GH$4)+((DZ65+EB65)*Cadeirante/30*GH$4)</f>
        <v>0</v>
      </c>
      <c r="GI65" s="181">
        <f>((EC65+EE65)*Percapita/30*GI$4)+((ED65+EF65)*Cadeirante/30*GI$4)</f>
        <v>0</v>
      </c>
      <c r="GJ65" s="181">
        <f>((EG65+EI65)*Percapita)+((EH65+EJ65)*Cadeirante)</f>
        <v>0</v>
      </c>
      <c r="GK65" s="258"/>
      <c r="GL65" s="103">
        <f t="shared" si="30"/>
        <v>0</v>
      </c>
      <c r="GM65" s="124"/>
      <c r="GN65" s="182"/>
      <c r="GO65" s="182"/>
      <c r="GP65" s="182"/>
      <c r="GQ65" s="182"/>
      <c r="GR65" s="182"/>
      <c r="GS65" s="182"/>
      <c r="GT65" s="182"/>
      <c r="GU65" s="182"/>
      <c r="GV65" s="182"/>
      <c r="GW65" s="182"/>
      <c r="GX65" s="182"/>
      <c r="GY65" s="182"/>
      <c r="GZ65" s="182"/>
      <c r="HA65" s="182"/>
      <c r="HB65" s="182"/>
      <c r="HC65" s="182"/>
      <c r="HD65" s="182"/>
      <c r="HE65" s="182"/>
      <c r="HF65" s="182"/>
      <c r="HG65" s="182"/>
      <c r="HH65" s="182"/>
      <c r="HI65" s="182"/>
      <c r="HJ65" s="182"/>
      <c r="HK65" s="182"/>
      <c r="HL65" s="182"/>
      <c r="HM65" s="182"/>
      <c r="HN65" s="182"/>
      <c r="HO65" s="182"/>
      <c r="HP65" s="259"/>
      <c r="HQ65" s="64"/>
      <c r="HW65" s="257"/>
      <c r="HY65" s="280">
        <f t="shared" si="82"/>
        <v>0</v>
      </c>
      <c r="HZ65" s="280">
        <f t="shared" si="83"/>
        <v>0</v>
      </c>
      <c r="IA65" s="280">
        <f t="shared" si="84"/>
        <v>0</v>
      </c>
    </row>
    <row r="66" spans="1:237" s="106" customFormat="1" ht="22.5" customHeight="1" x14ac:dyDescent="0.25">
      <c r="A66" t="s">
        <v>3242</v>
      </c>
      <c r="B66" s="522" t="s">
        <v>3243</v>
      </c>
      <c r="C66" s="523">
        <v>4</v>
      </c>
      <c r="D66" s="524" t="s">
        <v>3244</v>
      </c>
      <c r="E66" s="524" t="s">
        <v>3245</v>
      </c>
      <c r="F66" s="525" t="s">
        <v>3181</v>
      </c>
      <c r="G66" s="525" t="s">
        <v>3182</v>
      </c>
      <c r="H66" s="350" t="s">
        <v>1320</v>
      </c>
      <c r="I66" s="351" t="s">
        <v>1320</v>
      </c>
      <c r="J66" s="409" t="s">
        <v>3183</v>
      </c>
      <c r="K66" s="410" t="s">
        <v>3184</v>
      </c>
      <c r="L66" s="329">
        <f>CONTINUA!BV66</f>
        <v>0</v>
      </c>
      <c r="M66" s="329">
        <f>CONTINUA!BW66</f>
        <v>0</v>
      </c>
      <c r="N66" s="657"/>
      <c r="O66" s="658" t="s">
        <v>3338</v>
      </c>
      <c r="P66" s="659">
        <v>0</v>
      </c>
      <c r="Q66" s="400"/>
      <c r="R66" s="401"/>
      <c r="S66" s="400"/>
      <c r="T66" s="401"/>
      <c r="U66" s="400"/>
      <c r="V66" s="401"/>
      <c r="W66" s="400"/>
      <c r="X66" s="401"/>
      <c r="Y66" s="400"/>
      <c r="Z66" s="401"/>
      <c r="AA66" s="400"/>
      <c r="AB66" s="401"/>
      <c r="AC66" s="400"/>
      <c r="AD66" s="401"/>
      <c r="AE66" s="400"/>
      <c r="AF66" s="401"/>
      <c r="AG66" s="400"/>
      <c r="AH66" s="401"/>
      <c r="AI66" s="400"/>
      <c r="AJ66" s="401"/>
      <c r="AK66" s="400"/>
      <c r="AL66" s="401"/>
      <c r="AM66" s="400"/>
      <c r="AN66" s="401"/>
      <c r="AO66" s="400"/>
      <c r="AP66" s="401"/>
      <c r="AQ66" s="400"/>
      <c r="AR66" s="401"/>
      <c r="AS66" s="400"/>
      <c r="AT66" s="401"/>
      <c r="AU66" s="400"/>
      <c r="AV66" s="401"/>
      <c r="AW66" s="400"/>
      <c r="AX66" s="401"/>
      <c r="AY66" s="400"/>
      <c r="AZ66" s="401"/>
      <c r="BA66" s="400"/>
      <c r="BB66" s="401"/>
      <c r="BC66" s="400"/>
      <c r="BD66" s="401"/>
      <c r="BE66" s="400"/>
      <c r="BF66" s="401"/>
      <c r="BG66" s="400"/>
      <c r="BH66" s="401"/>
      <c r="BI66" s="400"/>
      <c r="BJ66" s="401"/>
      <c r="BK66" s="400"/>
      <c r="BL66" s="401"/>
      <c r="BM66" s="400"/>
      <c r="BN66" s="401"/>
      <c r="BO66" s="400"/>
      <c r="BP66" s="401"/>
      <c r="BQ66" s="400"/>
      <c r="BR66" s="401"/>
      <c r="BS66" s="400"/>
      <c r="BT66" s="401"/>
      <c r="BU66" s="400"/>
      <c r="BV66" s="401"/>
      <c r="BW66" s="400"/>
      <c r="BX66" s="401"/>
      <c r="BY66" s="400"/>
      <c r="BZ66" s="401"/>
      <c r="CA66" s="400"/>
      <c r="CB66" s="401"/>
      <c r="CC66" s="400"/>
      <c r="CD66" s="401"/>
      <c r="CE66" s="400"/>
      <c r="CF66" s="401"/>
      <c r="CG66" s="400"/>
      <c r="CH66" s="401"/>
      <c r="CI66" s="400"/>
      <c r="CJ66" s="401"/>
      <c r="CK66" s="400"/>
      <c r="CL66" s="401"/>
      <c r="CM66" s="400"/>
      <c r="CN66" s="401"/>
      <c r="CO66" s="400"/>
      <c r="CP66" s="401"/>
      <c r="CQ66" s="400"/>
      <c r="CR66" s="401"/>
      <c r="CS66" s="400"/>
      <c r="CT66" s="401"/>
      <c r="CU66" s="400"/>
      <c r="CV66" s="401"/>
      <c r="CW66" s="400"/>
      <c r="CX66" s="401"/>
      <c r="CY66" s="400"/>
      <c r="CZ66" s="401"/>
      <c r="DA66" s="400"/>
      <c r="DB66" s="401"/>
      <c r="DC66" s="400"/>
      <c r="DD66" s="401"/>
      <c r="DE66" s="400"/>
      <c r="DF66" s="401"/>
      <c r="DG66" s="400"/>
      <c r="DH66" s="401"/>
      <c r="DI66" s="400"/>
      <c r="DJ66" s="401"/>
      <c r="DK66" s="400"/>
      <c r="DL66" s="401"/>
      <c r="DM66" s="400"/>
      <c r="DN66" s="401"/>
      <c r="DO66" s="400"/>
      <c r="DP66" s="401"/>
      <c r="DQ66" s="400"/>
      <c r="DR66" s="401"/>
      <c r="DS66" s="400"/>
      <c r="DT66" s="401"/>
      <c r="DU66" s="400"/>
      <c r="DV66" s="401"/>
      <c r="DW66" s="400"/>
      <c r="DX66" s="401"/>
      <c r="DY66" s="400"/>
      <c r="DZ66" s="401"/>
      <c r="EA66" s="400"/>
      <c r="EB66" s="401"/>
      <c r="EC66" s="400"/>
      <c r="ED66" s="401"/>
      <c r="EE66" s="400"/>
      <c r="EF66" s="401"/>
      <c r="EG66" s="400"/>
      <c r="EH66" s="401"/>
      <c r="EI66" s="400"/>
      <c r="EJ66" s="447"/>
      <c r="EK66" s="510"/>
      <c r="EL66" s="513"/>
      <c r="EM66" s="520"/>
      <c r="EN66" s="520"/>
      <c r="EO66" s="520"/>
      <c r="EP66" s="171">
        <f t="shared" si="22"/>
        <v>0</v>
      </c>
      <c r="EQ66" s="171">
        <f t="shared" si="23"/>
        <v>0</v>
      </c>
      <c r="ER66" s="171">
        <f t="shared" si="24"/>
        <v>0</v>
      </c>
      <c r="ES66" s="171">
        <f t="shared" si="25"/>
        <v>0</v>
      </c>
      <c r="ET66" s="171">
        <f t="shared" si="26"/>
        <v>0</v>
      </c>
      <c r="EU66" s="171">
        <f t="shared" si="27"/>
        <v>0</v>
      </c>
      <c r="EV66" s="172">
        <f t="shared" si="28"/>
        <v>0</v>
      </c>
      <c r="EW66" s="367">
        <f>IF(C66=4,IF(MAX(Q66:EJ68)&gt;0,(Especiall/30*(IF(($G66-$F66)=($G$5-$F$5),30,IF(DAY($G66)=31,($G66-$F66),($G66-$F66)+1)))),0),0)</f>
        <v>11465.63</v>
      </c>
      <c r="EX66" s="248">
        <f t="shared" ref="EX66:EX69" si="85">FF66</f>
        <v>3467.07</v>
      </c>
      <c r="EY66" s="174">
        <f>(L66*regular)+(M66*Cadeirantee)</f>
        <v>0</v>
      </c>
      <c r="EZ66" s="249">
        <f>SUMIF(FG66:GJ66,"&gt;0")</f>
        <v>0</v>
      </c>
      <c r="FA66" s="249">
        <f>SUMIF(FG66:GJ66,"&lt;0")+SUMIF(GN66:HP66,"&lt;0")</f>
        <v>0</v>
      </c>
      <c r="FB66" s="174">
        <v>0</v>
      </c>
      <c r="FC66" s="175">
        <f>N66*km*'VALORES TABELA'!$B$13</f>
        <v>0</v>
      </c>
      <c r="FD66" s="250">
        <f>GL66</f>
        <v>0</v>
      </c>
      <c r="FE66" s="176">
        <f>(EW66+EW67+EW68+EW69+EX66+EX67+EX68+EX69+EY66+EY67+EY68+EY69+EY70+EZ66+EZ67+EZ68+EZ69+FA66+FA67+FA68+FA69+FC66+FC67+FC68+FC69+HY66-HZ66-IA66+FD66+FD67+FD68+FD69+FB70)</f>
        <v>14932.699999999999</v>
      </c>
      <c r="FF66" s="177">
        <f>IF(C66=4,SUM(Q66+Q67+Q68+S66+S67+S68)*Percapita/30*FF$4+(R66+R67+R68+T66+T67+T68)*Cadeirante/30*FF$4,IF(C66=3,IF(Q69+S69=10,Fixo/30*FF$4+(Q66+Q67+Q68+S66+S67+S68)*Percapita/30*FF$4+(R69+T69)*Cadeirante/30*FF$4,IF(Q69+S69&lt;=9,(Q69+S69)*Crechee/30*FF$4)+(R69+T69)*Cadeirante/30*FF$4+(Q66+Q67+Q68+S66+S67+S68)*Percapita/30*FF$4)+IF(Q69+S69&gt;=11,Fixo/30*FF$4+(Q69+S69-10)*Crechee/30*FF$4,0),IF(C66=2,IF(R66+R67+R68+R69+T66+T67+T68+T69=1,Cadeirante/30*FF$4,IF(R66+R67+R68+R69+T66+T67+T68+T69=2,Fixo/30*FF$4,IF(R66+R67+R68+R69+T66+T67+T68+T69&gt;2,Fixo/30*FF$4+(R66+R67+R68+R69+T66+T67+T68+T69-2)*Cadeirante/30*FF$4)))+(Q66+Q67+Q68+S66+S67+S68)*Percapita/30*FF$4+(Q69+S69)*Crechee/30*FF$4,IF(C66=1,IF(Q66+Q67+Q68+R66+R67+R68+S66+S67+S68+T66+T67+T68&lt;=15,(Q66+Q67+Q68+S66+S67+S68)*Percapita/30*FF$4,IF(Q66+Q67+Q68+R66+R67+R68+S66+S67+S68+T66+T67+T68&gt;=16,Fixo/30*FF$4+(Q66+Q67+Q68+R66+R67+R68+S66+S67+S68+T66+T67-16)*Percapita/30*FF$4))))))</f>
        <v>3467.07</v>
      </c>
      <c r="FG66" s="177">
        <f>IF(C66=4,SUM(U66+U67+U68+W66+W67+W68)*Percapita/30*FG$4+(V66+V67+V68+X66+X67+X68)*Cadeirante/30*FG$4,IF(C66=3,IF(U69+W69=10,Fixo/30*FG$4+(U66+U67+U68+W66+W67+W68)*Percapita/30*FG$4+(V69+X69)*Cadeirante/30*FG$4,IF(U69+W69&lt;=9,(U69+W69)*Crechee/30*FG$4)+(V69+X69)*Cadeirante/30*FG$4+(U66+U67+U68+W66+W67+W68)*Percapita/30*FG$4)+IF(U69+W69&gt;=11,Fixo/30*FG$4+(U69+W69-10)*Crechee/30*FG$4,0),IF(C66=2,IF(V66+V67+V68+V69+X66+X67+X68+X69=1,Cadeirante/30*FG$4,IF(V66+V67+V68+V69+X66+X67+X68+X69=2,Fixo/30*FG$4,IF(V66+V67+V68+V69+X66+X67+X68+X69&gt;2,Fixo/30*FG$4+(V66+V67+V68+V69+X66+X67+X68+X69-2)*Cadeirante/30*FG$4)))+(U66+U67+U68+W66+W67+W68)*Percapita/30*FG$4+(U69+W69)*Crechee/30*FG$4,IF(C66=1,IF(U66+U67+U68+V66+V67+V68+W66+W67+W68+X66+X67+X68&lt;=15,(U66+U67+U68+W66+W67+W68)*Percapita/30*FG$4,IF(U66+U67+U68+V66+V67+V68+W66+W67+W68+X66+X67+X68&gt;=16,Fixo/30*FG$4+(U66+U67+U68+V66+V67+V68+W66+W67+W68+X66+X67-16)*Percapita/30*FG$4))))))</f>
        <v>0</v>
      </c>
      <c r="FH66" s="177">
        <f>IF(C66=4,SUM(Y66+Y67+Y68+AA66+AA67+AA68)*Percapita/30*FH$4+(Z66+Z67+Z68+AB66+AB67+AB68)*Cadeirante/30*FH$4,IF(C66=3,IF(Y69+AA69=10,Fixo/30*FH$4+(Y66+Y67+Y68+AA66+AA67+AA68)*Percapita/30*FH$4+(Z69+AB69)*Cadeirante/30*FH$4,IF(Y69+AA69&lt;=9,(Y69+AA69)*Crechee/30*FH$4)+(Z69+AB69)*Cadeirante/30*FH$4+(Y66+Y67+Y68+AA66+AA67+AA68)*Percapita/30*FH$4)+IF(Y69+AA69&gt;=11,Fixo/30*FH$4+(Y69+AA69-10)*Crechee/30*FH$4,0),IF(C66=2,IF(Z66+Z67+Z68+Z69+AB66+AB67+AB68+AB69=1,Cadeirante/30*FH$4,IF(Z66+Z67+Z68+Z69+AB66+AB67+AB68+AB69=2,Fixo/30*FH$4,IF(Z66+Z67+Z68+Z69+AB66+AB67+AB68+AB69&gt;2,Fixo/30*FH$4+(Z66+Z67+Z68+Z69+AB66+AB67+AB68+AB69-2)*Cadeirante/30*FH$4)))+(Y66+Y67+Y68+AA66+AA67+AA68)*Percapita/30*FH$4+(Y69+AA69)*Crechee/30*FH$4,IF(C66=1,IF(Y66+Y67+Y68+Z66+Z67+Z68+AA66+AA67+AA68+AB66+AB67+AB68&lt;=15,(Y66+Y67+Y68+AA66+AA67+AA68)*Percapita/30*FH$4,IF(Y66+Y67+Y68+Z66+Z67+Z68+AA66+AA67+AA68+AB66+AB67+AB68&gt;=16,Fixo/30*FH$4+(Y66+Y67+Y68+Z66+Z67+Z68+AA66+AA67+AA68+AB66+AB67-16)*Percapita/30*FH$4))))))</f>
        <v>0</v>
      </c>
      <c r="FI66" s="177">
        <f>IF(C66=4,SUM(AC66+AC67+AC68+AE66+AE67+AE68)*Percapita/30*FI$4+(AD66+AD67+AD68+AF66+AF67+AF68)*Cadeirante/30*FI$4,IF(C66=3,IF(AC69+AE69=10,Fixo/30*FI$4+(AC66+AC67+AC68+AE66+AE67+AE68)*Percapita/30*FI$4+(AD69+AF69)*Cadeirante/30*FI$4,IF(AC69+AE69&lt;=9,(AC69+AE69)*Crechee/30*FI$4)+(AD69+AF69)*Cadeirante/30*FI$4+(AC66+AC67+AC68+AE66+AE67+AE68)*Percapita/30*FI$4)+IF(AC69+AE69&gt;=11,Fixo/30*FI$4+(AC69+AE69-10)*Crechee/30*FI$4,0),IF(C66=2,IF(AD66+AD67+AD68+AD69+AF66+AF67+AF68+AF69=1,Cadeirante/30*FI$4,IF(AD66+AD67+AD68+AD69+AF66+AF67+AF68+AF69=2,Fixo/30*FI$4,IF(AD66+AD67+AD68+AD69+AF66+AF67+AF68+AF69&gt;2,Fixo/30*FI$4+(AD66+AD67+AD68+AD69+AF66+AF67+AF68+AF69-2)*Cadeirante/30*FI$4)))+(AC66+AC67+AC68+AE66+AE67+AE68)*Percapita/30*FI$4+(AC69+AE69)*Crechee/30*FI$4,IF(C66=1,IF(AC66+AC67+AC68+AD66+AD67+AD68+AE66+AE67+AE68+AF66+AF67+AF68&lt;=15,(AC66+AC67+AC68+AE66+AE67+AE68)*Percapita/30*FI$4,IF(AC66+AC67+AC68+AD66+AD67+AD68+AE66+AE67+AE68+AF66+AF67+AF68&gt;=16,Fixo/30*FI$4+(AC66+AC67+AC68+AD66+AD67+AD68+AE66+AE67+AE68+AF66+AF67-16)*Percapita/30*FI$4))))))</f>
        <v>0</v>
      </c>
      <c r="FJ66" s="177">
        <f>IF(C66=4,SUM(AG66+AG67+AG68+AI66+AI67+AI68)*Percapita/30*FJ$4+(AH66+AH67+AH68+AJ66+AJ67+AJ68)*Cadeirante/30*FJ$4,IF(C66=3,IF(AG69+AI69=10,Fixo/30*FJ$4+(AG66+AG67+AG68+AI66+AI67+AI68)*Percapita/30*FJ$4+(AH69+AJ69)*Cadeirante/30*FJ$4,IF(AG69+AI69&lt;=9,(AG69+AI69)*Crechee/30*FJ$4)+(AH69+AJ69)*Cadeirante/30*FJ$4+(AG66+AG67+AG68+AI66+AI67+AI68)*Percapita/30*FJ$4)+IF(AG69+AI69&gt;=11,Fixo/30*FJ$4+(AG69+AI69-10)*Crechee/30*FJ$4,0),IF(C66=2,IF(AH66+AH67+AH68+AH69+AJ66+AJ67+AJ68+AJ69=1,Cadeirante/30*FJ$4,IF(AH66+AH67+AH68+AH69+AJ66+AJ67+AJ68+AJ69=2,Fixo/30*FJ$4,IF(AH66+AH67+AH68+AH69+AJ66+AJ67+AJ68+AJ69&gt;2,Fixo/30*FJ$4+(AH66+AH67+AH68+AH69+AJ66+AJ67+AJ68+AJ69-2)*Cadeirante/30*FJ$4)))+(AG66+AG67+AG68+AI66+AI67+AI68)*Percapita/30*FJ$4+(AG69+AI69)*Crechee/30*FJ$4,IF(C66=1,IF(AG66+AG67+AG68+AH66+AH67+AH68+AI66+AI67+AI68+AJ66+AJ67+AJ68&lt;=15,(AG66+AG67+AG68+AI66+AI67+AI68)*Percapita/30*FJ$4,IF(AG66+AG67+AG68+AH66+AH67+AH68+AI66+AI67+AI68+AJ66+AJ67+AJ68&gt;=16,Fixo/30*FJ$4+(AG66+AG67+AG68+AH66+AH67+AH68+AI66+AI67+AI68+AJ66+AJ67-16)*Percapita/30*FJ$4))))))</f>
        <v>0</v>
      </c>
      <c r="FK66" s="177">
        <f>IF(C66=4,SUM(AK66+AK67+AK68+AM66+AM67+AM68)*Percapita/30*FK$4+(AL66+AL67+AL68+AN66+AN67+AN68)*Cadeirante/30*FK$4,IF(C66=3,IF(AK69+AM69=10,Fixo/30*FK$4+(AK66+AK67+AK68+AM66+AM67+AM68)*Percapita/30*FK$4+(AL69+AN69)*Cadeirante/30*FK$4,IF(AK69+AM69&lt;=9,(AK69+AM69)*Crechee/30*FK$4)+(AL69+AN69)*Cadeirante/30*FK$4+(AK66+AK67+AK68+AM66+AM67+AM68)*Percapita/30*FK$4)+IF(AK69+AM69&gt;=11,Fixo/30*FK$4+(AK69+AM69-10)*Crechee/30*FK$4,0),IF(C66=2,IF(AL66+AL67+AL68+AL69+AN66+AN67+AN68+AN69=1,Cadeirante/30*FK$4,IF(AL66+AL67+AL68+AL69+AN66+AN67+AN68+AN69=2,Fixo/30*FK$4,IF(AL66+AL67+AL68+AL69+AN66+AN67+AN68+AN69&gt;2,Fixo/30*FK$4+(AL66+AL67+AL68+AL69+AN66+AN67+AN68+AN69-2)*Cadeirante/30*FK$4)))+(AK66+AK67+AK68+AM66+AM67+AM68)*Percapita/30*FK$4+(AK69+AM69)*Crechee/30*FK$4,IF(C66=1,IF(AK66+AK67+AK68+AL66+AL67+AL68+AM66+AM67+AM68+AN66+AN67+AN68&lt;=15,(AK66+AK67+AK68+AM66+AM67+AM68)*Percapita/30*FK$4,IF(AK66+AK67+AK68+AL66+AL67+AL68+AM66+AM67+AM68+AN66+AN67+AN68&gt;=16,Fixo/30*FK$4+(AK66+AK67+AK68+AL66+AL67+AL68+AM66+AM67+AM68+AN66+AN67-16)*Percapita/30*FK$4))))))</f>
        <v>0</v>
      </c>
      <c r="FL66" s="177">
        <f>IF(C66=4,SUM(AO66+AO67+AO68+AQ66+AQ67+AQ68)*Percapita/30*FL$4+(AP66+AP67+AP68+AR66+AR67+AR68)*Cadeirante/30*FL$4,IF(C66=3,IF(AO69+AQ69=10,Fixo/30*FL$4+(AO66+AO67+AO68+AQ66+AQ67+AQ68)*Percapita/30*FL$4+(AP69+AR69)*Cadeirante/30*FL$4,IF(AO69+AQ69&lt;=9,(AO69+AQ69)*Crechee/30*FL$4)+(AP69+AR69)*Cadeirante/30*FL$4+(AO66+AO67+AO68+AQ66+AQ67+AQ68)*Percapita/30*FL$4)+IF(AO69+AQ69&gt;=11,Fixo/30*FL$4+(AO69+AQ69-10)*Crechee/30*FL$4,0),IF(C66=2,IF(AP66+AP67+AP68+AP69+AR66+AR67+AR68+AR69=1,Cadeirante/30*FL$4,IF(AP66+AP67+AP68+AP69+AR66+AR67+AR68+AR69=2,Fixo/30*FL$4,IF(AP66+AP67+AP68+AP69+AR66+AR67+AR68+AR69&gt;2,Fixo/30*FL$4+(AP66+AP67+AP68+AP69+AR66+AR67+AR68+AR69-2)*Cadeirante/30*FL$4)))+(AO66+AO67+AO68+AQ66+AQ67+AQ68)*Percapita/30*FL$4+(AO69+AQ69)*Crechee/30*FL$4,IF(C66=1,IF(AO66+AO67+AO68+AP66+AP67+AP68+AQ66+AQ67+AQ68+AR66+AR67+AR68&lt;=15,(AO66+AO67+AO68+AQ66+AQ67+AQ68)*Percapita/30*FL$4,IF(AO66+AO67+AO68+AP66+AP67+AP68+AQ66+AQ67+AQ68+AR66+AR67+AR68&gt;=16,Fixo/30*FL$4+(AO66+AO67+AO68+AP66+AP67+AP68+AQ66+AQ67+AQ68+AR66+AR67-16)*Percapita/30*FL$4))))))</f>
        <v>0</v>
      </c>
      <c r="FM66" s="177">
        <f>IF(C66=4,SUM(AS66+AS67+AS68+AU66+AU67+AU68)*Percapita/30*FM$4+(AT66+AT67+AT68+AV66+AV67+AV68)*Cadeirante/30*FM$4,IF(C66=3,IF(AS69+AU69=10,Fixo/30*FM$4+(AS66+AS67+AS68+AU66+AU67+AU68)*Percapita/30*FM$4+(AT69+AV69)*Cadeirante/30*FM$4,IF(AS69+AU69&lt;=9,(AS69+AU69)*Crechee/30*FM$4)+(AT69+AV69)*Cadeirante/30*FM$4+(AS66+AS67+AS68+AU66+AU67+AU68)*Percapita/30*FM$4)+IF(AS69+AU69&gt;=11,Fixo/30*FM$4+(AS69+AU69-10)*Crechee/30*FM$4,0),IF(C66=2,IF(AT66+AT67+AT68+AT69+AV66+AV67+AV68+AV69=1,Cadeirante/30*FM$4,IF(AT66+AT67+AT68+AT69+AV66+AV67+AV68+AV69=2,Fixo/30*FM$4,IF(AT66+AT67+AT68+AT69+AV66+AV67+AV68+AV69&gt;2,Fixo/30*FM$4+(AT66+AT67+AT68+AT69+AV66+AV67+AV68+AV69-2)*Cadeirante/30*FM$4)))+(AS66+AS67+AS68+AU66+AU67+AU68)*Percapita/30*FM$4+(AS69+AU69)*Crechee/30*FM$4,IF(C66=1,IF(AS66+AS67+AS68+AT66+AT67+AT68+AU66+AU67+AU68+AV66+AV67+AV68&lt;=15,(AS66+AS67+AS68+AU66+AU67+AU68)*Percapita/30*FM$4,IF(AS66+AS67+AS68+AT66+AT67+AT68+AU66+AU67+AU68+AV66+AV67+AV68&gt;=16,Fixo/30*FM$4+(AS66+AS67+AS68+AT66+AT67+AT68+AU66+AU67+AU68+AV66+AV67-16)*Percapita/30*FM$4))))))</f>
        <v>0</v>
      </c>
      <c r="FN66" s="177">
        <f>IF(C66=4,SUM(AW66+AW67+AW68+AY66+AY67+AY68)*Percapita/30*FN$4+(AX66+AX67+AX68+AZ66+AZ67+AZ68)*Cadeirante/30*FN$4,IF(C66=3,IF(AW69+AY69=10,Fixo/30*FN$4+(AW66+AW67+AW68+AY66+AY67+AY68)*Percapita/30*FN$4+(AX69+AZ69)*Cadeirante/30*FN$4,IF(AW69+AY69&lt;=9,(AW69+AY69)*Crechee/30*FN$4)+(AX69+AZ69)*Cadeirante/30*FN$4+(AW66+AW67+AW68+AY66+AY67+AY68)*Percapita/30*FN$4)+IF(AW69+AY69&gt;=11,Fixo/30*FN$4+(AW69+AY69-10)*Crechee/30*FN$4,0),IF(C66=2,IF(AX66+AX67+AX68+AX69+AZ66+AZ67+AZ68+AZ69=1,Cadeirante/30*FN$4,IF(AX66+AX67+AX68+AX69+AZ66+AZ67+AZ68+AZ69=2,Fixo/30*FN$4,IF(AX66+AX67+AX68+AX69+AZ66+AZ67+AZ68+AZ69&gt;2,Fixo/30*FN$4+(AX66+AX67+AX68+AX69+AZ66+AZ67+AZ68+AZ69-2)*Cadeirante/30*FN$4)))+(AW66+AW67+AW68+AY66+AY67+AY68)*Percapita/30*FN$4+(AW69+AY69)*Crechee/30*FN$4,IF(C66=1,IF(AW66+AW67+AW68+AX66+AX67+AX68+AY66+AY67+AY68+AZ66+AZ67+AZ68&lt;=15,(AW66+AW67+AW68+AY66+AY67+AY68)*Percapita/30*FN$4,IF(AW66+AW67+AW68+AX66+AX67+AX68+AY66+AY67+AY68+AZ66+AZ67+AZ68&gt;=16,Fixo/30*FN$4+(AW66+AW67+AW68+AX66+AX67+AX68+AY66+AY67+AY68+AZ66+AZ67-16)*Percapita/30*FN$4))))))</f>
        <v>0</v>
      </c>
      <c r="FO66" s="177">
        <f>IF(C66=4,SUM(BA66+BA67+BA68+BC66+BC67+BC68)*Percapita/30*FO$4+(BB66+BB67+BB68+BD66+BD67+BD68)*Cadeirante/30*FO$4,IF(C66=3,IF(BA69+BC69=10,Fixo/30*FO$4+(BA66+BA67+BA68+BC66+BC67+BC68)*Percapita/30*FO$4+(BB69+BD69)*Cadeirante/30*FO$4,IF(BA69+BC69&lt;=9,(BA69+BC69)*Crechee/30*FO$4)+(BB69+BD69)*Cadeirante/30*FO$4+(BA66+BA67+BA68+BC66+BC67+BC68)*Percapita/30*FO$4)+IF(BA69+BC69&gt;=11,Fixo/30*FO$4+(BA69+BC69-10)*Crechee/30*FO$4,0),IF(C66=2,IF(BB66+BB67+BB68+BB69+BD66+BD67+BD68+BD69=1,Cadeirante/30*FO$4,IF(BB66+BB67+BB68+BB69+BD66+BD67+BD68+BD69=2,Fixo/30*FO$4,IF(BB66+BB67+BB68+BB69+BD66+BD67+BD68+BD69&gt;2,Fixo/30*FO$4+(BB66+BB67+BB68+BB69+BD66+BD67+BD68+BD69-2)*Cadeirante/30*FO$4)))+(BA66+BA67+BA68+BC66+BC67+BC68)*Percapita/30*FO$4+(BA69+BC69)*Crechee/30*FO$4,IF(C66=1,IF(BA66+BA67+BA68+BB66+BB67+BB68+BC66+BC67+BC68+BD66+BD67+BD68&lt;=15,(BA66+BA67+BA68+BC66+BC67+BC68)*Percapita/30*FO$4,IF(BA66+BA67+BA68+BB66+BB67+BB68+BC66+BC67+BC68+BD66+BD67+BD68&gt;=16,Fixo/30*FO$4+(BA66+BA67+BA68+BB66+BB67+BB68+BC66+BC67+BC68+BD66+BD67-16)*Percapita/30*FO$4))))))</f>
        <v>0</v>
      </c>
      <c r="FP66" s="177">
        <f>IF(C66=4,SUM(BE66+BE67+BE68+BG66+BG67+BG68)*Percapita/30*FP$4+(BF66+BF67+BF68+BH66+BH67+BH68)*Cadeirante/30*FP$4,IF(C66=3,IF(BE69+BG69=10,Fixo/30*FP$4+(BE66+BE67+BE68+BG66+BG67+BG68)*Percapita/30*FP$4+(BF69+BH69)*Cadeirante/30*FP$4,IF(BE69+BG69&lt;=9,(BE69+BG69)*Crechee/30*FP$4)+(BF69+BH69)*Cadeirante/30*FP$4+(BE66+BE67+BE68+BG66+BG67+BG68)*Percapita/30*FP$4)+IF(BE69+BG69&gt;=11,Fixo/30*FP$4+(BE69+BG69-10)*Crechee/30*FP$4,0),IF(C66=2,IF(BF66+BF67+BF68+BF69+BH66+BH67+BH68+BH69=1,Cadeirante/30*FP$4,IF(BF66+BF67+BF68+BF69+BH66+BH67+BH68+BH69=2,Fixo/30*FP$4,IF(BF66+BF67+BF68+BF69+BH66+BH67+BH68+BH69&gt;2,Fixo/30*FP$4+(BF66+BF67+BF68+BF69+BH66+BH67+BH68+BH69-2)*Cadeirante/30*FP$4)))+(BE66+BE67+BE68+BG66+BG67+BG68)*Percapita/30*FP$4+(BE69+BG69)*Crechee/30*FP$4,IF(C66=1,IF(BE66+BE67+BE68+BF66+BF67+BF68+BG66+BG67+BG68+BH66+BH67+BH68&lt;=15,(BE66+BE67+BE68+BG66+BG67+BG68)*Percapita/30*FP$4,IF(BE66+BE67+BE68+BF66+BF67+BF68+BG66+BG67+BG68+BH66+BH67+BH68&gt;=16,Fixo/30*FP$4+(BE66+BE67+BE68+BF66+BF67+BF68+BG66+BG67+BG68+BH66+BH67-16)*Percapita/30*FP$4))))))</f>
        <v>0</v>
      </c>
      <c r="FQ66" s="177">
        <f>IF(C66=4,SUM(BI66+BI67+BI68+BK66+BK67+BK68)*Percapita/30*FQ$4+(BJ66+BJ67+BJ68+BL66+BL67+BL68)*Cadeirante/30*FQ$4,IF(C66=3,IF(BI69+BK69=10,Fixo/30*FQ$4+(BI66+BI67+BI68+BK66+BK67+BK68)*Percapita/30*FQ$4+(BJ69+BL69)*Cadeirante/30*FQ$4,IF(BI69+BK69&lt;=9,(BI69+BK69)*Crechee/30*FQ$4)+(BJ69+BL69)*Cadeirante/30*FQ$4+(BI66+BI67+BI68+BK66+BK67+BK68)*Percapita/30*FQ$4)+IF(BI69+BK69&gt;=11,Fixo/30*FQ$4+(BI69+BK69-10)*Crechee/30*FQ$4,0),IF(C66=2,IF(BJ66+BJ67+BJ68+BJ69+BL66+BL67+BL68+BL69=1,Cadeirante/30*FQ$4,IF(BJ66+BJ67+BJ68+BJ69+BL66+BL67+BL68+BL69=2,Fixo/30*FQ$4,IF(BJ66+BJ67+BJ68+BJ69+BL66+BL67+BL68+BL69&gt;2,Fixo/30*FQ$4+(BJ66+BJ67+BJ68+BJ69+BL66+BL67+BL68+BL69-2)*Cadeirante/30*FQ$4)))+(BI66+BI67+BI68+BK66+BK67+BK68)*Percapita/30*FQ$4+(BI69+BK69)*Crechee/30*FQ$4,IF(C66=1,IF(BI66+BI67+BI68+BJ66+BJ67+BJ68+BK66+BK67+BK68+BL66+BL67+BL68&lt;=15,(BI66+BI67+BI68+BK66+BK67+BK68)*Percapita/30*FQ$4,IF(BI66+BI67+BI68+BJ66+BJ67+BJ68+BK66+BK67+BK68+BL66+BL67+BL68&gt;=16,Fixo/30*FQ$4+(BI66+BI67+BI68+BJ66+BJ67+BJ68+BK66+BK67+BK68+BL66+BL67-16)*Percapita/30*FQ$4))))))</f>
        <v>0</v>
      </c>
      <c r="FR66" s="177">
        <f>IF(C66=4,SUM(BM66+BM67+BM68+BO66+BO67+BO68)*Percapita/30*FR$4+(BN66+BN67+BN68+BP66+BP67+BP68)*Cadeirante/30*FR$4,IF(C66=3,IF(BM69+BO69=10,Fixo/30*FR$4+(BM66+BM67+BM68+BO66+BO67+BO68)*Percapita/30*FR$4+(BN69+BP69)*Cadeirante/30*FR$4,IF(BM69+BO69&lt;=9,(BM69+BO69)*Crechee/30*FR$4)+(BN69+BP69)*Cadeirante/30*FR$4+(BM66+BM67+BM68+BO66+BO67+BO68)*Percapita/30*FR$4)+IF(BM69+BO69&gt;=11,Fixo/30*FR$4+(BM69+BO69-10)*Crechee/30*FR$4,0),IF(C66=2,IF(BN66+BN67+BN68+BN69+BP66+BP67+BP68+BP69=1,Cadeirante/30*FR$4,IF(BN66+BN67+BN68+BN69+BP66+BP67+BP68+BP69=2,Fixo/30*FR$4,IF(BN66+BN67+BN68+BN69+BP66+BP67+BP68+BP69&gt;2,Fixo/30*FR$4+(BN66+BN67+BN68+BN69+BP66+BP67+BP68+BP69-2)*Cadeirante/30*FR$4)))+(BM66+BM67+BM68+BO66+BO67+BO68)*Percapita/30*FR$4+(BM69+BO69)*Crechee/30*FR$4,IF(C66=1,IF(BM66+BM67+BM68+BN66+BN67+BN68+BO66+BO67+BO68+BP66+BP67+BP68&lt;=15,(BM66+BM67+BM68+BO66+BO67+BO68)*Percapita/30*FR$4,IF(BM66+BM67+BM68+BN66+BN67+BN68+BO66+BO67+BO68+BP66+BP67+BP68&gt;=16,Fixo/30*FR$4+(BM66+BM67+BM68+BN66+BN67+BN68+BO66+BO67+BO68+BP66+BP67-16)*Percapita/30*FR$4))))))</f>
        <v>0</v>
      </c>
      <c r="FS66" s="177">
        <f>IF(C66=4,SUM(BQ66+BQ67+BQ68+BS66+BS67+BS68)*Percapita/30*FS$4+(BR66+BR67+BR68+BT66+BT67+BT68)*Cadeirante/30*FS$4,IF(C66=3,IF(BQ69+BS69=10,Fixo/30*FS$4+(BQ66+BQ67+BQ68+BS66+BS67+BS68)*Percapita/30*FS$4+(BR69+BT69)*Cadeirante/30*FS$4,IF(BQ69+BS69&lt;=9,(BQ69+BS69)*Crechee/30*FS$4)+(BR69+BT69)*Cadeirante/30*FS$4+(BQ66+BQ67+BQ68+BS66+BS67+BS68)*Percapita/30*FS$4)+IF(BQ69+BS69&gt;=11,Fixo/30*FS$4+(BQ69+BS69-10)*Crechee/30*FS$4,0),IF(C66=2,IF(BR66+BR67+BR68+BR69+BT66+BT67+BT68+BT69=1,Cadeirante/30*FS$4,IF(BR66+BR67+BR68+BR69+BT66+BT67+BT68+BT69=2,Fixo/30*FS$4,IF(BR66+BR67+BR68+BR69+BT66+BT67+BT68+BT69&gt;2,Fixo/30*FS$4+(BR66+BR67+BR68+BR69+BT66+BT67+BT68+BT69-2)*Cadeirante/30*FS$4)))+(BQ66+BQ67+BQ68+BS66+BS67+BS68)*Percapita/30*FS$4+(BQ69+BS69)*Crechee/30*FS$4,IF(C66=1,IF(BQ66+BQ67+BQ68+BR66+BR67+BR68+BS66+BS67+BS68+BT66+BT67+BT68&lt;=15,(BQ66+BQ67+BQ68+BS66+BS67+BS68)*Percapita/30*FS$4,IF(BQ66+BQ67+BQ68+BR66+BR67+BR68+BS66+BS67+BS68+BT66+BT67+BT68&gt;=16,Fixo/30*FS$4+(BQ66+BQ67+BQ68+BR66+BR67+BR68+BS66+BS67+BS68+BT66+BT67-16)*Percapita/30*FS$4))))))</f>
        <v>0</v>
      </c>
      <c r="FT66" s="177">
        <f>IF(C66=4,SUM(BU66+BU67+BU68+BW66+BW67+BW68)*Percapita/30*FT$4+(BV66+BV67+BV68+BX66+BX67+BX68)*Cadeirante/30*FT$4,IF(C66=3,IF(BU69+BW69=10,Fixo/30*FT$4+(BU66+BU67+BU68+BW66+BW67+BW68)*Percapita/30*FT$4+(BV69+BX69)*Cadeirante/30*FT$4,IF(BU69+BW69&lt;=9,(BU69+BW69)*Crechee/30*FT$4)+(BV69+BX69)*Cadeirante/30*FT$4+(BU66+BU67+BU68+BW66+BW67+BW68)*Percapita/30*FT$4)+IF(BU69+BW69&gt;=11,Fixo/30*FT$4+(BU69+BW69-10)*Crechee/30*FT$4,0),IF(C66=2,IF(BV66+BV67+BV68+BV69+BX66+BX67+BX68+BX69=1,Cadeirante/30*FT$4,IF(BV66+BV67+BV68+BV69+BX66+BX67+BX68+BX69=2,Fixo/30*FT$4,IF(BV66+BV67+BV68+BV69+BX66+BX67+BX68+BX69&gt;2,Fixo/30*FT$4+(BV66+BV67+BV68+BV69+BX66+BX67+BX68+BX69-2)*Cadeirante/30*FT$4)))+(BU66+BU67+BU68+BW66+BW67+BW68)*Percapita/30*FT$4+(BU69+BW69)*Crechee/30*FT$4,IF(C66=1,IF(BU66+BU67+BU68+BV66+BV67+BV68+BW66+BW67+BW68+BX66+BX67+BX68&lt;=15,(BU66+BU67+BU68+BW66+BW67+BW68)*Percapita/30*FT$4,IF(BU66+BU67+BU68+BV66+BV67+BV68+BW66+BW67+BW68+BX66+BX67+BX68&gt;=16,Fixo/30*FT$4+(BU66+BU67+BU68+BV66+BV67+BV68+BW66+BW67+BW68+BX66+BX67-16)*Percapita/30*FT$4))))))</f>
        <v>0</v>
      </c>
      <c r="FU66" s="177">
        <f>IF(C66=4,SUM(BY66+BY67+BY68+CA66+CA67+CA68)*Percapita/30*FU$4+(BZ66+BZ67+BZ68+CB66+CB67+CB68)*Cadeirante/30*FU$4,IF(C66=3,IF(BY69+CA69=10,Fixo/30*FU$4+(BY66+BY67+BY68+CA66+CA67+CA68)*Percapita/30*FU$4+(BZ69+CB69)*Cadeirante/30*FU$4,IF(BY69+CA69&lt;=9,(BY69+CA69)*Crechee/30*FU$4)+(BZ69+CB69)*Cadeirante/30*FU$4+(BY66+BY67+BY68+CA66+CA67+CA68)*Percapita/30*FU$4)+IF(BY69+CA69&gt;=11,Fixo/30*FU$4+(BY69+CA69-10)*Crechee/30*FU$4,0),IF(C66=2,IF(BZ66+BZ67+BZ68+BZ69+CB66+CB67+CB68+CB69=1,Cadeirante/30*FU$4,IF(BZ66+BZ67+BZ68+BZ69+CB66+CB67+CB68+CB69=2,Fixo/30*FU$4,IF(BZ66+BZ67+BZ68+BZ69+CB66+CB67+CB68+CB69&gt;2,Fixo/30*FU$4+(BZ66+BZ67+BZ68+BZ69+CB66+CB67+CB68+CB69-2)*Cadeirante/30*FU$4)))+(BY66+BY67+BY68+CA66+CA67+CA68)*Percapita/30*FU$4+(BY69+CA69)*Crechee/30*FU$4,IF(C66=1,IF(BY66+BY67+BY68+BZ66+BZ67+BZ68+CA66+CA67+CA68+CB66+CB67+CB68&lt;=15,(BY66+BY67+BY68+CA66+CA67+CA68)*Percapita/30*FU$4,IF(BY66+BY67+BY68+BZ66+BZ67+BZ68+CA66+CA67+CA68+CB66+CB67+CB68&gt;=16,Fixo/30*FU$4+(BY66+BY67+BY68+BZ66+BZ67+BZ68+CA66+CA67+CA68+CB66+CB67-16)*Percapita/30*FU$4))))))</f>
        <v>0</v>
      </c>
      <c r="FV66" s="177">
        <f>IF(C66=4,SUM(CC66+CC67+CC68+CE66+CE67+CE68)*Percapita/30*FV$4+(CD66+CD67+CD68+CF66+CF67+CF68)*Cadeirante/30*FV$4,IF(C66=3,IF(CC69+CE69=10,Fixo/30*FV$4+(CC66+CC67+CC68+CE66+CE67+CE68)*Percapita/30*FV$4+(CD69+CF69)*Cadeirante/30*FV$4,IF(CC69+CE69&lt;=9,(CC69+CE69)*Crechee/30*FV$4)+(CD69+CF69)*Cadeirante/30*FV$4+(CC66+CC67+CC68+CE66+CE67+CE68)*Percapita/30*FV$4)+IF(CC69+CE69&gt;=11,Fixo/30*FV$4+(CC69+CE69-10)*Crechee/30*FV$4,0),IF(C66=2,IF(CD66+CD67+CD68+CD69+CF66+CF67+CF68+CF69=1,Cadeirante/30*FV$4,IF(CD66+CD67+CD68+CD69+CF66+CF67+CF68+CF69=2,Fixo/30*FV$4,IF(CD66+CD67+CD68+CD69+CF66+CF67+CF68+CF69&gt;2,Fixo/30*FV$4+(CD66+CD67+CD68+CD69+CF66+CF67+CF68+CF69-2)*Cadeirante/30*FV$4)))+(CC66+CC67+CC68+CE66+CE67+CE68)*Percapita/30*FV$4+(CC69+CE69)*Crechee/30*FV$4,IF(C66=1,IF(CC66+CC67+CC68+CD66+CD67+CD68+CE66+CE67+CE68+CF66+CF67+CF68&lt;=15,(CC66+CC67+CC68+CE66+CE67+CE68)*Percapita/30*FV$4,IF(CC66+CC67+CC68+CD66+CD67+CD68+CE66+CE67+CE68+CF66+CF67+CF68&gt;=16,Fixo/30*FV$4+(CC66+CC67+CC68+CD66+CD67+CD68+CE66+CE67+CE68+CF66+CF67-16)*Percapita/30*FV$4))))))</f>
        <v>0</v>
      </c>
      <c r="FW66" s="177">
        <f>IF(C66=4,SUM(CG66+CG67+CG68+CI66+CI67+CI68)*Percapita/30*FW$4+(CH66+CH67+CH68+CJ66+CJ67+CJ68)*Cadeirante/30*FW$4,IF(C66=3,IF(CG69+CI69=10,Fixo/30*FW$4+(CG66+CG67+CG68+CI66+CI67+CI68)*Percapita/30*FW$4+(CH69+CJ69)*Cadeirante/30*FW$4,IF(CG69+CI69&lt;=9,(CG69+CI69)*Crechee/30*FW$4)+(CH69+CJ69)*Cadeirante/30*FW$4+(CG66+CG67+CG68+CI66+CI67+CI68)*Percapita/30*FW$4)+IF(CG69+CI69&gt;=11,Fixo/30*FW$4+(CG69+CI69-10)*Crechee/30*FW$4,0),IF(C66=2,IF(CH66+CH67+CH68+CH69+CJ66+CJ67+CJ68+CJ69=1,Cadeirante/30*FW$4,IF(CH66+CH67+CH68+CH69+CJ66+CJ67+CJ68+CJ69=2,Fixo/30*FW$4,IF(CH66+CH67+CH68+CH69+CJ66+CJ67+CJ68+CJ69&gt;2,Fixo/30*FW$4+(CH66+CH67+CH68+CH69+CJ66+CJ67+CJ68+CJ69-2)*Cadeirante/30*FW$4)))+(CG66+CG67+CG68+CI66+CI67+CI68)*Percapita/30*FW$4+(CG69+CI69)*Crechee/30*FW$4,IF(C66=1,IF(CG66+CG67+CG68+CH66+CH67+CH68+CI66+CI67+CI68+CJ66+CJ67+CJ68&lt;=15,(CG66+CG67+CG68+CI66+CI67+CI68)*Percapita/30*FW$4,IF(CG66+CG67+CG68+CH66+CH67+CH68+CI66+CI67+CI68+CJ66+CJ67+CJ68&gt;=16,Fixo/30*FW$4+(CG66+CG67+CG68+CH66+CH67+CH68+CI66+CI67+CI68+CJ66+CJ67-16)*Percapita/30*FW$4))))))</f>
        <v>0</v>
      </c>
      <c r="FX66" s="177">
        <f>IF(C66=4,SUM(CK66+CK67+CK68+CM66+CM67+CM68)*Percapita/30*FX$4+(CL66+CL67+CL68+CN66+CN67+CN68)*Cadeirante/30*FX$4,IF(C66=3,IF(CK69+CM69=10,Fixo/30*FX$4+(CK66+CK67+CK68+CM66+CM67+CM68)*Percapita/30*FX$4+(CL69+CN69)*Cadeirante/30*FX$4,IF(CK69+CM69&lt;=9,(CK69+CM69)*Crechee/30*FX$4)+(CL69+CN69)*Cadeirante/30*FX$4+(CK66+CK67+CK68+CM66+CM67+CM68)*Percapita/30*FX$4)+IF(CK69+CM69&gt;=11,Fixo/30*FX$4+(CK69+CM69-10)*Crechee/30*FX$4,0),IF(C66=2,IF(CL66+CL67+CL68+CL69+CN66+CN67+CN68+CN69=1,Cadeirante/30*FX$4,IF(CL66+CL67+CL68+CL69+CN66+CN67+CN68+CN69=2,Fixo/30*FX$4,IF(CL66+CL67+CL68+CL69+CN66+CN67+CN68+CN69&gt;2,Fixo/30*FX$4+(CL66+CL67+CL68+CL69+CN66+CN67+CN68+CN69-2)*Cadeirante/30*FX$4)))+(CK66+CK67+CK68+CM66+CM67+CM68)*Percapita/30*FX$4+(CK69+CM69)*Crechee/30*FX$4,IF(C66=1,IF(CK66+CK67+CK68+CL66+CL67+CL68+CM66+CM67+CM68+CN66+CN67+CN68&lt;=15,(CK66+CK67+CK68+CM66+CM67+CM68)*Percapita/30*FX$4,IF(CK66+CK67+CK68+CL66+CL67+CL68+CM66+CM67+CM68+CN66+CN67+CN68&gt;=16,Fixo/30*FX$4+(CK66+CK67+CK68+CL66+CL67+CL68+CM66+CM67+CM68+CN66+CN67-16)*Percapita/30*FX$4))))))</f>
        <v>0</v>
      </c>
      <c r="FY66" s="177">
        <f>IF(C66=4,SUM(CO66+CO67+CO68+CQ66+CQ67+CQ68)*Percapita/30*FY$4+(CP66+CP67+CP68+CR66+CR67+CR68)*Cadeirante/30*FY$4,IF(C66=3,IF(CO69+CQ69=10,Fixo/30*FY$4+(CO66+CO67+CO68+CQ66+CQ67+CQ68)*Percapita/30*FY$4+(CP69+CR69)*Cadeirante/30*FY$4,IF(CO69+CQ69&lt;=9,(CO69+CQ69)*Crechee/30*FY$4)+(CP69+CR69)*Cadeirante/30*FY$4+(CO66+CO67+CO68+CQ66+CQ67+CQ68)*Percapita/30*FY$4)+IF(CO69+CQ69&gt;=11,Fixo/30*FY$4+(CO69+CQ69-10)*Crechee/30*FY$4,0),IF(C66=2,IF(CP66+CP67+CP68+CP69+CR66+CR67+CR68+CR69=1,Cadeirante/30*FY$4,IF(CP66+CP67+CP68+CP69+CR66+CR67+CR68+CR69=2,Fixo/30*FY$4,IF(CP66+CP67+CP68+CP69+CR66+CR67+CR68+CR69&gt;2,Fixo/30*FY$4+(CP66+CP67+CP68+CP69+CR66+CR67+CR68+CR69-2)*Cadeirante/30*FY$4)))+(CO66+CO67+CO68+CQ66+CQ67+CQ68)*Percapita/30*FY$4+(CO69+CQ69)*Crechee/30*FY$4,IF(C66=1,IF(CO66+CO67+CO68+CP66+CP67+CP68+CQ66+CQ67+CQ68+CR66+CR67+CR68&lt;=15,(CO66+CO67+CO68+CQ66+CQ67+CQ68)*Percapita/30*FY$4,IF(CO66+CO67+CO68+CP66+CP67+CP68+CQ66+CQ67+CQ68+CR66+CR67+CR68&gt;=16,Fixo/30*FY$4+(CO66+CO67+CO68+CP66+CP67+CP68+CQ66+CQ67+CQ68+CR66+CR67-16)*Percapita/30*FY$4))))))</f>
        <v>0</v>
      </c>
      <c r="FZ66" s="177">
        <f>IF(C66=4,SUM(CS66+CS67+CS68+CU66+CU67+CU68)*Percapita/30*FZ$4+(CT66+CT67+CT68+CV66+CV67+CV68)*Cadeirante/30*FZ$4,IF(C66=3,IF(CS69+CU69=10,Fixo/30*FZ$4+(CS66+CS67+CS68+CU66+CU67+CU68)*Percapita/30*FZ$4+(CT69+CV69)*Cadeirante/30*FZ$4,IF(CS69+CU69&lt;=9,(CS69+CU69)*Crechee/30*FZ$4)+(CT69+CV69)*Cadeirante/30*FZ$4+(CS66+CS67+CS68+CU66+CU67+CU68)*Percapita/30*FZ$4)+IF(CS69+CU69&gt;=11,Fixo/30*FZ$4+(CS69+CU69-10)*Crechee/30*FZ$4,0),IF(C66=2,IF(CT66+CT67+CT68+CT69+CV66+CV67+CV68+CV69=1,Cadeirante/30*FZ$4,IF(CT66+CT67+CT68+CT69+CV66+CV67+CV68+CV69=2,Fixo/30*FZ$4,IF(CT66+CT67+CT68+CT69+CV66+CV67+CV68+CV69&gt;2,Fixo/30*FZ$4+(CT66+CT67+CT68+CT69+CV66+CV67+CV68+CV69-2)*Cadeirante/30*FZ$4)))+(CS66+CS67+CS68+CU66+CU67+CU68)*Percapita/30*FZ$4+(CS69+CU69)*Crechee/30*FZ$4,IF(C66=1,IF(CS66+CS67+CS68+CT66+CT67+CT68+CU66+CU67+CU68+CV66+CV67+CV68&lt;=15,(CS66+CS67+CS68+CU66+CU67+CU68)*Percapita/30*FZ$4,IF(CS66+CS67+CS68+CT66+CT67+CT68+CU66+CU67+CU68+CV66+CV67+CV68&gt;=16,Fixo/30*FZ$4+(CS66+CS67+CS68+CT66+CT67+CT68+CU66+CU67+CU68+CV66+CV67-16)*Percapita/30*FZ$4))))))</f>
        <v>0</v>
      </c>
      <c r="GA66" s="177">
        <f>IF(C66=4,SUM(CW66+CW67+CW68+CY66+CY67+CY68)*Percapita/30*GA$4+(CX66+CX67+CX68+CZ66+CZ67+CZ68)*Cadeirante/30*GA$4,IF(C66=3,IF(CW69+CY69=10,Fixo/30*GA$4+(CW66+CW67+CW68+CY66+CY67+CY68)*Percapita/30*GA$4+(CX69+CZ69)*Cadeirante/30*GA$4,IF(CW69+CY69&lt;=9,(CW69+CY69)*Crechee/30*GA$4)+(CX69+CZ69)*Cadeirante/30*GA$4+(CW66+CW67+CW68+CY66+CY67+CY68)*Percapita/30*GA$4)+IF(CW69+CY69&gt;=11,Fixo/30*GA$4+(CW69+CY69-10)*Crechee/30*GA$4,0),IF(C66=2,IF(CX66+CX67+CX68+CX69+CZ66+CZ67+CZ68+CZ69=1,Cadeirante/30*GA$4,IF(CX66+CX67+CX68+CX69+CZ66+CZ67+CZ68+CZ69=2,Fixo/30*GA$4,IF(CX66+CX67+CX68+CX69+CZ66+CZ67+CZ68+CZ69&gt;2,Fixo/30*GA$4+(CX66+CX67+CX68+CX69+CZ66+CZ67+CZ68+CZ69-2)*Cadeirante/30*GA$4)))+(CW66+CW67+CW68+CY66+CY67+CY68)*Percapita/30*GA$4+(CW69+CY69)*Crechee/30*GA$4,IF(C66=1,IF(CW66+CW67+CW68+CX66+CX67+CX68+CY66+CY67+CY68+CZ66+CZ67+CZ68&lt;=15,(CW66+CW67+CW68+CY66+CY67+CY68)*Percapita/30*GA$4,IF(CW66+CW67+CW68+CX66+CX67+CX68+CY66+CY67+CY68+CZ66+CZ67+CZ68&gt;=16,Fixo/30*GA$4+(CW66+CW67+CW68+CX66+CX67+CX68+CY66+CY67+CY68+CZ66+CZ67-16)*Percapita/30*GA$4))))))</f>
        <v>0</v>
      </c>
      <c r="GB66" s="177">
        <f>IF(C66=4,SUM(DA66+DA67+DA68+DC66+DC67+DC68)*Percapita/30*GB$4+(DB66+DB67+DB68+DD66+DD67+DD68)*Cadeirante/30*GB$4,IF(C66=3,IF(DA69+DC69=10,Fixo/30*GB$4+(DA66+DA67+DA68+DC66+DC67+DC68)*Percapita/30*GB$4+(DB69+DD69)*Cadeirante/30*GB$4,IF(DA69+DC69&lt;=9,(DA69+DC69)*Crechee/30*GB$4)+(DB69+DD69)*Cadeirante/30*GB$4+(DA66+DA67+DA68+DC66+DC67+DC68)*Percapita/30*GB$4)+IF(DA69+DC69&gt;=11,Fixo/30*GB$4+(DA69+DC69-10)*Crechee/30*GB$4,0),IF(C66=2,IF(DB66+DB67+DB68+DB69+DD66+DD67+DD68+DD69=1,Cadeirante/30*GB$4,IF(DB66+DB67+DB68+DB69+DD66+DD67+DD68+DD69=2,Fixo/30*GB$4,IF(DB66+DB67+DB68+DB69+DD66+DD67+DD68+DD69&gt;2,Fixo/30*GB$4+(DB66+DB67+DB68+DB69+DD66+DD67+DD68+DD69-2)*Cadeirante/30*GB$4)))+(DA66+DA67+DA68+DC66+DC67+DC68)*Percapita/30*GB$4+(DA69+DC69)*Crechee/30*GB$4,IF(C66=1,IF(DA66+DA67+DA68+DB66+DB67+DB68+DC66+DC67+DC68+DD66+DD67+DD68&lt;=15,(DA66+DA67+DA68+DC66+DC67+DC68)*Percapita/30*GB$4,IF(DA66+DA67+DA68+DB66+DB67+DB68+DC66+DC67+DC68+DD66+DD67+DD68&gt;=16,Fixo/30*GB$4+(DA66+DA67+DA68+DB66+DB67+DB68+DC66+DC67+DC68+DD66+DD67-16)*Percapita/30*GB$4))))))</f>
        <v>0</v>
      </c>
      <c r="GC66" s="177">
        <f>IF(C66=4,SUM(DE66+DE67+DE68+DG66+DG67+DG68)*Percapita/30*GC$4+(DF66+DF67+DF68+DH66+DH67+DH68)*Cadeirante/30*GC$4,IF(C66=3,IF(DE69+DG69=10,Fixo/30*GC$4+(DE66+DE67+DE68+DG66+DG67+DG68)*Percapita/30*GC$4+(DF69+DH69)*Cadeirante/30*GC$4,IF(DE69+DG69&lt;=9,(DE69+DG69)*Crechee/30*GC$4)+(DF69+DH69)*Cadeirante/30*GC$4+(DE66+DE67+DE68+DG66+DG67+DG68)*Percapita/30*GC$4)+IF(DE69+DG69&gt;=11,Fixo/30*GC$4+(DE69+DG69-10)*Crechee/30*GC$4,0),IF(C66=2,IF(DF66+DF67+DF68+DF69+DH66+DH67+DH68+DH69=1,Cadeirante/30*GC$4,IF(DF66+DF67+DF68+DF69+DH66+DH67+DH68+DH69=2,Fixo/30*GC$4,IF(DF66+DF67+DF68+DF69+DH66+DH67+DH68+DH69&gt;2,Fixo/30*GC$4+(DF66+DF67+DF68+DF69+DH66+DH67+DH68+DH69-2)*Cadeirante/30*GC$4)))+(DE66+DE67+DE68+DG66+DG67+DG68)*Percapita/30*GC$4+(DE69+DG69)*Crechee/30*GC$4,IF(C66=1,IF(DE66+DE67+DE68+DF66+DF67+DF68+DG66+DG67+DG68+DH66+DH67+DH68&lt;=15,(DE66+DE67+DE68+DG66+DG67+DG68)*Percapita/30*GC$4,IF(DE66+DE67+DE68+DF66+DF67+DF68+DG66+DG67+DG68+DH66+DH67+DH68&gt;=16,Fixo/30*GC$4+(DE66+DE67+DE68+DF66+DF67+DF68+DG66+DG67+DG68+DH66+DH67-16)*Percapita/30*GC$4))))))</f>
        <v>0</v>
      </c>
      <c r="GD66" s="177">
        <f>IF(C66=4,SUM(DI66+DI67+DI68+DK66+DK67+DK68)*Percapita/30*GD$4+(DJ66+DJ67+DJ68+DL66+DL67+DL68)*Cadeirante/30*GD$4,IF(C66=3,IF(DI69+DK69=10,Fixo/30*GD$4+(DI66+DI67+DI68+DK66+DK67+DK68)*Percapita/30*GD$4+(DJ69+DL69)*Cadeirante/30*GD$4,IF(DI69+DK69&lt;=9,(DI69+DK69)*Crechee/30*GD$4)+(DJ69+DL69)*Cadeirante/30*GD$4+(DI66+DI67+DI68+DK66+DK67+DK68)*Percapita/30*GD$4)+IF(DI69+DK69&gt;=11,Fixo/30*GD$4+(DI69+DK69-10)*Crechee/30*GD$4,0),IF(C66=2,IF(DJ66+DJ67+DJ68+DJ69+DL66+DL67+DL68+DL69=1,Cadeirante/30*GD$4,IF(DJ66+DJ67+DJ68+DJ69+DL66+DL67+DL68+DL69=2,Fixo/30*GD$4,IF(DJ66+DJ67+DJ68+DJ69+DL66+DL67+DL68+DL69&gt;2,Fixo/30*GD$4+(DJ66+DJ67+DJ68+DJ69+DL66+DL67+DL68+DL69-2)*Cadeirante/30*GD$4)))+(DI66+DI67+DI68+DK66+DK67+DK68)*Percapita/30*GD$4+(DI69+DK69)*Crechee/30*GD$4,IF(C66=1,IF(DI66+DI67+DI68+DJ66+DJ67+DJ68+DK66+DK67+DK68+DL66+DL67+DL68&lt;=15,(DI66+DI67+DI68+DK66+DK67+DK68)*Percapita/30*GD$4,IF(DI66+DI67+DI68+DJ66+DJ67+DJ68+DK66+DK67+DK68+DL66+DL67+DL68&gt;=16,Fixo/30*GD$4+(DI66+DI67+DI68+DJ66+DJ67+DJ68+DK66+DK67+DK68+DL66+DL67-16)*Percapita/30*GD$4))))))</f>
        <v>0</v>
      </c>
      <c r="GE66" s="177">
        <f>IF(C66=4,SUM(DM66+DM67+DM68+DO66+DO67+DO68)*Percapita/30*GE$4+(DN66+DN67+DN68+DP66+DP67+DP68)*Cadeirante/30*GE$4,IF(C66=3,IF(DM69+DO69=10,Fixo/30*GE$4+(DM66+DM67+DM68+DO66+DO67+DO68)*Percapita/30*GE$4+(DN69+DP69)*Cadeirante/30*GE$4,IF(DM69+DO69&lt;=9,(DM69+DO69)*Crechee/30*GE$4)+(DN69+DP69)*Cadeirante/30*GE$4+(DM66+DM67+DM68+DO66+DO67+DO68)*Percapita/30*GE$4)+IF(DM69+DO69&gt;=11,Fixo/30*GE$4+(DM69+DO69-10)*Crechee/30*GE$4,0),IF(C66=2,IF(DN66+DN67+DN68+DN69+DP66+DP67+DP68+DP69=1,Cadeirante/30*GE$4,IF(DN66+DN67+DN68+DN69+DP66+DP67+DP68+DP69=2,Fixo/30*GE$4,IF(DN66+DN67+DN68+DN69+DP66+DP67+DP68+DP69&gt;2,Fixo/30*GE$4+(DN66+DN67+DN68+DN69+DP66+DP67+DP68+DP69-2)*Cadeirante/30*GE$4)))+(DM66+DM67+DM68+DO66+DO67+DO68)*Percapita/30*GE$4+(DM69+DO69)*Crechee/30*GE$4,IF(C66=1,IF(DM66+DM67+DM68+DN66+DN67+DN68+DO66+DO67+DO68+DP66+DP67+DP68&lt;=15,(DM66+DM67+DM68+DO66+DO67+DO68)*Percapita/30*GE$4,IF(DM66+DM67+DM68+DN66+DN67+DN68+DO66+DO67+DO68+DP66+DP67+DP68&gt;=16,Fixo/30*GE$4+(DM66+DM67+DM68+DN66+DN67+DN68+DO66+DO67+DO68+DP66+DP67-16)*Percapita/30*GE$4))))))</f>
        <v>0</v>
      </c>
      <c r="GF66" s="177">
        <f>IF(C66=4,SUM(DQ66+DQ67+DQ68+DS66+DS67+DS68)*Percapita/30*GF$4+(DR66+DR67+DR68+DT66+DT67+DT68)*Cadeirante/30*GF$4,IF(C66=3,IF(DQ69+DS69=10,Fixo/30*GF$4+(DQ66+DQ67+DQ68+DS66+DS67+DS68)*Percapita/30*GF$4+(DR69+DT69)*Cadeirante/30*GF$4,IF(DQ69+DS69&lt;=9,(DQ69+DS69)*Crechee/30*GF$4)+(DR69+DT69)*Cadeirante/30*GF$4+(DQ66+DQ67+DQ68+DS66+DS67+DS68)*Percapita/30*GF$4)+IF(DQ69+DS69&gt;=11,Fixo/30*GF$4+(DQ69+DS69-10)*Crechee/30*GF$4,0),IF(C66=2,IF(DR66+DR67+DR68+DR69+DT66+DT67+DT68+DT69=1,Cadeirante/30*GF$4,IF(DR66+DR67+DR68+DR69+DT66+DT67+DT68+DT69=2,Fixo/30*GF$4,IF(DR66+DR67+DR68+DR69+DT66+DT67+DT68+DT69&gt;2,Fixo/30*GF$4+(DR66+DR67+DR68+DR69+DT66+DT67+DT68+DT69-2)*Cadeirante/30*GF$4)))+(DQ66+DQ67+DQ68+DS66+DS67+DS68)*Percapita/30*GF$4+(DQ69+DS69)*Crechee/30*GF$4,IF(C66=1,IF(DQ66+DQ67+DQ68+DR66+DR67+DR68+DS66+DS67+DS68+DT66+DT67+DT68&lt;=15,(DQ66+DQ67+DQ68+DS66+DS67+DS68)*Percapita/30*GF$4,IF(DQ66+DQ67+DQ68+DR66+DR67+DR68+DS66+DS67+DS68+DT66+DT67+DT68&gt;=16,Fixo/30*GF$4+(DQ66+DQ67+DQ68+DR66+DR67+DR68+DS66+DS67+DS68+DT66+DT67-16)*Percapita/30*GF$4))))))</f>
        <v>0</v>
      </c>
      <c r="GG66" s="177">
        <f>IF(C66=4,SUM(DU66+DU67+DU68+DW66+DW67+DW68)*Percapita/30*GG$4+(DV66+DV67+DV68+DX66+DX67+DX68)*Cadeirante/30*GG$4,IF(C66=3,IF(DU69+DW69=10,Fixo/30*GG$4+(DU66+DU67+DU68+DW66+DW67+DW68)*Percapita/30*GG$4+(DV69+DX69)*Cadeirante/30*GG$4,IF(DU69+DW69&lt;=9,(DU69+DW69)*Crechee/30*GG$4)+(DV69+DX69)*Cadeirante/30*GG$4+(DU66+DU67+DU68+DW66+DW67+DW68)*Percapita/30*GG$4)+IF(DU69+DW69&gt;=11,Fixo/30*GG$4+(DU69+DW69-10)*Crechee/30*GG$4,0),IF(C66=2,IF(DV66+DV67+DV68+DV69+DX66+DX67+DX68+DX69=1,Cadeirante/30*GG$4,IF(DV66+DV67+DV68+DV69+DX66+DX67+DX68+DX69=2,Fixo/30*GG$4,IF(DV66+DV67+DV68+DV69+DX66+DX67+DX68+DX69&gt;2,Fixo/30*GG$4+(DV66+DV67+DV68+DV69+DX66+DX67+DX68+DX69-2)*Cadeirante/30*GG$4)))+(DU66+DU67+DU68+DW66+DW67+DW68)*Percapita/30*GG$4+(DU69+DW69)*Crechee/30*GG$4,IF(C66=1,IF(DU66+DU67+DU68+DV66+DV67+DV68+DW66+DW67+DW68+DX66+DX67+DX68&lt;=15,(DU66+DU67+DU68+DW66+DW67+DW68)*Percapita/30*GG$4,IF(DU66+DU67+DU68+DV66+DV67+DV68+DW66+DW67+DW68+DX66+DX67+DX68&gt;=16,Fixo/30*GG$4+(DU66+DU67+DU68+DV66+DV67+DV68+DW66+DW67+DW68+DX66+DX67-16)*Percapita/30*GG$4))))))</f>
        <v>0</v>
      </c>
      <c r="GH66" s="177">
        <f>IF(C66=4,SUM(DY66+DY67+DY68+EA66+EA67+EA68)*Percapita/30*GH$4+(DZ66+DZ67+DZ68+EB66+EB67+EB68)*Cadeirante/30*GH$4,IF(C66=3,IF(DY69+EA69=10,Fixo/30*GH$4+(DY66+DY67+DY68+EA66+EA67+EA68)*Percapita/30*GH$4+(DZ69+EB69)*Cadeirante/30*GH$4,IF(DY69+EA69&lt;=9,(DY69+EA69)*Crechee/30*GH$4)+(DZ69+EB69)*Cadeirante/30*GH$4+(DY66+DY67+DY68+EA66+EA67+EA68)*Percapita/30*GH$4)+IF(DY69+EA69&gt;=11,Fixo/30*GH$4+(DY69+EA69-10)*Crechee/30*GH$4,0),IF(C66=2,IF(DZ66+DZ67+DZ68+DZ69+EB66+EB67+EB68+EB69=1,Cadeirante/30*GH$4,IF(DZ66+DZ67+DZ68+DZ69+EB66+EB67+EB68+EB69=2,Fixo/30*GH$4,IF(DZ66+DZ67+DZ68+DZ69+EB66+EB67+EB68+EB69&gt;2,Fixo/30*GH$4+(DZ66+DZ67+DZ68+DZ69+EB66+EB67+EB68+EB69-2)*Cadeirante/30*GH$4)))+(DY66+DY67+DY68+EA66+EA67+EA68)*Percapita/30*GH$4+(DY69+EA69)*Crechee/30*GH$4,IF(C66=1,IF(DY66+DY67+DY68+DZ66+DZ67+DZ68+EA66+EA67+EA68+EB66+EB67+EB68&lt;=15,(DY66+DY67+DY68+EA66+EA67+EA68)*Percapita/30*GH$4,IF(DY66+DY67+DY68+DZ66+DZ67+DZ68+EA66+EA67+EA68+EB66+EB67+EB68&gt;=16,Fixo/30*GH$4+(DY66+DY67+DY68+DZ66+DZ67+DZ68+EA66+EA67+EA68+EB66+EB67-16)*Percapita/30*GH$4))))))</f>
        <v>0</v>
      </c>
      <c r="GI66" s="177">
        <f>IF(C66=4,SUM(EC66+EC67+EC68+EE66+EE67+EE68)*Percapita/30*GI$4+(ED66+ED67+ED68+EF66+EF67+EF68)*Cadeirante/30*GI$4,IF(C66=3,IF(EC69+EE69=10,Fixo/30*GI$4+(EC66+EC67+EC68+EE66+EE67+EE68)*Percapita/30*GI$4+(ED69+EF69)*Cadeirante/30*GI$4,IF(EC69+EE69&lt;=9,(EC69+EE69)*Crechee/30*GI$4)+(ED69+EF69)*Cadeirante/30*GI$4+(EC66+EC67+EC68+EE66+EE67+EE68)*Percapita/30*GI$4)+IF(EC69+EE69&gt;=11,Fixo/30*GI$4+(EC69+EE69-10)*Crechee/30*GI$4,0),IF(C66=2,IF(ED66+ED67+ED68+ED69+EF66+EF67+EF68+EF69=1,Cadeirante/30*GI$4,IF(ED66+ED67+ED68+ED69+EF66+EF67+EF68+EF69=2,Fixo/30*GI$4,IF(ED66+ED67+ED68+ED69+EF66+EF67+EF68+EF69&gt;2,Fixo/30*GI$4+(ED66+ED67+ED68+ED69+EF66+EF67+EF68+EF69-2)*Cadeirante/30*GI$4)))+(EC66+EC67+EC68+EE66+EE67+EE68)*Percapita/30*GI$4+(EC69+EE69)*Crechee/30*GI$4,IF(C66=1,IF(EC66+EC67+EC68+ED66+ED67+ED68+EE66+EE67+EE68+EF66+EF67+EF68&lt;=15,(EC66+EC67+EC68+EE66+EE67+EE68)*Percapita/30*GI$4,IF(EC66+EC67+EC68+ED66+ED67+ED68+EE66+EE67+EE68+EF66+EF67+EF68&gt;=16,Fixo/30*GI$4+(EC66+EC67+EC68+ED66+ED67+ED68+EE66+EE67+EE68+EF66+EF67-16)*Percapita/30*GI$4))))))</f>
        <v>0</v>
      </c>
      <c r="GJ66" s="177">
        <f>IF(C66=4,SUM(EG66+EG67+EG68+EI66+EI67+EI68)*Percapita/30*GJ$4+(EH66+EH67+EH68+EJ66+EJ67+EJ68)*Cadeirante/30*GJ$4,IF(C66=3,IF(EG69+EI69=10,Fixo/30*GJ$4+(EG66+EG67+EG68+EI66+EI67+EI68)*Percapita/30*GJ$4+(EH69+EJ69)*Cadeirante/30*GJ$4,IF(EG69+EI69&lt;=9,(EG69+EI69)*Crechee/30*GJ$4)+(EH69+EJ69)*Cadeirante/30*GJ$4+(EG66+EG67+EG68+EI66+EI67+EI68)*Percapita/30*GJ$4)+IF(EG69+EI69&gt;=11,Fixo/30*GJ$4+(EG69+EI69-10)*Crechee/30*GJ$4,0),IF(C66=2,IF(EH66+EH67+EH68+EH69+EJ66+EJ67+EJ68+EJ69=1,Cadeirante/30*GJ$4,IF(EH66+EH67+EH68+EH69+EJ66+EJ67+EJ68+EJ69=2,Fixo/30*GJ$4,IF(EH66+EH67+EH68+EH69+EJ66+EJ67+EJ68+EJ69&gt;2,Fixo/30*GJ$4+(EH66+EH67+EH68+EH69+EJ66+EJ67+EJ68+EJ69-2)*Cadeirante/30*GJ$4)))+(EG66+EG67+EG68+EI66+EI67+EI68)*Percapita/30*GJ$4+(EG69+EI69)*Crechee/30*GJ$4,IF(C66=1,IF(EG66+EG67+EG68+EH66+EH67+EH68+EI66+EI67+EI68+EJ66+EJ67+EJ68&lt;=15,(EG66+EG67+EG68+EI66+EI67+EI68)*Percapita/30*GJ$4,IF(EG66+EG67+EG68+EH66+EH67+EH68+EI66+EI67+EI68+EJ66+EJ67+EJ68&gt;=16,Fixo/30*GJ$4+(EG66+EG67+EG68+EH66+EH67+EH68+EI66+EI67+EI68+EJ66+EJ67-16)*Percapita/30*GJ$4))))))</f>
        <v>0</v>
      </c>
      <c r="GK66" s="178"/>
      <c r="GL66" s="103">
        <f t="shared" si="30"/>
        <v>0</v>
      </c>
      <c r="GM66" s="124"/>
      <c r="GN66" s="104">
        <f>SUMIF(V66:V69,"&lt;0")*Cadeirante/30*GN$4+SUMIF(X66:X69,"&lt;0")*Cadeirante/30*GN$4</f>
        <v>0</v>
      </c>
      <c r="GO66" s="104">
        <f>SUMIF(Z66:Z69,"&lt;0")*Cadeirante/30*GO$4+SUMIF(AB66:AB69,"&lt;0")*Cadeirante/30*GO$4</f>
        <v>0</v>
      </c>
      <c r="GP66" s="104">
        <f>SUMIF(AD66:AD69,"&lt;0")*Cadeirante/30*GP$4+SUMIF(AF66:AF69,"&lt;0")*Cadeirante/30*GP$4</f>
        <v>0</v>
      </c>
      <c r="GQ66" s="104">
        <f>SUMIF(AH66:AH69,"&lt;0")*Cadeirante/30*GQ$4+SUMIF(AJ66:AJ69,"&lt;0")*Cadeirante/30*GQ$4</f>
        <v>0</v>
      </c>
      <c r="GR66" s="104">
        <f>SUMIF(AL66:AL69,"&lt;0")*Cadeirante/30*GR$4+SUMIF(AN66:AN69,"&lt;0")*Cadeirante/30*GR$4</f>
        <v>0</v>
      </c>
      <c r="GS66" s="104">
        <f>SUMIF(AP66:AP69,"&lt;0")*Cadeirante/30*GS$4+SUMIF(AR66:AR69,"&lt;0")*Cadeirante/30*GS$4</f>
        <v>0</v>
      </c>
      <c r="GT66" s="104">
        <f>SUMIF(AT66:AT69,"&lt;0")*Cadeirante/30*GT$4+SUMIF(AV66:AV69,"&lt;0")*Cadeirante/30*GT$4</f>
        <v>0</v>
      </c>
      <c r="GU66" s="104">
        <f>SUMIF(AX66:AX69,"&lt;0")*Cadeirante/30*GU$4+SUMIF(AZ66:AZ69,"&lt;0")*Cadeirante/30*GU$4</f>
        <v>0</v>
      </c>
      <c r="GV66" s="104">
        <f>SUMIF(BB66:BB69,"&lt;0")*Cadeirante/30*GV$4+SUMIF(BD66:BD69,"&lt;0")*Cadeirante/30*GV$4</f>
        <v>0</v>
      </c>
      <c r="GW66" s="104">
        <f>SUMIF(BF66:BF69,"&lt;0")*Cadeirante/30*GW$4+SUMIF(BH66:BH69,"&lt;0")*Cadeirante/30*GW$4</f>
        <v>0</v>
      </c>
      <c r="GX66" s="104">
        <f>SUMIF(BJ66:BJ69,"&lt;0")*Cadeirante/30*GX$4+SUMIF(BL66:BL69,"&lt;0")*Cadeirante/30*GX$4</f>
        <v>0</v>
      </c>
      <c r="GY66" s="104">
        <f>SUMIF(BN66:BN69,"&lt;0")*Cadeirante/30*GY$4+SUMIF(BP66:BP69,"&lt;0")*Cadeirante/30*GY$4</f>
        <v>0</v>
      </c>
      <c r="GZ66" s="104">
        <f>SUMIF(BR66:BR69,"&lt;0")*Cadeirante/30*GZ$4+SUMIF(BT66:BT69,"&lt;0")*Cadeirante/30*GZ$4</f>
        <v>0</v>
      </c>
      <c r="HA66" s="104">
        <f>SUMIF(BV66:BV69,"&lt;0")*Cadeirante/30*HA$4+SUMIF(BX66:BX69,"&lt;0")*Cadeirante/30*HA$4</f>
        <v>0</v>
      </c>
      <c r="HB66" s="104">
        <f>SUMIF(BZ66:BZ69,"&lt;0")*Cadeirante/30*HB$4+SUMIF(CB66:CB69,"&lt;0")*Cadeirante/30*HB$4</f>
        <v>0</v>
      </c>
      <c r="HC66" s="104">
        <f>SUMIF(CD66:CD69,"&lt;0")*Cadeirante/30*HC$4+SUMIF(CF66:CF69,"&lt;0")*Cadeirante/30*HC$4</f>
        <v>0</v>
      </c>
      <c r="HD66" s="104">
        <f>SUMIF(CH66:CH69,"&lt;0")*Cadeirante/30*HD$4+SUMIF(CJ66:CJ69,"&lt;0")*Cadeirante/30*HD$4</f>
        <v>0</v>
      </c>
      <c r="HE66" s="104">
        <f>SUMIF(CL66:CL69,"&lt;0")*Cadeirante/30*HE$4+SUMIF(CN66:CN69,"&lt;0")*Cadeirante/30*HE$4</f>
        <v>0</v>
      </c>
      <c r="HF66" s="104">
        <f>SUMIF(CP66:CP69,"&lt;0")*Cadeirante/30*HF$4+SUMIF(CR66:CR69,"&lt;0")*Cadeirante/30*HF$4</f>
        <v>0</v>
      </c>
      <c r="HG66" s="104">
        <f>SUMIF(CT66:CT69,"&lt;0")*Cadeirante/30*HG$4+SUMIF(CV66:CV69,"&lt;0")*Cadeirante/30*HG$4</f>
        <v>0</v>
      </c>
      <c r="HH66" s="104">
        <f>SUMIF(CX66:CX69,"&lt;0")*Cadeirante/30*HH$4+SUMIF(CZ66:CZ69,"&lt;0")*Cadeirante/30*HH$4</f>
        <v>0</v>
      </c>
      <c r="HI66" s="104">
        <f>SUMIF(DB66:DB69,"&lt;0")*Cadeirante/30*HI$4+SUMIF(DD66:DD69,"&lt;0")*Cadeirante/30*HI$4</f>
        <v>0</v>
      </c>
      <c r="HJ66" s="104">
        <f>SUMIF(DF66:DF69,"&lt;0")*Cadeirante/30*HJ$4+SUMIF(DH66:DH69,"&lt;0")*Cadeirante/30*HJ$4</f>
        <v>0</v>
      </c>
      <c r="HK66" s="104">
        <f>SUMIF(DJ66:DJ69,"&lt;0")*Cadeirante/30*HK$4+SUMIF(DL66:DL69,"&lt;0")*Cadeirante/30*HK$4</f>
        <v>0</v>
      </c>
      <c r="HL66" s="104">
        <f>SUMIF(DN66:DN69,"&lt;0")*Cadeirante/30*HL$4+SUMIF(DP66:DP69,"&lt;0")*Cadeirante/30*HL$4</f>
        <v>0</v>
      </c>
      <c r="HM66" s="104">
        <f>SUMIF(DR66:DR69,"&lt;0")*Cadeirante/30*HM$4+SUMIF(DT66:DT69,"&lt;0")*Cadeirante/30*HM$4</f>
        <v>0</v>
      </c>
      <c r="HN66" s="104">
        <f>SUMIF(DV66:DV69,"&lt;0")*Cadeirante/30*HN$4+SUMIF(DX66:DX69,"&lt;0")*Cadeirante/30*HN$4</f>
        <v>0</v>
      </c>
      <c r="HO66" s="104">
        <f>SUMIF(DZ66:DZ69,"&lt;0")*Cadeirante/30*HO$4+SUMIF(EB66:EB69,"&lt;0")*Cadeirante/30*HO$4</f>
        <v>0</v>
      </c>
      <c r="HP66" s="104">
        <f>SUMIF(ED66:ED69,"&lt;0")*Cadeirante/30*HP$4+SUMIF(EF66:EF69,"&lt;0")*Cadeirante/30*HP$4</f>
        <v>0</v>
      </c>
      <c r="HQ66" s="64"/>
      <c r="HR66" s="64"/>
      <c r="HS66" s="64"/>
      <c r="HT66" s="64"/>
      <c r="HU66" s="64"/>
      <c r="HV66" s="64"/>
      <c r="HW66" s="176">
        <v>17629.309999999998</v>
      </c>
      <c r="HX66" s="64"/>
      <c r="HY66" s="280">
        <f>IF(ISTEXT(EM66), VALUE(EM66), EM66)</f>
        <v>0</v>
      </c>
      <c r="HZ66" s="280">
        <f>IF(ISTEXT(EN66), VALUE(EN66), EN66)</f>
        <v>0</v>
      </c>
      <c r="IA66" s="280">
        <f>IF(ISTEXT(EO66), VALUE(EO66), EO66)</f>
        <v>0</v>
      </c>
      <c r="IB66" s="64" t="b">
        <f>HW66=FE66</f>
        <v>0</v>
      </c>
      <c r="IC66" s="64"/>
    </row>
    <row r="67" spans="1:237" s="106" customFormat="1" ht="22.5" customHeight="1" x14ac:dyDescent="0.25">
      <c r="A67" s="368" t="s">
        <v>3242</v>
      </c>
      <c r="B67" s="369" t="s">
        <v>3243</v>
      </c>
      <c r="C67" s="370" t="s">
        <v>3192</v>
      </c>
      <c r="D67" s="371" t="s">
        <v>3244</v>
      </c>
      <c r="E67" s="371" t="s">
        <v>3245</v>
      </c>
      <c r="F67" s="372" t="s">
        <v>3181</v>
      </c>
      <c r="G67" s="372" t="s">
        <v>3182</v>
      </c>
      <c r="H67" s="373" t="s">
        <v>1320</v>
      </c>
      <c r="I67" s="374" t="s">
        <v>1320</v>
      </c>
      <c r="J67" s="421" t="s">
        <v>3183</v>
      </c>
      <c r="K67" s="421" t="s">
        <v>3185</v>
      </c>
      <c r="L67" s="329">
        <f>CONTINUA!BV67</f>
        <v>0</v>
      </c>
      <c r="M67" s="329">
        <f>CONTINUA!BW67</f>
        <v>0</v>
      </c>
      <c r="N67" s="657"/>
      <c r="O67" s="658" t="s">
        <v>3338</v>
      </c>
      <c r="P67" s="659">
        <v>0</v>
      </c>
      <c r="Q67" s="400"/>
      <c r="R67" s="401"/>
      <c r="S67" s="400"/>
      <c r="T67" s="401"/>
      <c r="U67" s="400"/>
      <c r="V67" s="401"/>
      <c r="W67" s="400"/>
      <c r="X67" s="401"/>
      <c r="Y67" s="400"/>
      <c r="Z67" s="401"/>
      <c r="AA67" s="400"/>
      <c r="AB67" s="401"/>
      <c r="AC67" s="400"/>
      <c r="AD67" s="401"/>
      <c r="AE67" s="400"/>
      <c r="AF67" s="401"/>
      <c r="AG67" s="400"/>
      <c r="AH67" s="401"/>
      <c r="AI67" s="400"/>
      <c r="AJ67" s="401"/>
      <c r="AK67" s="400"/>
      <c r="AL67" s="401"/>
      <c r="AM67" s="400"/>
      <c r="AN67" s="401"/>
      <c r="AO67" s="400"/>
      <c r="AP67" s="401"/>
      <c r="AQ67" s="400"/>
      <c r="AR67" s="401"/>
      <c r="AS67" s="400"/>
      <c r="AT67" s="401"/>
      <c r="AU67" s="400"/>
      <c r="AV67" s="401"/>
      <c r="AW67" s="400"/>
      <c r="AX67" s="401"/>
      <c r="AY67" s="400"/>
      <c r="AZ67" s="401"/>
      <c r="BA67" s="400"/>
      <c r="BB67" s="401"/>
      <c r="BC67" s="400"/>
      <c r="BD67" s="401"/>
      <c r="BE67" s="400"/>
      <c r="BF67" s="401"/>
      <c r="BG67" s="400"/>
      <c r="BH67" s="401"/>
      <c r="BI67" s="400"/>
      <c r="BJ67" s="401"/>
      <c r="BK67" s="400"/>
      <c r="BL67" s="401"/>
      <c r="BM67" s="400"/>
      <c r="BN67" s="401"/>
      <c r="BO67" s="400"/>
      <c r="BP67" s="401"/>
      <c r="BQ67" s="400"/>
      <c r="BR67" s="401"/>
      <c r="BS67" s="400"/>
      <c r="BT67" s="401"/>
      <c r="BU67" s="400"/>
      <c r="BV67" s="401"/>
      <c r="BW67" s="400"/>
      <c r="BX67" s="401"/>
      <c r="BY67" s="400"/>
      <c r="BZ67" s="401"/>
      <c r="CA67" s="400"/>
      <c r="CB67" s="401"/>
      <c r="CC67" s="400"/>
      <c r="CD67" s="401"/>
      <c r="CE67" s="400"/>
      <c r="CF67" s="401"/>
      <c r="CG67" s="400"/>
      <c r="CH67" s="401"/>
      <c r="CI67" s="400"/>
      <c r="CJ67" s="401"/>
      <c r="CK67" s="400"/>
      <c r="CL67" s="401"/>
      <c r="CM67" s="400"/>
      <c r="CN67" s="401"/>
      <c r="CO67" s="400"/>
      <c r="CP67" s="401"/>
      <c r="CQ67" s="400"/>
      <c r="CR67" s="401"/>
      <c r="CS67" s="400"/>
      <c r="CT67" s="401"/>
      <c r="CU67" s="400"/>
      <c r="CV67" s="401"/>
      <c r="CW67" s="400"/>
      <c r="CX67" s="401"/>
      <c r="CY67" s="400"/>
      <c r="CZ67" s="401"/>
      <c r="DA67" s="400"/>
      <c r="DB67" s="401"/>
      <c r="DC67" s="400"/>
      <c r="DD67" s="401"/>
      <c r="DE67" s="400"/>
      <c r="DF67" s="401"/>
      <c r="DG67" s="400"/>
      <c r="DH67" s="401"/>
      <c r="DI67" s="400"/>
      <c r="DJ67" s="401"/>
      <c r="DK67" s="400"/>
      <c r="DL67" s="401"/>
      <c r="DM67" s="400"/>
      <c r="DN67" s="401"/>
      <c r="DO67" s="400"/>
      <c r="DP67" s="401"/>
      <c r="DQ67" s="400"/>
      <c r="DR67" s="401"/>
      <c r="DS67" s="400"/>
      <c r="DT67" s="401"/>
      <c r="DU67" s="400"/>
      <c r="DV67" s="401"/>
      <c r="DW67" s="400"/>
      <c r="DX67" s="401"/>
      <c r="DY67" s="400"/>
      <c r="DZ67" s="401"/>
      <c r="EA67" s="400"/>
      <c r="EB67" s="401"/>
      <c r="EC67" s="400"/>
      <c r="ED67" s="401"/>
      <c r="EE67" s="400"/>
      <c r="EF67" s="401"/>
      <c r="EG67" s="400"/>
      <c r="EH67" s="401"/>
      <c r="EI67" s="400"/>
      <c r="EJ67" s="447"/>
      <c r="EK67" s="511"/>
      <c r="EL67" s="514"/>
      <c r="EM67" s="448"/>
      <c r="EN67" s="344"/>
      <c r="EO67" s="345"/>
      <c r="EP67" s="171">
        <f t="shared" si="22"/>
        <v>0</v>
      </c>
      <c r="EQ67" s="171">
        <f t="shared" si="23"/>
        <v>0</v>
      </c>
      <c r="ER67" s="171">
        <f t="shared" si="24"/>
        <v>0</v>
      </c>
      <c r="ES67" s="171">
        <f t="shared" si="25"/>
        <v>0</v>
      </c>
      <c r="ET67" s="171">
        <f t="shared" si="26"/>
        <v>0</v>
      </c>
      <c r="EU67" s="171">
        <f t="shared" si="27"/>
        <v>0</v>
      </c>
      <c r="EV67" s="172">
        <f t="shared" si="28"/>
        <v>0</v>
      </c>
      <c r="EW67" s="173"/>
      <c r="EX67" s="248">
        <f t="shared" si="85"/>
        <v>0</v>
      </c>
      <c r="EY67" s="174">
        <f>(L67*regular)+(M67*Cadeirantee)</f>
        <v>0</v>
      </c>
      <c r="EZ67" s="249">
        <f>SUMIF(FG67:GJ67,"&gt;0")</f>
        <v>0</v>
      </c>
      <c r="FA67" s="249">
        <f>SUMIF(FG67:GJ67,"&lt;0")+SUMIF(GN67:HP67,"&lt;0")</f>
        <v>0</v>
      </c>
      <c r="FB67" s="174">
        <v>0</v>
      </c>
      <c r="FC67" s="126">
        <f>N67*km*'VALORES TABELA'!$B$13</f>
        <v>0</v>
      </c>
      <c r="FD67" s="250">
        <f t="shared" ref="FD67:FD70" si="86">GL67</f>
        <v>0</v>
      </c>
      <c r="FE67" s="105"/>
      <c r="FF67" s="119"/>
      <c r="FG67" s="119"/>
      <c r="FH67" s="119"/>
      <c r="FI67" s="119"/>
      <c r="FJ67" s="119"/>
      <c r="FK67" s="119"/>
      <c r="FL67" s="119"/>
      <c r="FM67" s="119"/>
      <c r="FN67" s="119"/>
      <c r="FO67" s="119"/>
      <c r="FP67" s="119"/>
      <c r="FQ67" s="119"/>
      <c r="FR67" s="119"/>
      <c r="FS67" s="119"/>
      <c r="FT67" s="119"/>
      <c r="FU67" s="119"/>
      <c r="FV67" s="119"/>
      <c r="FW67" s="119"/>
      <c r="FX67" s="119"/>
      <c r="FY67" s="119"/>
      <c r="FZ67" s="119"/>
      <c r="GA67" s="119"/>
      <c r="GB67" s="119"/>
      <c r="GC67" s="119"/>
      <c r="GD67" s="119"/>
      <c r="GE67" s="119"/>
      <c r="GF67" s="119"/>
      <c r="GG67" s="119"/>
      <c r="GH67" s="119"/>
      <c r="GI67" s="119"/>
      <c r="GJ67" s="119"/>
      <c r="GK67" s="251"/>
      <c r="GL67" s="103">
        <f t="shared" si="30"/>
        <v>0</v>
      </c>
      <c r="GM67" s="124"/>
      <c r="GN67" s="104"/>
      <c r="GO67" s="104"/>
      <c r="GP67" s="104"/>
      <c r="GQ67" s="104"/>
      <c r="GR67" s="104"/>
      <c r="GS67" s="104"/>
      <c r="GT67" s="104"/>
      <c r="GU67" s="104"/>
      <c r="GV67" s="104"/>
      <c r="GW67" s="104"/>
      <c r="GX67" s="104"/>
      <c r="GY67" s="104"/>
      <c r="GZ67" s="104"/>
      <c r="HA67" s="104"/>
      <c r="HB67" s="104"/>
      <c r="HC67" s="104"/>
      <c r="HD67" s="104"/>
      <c r="HE67" s="104"/>
      <c r="HF67" s="104"/>
      <c r="HG67" s="104"/>
      <c r="HH67" s="104"/>
      <c r="HI67" s="104"/>
      <c r="HJ67" s="104"/>
      <c r="HK67" s="104"/>
      <c r="HL67" s="104"/>
      <c r="HM67" s="104"/>
      <c r="HN67" s="104"/>
      <c r="HO67" s="104"/>
      <c r="HP67" s="104"/>
      <c r="HQ67" s="64"/>
      <c r="HR67" s="64"/>
      <c r="HS67" s="64"/>
      <c r="HT67" s="64"/>
      <c r="HU67" s="64"/>
      <c r="HV67" s="64"/>
      <c r="HW67" s="105"/>
      <c r="HX67" s="64"/>
      <c r="HY67" s="280">
        <f t="shared" ref="HY67:HY70" si="87">IF(ISTEXT(EM67), VALUE(EM67), EM67)</f>
        <v>0</v>
      </c>
      <c r="HZ67" s="280">
        <f t="shared" ref="HZ67:HZ70" si="88">IF(ISTEXT(EN67), VALUE(EN67), EN67)</f>
        <v>0</v>
      </c>
      <c r="IA67" s="280">
        <f t="shared" ref="IA67:IA70" si="89">IF(ISTEXT(EO67), VALUE(EO67), EO67)</f>
        <v>0</v>
      </c>
      <c r="IB67" s="64"/>
      <c r="IC67" s="64"/>
    </row>
    <row r="68" spans="1:237" s="106" customFormat="1" ht="22.5" customHeight="1" x14ac:dyDescent="0.25">
      <c r="A68" s="368" t="s">
        <v>3242</v>
      </c>
      <c r="B68" s="369" t="s">
        <v>3243</v>
      </c>
      <c r="C68" s="375" t="s">
        <v>3192</v>
      </c>
      <c r="D68" s="371" t="s">
        <v>3244</v>
      </c>
      <c r="E68" s="371" t="s">
        <v>3245</v>
      </c>
      <c r="F68" s="376" t="s">
        <v>3181</v>
      </c>
      <c r="G68" s="376" t="s">
        <v>3182</v>
      </c>
      <c r="H68" s="373" t="s">
        <v>1320</v>
      </c>
      <c r="I68" s="374" t="s">
        <v>1320</v>
      </c>
      <c r="J68" s="421" t="s">
        <v>3183</v>
      </c>
      <c r="K68" s="422" t="s">
        <v>3186</v>
      </c>
      <c r="L68" s="329">
        <f>CONTINUA!BV68</f>
        <v>0</v>
      </c>
      <c r="M68" s="329">
        <f>CONTINUA!BW68</f>
        <v>0</v>
      </c>
      <c r="N68" s="657"/>
      <c r="O68" s="658" t="s">
        <v>3338</v>
      </c>
      <c r="P68" s="659">
        <v>0</v>
      </c>
      <c r="Q68" s="400">
        <v>9</v>
      </c>
      <c r="R68" s="401"/>
      <c r="S68" s="400"/>
      <c r="T68" s="401"/>
      <c r="U68" s="400"/>
      <c r="V68" s="401"/>
      <c r="W68" s="400"/>
      <c r="X68" s="401"/>
      <c r="Y68" s="400"/>
      <c r="Z68" s="401"/>
      <c r="AA68" s="400"/>
      <c r="AB68" s="401"/>
      <c r="AC68" s="400"/>
      <c r="AD68" s="401"/>
      <c r="AE68" s="400"/>
      <c r="AF68" s="401"/>
      <c r="AG68" s="400"/>
      <c r="AH68" s="401"/>
      <c r="AI68" s="400"/>
      <c r="AJ68" s="401"/>
      <c r="AK68" s="400"/>
      <c r="AL68" s="401"/>
      <c r="AM68" s="400"/>
      <c r="AN68" s="401"/>
      <c r="AO68" s="400"/>
      <c r="AP68" s="401"/>
      <c r="AQ68" s="400"/>
      <c r="AR68" s="401"/>
      <c r="AS68" s="400"/>
      <c r="AT68" s="401"/>
      <c r="AU68" s="400"/>
      <c r="AV68" s="401"/>
      <c r="AW68" s="400"/>
      <c r="AX68" s="401"/>
      <c r="AY68" s="400"/>
      <c r="AZ68" s="401"/>
      <c r="BA68" s="400"/>
      <c r="BB68" s="401"/>
      <c r="BC68" s="400"/>
      <c r="BD68" s="401"/>
      <c r="BE68" s="400"/>
      <c r="BF68" s="401"/>
      <c r="BG68" s="400"/>
      <c r="BH68" s="401"/>
      <c r="BI68" s="400"/>
      <c r="BJ68" s="401"/>
      <c r="BK68" s="400"/>
      <c r="BL68" s="401"/>
      <c r="BM68" s="400"/>
      <c r="BN68" s="401"/>
      <c r="BO68" s="400"/>
      <c r="BP68" s="401"/>
      <c r="BQ68" s="400"/>
      <c r="BR68" s="401"/>
      <c r="BS68" s="400"/>
      <c r="BT68" s="401"/>
      <c r="BU68" s="400"/>
      <c r="BV68" s="401"/>
      <c r="BW68" s="400"/>
      <c r="BX68" s="401"/>
      <c r="BY68" s="400"/>
      <c r="BZ68" s="401"/>
      <c r="CA68" s="400"/>
      <c r="CB68" s="401"/>
      <c r="CC68" s="400"/>
      <c r="CD68" s="401"/>
      <c r="CE68" s="400"/>
      <c r="CF68" s="401"/>
      <c r="CG68" s="400"/>
      <c r="CH68" s="401"/>
      <c r="CI68" s="400"/>
      <c r="CJ68" s="401"/>
      <c r="CK68" s="400"/>
      <c r="CL68" s="401"/>
      <c r="CM68" s="400"/>
      <c r="CN68" s="401"/>
      <c r="CO68" s="400"/>
      <c r="CP68" s="401"/>
      <c r="CQ68" s="400"/>
      <c r="CR68" s="401"/>
      <c r="CS68" s="400"/>
      <c r="CT68" s="401"/>
      <c r="CU68" s="400"/>
      <c r="CV68" s="401"/>
      <c r="CW68" s="400"/>
      <c r="CX68" s="401"/>
      <c r="CY68" s="400"/>
      <c r="CZ68" s="401"/>
      <c r="DA68" s="400"/>
      <c r="DB68" s="401"/>
      <c r="DC68" s="400"/>
      <c r="DD68" s="401"/>
      <c r="DE68" s="400"/>
      <c r="DF68" s="401"/>
      <c r="DG68" s="400"/>
      <c r="DH68" s="401"/>
      <c r="DI68" s="400"/>
      <c r="DJ68" s="401"/>
      <c r="DK68" s="400"/>
      <c r="DL68" s="401"/>
      <c r="DM68" s="400"/>
      <c r="DN68" s="401"/>
      <c r="DO68" s="400"/>
      <c r="DP68" s="401"/>
      <c r="DQ68" s="400"/>
      <c r="DR68" s="401"/>
      <c r="DS68" s="400"/>
      <c r="DT68" s="401"/>
      <c r="DU68" s="400"/>
      <c r="DV68" s="401"/>
      <c r="DW68" s="400"/>
      <c r="DX68" s="401"/>
      <c r="DY68" s="400"/>
      <c r="DZ68" s="401"/>
      <c r="EA68" s="400"/>
      <c r="EB68" s="401"/>
      <c r="EC68" s="400"/>
      <c r="ED68" s="401"/>
      <c r="EE68" s="400"/>
      <c r="EF68" s="401"/>
      <c r="EG68" s="400"/>
      <c r="EH68" s="401"/>
      <c r="EI68" s="400"/>
      <c r="EJ68" s="447"/>
      <c r="EK68" s="511"/>
      <c r="EL68" s="514"/>
      <c r="EM68" s="448"/>
      <c r="EN68" s="344"/>
      <c r="EO68" s="345"/>
      <c r="EP68" s="171">
        <f t="shared" si="22"/>
        <v>9</v>
      </c>
      <c r="EQ68" s="171">
        <f t="shared" si="23"/>
        <v>0</v>
      </c>
      <c r="ER68" s="171">
        <f t="shared" si="24"/>
        <v>0</v>
      </c>
      <c r="ES68" s="171">
        <f t="shared" si="25"/>
        <v>0</v>
      </c>
      <c r="ET68" s="171">
        <f t="shared" si="26"/>
        <v>0</v>
      </c>
      <c r="EU68" s="171">
        <f t="shared" si="27"/>
        <v>0</v>
      </c>
      <c r="EV68" s="172">
        <f t="shared" si="28"/>
        <v>9</v>
      </c>
      <c r="EW68" s="125"/>
      <c r="EX68" s="248">
        <f t="shared" si="85"/>
        <v>0</v>
      </c>
      <c r="EY68" s="174">
        <f>(L68*regular)+(M68*Cadeirantee)</f>
        <v>0</v>
      </c>
      <c r="EZ68" s="249">
        <f>SUMIF(FG68:GJ68,"&gt;0")</f>
        <v>0</v>
      </c>
      <c r="FA68" s="249">
        <f>SUMIF(FG68:GJ68,"&lt;0")+SUMIF(GN68:HP68,"&lt;0")</f>
        <v>0</v>
      </c>
      <c r="FB68" s="174">
        <v>0</v>
      </c>
      <c r="FC68" s="126">
        <f>N68*km*'VALORES TABELA'!$B$13</f>
        <v>0</v>
      </c>
      <c r="FD68" s="250">
        <f t="shared" si="86"/>
        <v>0</v>
      </c>
      <c r="FE68" s="105"/>
      <c r="FF68" s="108"/>
      <c r="FG68" s="108"/>
      <c r="FH68" s="108"/>
      <c r="FI68" s="108"/>
      <c r="FJ68" s="108"/>
      <c r="FK68" s="108"/>
      <c r="FL68" s="108"/>
      <c r="FM68" s="108"/>
      <c r="FN68" s="108"/>
      <c r="FO68" s="108"/>
      <c r="FP68" s="108"/>
      <c r="FQ68" s="108"/>
      <c r="FR68" s="108"/>
      <c r="FS68" s="108"/>
      <c r="FT68" s="108"/>
      <c r="FU68" s="108"/>
      <c r="FV68" s="108"/>
      <c r="FW68" s="108"/>
      <c r="FX68" s="108"/>
      <c r="FY68" s="108"/>
      <c r="FZ68" s="108"/>
      <c r="GA68" s="108"/>
      <c r="GB68" s="108"/>
      <c r="GC68" s="108"/>
      <c r="GD68" s="108"/>
      <c r="GE68" s="108"/>
      <c r="GF68" s="108"/>
      <c r="GG68" s="108"/>
      <c r="GH68" s="108"/>
      <c r="GI68" s="108"/>
      <c r="GJ68" s="108"/>
      <c r="GK68" s="251"/>
      <c r="GL68" s="103">
        <f t="shared" si="30"/>
        <v>0</v>
      </c>
      <c r="GM68" s="124"/>
      <c r="GN68" s="104"/>
      <c r="GO68" s="104"/>
      <c r="GP68" s="104"/>
      <c r="GQ68" s="104"/>
      <c r="GR68" s="104"/>
      <c r="GS68" s="104"/>
      <c r="GT68" s="104"/>
      <c r="GU68" s="104"/>
      <c r="GV68" s="104"/>
      <c r="GW68" s="104"/>
      <c r="GX68" s="104"/>
      <c r="GY68" s="104"/>
      <c r="GZ68" s="104"/>
      <c r="HA68" s="104"/>
      <c r="HB68" s="104"/>
      <c r="HC68" s="104"/>
      <c r="HD68" s="104"/>
      <c r="HE68" s="104"/>
      <c r="HF68" s="104"/>
      <c r="HG68" s="104"/>
      <c r="HH68" s="104"/>
      <c r="HI68" s="104"/>
      <c r="HJ68" s="104"/>
      <c r="HK68" s="104"/>
      <c r="HL68" s="104"/>
      <c r="HM68" s="104"/>
      <c r="HN68" s="104"/>
      <c r="HO68" s="104"/>
      <c r="HP68" s="104"/>
      <c r="HQ68" s="64"/>
      <c r="HR68" s="64"/>
      <c r="HS68" s="64"/>
      <c r="HT68" s="64"/>
      <c r="HU68" s="64"/>
      <c r="HV68" s="64"/>
      <c r="HW68" s="105"/>
      <c r="HX68" s="64"/>
      <c r="HY68" s="280">
        <f t="shared" si="87"/>
        <v>0</v>
      </c>
      <c r="HZ68" s="280">
        <f t="shared" si="88"/>
        <v>0</v>
      </c>
      <c r="IA68" s="280">
        <f t="shared" si="89"/>
        <v>0</v>
      </c>
      <c r="IB68" s="64"/>
      <c r="IC68" s="64"/>
    </row>
    <row r="69" spans="1:237" s="106" customFormat="1" ht="22.5" customHeight="1" x14ac:dyDescent="0.25">
      <c r="A69" s="368" t="s">
        <v>3242</v>
      </c>
      <c r="B69" s="369" t="s">
        <v>3243</v>
      </c>
      <c r="C69" s="375" t="s">
        <v>3192</v>
      </c>
      <c r="D69" s="371" t="s">
        <v>3244</v>
      </c>
      <c r="E69" s="371" t="s">
        <v>3245</v>
      </c>
      <c r="F69" s="376" t="s">
        <v>3181</v>
      </c>
      <c r="G69" s="376" t="s">
        <v>3182</v>
      </c>
      <c r="H69" s="373" t="s">
        <v>1320</v>
      </c>
      <c r="I69" s="374" t="s">
        <v>1320</v>
      </c>
      <c r="J69" s="421" t="s">
        <v>3183</v>
      </c>
      <c r="K69" s="423" t="s">
        <v>3187</v>
      </c>
      <c r="L69" s="329">
        <f>CONTINUA!BV69</f>
        <v>0</v>
      </c>
      <c r="M69" s="329">
        <f>CONTINUA!BW69</f>
        <v>0</v>
      </c>
      <c r="N69" s="657"/>
      <c r="O69" s="658" t="s">
        <v>3338</v>
      </c>
      <c r="P69" s="659">
        <v>0</v>
      </c>
      <c r="Q69" s="400"/>
      <c r="R69" s="401"/>
      <c r="S69" s="400"/>
      <c r="T69" s="401"/>
      <c r="U69" s="400"/>
      <c r="V69" s="401"/>
      <c r="W69" s="400"/>
      <c r="X69" s="401"/>
      <c r="Y69" s="400"/>
      <c r="Z69" s="401"/>
      <c r="AA69" s="400"/>
      <c r="AB69" s="401"/>
      <c r="AC69" s="400"/>
      <c r="AD69" s="401"/>
      <c r="AE69" s="400"/>
      <c r="AF69" s="401"/>
      <c r="AG69" s="400"/>
      <c r="AH69" s="401"/>
      <c r="AI69" s="400"/>
      <c r="AJ69" s="401"/>
      <c r="AK69" s="400"/>
      <c r="AL69" s="401"/>
      <c r="AM69" s="400"/>
      <c r="AN69" s="401"/>
      <c r="AO69" s="400"/>
      <c r="AP69" s="401"/>
      <c r="AQ69" s="400"/>
      <c r="AR69" s="401"/>
      <c r="AS69" s="400"/>
      <c r="AT69" s="401"/>
      <c r="AU69" s="400"/>
      <c r="AV69" s="401"/>
      <c r="AW69" s="400"/>
      <c r="AX69" s="401"/>
      <c r="AY69" s="400"/>
      <c r="AZ69" s="401"/>
      <c r="BA69" s="400"/>
      <c r="BB69" s="401"/>
      <c r="BC69" s="400"/>
      <c r="BD69" s="401"/>
      <c r="BE69" s="400"/>
      <c r="BF69" s="401"/>
      <c r="BG69" s="400"/>
      <c r="BH69" s="401"/>
      <c r="BI69" s="400"/>
      <c r="BJ69" s="401"/>
      <c r="BK69" s="400"/>
      <c r="BL69" s="401"/>
      <c r="BM69" s="400"/>
      <c r="BN69" s="401"/>
      <c r="BO69" s="400"/>
      <c r="BP69" s="401"/>
      <c r="BQ69" s="400"/>
      <c r="BR69" s="401"/>
      <c r="BS69" s="400"/>
      <c r="BT69" s="401"/>
      <c r="BU69" s="400"/>
      <c r="BV69" s="401"/>
      <c r="BW69" s="400"/>
      <c r="BX69" s="401"/>
      <c r="BY69" s="400"/>
      <c r="BZ69" s="401"/>
      <c r="CA69" s="400"/>
      <c r="CB69" s="401"/>
      <c r="CC69" s="400"/>
      <c r="CD69" s="401"/>
      <c r="CE69" s="400"/>
      <c r="CF69" s="401"/>
      <c r="CG69" s="400"/>
      <c r="CH69" s="401"/>
      <c r="CI69" s="400"/>
      <c r="CJ69" s="401"/>
      <c r="CK69" s="400"/>
      <c r="CL69" s="401"/>
      <c r="CM69" s="400"/>
      <c r="CN69" s="401"/>
      <c r="CO69" s="400"/>
      <c r="CP69" s="401"/>
      <c r="CQ69" s="400"/>
      <c r="CR69" s="401"/>
      <c r="CS69" s="400"/>
      <c r="CT69" s="401"/>
      <c r="CU69" s="400"/>
      <c r="CV69" s="401"/>
      <c r="CW69" s="400"/>
      <c r="CX69" s="401"/>
      <c r="CY69" s="400"/>
      <c r="CZ69" s="401"/>
      <c r="DA69" s="400"/>
      <c r="DB69" s="401"/>
      <c r="DC69" s="400"/>
      <c r="DD69" s="401"/>
      <c r="DE69" s="400"/>
      <c r="DF69" s="401"/>
      <c r="DG69" s="400"/>
      <c r="DH69" s="401"/>
      <c r="DI69" s="400"/>
      <c r="DJ69" s="401"/>
      <c r="DK69" s="400"/>
      <c r="DL69" s="401"/>
      <c r="DM69" s="400"/>
      <c r="DN69" s="401"/>
      <c r="DO69" s="400"/>
      <c r="DP69" s="401"/>
      <c r="DQ69" s="400"/>
      <c r="DR69" s="401"/>
      <c r="DS69" s="400"/>
      <c r="DT69" s="401"/>
      <c r="DU69" s="400"/>
      <c r="DV69" s="401"/>
      <c r="DW69" s="400"/>
      <c r="DX69" s="401"/>
      <c r="DY69" s="400"/>
      <c r="DZ69" s="401"/>
      <c r="EA69" s="400"/>
      <c r="EB69" s="401"/>
      <c r="EC69" s="400"/>
      <c r="ED69" s="401"/>
      <c r="EE69" s="400"/>
      <c r="EF69" s="401"/>
      <c r="EG69" s="400"/>
      <c r="EH69" s="401"/>
      <c r="EI69" s="400"/>
      <c r="EJ69" s="447"/>
      <c r="EK69" s="511"/>
      <c r="EL69" s="514"/>
      <c r="EM69" s="448"/>
      <c r="EN69" s="344"/>
      <c r="EO69" s="345"/>
      <c r="EP69" s="171">
        <f t="shared" si="22"/>
        <v>0</v>
      </c>
      <c r="EQ69" s="171">
        <f t="shared" si="23"/>
        <v>0</v>
      </c>
      <c r="ER69" s="171">
        <f t="shared" si="24"/>
        <v>0</v>
      </c>
      <c r="ES69" s="171">
        <f t="shared" si="25"/>
        <v>0</v>
      </c>
      <c r="ET69" s="171">
        <f t="shared" si="26"/>
        <v>0</v>
      </c>
      <c r="EU69" s="171">
        <f t="shared" si="27"/>
        <v>0</v>
      </c>
      <c r="EV69" s="172">
        <f t="shared" si="28"/>
        <v>0</v>
      </c>
      <c r="EW69" s="127"/>
      <c r="EX69" s="248">
        <f t="shared" si="85"/>
        <v>0</v>
      </c>
      <c r="EY69" s="174">
        <f>(L69*regular)+(M69*Cadeirantee)</f>
        <v>0</v>
      </c>
      <c r="EZ69" s="249">
        <f>SUMIF(FG69:GJ69,"&gt;0")</f>
        <v>0</v>
      </c>
      <c r="FA69" s="249">
        <f>SUMIF(FG69:GJ69,"&lt;0")+SUMIF(GN69:HP69,"&lt;0")</f>
        <v>0</v>
      </c>
      <c r="FB69" s="174">
        <v>0</v>
      </c>
      <c r="FC69" s="126">
        <f>N69*km*'VALORES TABELA'!$B$13</f>
        <v>0</v>
      </c>
      <c r="FD69" s="250">
        <f t="shared" si="86"/>
        <v>0</v>
      </c>
      <c r="FE69" s="105"/>
      <c r="FF69" s="118"/>
      <c r="FG69" s="118"/>
      <c r="FH69" s="118"/>
      <c r="FI69" s="118"/>
      <c r="FJ69" s="118"/>
      <c r="FK69" s="118"/>
      <c r="FL69" s="118"/>
      <c r="FM69" s="118"/>
      <c r="FN69" s="118"/>
      <c r="FO69" s="118"/>
      <c r="FP69" s="118"/>
      <c r="FQ69" s="118"/>
      <c r="FR69" s="118"/>
      <c r="FS69" s="118"/>
      <c r="FT69" s="118"/>
      <c r="FU69" s="118"/>
      <c r="FV69" s="118"/>
      <c r="FW69" s="118"/>
      <c r="FX69" s="118"/>
      <c r="FY69" s="118"/>
      <c r="FZ69" s="118"/>
      <c r="GA69" s="118"/>
      <c r="GB69" s="118"/>
      <c r="GC69" s="118"/>
      <c r="GD69" s="118"/>
      <c r="GE69" s="118"/>
      <c r="GF69" s="118"/>
      <c r="GG69" s="118"/>
      <c r="GH69" s="118"/>
      <c r="GI69" s="118"/>
      <c r="GJ69" s="118"/>
      <c r="GK69" s="252"/>
      <c r="GL69" s="103">
        <f t="shared" si="30"/>
        <v>0</v>
      </c>
      <c r="GM69" s="124"/>
      <c r="GN69" s="104"/>
      <c r="GO69" s="104"/>
      <c r="GP69" s="104"/>
      <c r="GQ69" s="104"/>
      <c r="GR69" s="104"/>
      <c r="GS69" s="104"/>
      <c r="GT69" s="104"/>
      <c r="GU69" s="104"/>
      <c r="GV69" s="104"/>
      <c r="GW69" s="104"/>
      <c r="GX69" s="104"/>
      <c r="GY69" s="104"/>
      <c r="GZ69" s="104"/>
      <c r="HA69" s="104"/>
      <c r="HB69" s="104"/>
      <c r="HC69" s="104"/>
      <c r="HD69" s="104"/>
      <c r="HE69" s="104"/>
      <c r="HF69" s="104"/>
      <c r="HG69" s="104"/>
      <c r="HH69" s="104"/>
      <c r="HI69" s="104"/>
      <c r="HJ69" s="104"/>
      <c r="HK69" s="104"/>
      <c r="HL69" s="104"/>
      <c r="HM69" s="104"/>
      <c r="HN69" s="104"/>
      <c r="HO69" s="104"/>
      <c r="HP69" s="104"/>
      <c r="HQ69" s="64"/>
      <c r="HR69" s="65"/>
      <c r="HS69" s="65"/>
      <c r="HT69" s="65"/>
      <c r="HU69" s="65"/>
      <c r="HV69" s="65"/>
      <c r="HW69" s="105"/>
      <c r="HX69" s="65"/>
      <c r="HY69" s="280">
        <f t="shared" si="87"/>
        <v>0</v>
      </c>
      <c r="HZ69" s="280">
        <f t="shared" si="88"/>
        <v>0</v>
      </c>
      <c r="IA69" s="280">
        <f t="shared" si="89"/>
        <v>0</v>
      </c>
      <c r="IB69" s="65"/>
      <c r="IC69" s="65"/>
    </row>
    <row r="70" spans="1:237" s="106" customFormat="1" ht="22.5" customHeight="1" thickBot="1" x14ac:dyDescent="0.3">
      <c r="A70" s="377" t="s">
        <v>3242</v>
      </c>
      <c r="B70" s="378" t="s">
        <v>3243</v>
      </c>
      <c r="C70" s="379" t="s">
        <v>3192</v>
      </c>
      <c r="D70" s="380" t="s">
        <v>3244</v>
      </c>
      <c r="E70" s="380" t="s">
        <v>3245</v>
      </c>
      <c r="F70" s="381" t="s">
        <v>3181</v>
      </c>
      <c r="G70" s="381" t="s">
        <v>3182</v>
      </c>
      <c r="H70" s="382" t="s">
        <v>1320</v>
      </c>
      <c r="I70" s="383" t="s">
        <v>1320</v>
      </c>
      <c r="J70" s="421" t="s">
        <v>3183</v>
      </c>
      <c r="K70" s="424" t="s">
        <v>60</v>
      </c>
      <c r="L70" s="329">
        <f>CONTINUA!BV70</f>
        <v>0</v>
      </c>
      <c r="M70" s="329">
        <f>CONTINUA!BW70</f>
        <v>0</v>
      </c>
      <c r="N70" s="657"/>
      <c r="O70" s="658" t="s">
        <v>3338</v>
      </c>
      <c r="P70" s="659">
        <v>0</v>
      </c>
      <c r="Q70" s="400"/>
      <c r="R70" s="401"/>
      <c r="S70" s="400"/>
      <c r="T70" s="401"/>
      <c r="U70" s="400"/>
      <c r="V70" s="401"/>
      <c r="W70" s="400"/>
      <c r="X70" s="401"/>
      <c r="Y70" s="400"/>
      <c r="Z70" s="401"/>
      <c r="AA70" s="400"/>
      <c r="AB70" s="401"/>
      <c r="AC70" s="400"/>
      <c r="AD70" s="401"/>
      <c r="AE70" s="400"/>
      <c r="AF70" s="401"/>
      <c r="AG70" s="400"/>
      <c r="AH70" s="401"/>
      <c r="AI70" s="400"/>
      <c r="AJ70" s="401"/>
      <c r="AK70" s="400"/>
      <c r="AL70" s="401"/>
      <c r="AM70" s="400"/>
      <c r="AN70" s="401"/>
      <c r="AO70" s="400"/>
      <c r="AP70" s="401"/>
      <c r="AQ70" s="400"/>
      <c r="AR70" s="401"/>
      <c r="AS70" s="400"/>
      <c r="AT70" s="401"/>
      <c r="AU70" s="400"/>
      <c r="AV70" s="401"/>
      <c r="AW70" s="400"/>
      <c r="AX70" s="401"/>
      <c r="AY70" s="400"/>
      <c r="AZ70" s="401"/>
      <c r="BA70" s="400"/>
      <c r="BB70" s="401"/>
      <c r="BC70" s="400"/>
      <c r="BD70" s="401"/>
      <c r="BE70" s="400"/>
      <c r="BF70" s="401"/>
      <c r="BG70" s="400"/>
      <c r="BH70" s="401"/>
      <c r="BI70" s="400"/>
      <c r="BJ70" s="401"/>
      <c r="BK70" s="400"/>
      <c r="BL70" s="401"/>
      <c r="BM70" s="400"/>
      <c r="BN70" s="401"/>
      <c r="BO70" s="400"/>
      <c r="BP70" s="401"/>
      <c r="BQ70" s="400"/>
      <c r="BR70" s="401"/>
      <c r="BS70" s="400"/>
      <c r="BT70" s="401"/>
      <c r="BU70" s="400"/>
      <c r="BV70" s="401"/>
      <c r="BW70" s="400"/>
      <c r="BX70" s="401"/>
      <c r="BY70" s="400"/>
      <c r="BZ70" s="401"/>
      <c r="CA70" s="400"/>
      <c r="CB70" s="401"/>
      <c r="CC70" s="400"/>
      <c r="CD70" s="401"/>
      <c r="CE70" s="400"/>
      <c r="CF70" s="401"/>
      <c r="CG70" s="400"/>
      <c r="CH70" s="401"/>
      <c r="CI70" s="400"/>
      <c r="CJ70" s="401"/>
      <c r="CK70" s="400"/>
      <c r="CL70" s="401"/>
      <c r="CM70" s="400"/>
      <c r="CN70" s="401"/>
      <c r="CO70" s="400"/>
      <c r="CP70" s="401"/>
      <c r="CQ70" s="400"/>
      <c r="CR70" s="401"/>
      <c r="CS70" s="400"/>
      <c r="CT70" s="401"/>
      <c r="CU70" s="400"/>
      <c r="CV70" s="401"/>
      <c r="CW70" s="400"/>
      <c r="CX70" s="401"/>
      <c r="CY70" s="400"/>
      <c r="CZ70" s="401"/>
      <c r="DA70" s="400"/>
      <c r="DB70" s="401"/>
      <c r="DC70" s="400"/>
      <c r="DD70" s="401"/>
      <c r="DE70" s="400"/>
      <c r="DF70" s="401"/>
      <c r="DG70" s="400"/>
      <c r="DH70" s="401"/>
      <c r="DI70" s="400"/>
      <c r="DJ70" s="401"/>
      <c r="DK70" s="400"/>
      <c r="DL70" s="401"/>
      <c r="DM70" s="400"/>
      <c r="DN70" s="401"/>
      <c r="DO70" s="400"/>
      <c r="DP70" s="401"/>
      <c r="DQ70" s="400"/>
      <c r="DR70" s="401"/>
      <c r="DS70" s="400"/>
      <c r="DT70" s="401"/>
      <c r="DU70" s="400"/>
      <c r="DV70" s="401"/>
      <c r="DW70" s="400"/>
      <c r="DX70" s="401"/>
      <c r="DY70" s="400"/>
      <c r="DZ70" s="401"/>
      <c r="EA70" s="400"/>
      <c r="EB70" s="401"/>
      <c r="EC70" s="400"/>
      <c r="ED70" s="401"/>
      <c r="EE70" s="400"/>
      <c r="EF70" s="401"/>
      <c r="EG70" s="400"/>
      <c r="EH70" s="401"/>
      <c r="EI70" s="400"/>
      <c r="EJ70" s="447"/>
      <c r="EK70" s="512"/>
      <c r="EL70" s="515"/>
      <c r="EM70" s="450"/>
      <c r="EN70" s="348"/>
      <c r="EO70" s="348"/>
      <c r="EP70" s="179">
        <f t="shared" si="22"/>
        <v>0</v>
      </c>
      <c r="EQ70" s="179">
        <f t="shared" si="23"/>
        <v>0</v>
      </c>
      <c r="ER70" s="179">
        <f t="shared" si="24"/>
        <v>0</v>
      </c>
      <c r="ES70" s="179">
        <f t="shared" si="25"/>
        <v>0</v>
      </c>
      <c r="ET70" s="179">
        <f t="shared" si="26"/>
        <v>0</v>
      </c>
      <c r="EU70" s="179">
        <f t="shared" si="27"/>
        <v>0</v>
      </c>
      <c r="EV70" s="172">
        <f t="shared" si="28"/>
        <v>0</v>
      </c>
      <c r="EW70" s="253"/>
      <c r="EX70" s="254">
        <v>0</v>
      </c>
      <c r="EY70" s="180">
        <v>0</v>
      </c>
      <c r="EZ70" s="255">
        <v>0</v>
      </c>
      <c r="FA70" s="255">
        <v>0</v>
      </c>
      <c r="FB70" s="180">
        <f>SUM(FF70:GI70)/2</f>
        <v>0</v>
      </c>
      <c r="FC70" s="256">
        <f>N70*km*'VALORES TABELA'!$B$13</f>
        <v>0</v>
      </c>
      <c r="FD70" s="250">
        <f t="shared" si="86"/>
        <v>0</v>
      </c>
      <c r="FE70" s="257"/>
      <c r="FF70" s="181">
        <f>((Q70+S70)*Percapita)+((R70+T70)*Cadeirante)</f>
        <v>0</v>
      </c>
      <c r="FG70" s="181">
        <f>((U70+W70)*Percapita/30*FG$4)+((V70+X70)*Cadeirante/30*FG$4)</f>
        <v>0</v>
      </c>
      <c r="FH70" s="181">
        <f>((Y70+AA70)*Percapita/30*FH$4)+((Z70+AB70)*Cadeirante/30*FH$4)</f>
        <v>0</v>
      </c>
      <c r="FI70" s="181">
        <f>((AC70+AE70)*Percapita/30*FI$4)+((AD70+AF70)*Cadeirante/30*FI$4)</f>
        <v>0</v>
      </c>
      <c r="FJ70" s="181">
        <f>((AG70+AI70)*Percapita/30*FJ$4)+((AH70+AJ70)*Cadeirante/30*FJ$4)</f>
        <v>0</v>
      </c>
      <c r="FK70" s="181">
        <f>((AK70+AM70)*Percapita/30*FK$4)+((AL70+AN70)*Cadeirante/30*FK$4)</f>
        <v>0</v>
      </c>
      <c r="FL70" s="181">
        <f>((AO70+AQ70)*Percapita/30*FL$4)+((AP70+AR70)*Cadeirante/30*FL$4)</f>
        <v>0</v>
      </c>
      <c r="FM70" s="181">
        <f>((AS70+AU70)*Percapita/30*FM$4)+((AT70+AV70)*Cadeirante/30*FM$4)</f>
        <v>0</v>
      </c>
      <c r="FN70" s="181">
        <f>((AW70+AY70)*Percapita/30*FN$4)+((AX70+AZ70)*Cadeirante/30*FN$4)</f>
        <v>0</v>
      </c>
      <c r="FO70" s="181">
        <f>((BA70+BC70)*Percapita/30*FO$4)+((BB70+BD70)*Cadeirante/30*FO$4)</f>
        <v>0</v>
      </c>
      <c r="FP70" s="181">
        <f>((BE70+BG70)*Percapita/30*FP$4)+((BF70+BH70)*Cadeirante/30*FP$4)</f>
        <v>0</v>
      </c>
      <c r="FQ70" s="181">
        <f>((BI70+BK70)*Percapita/30*FQ$4)+((BJ70+BL70)*Cadeirante/30*FQ$4)</f>
        <v>0</v>
      </c>
      <c r="FR70" s="181">
        <f>((BM70+BO70)*Percapita/30*FR$4)+((BN70+BP70)*Cadeirante/30*FR$4)</f>
        <v>0</v>
      </c>
      <c r="FS70" s="181">
        <f>((BQ70+BS70)*Percapita/30*FS$4)+((BR70+BT70)*Cadeirante/30*FS$4)</f>
        <v>0</v>
      </c>
      <c r="FT70" s="181">
        <f>((BU70+BW70)*Percapita/30*FT$4)+((BV70+BX70)*Cadeirante/30*FT$4)</f>
        <v>0</v>
      </c>
      <c r="FU70" s="181">
        <f>((BY70+CA70)*Percapita/30*FU$4)+((BZ70+CB70)*Cadeirante/30*FU$4)</f>
        <v>0</v>
      </c>
      <c r="FV70" s="181">
        <f>((CC70+CE70)*Percapita/30*FV$4)+((CD70+CF70)*Cadeirante/30*FV$4)</f>
        <v>0</v>
      </c>
      <c r="FW70" s="181">
        <f>((CG70+CI70)*Percapita/30*FW$4)+((CI70+CK70)*Cadeirante/30*FW$4)</f>
        <v>0</v>
      </c>
      <c r="FX70" s="181">
        <f>((CK70+CM70)*Percapita/30*FX$4)+((CL70+CN70)*Cadeirante/30*FX$4)</f>
        <v>0</v>
      </c>
      <c r="FY70" s="181">
        <f>((CO70+CQ70)*Percapita/30*FY$4)+((CP70+CR70)*Cadeirante/30*FY$4)</f>
        <v>0</v>
      </c>
      <c r="FZ70" s="181">
        <f>((CS70+CU70)*Percapita/30*FZ$4)+((CT70+CV70)*Cadeirante/30*FZ$4)</f>
        <v>0</v>
      </c>
      <c r="GA70" s="181">
        <f>((CW70+CY70)*Percapita/30*GA$4)+((CX70+CZ70)*Cadeirante/30*GA$4)</f>
        <v>0</v>
      </c>
      <c r="GB70" s="181">
        <f>((DA70+DC70)*Percapita/30*GB$4)+((DB70+DD70)*Cadeirante/30*GB$4)</f>
        <v>0</v>
      </c>
      <c r="GC70" s="181">
        <f>((DE70+DG70)*Percapita/30*GC$4)+((DF70+DH70)*Cadeirante/30*GC$4)</f>
        <v>0</v>
      </c>
      <c r="GD70" s="181">
        <f>((DI70+DK70)*Percapita/30*GD$4)+((DJ70+DL70)*Cadeirante/30*GD$4)</f>
        <v>0</v>
      </c>
      <c r="GE70" s="181">
        <f>((DM70+DO70)*Percapita/30*GE$4)+((DN70+DP70)*Cadeirante/30*GE$4)</f>
        <v>0</v>
      </c>
      <c r="GF70" s="181">
        <f>((DQ70+DS70)*Percapita/30*GF$4)+((DR70+DT70)*Cadeirante/30*GF$4)</f>
        <v>0</v>
      </c>
      <c r="GG70" s="181">
        <f>((DU70+DW70)*Percapita/30*GG$4)+((DV70+DX70)*Cadeirante/30*GG$4)</f>
        <v>0</v>
      </c>
      <c r="GH70" s="181">
        <f>((DY70+EA70)*Percapita/30*GH$4)+((DZ70+EB70)*Cadeirante/30*GH$4)</f>
        <v>0</v>
      </c>
      <c r="GI70" s="181">
        <f>((EC70+EE70)*Percapita/30*GI$4)+((ED70+EF70)*Cadeirante/30*GI$4)</f>
        <v>0</v>
      </c>
      <c r="GJ70" s="181">
        <f>((EG70+EI70)*Percapita)+((EH70+EJ70)*Cadeirante)</f>
        <v>0</v>
      </c>
      <c r="GK70" s="258"/>
      <c r="GL70" s="103">
        <f t="shared" si="30"/>
        <v>0</v>
      </c>
      <c r="GM70" s="124"/>
      <c r="GN70" s="182"/>
      <c r="GO70" s="182"/>
      <c r="GP70" s="182"/>
      <c r="GQ70" s="182"/>
      <c r="GR70" s="182"/>
      <c r="GS70" s="182"/>
      <c r="GT70" s="182"/>
      <c r="GU70" s="182"/>
      <c r="GV70" s="182"/>
      <c r="GW70" s="182"/>
      <c r="GX70" s="182"/>
      <c r="GY70" s="182"/>
      <c r="GZ70" s="182"/>
      <c r="HA70" s="182"/>
      <c r="HB70" s="182"/>
      <c r="HC70" s="182"/>
      <c r="HD70" s="182"/>
      <c r="HE70" s="182"/>
      <c r="HF70" s="182"/>
      <c r="HG70" s="182"/>
      <c r="HH70" s="182"/>
      <c r="HI70" s="182"/>
      <c r="HJ70" s="182"/>
      <c r="HK70" s="182"/>
      <c r="HL70" s="182"/>
      <c r="HM70" s="182"/>
      <c r="HN70" s="182"/>
      <c r="HO70" s="182"/>
      <c r="HP70" s="259"/>
      <c r="HQ70" s="64"/>
      <c r="HW70" s="257"/>
      <c r="HY70" s="280">
        <f t="shared" si="87"/>
        <v>0</v>
      </c>
      <c r="HZ70" s="280">
        <f t="shared" si="88"/>
        <v>0</v>
      </c>
      <c r="IA70" s="280">
        <f t="shared" si="89"/>
        <v>0</v>
      </c>
    </row>
    <row r="71" spans="1:237" s="106" customFormat="1" ht="22.5" customHeight="1" x14ac:dyDescent="0.25">
      <c r="A71" t="s">
        <v>3246</v>
      </c>
      <c r="B71" s="522" t="s">
        <v>3247</v>
      </c>
      <c r="C71" s="523">
        <v>1</v>
      </c>
      <c r="D71" s="524" t="s">
        <v>3248</v>
      </c>
      <c r="E71" s="524" t="s">
        <v>3249</v>
      </c>
      <c r="F71" s="525" t="s">
        <v>3181</v>
      </c>
      <c r="G71" s="525" t="s">
        <v>3182</v>
      </c>
      <c r="H71" s="350" t="s">
        <v>1324</v>
      </c>
      <c r="I71" s="351" t="s">
        <v>1324</v>
      </c>
      <c r="J71" s="409" t="s">
        <v>3183</v>
      </c>
      <c r="K71" s="410" t="s">
        <v>3184</v>
      </c>
      <c r="L71" s="329">
        <f>CONTINUA!BV71</f>
        <v>0</v>
      </c>
      <c r="M71" s="329">
        <f>CONTINUA!BW71</f>
        <v>0</v>
      </c>
      <c r="N71" s="657"/>
      <c r="O71" s="658" t="s">
        <v>3339</v>
      </c>
      <c r="P71" s="659">
        <v>0</v>
      </c>
      <c r="Q71" s="400"/>
      <c r="R71" s="401"/>
      <c r="S71" s="400"/>
      <c r="T71" s="401"/>
      <c r="U71" s="400"/>
      <c r="V71" s="401"/>
      <c r="W71" s="400"/>
      <c r="X71" s="401"/>
      <c r="Y71" s="400"/>
      <c r="Z71" s="401"/>
      <c r="AA71" s="400"/>
      <c r="AB71" s="401"/>
      <c r="AC71" s="400"/>
      <c r="AD71" s="401"/>
      <c r="AE71" s="400"/>
      <c r="AF71" s="401"/>
      <c r="AG71" s="400"/>
      <c r="AH71" s="401"/>
      <c r="AI71" s="400"/>
      <c r="AJ71" s="401"/>
      <c r="AK71" s="400"/>
      <c r="AL71" s="401"/>
      <c r="AM71" s="400"/>
      <c r="AN71" s="401"/>
      <c r="AO71" s="400"/>
      <c r="AP71" s="401"/>
      <c r="AQ71" s="400"/>
      <c r="AR71" s="401"/>
      <c r="AS71" s="400"/>
      <c r="AT71" s="401"/>
      <c r="AU71" s="400"/>
      <c r="AV71" s="401"/>
      <c r="AW71" s="400"/>
      <c r="AX71" s="401"/>
      <c r="AY71" s="400"/>
      <c r="AZ71" s="401"/>
      <c r="BA71" s="400"/>
      <c r="BB71" s="401"/>
      <c r="BC71" s="400"/>
      <c r="BD71" s="401"/>
      <c r="BE71" s="400"/>
      <c r="BF71" s="401"/>
      <c r="BG71" s="400"/>
      <c r="BH71" s="401"/>
      <c r="BI71" s="400"/>
      <c r="BJ71" s="401"/>
      <c r="BK71" s="400"/>
      <c r="BL71" s="401"/>
      <c r="BM71" s="400"/>
      <c r="BN71" s="401"/>
      <c r="BO71" s="400"/>
      <c r="BP71" s="401"/>
      <c r="BQ71" s="400"/>
      <c r="BR71" s="401"/>
      <c r="BS71" s="400"/>
      <c r="BT71" s="401"/>
      <c r="BU71" s="400"/>
      <c r="BV71" s="401"/>
      <c r="BW71" s="400"/>
      <c r="BX71" s="401"/>
      <c r="BY71" s="400"/>
      <c r="BZ71" s="401"/>
      <c r="CA71" s="400"/>
      <c r="CB71" s="401"/>
      <c r="CC71" s="400"/>
      <c r="CD71" s="401"/>
      <c r="CE71" s="400"/>
      <c r="CF71" s="401"/>
      <c r="CG71" s="400"/>
      <c r="CH71" s="401"/>
      <c r="CI71" s="400"/>
      <c r="CJ71" s="401"/>
      <c r="CK71" s="400"/>
      <c r="CL71" s="401"/>
      <c r="CM71" s="400"/>
      <c r="CN71" s="401"/>
      <c r="CO71" s="400"/>
      <c r="CP71" s="401"/>
      <c r="CQ71" s="400"/>
      <c r="CR71" s="401"/>
      <c r="CS71" s="400"/>
      <c r="CT71" s="401"/>
      <c r="CU71" s="400"/>
      <c r="CV71" s="401"/>
      <c r="CW71" s="400"/>
      <c r="CX71" s="401"/>
      <c r="CY71" s="400"/>
      <c r="CZ71" s="401"/>
      <c r="DA71" s="400"/>
      <c r="DB71" s="401"/>
      <c r="DC71" s="400"/>
      <c r="DD71" s="401"/>
      <c r="DE71" s="400"/>
      <c r="DF71" s="401"/>
      <c r="DG71" s="400"/>
      <c r="DH71" s="401"/>
      <c r="DI71" s="400"/>
      <c r="DJ71" s="401"/>
      <c r="DK71" s="400"/>
      <c r="DL71" s="401"/>
      <c r="DM71" s="400"/>
      <c r="DN71" s="401"/>
      <c r="DO71" s="400"/>
      <c r="DP71" s="401"/>
      <c r="DQ71" s="400"/>
      <c r="DR71" s="401"/>
      <c r="DS71" s="400"/>
      <c r="DT71" s="401"/>
      <c r="DU71" s="400"/>
      <c r="DV71" s="401"/>
      <c r="DW71" s="400"/>
      <c r="DX71" s="401"/>
      <c r="DY71" s="400"/>
      <c r="DZ71" s="401"/>
      <c r="EA71" s="400"/>
      <c r="EB71" s="401"/>
      <c r="EC71" s="400"/>
      <c r="ED71" s="401"/>
      <c r="EE71" s="400"/>
      <c r="EF71" s="401"/>
      <c r="EG71" s="400"/>
      <c r="EH71" s="401"/>
      <c r="EI71" s="400"/>
      <c r="EJ71" s="447"/>
      <c r="EK71" s="510"/>
      <c r="EL71" s="513"/>
      <c r="EM71" s="520"/>
      <c r="EN71" s="520"/>
      <c r="EO71" s="520"/>
      <c r="EP71" s="171">
        <f t="shared" si="22"/>
        <v>0</v>
      </c>
      <c r="EQ71" s="171">
        <f t="shared" si="23"/>
        <v>0</v>
      </c>
      <c r="ER71" s="171">
        <f t="shared" si="24"/>
        <v>0</v>
      </c>
      <c r="ES71" s="171">
        <f t="shared" si="25"/>
        <v>0</v>
      </c>
      <c r="ET71" s="171">
        <f t="shared" si="26"/>
        <v>0</v>
      </c>
      <c r="EU71" s="171">
        <f t="shared" si="27"/>
        <v>0</v>
      </c>
      <c r="EV71" s="172">
        <f t="shared" si="28"/>
        <v>0</v>
      </c>
      <c r="EW71" s="367">
        <f>IF(C71=4,IF(MAX(Q71:EJ73)&gt;0,(Especiall/30*(IF(($G71-$F71)=($G$5-$F$5),30,IF(DAY($G71)=31,($G71-$F71),($G71-$F71)+1)))),0),0)</f>
        <v>0</v>
      </c>
      <c r="EX71" s="248">
        <f t="shared" ref="EX71:EX74" si="90">FF71</f>
        <v>17893.730000000003</v>
      </c>
      <c r="EY71" s="174">
        <f>(L71*regular)+(M71*Cadeirantee)</f>
        <v>0</v>
      </c>
      <c r="EZ71" s="249">
        <f>SUMIF(FG71:GJ71,"&gt;0")</f>
        <v>0</v>
      </c>
      <c r="FA71" s="249">
        <f>SUMIF(FG71:GJ71,"&lt;0")+SUMIF(GN71:HP71,"&lt;0")</f>
        <v>0</v>
      </c>
      <c r="FB71" s="174">
        <v>0</v>
      </c>
      <c r="FC71" s="175">
        <f>N71*km*'VALORES TABELA'!$B$13</f>
        <v>0</v>
      </c>
      <c r="FD71" s="250">
        <f>GL71</f>
        <v>0</v>
      </c>
      <c r="FE71" s="176">
        <f>(EW71+EW72+EW73+EW74+EX71+EX72+EX73+EX74+EY71+EY72+EY73+EY74+EY75+EZ71+EZ72+EZ73+EZ74+FA71+FA72+FA73+FA74+FC71+FC72+FC73+FC74+HY71-HZ71-IA71+FD71+FD72+FD73+FD74+FB75)</f>
        <v>17941.930000000004</v>
      </c>
      <c r="FF71" s="177">
        <f>IF(C71=4,SUM(Q71+Q72+Q73+S71+S72+S73)*Percapita/30*FF$4+(R71+R72+R73+T71+T72+T73)*Cadeirante/30*FF$4,IF(C71=3,IF(Q74+S74=10,Fixo/30*FF$4+(Q71+Q72+Q73+S71+S72+S73)*Percapita/30*FF$4+(R74+T74)*Cadeirante/30*FF$4,IF(Q74+S74&lt;=9,(Q74+S74)*Crechee/30*FF$4)+(R74+T74)*Cadeirante/30*FF$4+(Q71+Q72+Q73+S71+S72+S73)*Percapita/30*FF$4)+IF(Q74+S74&gt;=11,Fixo/30*FF$4+(Q74+S74-10)*Crechee/30*FF$4,0),IF(C71=2,IF(R71+R72+R73+R74+T71+T72+T73+T74=1,Cadeirante/30*FF$4,IF(R71+R72+R73+R74+T71+T72+T73+T74=2,Fixo/30*FF$4,IF(R71+R72+R73+R74+T71+T72+T73+T74&gt;2,Fixo/30*FF$4+(R71+R72+R73+R74+T71+T72+T73+T74-2)*Cadeirante/30*FF$4)))+(Q71+Q72+Q73+S71+S72+S73)*Percapita/30*FF$4+(Q74+S74)*Crechee/30*FF$4,IF(C71=1,IF(Q71+Q72+Q73+R71+R72+R73+S71+S72+S73+T71+T72+T73&lt;=15,(Q71+Q72+Q73+S71+S72+S73)*Percapita/30*FF$4,IF(Q71+Q72+Q73+R71+R72+R73+S71+S72+S73+T71+T72+T73&gt;=16,Fixo/30*FF$4+(Q71+Q72+Q73+R71+R72+R73+S71+S72+S73+T71+T72-16)*Percapita/30*FF$4))))))</f>
        <v>17893.730000000003</v>
      </c>
      <c r="FG71" s="177">
        <f>IF(C71=4,SUM(U71+U72+U73+W71+W72+W73)*Percapita/30*FG$4+(V71+V72+V73+X71+X72+X73)*Cadeirante/30*FG$4,IF(C71=3,IF(U74+W74=10,Fixo/30*FG$4+(U71+U72+U73+W71+W72+W73)*Percapita/30*FG$4+(V74+X74)*Cadeirante/30*FG$4,IF(U74+W74&lt;=9,(U74+W74)*Crechee/30*FG$4)+(V74+X74)*Cadeirante/30*FG$4+(U71+U72+U73+W71+W72+W73)*Percapita/30*FG$4)+IF(U74+W74&gt;=11,Fixo/30*FG$4+(U74+W74-10)*Crechee/30*FG$4,0),IF(C71=2,IF(V71+V72+V73+V74+X71+X72+X73+X74=1,Cadeirante/30*FG$4,IF(V71+V72+V73+V74+X71+X72+X73+X74=2,Fixo/30*FG$4,IF(V71+V72+V73+V74+X71+X72+X73+X74&gt;2,Fixo/30*FG$4+(V71+V72+V73+V74+X71+X72+X73+X74-2)*Cadeirante/30*FG$4)))+(U71+U72+U73+W71+W72+W73)*Percapita/30*FG$4+(U74+W74)*Crechee/30*FG$4,IF(C71=1,IF(U71+U72+U73+V71+V72+V73+W71+W72+W73+X71+X72+X73&lt;=15,(U71+U72+U73+W71+W72+W73)*Percapita/30*FG$4,IF(U71+U72+U73+V71+V72+V73+W71+W72+W73+X71+X72+X73&gt;=16,Fixo/30*FG$4+(U71+U72+U73+V71+V72+V73+W71+W72+W73+X71+X72-16)*Percapita/30*FG$4))))))</f>
        <v>0</v>
      </c>
      <c r="FH71" s="177">
        <f>IF(C71=4,SUM(Y71+Y72+Y73+AA71+AA72+AA73)*Percapita/30*FH$4+(Z71+Z72+Z73+AB71+AB72+AB73)*Cadeirante/30*FH$4,IF(C71=3,IF(Y74+AA74=10,Fixo/30*FH$4+(Y71+Y72+Y73+AA71+AA72+AA73)*Percapita/30*FH$4+(Z74+AB74)*Cadeirante/30*FH$4,IF(Y74+AA74&lt;=9,(Y74+AA74)*Crechee/30*FH$4)+(Z74+AB74)*Cadeirante/30*FH$4+(Y71+Y72+Y73+AA71+AA72+AA73)*Percapita/30*FH$4)+IF(Y74+AA74&gt;=11,Fixo/30*FH$4+(Y74+AA74-10)*Crechee/30*FH$4,0),IF(C71=2,IF(Z71+Z72+Z73+Z74+AB71+AB72+AB73+AB74=1,Cadeirante/30*FH$4,IF(Z71+Z72+Z73+Z74+AB71+AB72+AB73+AB74=2,Fixo/30*FH$4,IF(Z71+Z72+Z73+Z74+AB71+AB72+AB73+AB74&gt;2,Fixo/30*FH$4+(Z71+Z72+Z73+Z74+AB71+AB72+AB73+AB74-2)*Cadeirante/30*FH$4)))+(Y71+Y72+Y73+AA71+AA72+AA73)*Percapita/30*FH$4+(Y74+AA74)*Crechee/30*FH$4,IF(C71=1,IF(Y71+Y72+Y73+Z71+Z72+Z73+AA71+AA72+AA73+AB71+AB72+AB73&lt;=15,(Y71+Y72+Y73+AA71+AA72+AA73)*Percapita/30*FH$4,IF(Y71+Y72+Y73+Z71+Z72+Z73+AA71+AA72+AA73+AB71+AB72+AB73&gt;=16,Fixo/30*FH$4+(Y71+Y72+Y73+Z71+Z72+Z73+AA71+AA72+AA73+AB71+AB72-16)*Percapita/30*FH$4))))))</f>
        <v>0</v>
      </c>
      <c r="FI71" s="177">
        <f>IF(C71=4,SUM(AC71+AC72+AC73+AE71+AE72+AE73)*Percapita/30*FI$4+(AD71+AD72+AD73+AF71+AF72+AF73)*Cadeirante/30*FI$4,IF(C71=3,IF(AC74+AE74=10,Fixo/30*FI$4+(AC71+AC72+AC73+AE71+AE72+AE73)*Percapita/30*FI$4+(AD74+AF74)*Cadeirante/30*FI$4,IF(AC74+AE74&lt;=9,(AC74+AE74)*Crechee/30*FI$4)+(AD74+AF74)*Cadeirante/30*FI$4+(AC71+AC72+AC73+AE71+AE72+AE73)*Percapita/30*FI$4)+IF(AC74+AE74&gt;=11,Fixo/30*FI$4+(AC74+AE74-10)*Crechee/30*FI$4,0),IF(C71=2,IF(AD71+AD72+AD73+AD74+AF71+AF72+AF73+AF74=1,Cadeirante/30*FI$4,IF(AD71+AD72+AD73+AD74+AF71+AF72+AF73+AF74=2,Fixo/30*FI$4,IF(AD71+AD72+AD73+AD74+AF71+AF72+AF73+AF74&gt;2,Fixo/30*FI$4+(AD71+AD72+AD73+AD74+AF71+AF72+AF73+AF74-2)*Cadeirante/30*FI$4)))+(AC71+AC72+AC73+AE71+AE72+AE73)*Percapita/30*FI$4+(AC74+AE74)*Crechee/30*FI$4,IF(C71=1,IF(AC71+AC72+AC73+AD71+AD72+AD73+AE71+AE72+AE73+AF71+AF72+AF73&lt;=15,(AC71+AC72+AC73+AE71+AE72+AE73)*Percapita/30*FI$4,IF(AC71+AC72+AC73+AD71+AD72+AD73+AE71+AE72+AE73+AF71+AF72+AF73&gt;=16,Fixo/30*FI$4+(AC71+AC72+AC73+AD71+AD72+AD73+AE71+AE72+AE73+AF71+AF72-16)*Percapita/30*FI$4))))))</f>
        <v>0</v>
      </c>
      <c r="FJ71" s="177">
        <f>IF(C71=4,SUM(AG71+AG72+AG73+AI71+AI72+AI73)*Percapita/30*FJ$4+(AH71+AH72+AH73+AJ71+AJ72+AJ73)*Cadeirante/30*FJ$4,IF(C71=3,IF(AG74+AI74=10,Fixo/30*FJ$4+(AG71+AG72+AG73+AI71+AI72+AI73)*Percapita/30*FJ$4+(AH74+AJ74)*Cadeirante/30*FJ$4,IF(AG74+AI74&lt;=9,(AG74+AI74)*Crechee/30*FJ$4)+(AH74+AJ74)*Cadeirante/30*FJ$4+(AG71+AG72+AG73+AI71+AI72+AI73)*Percapita/30*FJ$4)+IF(AG74+AI74&gt;=11,Fixo/30*FJ$4+(AG74+AI74-10)*Crechee/30*FJ$4,0),IF(C71=2,IF(AH71+AH72+AH73+AH74+AJ71+AJ72+AJ73+AJ74=1,Cadeirante/30*FJ$4,IF(AH71+AH72+AH73+AH74+AJ71+AJ72+AJ73+AJ74=2,Fixo/30*FJ$4,IF(AH71+AH72+AH73+AH74+AJ71+AJ72+AJ73+AJ74&gt;2,Fixo/30*FJ$4+(AH71+AH72+AH73+AH74+AJ71+AJ72+AJ73+AJ74-2)*Cadeirante/30*FJ$4)))+(AG71+AG72+AG73+AI71+AI72+AI73)*Percapita/30*FJ$4+(AG74+AI74)*Crechee/30*FJ$4,IF(C71=1,IF(AG71+AG72+AG73+AH71+AH72+AH73+AI71+AI72+AI73+AJ71+AJ72+AJ73&lt;=15,(AG71+AG72+AG73+AI71+AI72+AI73)*Percapita/30*FJ$4,IF(AG71+AG72+AG73+AH71+AH72+AH73+AI71+AI72+AI73+AJ71+AJ72+AJ73&gt;=16,Fixo/30*FJ$4+(AG71+AG72+AG73+AH71+AH72+AH73+AI71+AI72+AI73+AJ71+AJ72-16)*Percapita/30*FJ$4))))))</f>
        <v>0</v>
      </c>
      <c r="FK71" s="177">
        <f>IF(C71=4,SUM(AK71+AK72+AK73+AM71+AM72+AM73)*Percapita/30*FK$4+(AL71+AL72+AL73+AN71+AN72+AN73)*Cadeirante/30*FK$4,IF(C71=3,IF(AK74+AM74=10,Fixo/30*FK$4+(AK71+AK72+AK73+AM71+AM72+AM73)*Percapita/30*FK$4+(AL74+AN74)*Cadeirante/30*FK$4,IF(AK74+AM74&lt;=9,(AK74+AM74)*Crechee/30*FK$4)+(AL74+AN74)*Cadeirante/30*FK$4+(AK71+AK72+AK73+AM71+AM72+AM73)*Percapita/30*FK$4)+IF(AK74+AM74&gt;=11,Fixo/30*FK$4+(AK74+AM74-10)*Crechee/30*FK$4,0),IF(C71=2,IF(AL71+AL72+AL73+AL74+AN71+AN72+AN73+AN74=1,Cadeirante/30*FK$4,IF(AL71+AL72+AL73+AL74+AN71+AN72+AN73+AN74=2,Fixo/30*FK$4,IF(AL71+AL72+AL73+AL74+AN71+AN72+AN73+AN74&gt;2,Fixo/30*FK$4+(AL71+AL72+AL73+AL74+AN71+AN72+AN73+AN74-2)*Cadeirante/30*FK$4)))+(AK71+AK72+AK73+AM71+AM72+AM73)*Percapita/30*FK$4+(AK74+AM74)*Crechee/30*FK$4,IF(C71=1,IF(AK71+AK72+AK73+AL71+AL72+AL73+AM71+AM72+AM73+AN71+AN72+AN73&lt;=15,(AK71+AK72+AK73+AM71+AM72+AM73)*Percapita/30*FK$4,IF(AK71+AK72+AK73+AL71+AL72+AL73+AM71+AM72+AM73+AN71+AN72+AN73&gt;=16,Fixo/30*FK$4+(AK71+AK72+AK73+AL71+AL72+AL73+AM71+AM72+AM73+AN71+AN72-16)*Percapita/30*FK$4))))))</f>
        <v>0</v>
      </c>
      <c r="FL71" s="177">
        <f>IF(C71=4,SUM(AO71+AO72+AO73+AQ71+AQ72+AQ73)*Percapita/30*FL$4+(AP71+AP72+AP73+AR71+AR72+AR73)*Cadeirante/30*FL$4,IF(C71=3,IF(AO74+AQ74=10,Fixo/30*FL$4+(AO71+AO72+AO73+AQ71+AQ72+AQ73)*Percapita/30*FL$4+(AP74+AR74)*Cadeirante/30*FL$4,IF(AO74+AQ74&lt;=9,(AO74+AQ74)*Crechee/30*FL$4)+(AP74+AR74)*Cadeirante/30*FL$4+(AO71+AO72+AO73+AQ71+AQ72+AQ73)*Percapita/30*FL$4)+IF(AO74+AQ74&gt;=11,Fixo/30*FL$4+(AO74+AQ74-10)*Crechee/30*FL$4,0),IF(C71=2,IF(AP71+AP72+AP73+AP74+AR71+AR72+AR73+AR74=1,Cadeirante/30*FL$4,IF(AP71+AP72+AP73+AP74+AR71+AR72+AR73+AR74=2,Fixo/30*FL$4,IF(AP71+AP72+AP73+AP74+AR71+AR72+AR73+AR74&gt;2,Fixo/30*FL$4+(AP71+AP72+AP73+AP74+AR71+AR72+AR73+AR74-2)*Cadeirante/30*FL$4)))+(AO71+AO72+AO73+AQ71+AQ72+AQ73)*Percapita/30*FL$4+(AO74+AQ74)*Crechee/30*FL$4,IF(C71=1,IF(AO71+AO72+AO73+AP71+AP72+AP73+AQ71+AQ72+AQ73+AR71+AR72+AR73&lt;=15,(AO71+AO72+AO73+AQ71+AQ72+AQ73)*Percapita/30*FL$4,IF(AO71+AO72+AO73+AP71+AP72+AP73+AQ71+AQ72+AQ73+AR71+AR72+AR73&gt;=16,Fixo/30*FL$4+(AO71+AO72+AO73+AP71+AP72+AP73+AQ71+AQ72+AQ73+AR71+AR72-16)*Percapita/30*FL$4))))))</f>
        <v>0</v>
      </c>
      <c r="FM71" s="177">
        <f>IF(C71=4,SUM(AS71+AS72+AS73+AU71+AU72+AU73)*Percapita/30*FM$4+(AT71+AT72+AT73+AV71+AV72+AV73)*Cadeirante/30*FM$4,IF(C71=3,IF(AS74+AU74=10,Fixo/30*FM$4+(AS71+AS72+AS73+AU71+AU72+AU73)*Percapita/30*FM$4+(AT74+AV74)*Cadeirante/30*FM$4,IF(AS74+AU74&lt;=9,(AS74+AU74)*Crechee/30*FM$4)+(AT74+AV74)*Cadeirante/30*FM$4+(AS71+AS72+AS73+AU71+AU72+AU73)*Percapita/30*FM$4)+IF(AS74+AU74&gt;=11,Fixo/30*FM$4+(AS74+AU74-10)*Crechee/30*FM$4,0),IF(C71=2,IF(AT71+AT72+AT73+AT74+AV71+AV72+AV73+AV74=1,Cadeirante/30*FM$4,IF(AT71+AT72+AT73+AT74+AV71+AV72+AV73+AV74=2,Fixo/30*FM$4,IF(AT71+AT72+AT73+AT74+AV71+AV72+AV73+AV74&gt;2,Fixo/30*FM$4+(AT71+AT72+AT73+AT74+AV71+AV72+AV73+AV74-2)*Cadeirante/30*FM$4)))+(AS71+AS72+AS73+AU71+AU72+AU73)*Percapita/30*FM$4+(AS74+AU74)*Crechee/30*FM$4,IF(C71=1,IF(AS71+AS72+AS73+AT71+AT72+AT73+AU71+AU72+AU73+AV71+AV72+AV73&lt;=15,(AS71+AS72+AS73+AU71+AU72+AU73)*Percapita/30*FM$4,IF(AS71+AS72+AS73+AT71+AT72+AT73+AU71+AU72+AU73+AV71+AV72+AV73&gt;=16,Fixo/30*FM$4+(AS71+AS72+AS73+AT71+AT72+AT73+AU71+AU72+AU73+AV71+AV72-16)*Percapita/30*FM$4))))))</f>
        <v>0</v>
      </c>
      <c r="FN71" s="177">
        <f>IF(C71=4,SUM(AW71+AW72+AW73+AY71+AY72+AY73)*Percapita/30*FN$4+(AX71+AX72+AX73+AZ71+AZ72+AZ73)*Cadeirante/30*FN$4,IF(C71=3,IF(AW74+AY74=10,Fixo/30*FN$4+(AW71+AW72+AW73+AY71+AY72+AY73)*Percapita/30*FN$4+(AX74+AZ74)*Cadeirante/30*FN$4,IF(AW74+AY74&lt;=9,(AW74+AY74)*Crechee/30*FN$4)+(AX74+AZ74)*Cadeirante/30*FN$4+(AW71+AW72+AW73+AY71+AY72+AY73)*Percapita/30*FN$4)+IF(AW74+AY74&gt;=11,Fixo/30*FN$4+(AW74+AY74-10)*Crechee/30*FN$4,0),IF(C71=2,IF(AX71+AX72+AX73+AX74+AZ71+AZ72+AZ73+AZ74=1,Cadeirante/30*FN$4,IF(AX71+AX72+AX73+AX74+AZ71+AZ72+AZ73+AZ74=2,Fixo/30*FN$4,IF(AX71+AX72+AX73+AX74+AZ71+AZ72+AZ73+AZ74&gt;2,Fixo/30*FN$4+(AX71+AX72+AX73+AX74+AZ71+AZ72+AZ73+AZ74-2)*Cadeirante/30*FN$4)))+(AW71+AW72+AW73+AY71+AY72+AY73)*Percapita/30*FN$4+(AW74+AY74)*Crechee/30*FN$4,IF(C71=1,IF(AW71+AW72+AW73+AX71+AX72+AX73+AY71+AY72+AY73+AZ71+AZ72+AZ73&lt;=15,(AW71+AW72+AW73+AY71+AY72+AY73)*Percapita/30*FN$4,IF(AW71+AW72+AW73+AX71+AX72+AX73+AY71+AY72+AY73+AZ71+AZ72+AZ73&gt;=16,Fixo/30*FN$4+(AW71+AW72+AW73+AX71+AX72+AX73+AY71+AY72+AY73+AZ71+AZ72-16)*Percapita/30*FN$4))))))</f>
        <v>0</v>
      </c>
      <c r="FO71" s="177">
        <f>IF(C71=4,SUM(BA71+BA72+BA73+BC71+BC72+BC73)*Percapita/30*FO$4+(BB71+BB72+BB73+BD71+BD72+BD73)*Cadeirante/30*FO$4,IF(C71=3,IF(BA74+BC74=10,Fixo/30*FO$4+(BA71+BA72+BA73+BC71+BC72+BC73)*Percapita/30*FO$4+(BB74+BD74)*Cadeirante/30*FO$4,IF(BA74+BC74&lt;=9,(BA74+BC74)*Crechee/30*FO$4)+(BB74+BD74)*Cadeirante/30*FO$4+(BA71+BA72+BA73+BC71+BC72+BC73)*Percapita/30*FO$4)+IF(BA74+BC74&gt;=11,Fixo/30*FO$4+(BA74+BC74-10)*Crechee/30*FO$4,0),IF(C71=2,IF(BB71+BB72+BB73+BB74+BD71+BD72+BD73+BD74=1,Cadeirante/30*FO$4,IF(BB71+BB72+BB73+BB74+BD71+BD72+BD73+BD74=2,Fixo/30*FO$4,IF(BB71+BB72+BB73+BB74+BD71+BD72+BD73+BD74&gt;2,Fixo/30*FO$4+(BB71+BB72+BB73+BB74+BD71+BD72+BD73+BD74-2)*Cadeirante/30*FO$4)))+(BA71+BA72+BA73+BC71+BC72+BC73)*Percapita/30*FO$4+(BA74+BC74)*Crechee/30*FO$4,IF(C71=1,IF(BA71+BA72+BA73+BB71+BB72+BB73+BC71+BC72+BC73+BD71+BD72+BD73&lt;=15,(BA71+BA72+BA73+BC71+BC72+BC73)*Percapita/30*FO$4,IF(BA71+BA72+BA73+BB71+BB72+BB73+BC71+BC72+BC73+BD71+BD72+BD73&gt;=16,Fixo/30*FO$4+(BA71+BA72+BA73+BB71+BB72+BB73+BC71+BC72+BC73+BD71+BD72-16)*Percapita/30*FO$4))))))</f>
        <v>0</v>
      </c>
      <c r="FP71" s="177">
        <f>IF(C71=4,SUM(BE71+BE72+BE73+BG71+BG72+BG73)*Percapita/30*FP$4+(BF71+BF72+BF73+BH71+BH72+BH73)*Cadeirante/30*FP$4,IF(C71=3,IF(BE74+BG74=10,Fixo/30*FP$4+(BE71+BE72+BE73+BG71+BG72+BG73)*Percapita/30*FP$4+(BF74+BH74)*Cadeirante/30*FP$4,IF(BE74+BG74&lt;=9,(BE74+BG74)*Crechee/30*FP$4)+(BF74+BH74)*Cadeirante/30*FP$4+(BE71+BE72+BE73+BG71+BG72+BG73)*Percapita/30*FP$4)+IF(BE74+BG74&gt;=11,Fixo/30*FP$4+(BE74+BG74-10)*Crechee/30*FP$4,0),IF(C71=2,IF(BF71+BF72+BF73+BF74+BH71+BH72+BH73+BH74=1,Cadeirante/30*FP$4,IF(BF71+BF72+BF73+BF74+BH71+BH72+BH73+BH74=2,Fixo/30*FP$4,IF(BF71+BF72+BF73+BF74+BH71+BH72+BH73+BH74&gt;2,Fixo/30*FP$4+(BF71+BF72+BF73+BF74+BH71+BH72+BH73+BH74-2)*Cadeirante/30*FP$4)))+(BE71+BE72+BE73+BG71+BG72+BG73)*Percapita/30*FP$4+(BE74+BG74)*Crechee/30*FP$4,IF(C71=1,IF(BE71+BE72+BE73+BF71+BF72+BF73+BG71+BG72+BG73+BH71+BH72+BH73&lt;=15,(BE71+BE72+BE73+BG71+BG72+BG73)*Percapita/30*FP$4,IF(BE71+BE72+BE73+BF71+BF72+BF73+BG71+BG72+BG73+BH71+BH72+BH73&gt;=16,Fixo/30*FP$4+(BE71+BE72+BE73+BF71+BF72+BF73+BG71+BG72+BG73+BH71+BH72-16)*Percapita/30*FP$4))))))</f>
        <v>0</v>
      </c>
      <c r="FQ71" s="177">
        <f>IF(C71=4,SUM(BI71+BI72+BI73+BK71+BK72+BK73)*Percapita/30*FQ$4+(BJ71+BJ72+BJ73+BL71+BL72+BL73)*Cadeirante/30*FQ$4,IF(C71=3,IF(BI74+BK74=10,Fixo/30*FQ$4+(BI71+BI72+BI73+BK71+BK72+BK73)*Percapita/30*FQ$4+(BJ74+BL74)*Cadeirante/30*FQ$4,IF(BI74+BK74&lt;=9,(BI74+BK74)*Crechee/30*FQ$4)+(BJ74+BL74)*Cadeirante/30*FQ$4+(BI71+BI72+BI73+BK71+BK72+BK73)*Percapita/30*FQ$4)+IF(BI74+BK74&gt;=11,Fixo/30*FQ$4+(BI74+BK74-10)*Crechee/30*FQ$4,0),IF(C71=2,IF(BJ71+BJ72+BJ73+BJ74+BL71+BL72+BL73+BL74=1,Cadeirante/30*FQ$4,IF(BJ71+BJ72+BJ73+BJ74+BL71+BL72+BL73+BL74=2,Fixo/30*FQ$4,IF(BJ71+BJ72+BJ73+BJ74+BL71+BL72+BL73+BL74&gt;2,Fixo/30*FQ$4+(BJ71+BJ72+BJ73+BJ74+BL71+BL72+BL73+BL74-2)*Cadeirante/30*FQ$4)))+(BI71+BI72+BI73+BK71+BK72+BK73)*Percapita/30*FQ$4+(BI74+BK74)*Crechee/30*FQ$4,IF(C71=1,IF(BI71+BI72+BI73+BJ71+BJ72+BJ73+BK71+BK72+BK73+BL71+BL72+BL73&lt;=15,(BI71+BI72+BI73+BK71+BK72+BK73)*Percapita/30*FQ$4,IF(BI71+BI72+BI73+BJ71+BJ72+BJ73+BK71+BK72+BK73+BL71+BL72+BL73&gt;=16,Fixo/30*FQ$4+(BI71+BI72+BI73+BJ71+BJ72+BJ73+BK71+BK72+BK73+BL71+BL72-16)*Percapita/30*FQ$4))))))</f>
        <v>0</v>
      </c>
      <c r="FR71" s="177">
        <f>IF(C71=4,SUM(BM71+BM72+BM73+BO71+BO72+BO73)*Percapita/30*FR$4+(BN71+BN72+BN73+BP71+BP72+BP73)*Cadeirante/30*FR$4,IF(C71=3,IF(BM74+BO74=10,Fixo/30*FR$4+(BM71+BM72+BM73+BO71+BO72+BO73)*Percapita/30*FR$4+(BN74+BP74)*Cadeirante/30*FR$4,IF(BM74+BO74&lt;=9,(BM74+BO74)*Crechee/30*FR$4)+(BN74+BP74)*Cadeirante/30*FR$4+(BM71+BM72+BM73+BO71+BO72+BO73)*Percapita/30*FR$4)+IF(BM74+BO74&gt;=11,Fixo/30*FR$4+(BM74+BO74-10)*Crechee/30*FR$4,0),IF(C71=2,IF(BN71+BN72+BN73+BN74+BP71+BP72+BP73+BP74=1,Cadeirante/30*FR$4,IF(BN71+BN72+BN73+BN74+BP71+BP72+BP73+BP74=2,Fixo/30*FR$4,IF(BN71+BN72+BN73+BN74+BP71+BP72+BP73+BP74&gt;2,Fixo/30*FR$4+(BN71+BN72+BN73+BN74+BP71+BP72+BP73+BP74-2)*Cadeirante/30*FR$4)))+(BM71+BM72+BM73+BO71+BO72+BO73)*Percapita/30*FR$4+(BM74+BO74)*Crechee/30*FR$4,IF(C71=1,IF(BM71+BM72+BM73+BN71+BN72+BN73+BO71+BO72+BO73+BP71+BP72+BP73&lt;=15,(BM71+BM72+BM73+BO71+BO72+BO73)*Percapita/30*FR$4,IF(BM71+BM72+BM73+BN71+BN72+BN73+BO71+BO72+BO73+BP71+BP72+BP73&gt;=16,Fixo/30*FR$4+(BM71+BM72+BM73+BN71+BN72+BN73+BO71+BO72+BO73+BP71+BP72-16)*Percapita/30*FR$4))))))</f>
        <v>0</v>
      </c>
      <c r="FS71" s="177">
        <f>IF(C71=4,SUM(BQ71+BQ72+BQ73+BS71+BS72+BS73)*Percapita/30*FS$4+(BR71+BR72+BR73+BT71+BT72+BT73)*Cadeirante/30*FS$4,IF(C71=3,IF(BQ74+BS74=10,Fixo/30*FS$4+(BQ71+BQ72+BQ73+BS71+BS72+BS73)*Percapita/30*FS$4+(BR74+BT74)*Cadeirante/30*FS$4,IF(BQ74+BS74&lt;=9,(BQ74+BS74)*Crechee/30*FS$4)+(BR74+BT74)*Cadeirante/30*FS$4+(BQ71+BQ72+BQ73+BS71+BS72+BS73)*Percapita/30*FS$4)+IF(BQ74+BS74&gt;=11,Fixo/30*FS$4+(BQ74+BS74-10)*Crechee/30*FS$4,0),IF(C71=2,IF(BR71+BR72+BR73+BR74+BT71+BT72+BT73+BT74=1,Cadeirante/30*FS$4,IF(BR71+BR72+BR73+BR74+BT71+BT72+BT73+BT74=2,Fixo/30*FS$4,IF(BR71+BR72+BR73+BR74+BT71+BT72+BT73+BT74&gt;2,Fixo/30*FS$4+(BR71+BR72+BR73+BR74+BT71+BT72+BT73+BT74-2)*Cadeirante/30*FS$4)))+(BQ71+BQ72+BQ73+BS71+BS72+BS73)*Percapita/30*FS$4+(BQ74+BS74)*Crechee/30*FS$4,IF(C71=1,IF(BQ71+BQ72+BQ73+BR71+BR72+BR73+BS71+BS72+BS73+BT71+BT72+BT73&lt;=15,(BQ71+BQ72+BQ73+BS71+BS72+BS73)*Percapita/30*FS$4,IF(BQ71+BQ72+BQ73+BR71+BR72+BR73+BS71+BS72+BS73+BT71+BT72+BT73&gt;=16,Fixo/30*FS$4+(BQ71+BQ72+BQ73+BR71+BR72+BR73+BS71+BS72+BS73+BT71+BT72-16)*Percapita/30*FS$4))))))</f>
        <v>0</v>
      </c>
      <c r="FT71" s="177">
        <f>IF(C71=4,SUM(BU71+BU72+BU73+BW71+BW72+BW73)*Percapita/30*FT$4+(BV71+BV72+BV73+BX71+BX72+BX73)*Cadeirante/30*FT$4,IF(C71=3,IF(BU74+BW74=10,Fixo/30*FT$4+(BU71+BU72+BU73+BW71+BW72+BW73)*Percapita/30*FT$4+(BV74+BX74)*Cadeirante/30*FT$4,IF(BU74+BW74&lt;=9,(BU74+BW74)*Crechee/30*FT$4)+(BV74+BX74)*Cadeirante/30*FT$4+(BU71+BU72+BU73+BW71+BW72+BW73)*Percapita/30*FT$4)+IF(BU74+BW74&gt;=11,Fixo/30*FT$4+(BU74+BW74-10)*Crechee/30*FT$4,0),IF(C71=2,IF(BV71+BV72+BV73+BV74+BX71+BX72+BX73+BX74=1,Cadeirante/30*FT$4,IF(BV71+BV72+BV73+BV74+BX71+BX72+BX73+BX74=2,Fixo/30*FT$4,IF(BV71+BV72+BV73+BV74+BX71+BX72+BX73+BX74&gt;2,Fixo/30*FT$4+(BV71+BV72+BV73+BV74+BX71+BX72+BX73+BX74-2)*Cadeirante/30*FT$4)))+(BU71+BU72+BU73+BW71+BW72+BW73)*Percapita/30*FT$4+(BU74+BW74)*Crechee/30*FT$4,IF(C71=1,IF(BU71+BU72+BU73+BV71+BV72+BV73+BW71+BW72+BW73+BX71+BX72+BX73&lt;=15,(BU71+BU72+BU73+BW71+BW72+BW73)*Percapita/30*FT$4,IF(BU71+BU72+BU73+BV71+BV72+BV73+BW71+BW72+BW73+BX71+BX72+BX73&gt;=16,Fixo/30*FT$4+(BU71+BU72+BU73+BV71+BV72+BV73+BW71+BW72+BW73+BX71+BX72-16)*Percapita/30*FT$4))))))</f>
        <v>0</v>
      </c>
      <c r="FU71" s="177">
        <f>IF(C71=4,SUM(BY71+BY72+BY73+CA71+CA72+CA73)*Percapita/30*FU$4+(BZ71+BZ72+BZ73+CB71+CB72+CB73)*Cadeirante/30*FU$4,IF(C71=3,IF(BY74+CA74=10,Fixo/30*FU$4+(BY71+BY72+BY73+CA71+CA72+CA73)*Percapita/30*FU$4+(BZ74+CB74)*Cadeirante/30*FU$4,IF(BY74+CA74&lt;=9,(BY74+CA74)*Crechee/30*FU$4)+(BZ74+CB74)*Cadeirante/30*FU$4+(BY71+BY72+BY73+CA71+CA72+CA73)*Percapita/30*FU$4)+IF(BY74+CA74&gt;=11,Fixo/30*FU$4+(BY74+CA74-10)*Crechee/30*FU$4,0),IF(C71=2,IF(BZ71+BZ72+BZ73+BZ74+CB71+CB72+CB73+CB74=1,Cadeirante/30*FU$4,IF(BZ71+BZ72+BZ73+BZ74+CB71+CB72+CB73+CB74=2,Fixo/30*FU$4,IF(BZ71+BZ72+BZ73+BZ74+CB71+CB72+CB73+CB74&gt;2,Fixo/30*FU$4+(BZ71+BZ72+BZ73+BZ74+CB71+CB72+CB73+CB74-2)*Cadeirante/30*FU$4)))+(BY71+BY72+BY73+CA71+CA72+CA73)*Percapita/30*FU$4+(BY74+CA74)*Crechee/30*FU$4,IF(C71=1,IF(BY71+BY72+BY73+BZ71+BZ72+BZ73+CA71+CA72+CA73+CB71+CB72+CB73&lt;=15,(BY71+BY72+BY73+CA71+CA72+CA73)*Percapita/30*FU$4,IF(BY71+BY72+BY73+BZ71+BZ72+BZ73+CA71+CA72+CA73+CB71+CB72+CB73&gt;=16,Fixo/30*FU$4+(BY71+BY72+BY73+BZ71+BZ72+BZ73+CA71+CA72+CA73+CB71+CB72-16)*Percapita/30*FU$4))))))</f>
        <v>0</v>
      </c>
      <c r="FV71" s="177">
        <f>IF(C71=4,SUM(CC71+CC72+CC73+CE71+CE72+CE73)*Percapita/30*FV$4+(CD71+CD72+CD73+CF71+CF72+CF73)*Cadeirante/30*FV$4,IF(C71=3,IF(CC74+CE74=10,Fixo/30*FV$4+(CC71+CC72+CC73+CE71+CE72+CE73)*Percapita/30*FV$4+(CD74+CF74)*Cadeirante/30*FV$4,IF(CC74+CE74&lt;=9,(CC74+CE74)*Crechee/30*FV$4)+(CD74+CF74)*Cadeirante/30*FV$4+(CC71+CC72+CC73+CE71+CE72+CE73)*Percapita/30*FV$4)+IF(CC74+CE74&gt;=11,Fixo/30*FV$4+(CC74+CE74-10)*Crechee/30*FV$4,0),IF(C71=2,IF(CD71+CD72+CD73+CD74+CF71+CF72+CF73+CF74=1,Cadeirante/30*FV$4,IF(CD71+CD72+CD73+CD74+CF71+CF72+CF73+CF74=2,Fixo/30*FV$4,IF(CD71+CD72+CD73+CD74+CF71+CF72+CF73+CF74&gt;2,Fixo/30*FV$4+(CD71+CD72+CD73+CD74+CF71+CF72+CF73+CF74-2)*Cadeirante/30*FV$4)))+(CC71+CC72+CC73+CE71+CE72+CE73)*Percapita/30*FV$4+(CC74+CE74)*Crechee/30*FV$4,IF(C71=1,IF(CC71+CC72+CC73+CD71+CD72+CD73+CE71+CE72+CE73+CF71+CF72+CF73&lt;=15,(CC71+CC72+CC73+CE71+CE72+CE73)*Percapita/30*FV$4,IF(CC71+CC72+CC73+CD71+CD72+CD73+CE71+CE72+CE73+CF71+CF72+CF73&gt;=16,Fixo/30*FV$4+(CC71+CC72+CC73+CD71+CD72+CD73+CE71+CE72+CE73+CF71+CF72-16)*Percapita/30*FV$4))))))</f>
        <v>0</v>
      </c>
      <c r="FW71" s="177">
        <f>IF(C71=4,SUM(CG71+CG72+CG73+CI71+CI72+CI73)*Percapita/30*FW$4+(CH71+CH72+CH73+CJ71+CJ72+CJ73)*Cadeirante/30*FW$4,IF(C71=3,IF(CG74+CI74=10,Fixo/30*FW$4+(CG71+CG72+CG73+CI71+CI72+CI73)*Percapita/30*FW$4+(CH74+CJ74)*Cadeirante/30*FW$4,IF(CG74+CI74&lt;=9,(CG74+CI74)*Crechee/30*FW$4)+(CH74+CJ74)*Cadeirante/30*FW$4+(CG71+CG72+CG73+CI71+CI72+CI73)*Percapita/30*FW$4)+IF(CG74+CI74&gt;=11,Fixo/30*FW$4+(CG74+CI74-10)*Crechee/30*FW$4,0),IF(C71=2,IF(CH71+CH72+CH73+CH74+CJ71+CJ72+CJ73+CJ74=1,Cadeirante/30*FW$4,IF(CH71+CH72+CH73+CH74+CJ71+CJ72+CJ73+CJ74=2,Fixo/30*FW$4,IF(CH71+CH72+CH73+CH74+CJ71+CJ72+CJ73+CJ74&gt;2,Fixo/30*FW$4+(CH71+CH72+CH73+CH74+CJ71+CJ72+CJ73+CJ74-2)*Cadeirante/30*FW$4)))+(CG71+CG72+CG73+CI71+CI72+CI73)*Percapita/30*FW$4+(CG74+CI74)*Crechee/30*FW$4,IF(C71=1,IF(CG71+CG72+CG73+CH71+CH72+CH73+CI71+CI72+CI73+CJ71+CJ72+CJ73&lt;=15,(CG71+CG72+CG73+CI71+CI72+CI73)*Percapita/30*FW$4,IF(CG71+CG72+CG73+CH71+CH72+CH73+CI71+CI72+CI73+CJ71+CJ72+CJ73&gt;=16,Fixo/30*FW$4+(CG71+CG72+CG73+CH71+CH72+CH73+CI71+CI72+CI73+CJ71+CJ72-16)*Percapita/30*FW$4))))))</f>
        <v>0</v>
      </c>
      <c r="FX71" s="177">
        <f>IF(C71=4,SUM(CK71+CK72+CK73+CM71+CM72+CM73)*Percapita/30*FX$4+(CL71+CL72+CL73+CN71+CN72+CN73)*Cadeirante/30*FX$4,IF(C71=3,IF(CK74+CM74=10,Fixo/30*FX$4+(CK71+CK72+CK73+CM71+CM72+CM73)*Percapita/30*FX$4+(CL74+CN74)*Cadeirante/30*FX$4,IF(CK74+CM74&lt;=9,(CK74+CM74)*Crechee/30*FX$4)+(CL74+CN74)*Cadeirante/30*FX$4+(CK71+CK72+CK73+CM71+CM72+CM73)*Percapita/30*FX$4)+IF(CK74+CM74&gt;=11,Fixo/30*FX$4+(CK74+CM74-10)*Crechee/30*FX$4,0),IF(C71=2,IF(CL71+CL72+CL73+CL74+CN71+CN72+CN73+CN74=1,Cadeirante/30*FX$4,IF(CL71+CL72+CL73+CL74+CN71+CN72+CN73+CN74=2,Fixo/30*FX$4,IF(CL71+CL72+CL73+CL74+CN71+CN72+CN73+CN74&gt;2,Fixo/30*FX$4+(CL71+CL72+CL73+CL74+CN71+CN72+CN73+CN74-2)*Cadeirante/30*FX$4)))+(CK71+CK72+CK73+CM71+CM72+CM73)*Percapita/30*FX$4+(CK74+CM74)*Crechee/30*FX$4,IF(C71=1,IF(CK71+CK72+CK73+CL71+CL72+CL73+CM71+CM72+CM73+CN71+CN72+CN73&lt;=15,(CK71+CK72+CK73+CM71+CM72+CM73)*Percapita/30*FX$4,IF(CK71+CK72+CK73+CL71+CL72+CL73+CM71+CM72+CM73+CN71+CN72+CN73&gt;=16,Fixo/30*FX$4+(CK71+CK72+CK73+CL71+CL72+CL73+CM71+CM72+CM73+CN71+CN72-16)*Percapita/30*FX$4))))))</f>
        <v>0</v>
      </c>
      <c r="FY71" s="177">
        <f>IF(C71=4,SUM(CO71+CO72+CO73+CQ71+CQ72+CQ73)*Percapita/30*FY$4+(CP71+CP72+CP73+CR71+CR72+CR73)*Cadeirante/30*FY$4,IF(C71=3,IF(CO74+CQ74=10,Fixo/30*FY$4+(CO71+CO72+CO73+CQ71+CQ72+CQ73)*Percapita/30*FY$4+(CP74+CR74)*Cadeirante/30*FY$4,IF(CO74+CQ74&lt;=9,(CO74+CQ74)*Crechee/30*FY$4)+(CP74+CR74)*Cadeirante/30*FY$4+(CO71+CO72+CO73+CQ71+CQ72+CQ73)*Percapita/30*FY$4)+IF(CO74+CQ74&gt;=11,Fixo/30*FY$4+(CO74+CQ74-10)*Crechee/30*FY$4,0),IF(C71=2,IF(CP71+CP72+CP73+CP74+CR71+CR72+CR73+CR74=1,Cadeirante/30*FY$4,IF(CP71+CP72+CP73+CP74+CR71+CR72+CR73+CR74=2,Fixo/30*FY$4,IF(CP71+CP72+CP73+CP74+CR71+CR72+CR73+CR74&gt;2,Fixo/30*FY$4+(CP71+CP72+CP73+CP74+CR71+CR72+CR73+CR74-2)*Cadeirante/30*FY$4)))+(CO71+CO72+CO73+CQ71+CQ72+CQ73)*Percapita/30*FY$4+(CO74+CQ74)*Crechee/30*FY$4,IF(C71=1,IF(CO71+CO72+CO73+CP71+CP72+CP73+CQ71+CQ72+CQ73+CR71+CR72+CR73&lt;=15,(CO71+CO72+CO73+CQ71+CQ72+CQ73)*Percapita/30*FY$4,IF(CO71+CO72+CO73+CP71+CP72+CP73+CQ71+CQ72+CQ73+CR71+CR72+CR73&gt;=16,Fixo/30*FY$4+(CO71+CO72+CO73+CP71+CP72+CP73+CQ71+CQ72+CQ73+CR71+CR72-16)*Percapita/30*FY$4))))))</f>
        <v>0</v>
      </c>
      <c r="FZ71" s="177">
        <f>IF(C71=4,SUM(CS71+CS72+CS73+CU71+CU72+CU73)*Percapita/30*FZ$4+(CT71+CT72+CT73+CV71+CV72+CV73)*Cadeirante/30*FZ$4,IF(C71=3,IF(CS74+CU74=10,Fixo/30*FZ$4+(CS71+CS72+CS73+CU71+CU72+CU73)*Percapita/30*FZ$4+(CT74+CV74)*Cadeirante/30*FZ$4,IF(CS74+CU74&lt;=9,(CS74+CU74)*Crechee/30*FZ$4)+(CT74+CV74)*Cadeirante/30*FZ$4+(CS71+CS72+CS73+CU71+CU72+CU73)*Percapita/30*FZ$4)+IF(CS74+CU74&gt;=11,Fixo/30*FZ$4+(CS74+CU74-10)*Crechee/30*FZ$4,0),IF(C71=2,IF(CT71+CT72+CT73+CT74+CV71+CV72+CV73+CV74=1,Cadeirante/30*FZ$4,IF(CT71+CT72+CT73+CT74+CV71+CV72+CV73+CV74=2,Fixo/30*FZ$4,IF(CT71+CT72+CT73+CT74+CV71+CV72+CV73+CV74&gt;2,Fixo/30*FZ$4+(CT71+CT72+CT73+CT74+CV71+CV72+CV73+CV74-2)*Cadeirante/30*FZ$4)))+(CS71+CS72+CS73+CU71+CU72+CU73)*Percapita/30*FZ$4+(CS74+CU74)*Crechee/30*FZ$4,IF(C71=1,IF(CS71+CS72+CS73+CT71+CT72+CT73+CU71+CU72+CU73+CV71+CV72+CV73&lt;=15,(CS71+CS72+CS73+CU71+CU72+CU73)*Percapita/30*FZ$4,IF(CS71+CS72+CS73+CT71+CT72+CT73+CU71+CU72+CU73+CV71+CV72+CV73&gt;=16,Fixo/30*FZ$4+(CS71+CS72+CS73+CT71+CT72+CT73+CU71+CU72+CU73+CV71+CV72-16)*Percapita/30*FZ$4))))))</f>
        <v>0</v>
      </c>
      <c r="GA71" s="177">
        <f>IF(C71=4,SUM(CW71+CW72+CW73+CY71+CY72+CY73)*Percapita/30*GA$4+(CX71+CX72+CX73+CZ71+CZ72+CZ73)*Cadeirante/30*GA$4,IF(C71=3,IF(CW74+CY74=10,Fixo/30*GA$4+(CW71+CW72+CW73+CY71+CY72+CY73)*Percapita/30*GA$4+(CX74+CZ74)*Cadeirante/30*GA$4,IF(CW74+CY74&lt;=9,(CW74+CY74)*Crechee/30*GA$4)+(CX74+CZ74)*Cadeirante/30*GA$4+(CW71+CW72+CW73+CY71+CY72+CY73)*Percapita/30*GA$4)+IF(CW74+CY74&gt;=11,Fixo/30*GA$4+(CW74+CY74-10)*Crechee/30*GA$4,0),IF(C71=2,IF(CX71+CX72+CX73+CX74+CZ71+CZ72+CZ73+CZ74=1,Cadeirante/30*GA$4,IF(CX71+CX72+CX73+CX74+CZ71+CZ72+CZ73+CZ74=2,Fixo/30*GA$4,IF(CX71+CX72+CX73+CX74+CZ71+CZ72+CZ73+CZ74&gt;2,Fixo/30*GA$4+(CX71+CX72+CX73+CX74+CZ71+CZ72+CZ73+CZ74-2)*Cadeirante/30*GA$4)))+(CW71+CW72+CW73+CY71+CY72+CY73)*Percapita/30*GA$4+(CW74+CY74)*Crechee/30*GA$4,IF(C71=1,IF(CW71+CW72+CW73+CX71+CX72+CX73+CY71+CY72+CY73+CZ71+CZ72+CZ73&lt;=15,(CW71+CW72+CW73+CY71+CY72+CY73)*Percapita/30*GA$4,IF(CW71+CW72+CW73+CX71+CX72+CX73+CY71+CY72+CY73+CZ71+CZ72+CZ73&gt;=16,Fixo/30*GA$4+(CW71+CW72+CW73+CX71+CX72+CX73+CY71+CY72+CY73+CZ71+CZ72-16)*Percapita/30*GA$4))))))</f>
        <v>0</v>
      </c>
      <c r="GB71" s="177">
        <f>IF(C71=4,SUM(DA71+DA72+DA73+DC71+DC72+DC73)*Percapita/30*GB$4+(DB71+DB72+DB73+DD71+DD72+DD73)*Cadeirante/30*GB$4,IF(C71=3,IF(DA74+DC74=10,Fixo/30*GB$4+(DA71+DA72+DA73+DC71+DC72+DC73)*Percapita/30*GB$4+(DB74+DD74)*Cadeirante/30*GB$4,IF(DA74+DC74&lt;=9,(DA74+DC74)*Crechee/30*GB$4)+(DB74+DD74)*Cadeirante/30*GB$4+(DA71+DA72+DA73+DC71+DC72+DC73)*Percapita/30*GB$4)+IF(DA74+DC74&gt;=11,Fixo/30*GB$4+(DA74+DC74-10)*Crechee/30*GB$4,0),IF(C71=2,IF(DB71+DB72+DB73+DB74+DD71+DD72+DD73+DD74=1,Cadeirante/30*GB$4,IF(DB71+DB72+DB73+DB74+DD71+DD72+DD73+DD74=2,Fixo/30*GB$4,IF(DB71+DB72+DB73+DB74+DD71+DD72+DD73+DD74&gt;2,Fixo/30*GB$4+(DB71+DB72+DB73+DB74+DD71+DD72+DD73+DD74-2)*Cadeirante/30*GB$4)))+(DA71+DA72+DA73+DC71+DC72+DC73)*Percapita/30*GB$4+(DA74+DC74)*Crechee/30*GB$4,IF(C71=1,IF(DA71+DA72+DA73+DB71+DB72+DB73+DC71+DC72+DC73+DD71+DD72+DD73&lt;=15,(DA71+DA72+DA73+DC71+DC72+DC73)*Percapita/30*GB$4,IF(DA71+DA72+DA73+DB71+DB72+DB73+DC71+DC72+DC73+DD71+DD72+DD73&gt;=16,Fixo/30*GB$4+(DA71+DA72+DA73+DB71+DB72+DB73+DC71+DC72+DC73+DD71+DD72-16)*Percapita/30*GB$4))))))</f>
        <v>0</v>
      </c>
      <c r="GC71" s="177">
        <f>IF(C71=4,SUM(DE71+DE72+DE73+DG71+DG72+DG73)*Percapita/30*GC$4+(DF71+DF72+DF73+DH71+DH72+DH73)*Cadeirante/30*GC$4,IF(C71=3,IF(DE74+DG74=10,Fixo/30*GC$4+(DE71+DE72+DE73+DG71+DG72+DG73)*Percapita/30*GC$4+(DF74+DH74)*Cadeirante/30*GC$4,IF(DE74+DG74&lt;=9,(DE74+DG74)*Crechee/30*GC$4)+(DF74+DH74)*Cadeirante/30*GC$4+(DE71+DE72+DE73+DG71+DG72+DG73)*Percapita/30*GC$4)+IF(DE74+DG74&gt;=11,Fixo/30*GC$4+(DE74+DG74-10)*Crechee/30*GC$4,0),IF(C71=2,IF(DF71+DF72+DF73+DF74+DH71+DH72+DH73+DH74=1,Cadeirante/30*GC$4,IF(DF71+DF72+DF73+DF74+DH71+DH72+DH73+DH74=2,Fixo/30*GC$4,IF(DF71+DF72+DF73+DF74+DH71+DH72+DH73+DH74&gt;2,Fixo/30*GC$4+(DF71+DF72+DF73+DF74+DH71+DH72+DH73+DH74-2)*Cadeirante/30*GC$4)))+(DE71+DE72+DE73+DG71+DG72+DG73)*Percapita/30*GC$4+(DE74+DG74)*Crechee/30*GC$4,IF(C71=1,IF(DE71+DE72+DE73+DF71+DF72+DF73+DG71+DG72+DG73+DH71+DH72+DH73&lt;=15,(DE71+DE72+DE73+DG71+DG72+DG73)*Percapita/30*GC$4,IF(DE71+DE72+DE73+DF71+DF72+DF73+DG71+DG72+DG73+DH71+DH72+DH73&gt;=16,Fixo/30*GC$4+(DE71+DE72+DE73+DF71+DF72+DF73+DG71+DG72+DG73+DH71+DH72-16)*Percapita/30*GC$4))))))</f>
        <v>0</v>
      </c>
      <c r="GD71" s="177">
        <f>IF(C71=4,SUM(DI71+DI72+DI73+DK71+DK72+DK73)*Percapita/30*GD$4+(DJ71+DJ72+DJ73+DL71+DL72+DL73)*Cadeirante/30*GD$4,IF(C71=3,IF(DI74+DK74=10,Fixo/30*GD$4+(DI71+DI72+DI73+DK71+DK72+DK73)*Percapita/30*GD$4+(DJ74+DL74)*Cadeirante/30*GD$4,IF(DI74+DK74&lt;=9,(DI74+DK74)*Crechee/30*GD$4)+(DJ74+DL74)*Cadeirante/30*GD$4+(DI71+DI72+DI73+DK71+DK72+DK73)*Percapita/30*GD$4)+IF(DI74+DK74&gt;=11,Fixo/30*GD$4+(DI74+DK74-10)*Crechee/30*GD$4,0),IF(C71=2,IF(DJ71+DJ72+DJ73+DJ74+DL71+DL72+DL73+DL74=1,Cadeirante/30*GD$4,IF(DJ71+DJ72+DJ73+DJ74+DL71+DL72+DL73+DL74=2,Fixo/30*GD$4,IF(DJ71+DJ72+DJ73+DJ74+DL71+DL72+DL73+DL74&gt;2,Fixo/30*GD$4+(DJ71+DJ72+DJ73+DJ74+DL71+DL72+DL73+DL74-2)*Cadeirante/30*GD$4)))+(DI71+DI72+DI73+DK71+DK72+DK73)*Percapita/30*GD$4+(DI74+DK74)*Crechee/30*GD$4,IF(C71=1,IF(DI71+DI72+DI73+DJ71+DJ72+DJ73+DK71+DK72+DK73+DL71+DL72+DL73&lt;=15,(DI71+DI72+DI73+DK71+DK72+DK73)*Percapita/30*GD$4,IF(DI71+DI72+DI73+DJ71+DJ72+DJ73+DK71+DK72+DK73+DL71+DL72+DL73&gt;=16,Fixo/30*GD$4+(DI71+DI72+DI73+DJ71+DJ72+DJ73+DK71+DK72+DK73+DL71+DL72-16)*Percapita/30*GD$4))))))</f>
        <v>0</v>
      </c>
      <c r="GE71" s="177">
        <f>IF(C71=4,SUM(DM71+DM72+DM73+DO71+DO72+DO73)*Percapita/30*GE$4+(DN71+DN72+DN73+DP71+DP72+DP73)*Cadeirante/30*GE$4,IF(C71=3,IF(DM74+DO74=10,Fixo/30*GE$4+(DM71+DM72+DM73+DO71+DO72+DO73)*Percapita/30*GE$4+(DN74+DP74)*Cadeirante/30*GE$4,IF(DM74+DO74&lt;=9,(DM74+DO74)*Crechee/30*GE$4)+(DN74+DP74)*Cadeirante/30*GE$4+(DM71+DM72+DM73+DO71+DO72+DO73)*Percapita/30*GE$4)+IF(DM74+DO74&gt;=11,Fixo/30*GE$4+(DM74+DO74-10)*Crechee/30*GE$4,0),IF(C71=2,IF(DN71+DN72+DN73+DN74+DP71+DP72+DP73+DP74=1,Cadeirante/30*GE$4,IF(DN71+DN72+DN73+DN74+DP71+DP72+DP73+DP74=2,Fixo/30*GE$4,IF(DN71+DN72+DN73+DN74+DP71+DP72+DP73+DP74&gt;2,Fixo/30*GE$4+(DN71+DN72+DN73+DN74+DP71+DP72+DP73+DP74-2)*Cadeirante/30*GE$4)))+(DM71+DM72+DM73+DO71+DO72+DO73)*Percapita/30*GE$4+(DM74+DO74)*Crechee/30*GE$4,IF(C71=1,IF(DM71+DM72+DM73+DN71+DN72+DN73+DO71+DO72+DO73+DP71+DP72+DP73&lt;=15,(DM71+DM72+DM73+DO71+DO72+DO73)*Percapita/30*GE$4,IF(DM71+DM72+DM73+DN71+DN72+DN73+DO71+DO72+DO73+DP71+DP72+DP73&gt;=16,Fixo/30*GE$4+(DM71+DM72+DM73+DN71+DN72+DN73+DO71+DO72+DO73+DP71+DP72-16)*Percapita/30*GE$4))))))</f>
        <v>0</v>
      </c>
      <c r="GF71" s="177">
        <f>IF(C71=4,SUM(DQ71+DQ72+DQ73+DS71+DS72+DS73)*Percapita/30*GF$4+(DR71+DR72+DR73+DT71+DT72+DT73)*Cadeirante/30*GF$4,IF(C71=3,IF(DQ74+DS74=10,Fixo/30*GF$4+(DQ71+DQ72+DQ73+DS71+DS72+DS73)*Percapita/30*GF$4+(DR74+DT74)*Cadeirante/30*GF$4,IF(DQ74+DS74&lt;=9,(DQ74+DS74)*Crechee/30*GF$4)+(DR74+DT74)*Cadeirante/30*GF$4+(DQ71+DQ72+DQ73+DS71+DS72+DS73)*Percapita/30*GF$4)+IF(DQ74+DS74&gt;=11,Fixo/30*GF$4+(DQ74+DS74-10)*Crechee/30*GF$4,0),IF(C71=2,IF(DR71+DR72+DR73+DR74+DT71+DT72+DT73+DT74=1,Cadeirante/30*GF$4,IF(DR71+DR72+DR73+DR74+DT71+DT72+DT73+DT74=2,Fixo/30*GF$4,IF(DR71+DR72+DR73+DR74+DT71+DT72+DT73+DT74&gt;2,Fixo/30*GF$4+(DR71+DR72+DR73+DR74+DT71+DT72+DT73+DT74-2)*Cadeirante/30*GF$4)))+(DQ71+DQ72+DQ73+DS71+DS72+DS73)*Percapita/30*GF$4+(DQ74+DS74)*Crechee/30*GF$4,IF(C71=1,IF(DQ71+DQ72+DQ73+DR71+DR72+DR73+DS71+DS72+DS73+DT71+DT72+DT73&lt;=15,(DQ71+DQ72+DQ73+DS71+DS72+DS73)*Percapita/30*GF$4,IF(DQ71+DQ72+DQ73+DR71+DR72+DR73+DS71+DS72+DS73+DT71+DT72+DT73&gt;=16,Fixo/30*GF$4+(DQ71+DQ72+DQ73+DR71+DR72+DR73+DS71+DS72+DS73+DT71+DT72-16)*Percapita/30*GF$4))))))</f>
        <v>0</v>
      </c>
      <c r="GG71" s="177">
        <f>IF(C71=4,SUM(DU71+DU72+DU73+DW71+DW72+DW73)*Percapita/30*GG$4+(DV71+DV72+DV73+DX71+DX72+DX73)*Cadeirante/30*GG$4,IF(C71=3,IF(DU74+DW74=10,Fixo/30*GG$4+(DU71+DU72+DU73+DW71+DW72+DW73)*Percapita/30*GG$4+(DV74+DX74)*Cadeirante/30*GG$4,IF(DU74+DW74&lt;=9,(DU74+DW74)*Crechee/30*GG$4)+(DV74+DX74)*Cadeirante/30*GG$4+(DU71+DU72+DU73+DW71+DW72+DW73)*Percapita/30*GG$4)+IF(DU74+DW74&gt;=11,Fixo/30*GG$4+(DU74+DW74-10)*Crechee/30*GG$4,0),IF(C71=2,IF(DV71+DV72+DV73+DV74+DX71+DX72+DX73+DX74=1,Cadeirante/30*GG$4,IF(DV71+DV72+DV73+DV74+DX71+DX72+DX73+DX74=2,Fixo/30*GG$4,IF(DV71+DV72+DV73+DV74+DX71+DX72+DX73+DX74&gt;2,Fixo/30*GG$4+(DV71+DV72+DV73+DV74+DX71+DX72+DX73+DX74-2)*Cadeirante/30*GG$4)))+(DU71+DU72+DU73+DW71+DW72+DW73)*Percapita/30*GG$4+(DU74+DW74)*Crechee/30*GG$4,IF(C71=1,IF(DU71+DU72+DU73+DV71+DV72+DV73+DW71+DW72+DW73+DX71+DX72+DX73&lt;=15,(DU71+DU72+DU73+DW71+DW72+DW73)*Percapita/30*GG$4,IF(DU71+DU72+DU73+DV71+DV72+DV73+DW71+DW72+DW73+DX71+DX72+DX73&gt;=16,Fixo/30*GG$4+(DU71+DU72+DU73+DV71+DV72+DV73+DW71+DW72+DW73+DX71+DX72-16)*Percapita/30*GG$4))))))</f>
        <v>0</v>
      </c>
      <c r="GH71" s="177">
        <f>IF(C71=4,SUM(DY71+DY72+DY73+EA71+EA72+EA73)*Percapita/30*GH$4+(DZ71+DZ72+DZ73+EB71+EB72+EB73)*Cadeirante/30*GH$4,IF(C71=3,IF(DY74+EA74=10,Fixo/30*GH$4+(DY71+DY72+DY73+EA71+EA72+EA73)*Percapita/30*GH$4+(DZ74+EB74)*Cadeirante/30*GH$4,IF(DY74+EA74&lt;=9,(DY74+EA74)*Crechee/30*GH$4)+(DZ74+EB74)*Cadeirante/30*GH$4+(DY71+DY72+DY73+EA71+EA72+EA73)*Percapita/30*GH$4)+IF(DY74+EA74&gt;=11,Fixo/30*GH$4+(DY74+EA74-10)*Crechee/30*GH$4,0),IF(C71=2,IF(DZ71+DZ72+DZ73+DZ74+EB71+EB72+EB73+EB74=1,Cadeirante/30*GH$4,IF(DZ71+DZ72+DZ73+DZ74+EB71+EB72+EB73+EB74=2,Fixo/30*GH$4,IF(DZ71+DZ72+DZ73+DZ74+EB71+EB72+EB73+EB74&gt;2,Fixo/30*GH$4+(DZ71+DZ72+DZ73+DZ74+EB71+EB72+EB73+EB74-2)*Cadeirante/30*GH$4)))+(DY71+DY72+DY73+EA71+EA72+EA73)*Percapita/30*GH$4+(DY74+EA74)*Crechee/30*GH$4,IF(C71=1,IF(DY71+DY72+DY73+DZ71+DZ72+DZ73+EA71+EA72+EA73+EB71+EB72+EB73&lt;=15,(DY71+DY72+DY73+EA71+EA72+EA73)*Percapita/30*GH$4,IF(DY71+DY72+DY73+DZ71+DZ72+DZ73+EA71+EA72+EA73+EB71+EB72+EB73&gt;=16,Fixo/30*GH$4+(DY71+DY72+DY73+DZ71+DZ72+DZ73+EA71+EA72+EA73+EB71+EB72-16)*Percapita/30*GH$4))))))</f>
        <v>0</v>
      </c>
      <c r="GI71" s="177">
        <f>IF(C71=4,SUM(EC71+EC72+EC73+EE71+EE72+EE73)*Percapita/30*GI$4+(ED71+ED72+ED73+EF71+EF72+EF73)*Cadeirante/30*GI$4,IF(C71=3,IF(EC74+EE74=10,Fixo/30*GI$4+(EC71+EC72+EC73+EE71+EE72+EE73)*Percapita/30*GI$4+(ED74+EF74)*Cadeirante/30*GI$4,IF(EC74+EE74&lt;=9,(EC74+EE74)*Crechee/30*GI$4)+(ED74+EF74)*Cadeirante/30*GI$4+(EC71+EC72+EC73+EE71+EE72+EE73)*Percapita/30*GI$4)+IF(EC74+EE74&gt;=11,Fixo/30*GI$4+(EC74+EE74-10)*Crechee/30*GI$4,0),IF(C71=2,IF(ED71+ED72+ED73+ED74+EF71+EF72+EF73+EF74=1,Cadeirante/30*GI$4,IF(ED71+ED72+ED73+ED74+EF71+EF72+EF73+EF74=2,Fixo/30*GI$4,IF(ED71+ED72+ED73+ED74+EF71+EF72+EF73+EF74&gt;2,Fixo/30*GI$4+(ED71+ED72+ED73+ED74+EF71+EF72+EF73+EF74-2)*Cadeirante/30*GI$4)))+(EC71+EC72+EC73+EE71+EE72+EE73)*Percapita/30*GI$4+(EC74+EE74)*Crechee/30*GI$4,IF(C71=1,IF(EC71+EC72+EC73+ED71+ED72+ED73+EE71+EE72+EE73+EF71+EF72+EF73&lt;=15,(EC71+EC72+EC73+EE71+EE72+EE73)*Percapita/30*GI$4,IF(EC71+EC72+EC73+ED71+ED72+ED73+EE71+EE72+EE73+EF71+EF72+EF73&gt;=16,Fixo/30*GI$4+(EC71+EC72+EC73+ED71+ED72+ED73+EE71+EE72+EE73+EF71+EF72-16)*Percapita/30*GI$4))))))</f>
        <v>0</v>
      </c>
      <c r="GJ71" s="177">
        <f>IF(C71=4,SUM(EG71+EG72+EG73+EI71+EI72+EI73)*Percapita/30*GJ$4+(EH71+EH72+EH73+EJ71+EJ72+EJ73)*Cadeirante/30*GJ$4,IF(C71=3,IF(EG74+EI74=10,Fixo/30*GJ$4+(EG71+EG72+EG73+EI71+EI72+EI73)*Percapita/30*GJ$4+(EH74+EJ74)*Cadeirante/30*GJ$4,IF(EG74+EI74&lt;=9,(EG74+EI74)*Crechee/30*GJ$4)+(EH74+EJ74)*Cadeirante/30*GJ$4+(EG71+EG72+EG73+EI71+EI72+EI73)*Percapita/30*GJ$4)+IF(EG74+EI74&gt;=11,Fixo/30*GJ$4+(EG74+EI74-10)*Crechee/30*GJ$4,0),IF(C71=2,IF(EH71+EH72+EH73+EH74+EJ71+EJ72+EJ73+EJ74=1,Cadeirante/30*GJ$4,IF(EH71+EH72+EH73+EH74+EJ71+EJ72+EJ73+EJ74=2,Fixo/30*GJ$4,IF(EH71+EH72+EH73+EH74+EJ71+EJ72+EJ73+EJ74&gt;2,Fixo/30*GJ$4+(EH71+EH72+EH73+EH74+EJ71+EJ72+EJ73+EJ74-2)*Cadeirante/30*GJ$4)))+(EG71+EG72+EG73+EI71+EI72+EI73)*Percapita/30*GJ$4+(EG74+EI74)*Crechee/30*GJ$4,IF(C71=1,IF(EG71+EG72+EG73+EH71+EH72+EH73+EI71+EI72+EI73+EJ71+EJ72+EJ73&lt;=15,(EG71+EG72+EG73+EI71+EI72+EI73)*Percapita/30*GJ$4,IF(EG71+EG72+EG73+EH71+EH72+EH73+EI71+EI72+EI73+EJ71+EJ72+EJ73&gt;=16,Fixo/30*GJ$4+(EG71+EG72+EG73+EH71+EH72+EH73+EI71+EI72+EI73+EJ71+EJ72-16)*Percapita/30*GJ$4))))))</f>
        <v>0</v>
      </c>
      <c r="GK71" s="178"/>
      <c r="GL71" s="103">
        <f t="shared" si="30"/>
        <v>0</v>
      </c>
      <c r="GM71" s="124"/>
      <c r="GN71" s="104">
        <f>SUMIF(V71:V74,"&lt;0")*Cadeirante/30*GN$4+SUMIF(X71:X74,"&lt;0")*Cadeirante/30*GN$4</f>
        <v>0</v>
      </c>
      <c r="GO71" s="104">
        <f>SUMIF(Z71:Z74,"&lt;0")*Cadeirante/30*GO$4+SUMIF(AB71:AB74,"&lt;0")*Cadeirante/30*GO$4</f>
        <v>0</v>
      </c>
      <c r="GP71" s="104">
        <f>SUMIF(AD71:AD74,"&lt;0")*Cadeirante/30*GP$4+SUMIF(AF71:AF74,"&lt;0")*Cadeirante/30*GP$4</f>
        <v>0</v>
      </c>
      <c r="GQ71" s="104">
        <f>SUMIF(AH71:AH74,"&lt;0")*Cadeirante/30*GQ$4+SUMIF(AJ71:AJ74,"&lt;0")*Cadeirante/30*GQ$4</f>
        <v>0</v>
      </c>
      <c r="GR71" s="104">
        <f>SUMIF(AL71:AL74,"&lt;0")*Cadeirante/30*GR$4+SUMIF(AN71:AN74,"&lt;0")*Cadeirante/30*GR$4</f>
        <v>0</v>
      </c>
      <c r="GS71" s="104">
        <f>SUMIF(AP71:AP74,"&lt;0")*Cadeirante/30*GS$4+SUMIF(AR71:AR74,"&lt;0")*Cadeirante/30*GS$4</f>
        <v>0</v>
      </c>
      <c r="GT71" s="104">
        <f>SUMIF(AT71:AT74,"&lt;0")*Cadeirante/30*GT$4+SUMIF(AV71:AV74,"&lt;0")*Cadeirante/30*GT$4</f>
        <v>0</v>
      </c>
      <c r="GU71" s="104">
        <f>SUMIF(AX71:AX74,"&lt;0")*Cadeirante/30*GU$4+SUMIF(AZ71:AZ74,"&lt;0")*Cadeirante/30*GU$4</f>
        <v>0</v>
      </c>
      <c r="GV71" s="104">
        <f>SUMIF(BB71:BB74,"&lt;0")*Cadeirante/30*GV$4+SUMIF(BD71:BD74,"&lt;0")*Cadeirante/30*GV$4</f>
        <v>0</v>
      </c>
      <c r="GW71" s="104">
        <f>SUMIF(BF71:BF74,"&lt;0")*Cadeirante/30*GW$4+SUMIF(BH71:BH74,"&lt;0")*Cadeirante/30*GW$4</f>
        <v>0</v>
      </c>
      <c r="GX71" s="104">
        <f>SUMIF(BJ71:BJ74,"&lt;0")*Cadeirante/30*GX$4+SUMIF(BL71:BL74,"&lt;0")*Cadeirante/30*GX$4</f>
        <v>0</v>
      </c>
      <c r="GY71" s="104">
        <f>SUMIF(BN71:BN74,"&lt;0")*Cadeirante/30*GY$4+SUMIF(BP71:BP74,"&lt;0")*Cadeirante/30*GY$4</f>
        <v>0</v>
      </c>
      <c r="GZ71" s="104">
        <f>SUMIF(BR71:BR74,"&lt;0")*Cadeirante/30*GZ$4+SUMIF(BT71:BT74,"&lt;0")*Cadeirante/30*GZ$4</f>
        <v>0</v>
      </c>
      <c r="HA71" s="104">
        <f>SUMIF(BV71:BV74,"&lt;0")*Cadeirante/30*HA$4+SUMIF(BX71:BX74,"&lt;0")*Cadeirante/30*HA$4</f>
        <v>0</v>
      </c>
      <c r="HB71" s="104">
        <f>SUMIF(BZ71:BZ74,"&lt;0")*Cadeirante/30*HB$4+SUMIF(CB71:CB74,"&lt;0")*Cadeirante/30*HB$4</f>
        <v>0</v>
      </c>
      <c r="HC71" s="104">
        <f>SUMIF(CD71:CD74,"&lt;0")*Cadeirante/30*HC$4+SUMIF(CF71:CF74,"&lt;0")*Cadeirante/30*HC$4</f>
        <v>0</v>
      </c>
      <c r="HD71" s="104">
        <f>SUMIF(CH71:CH74,"&lt;0")*Cadeirante/30*HD$4+SUMIF(CJ71:CJ74,"&lt;0")*Cadeirante/30*HD$4</f>
        <v>0</v>
      </c>
      <c r="HE71" s="104">
        <f>SUMIF(CL71:CL74,"&lt;0")*Cadeirante/30*HE$4+SUMIF(CN71:CN74,"&lt;0")*Cadeirante/30*HE$4</f>
        <v>0</v>
      </c>
      <c r="HF71" s="104">
        <f>SUMIF(CP71:CP74,"&lt;0")*Cadeirante/30*HF$4+SUMIF(CR71:CR74,"&lt;0")*Cadeirante/30*HF$4</f>
        <v>0</v>
      </c>
      <c r="HG71" s="104">
        <f>SUMIF(CT71:CT74,"&lt;0")*Cadeirante/30*HG$4+SUMIF(CV71:CV74,"&lt;0")*Cadeirante/30*HG$4</f>
        <v>0</v>
      </c>
      <c r="HH71" s="104">
        <f>SUMIF(CX71:CX74,"&lt;0")*Cadeirante/30*HH$4+SUMIF(CZ71:CZ74,"&lt;0")*Cadeirante/30*HH$4</f>
        <v>0</v>
      </c>
      <c r="HI71" s="104">
        <f>SUMIF(DB71:DB74,"&lt;0")*Cadeirante/30*HI$4+SUMIF(DD71:DD74,"&lt;0")*Cadeirante/30*HI$4</f>
        <v>0</v>
      </c>
      <c r="HJ71" s="104">
        <f>SUMIF(DF71:DF74,"&lt;0")*Cadeirante/30*HJ$4+SUMIF(DH71:DH74,"&lt;0")*Cadeirante/30*HJ$4</f>
        <v>0</v>
      </c>
      <c r="HK71" s="104">
        <f>SUMIF(DJ71:DJ74,"&lt;0")*Cadeirante/30*HK$4+SUMIF(DL71:DL74,"&lt;0")*Cadeirante/30*HK$4</f>
        <v>0</v>
      </c>
      <c r="HL71" s="104">
        <f>SUMIF(DN71:DN74,"&lt;0")*Cadeirante/30*HL$4+SUMIF(DP71:DP74,"&lt;0")*Cadeirante/30*HL$4</f>
        <v>0</v>
      </c>
      <c r="HM71" s="104">
        <f>SUMIF(DR71:DR74,"&lt;0")*Cadeirante/30*HM$4+SUMIF(DT71:DT74,"&lt;0")*Cadeirante/30*HM$4</f>
        <v>0</v>
      </c>
      <c r="HN71" s="104">
        <f>SUMIF(DV71:DV74,"&lt;0")*Cadeirante/30*HN$4+SUMIF(DX71:DX74,"&lt;0")*Cadeirante/30*HN$4</f>
        <v>0</v>
      </c>
      <c r="HO71" s="104">
        <f>SUMIF(DZ71:DZ74,"&lt;0")*Cadeirante/30*HO$4+SUMIF(EB71:EB74,"&lt;0")*Cadeirante/30*HO$4</f>
        <v>0</v>
      </c>
      <c r="HP71" s="104">
        <f>SUMIF(ED71:ED74,"&lt;0")*Cadeirante/30*HP$4+SUMIF(EF71:EF74,"&lt;0")*Cadeirante/30*HP$4</f>
        <v>0</v>
      </c>
      <c r="HQ71" s="64"/>
      <c r="HR71" s="64"/>
      <c r="HS71" s="64"/>
      <c r="HT71" s="64"/>
      <c r="HU71" s="64"/>
      <c r="HV71" s="64"/>
      <c r="HW71" s="176">
        <v>17629.309999999998</v>
      </c>
      <c r="HX71" s="64"/>
      <c r="HY71" s="280">
        <f>IF(ISTEXT(EM71), VALUE(EM71), EM71)</f>
        <v>0</v>
      </c>
      <c r="HZ71" s="280">
        <f>IF(ISTEXT(EN71), VALUE(EN71), EN71)</f>
        <v>0</v>
      </c>
      <c r="IA71" s="280">
        <f>IF(ISTEXT(EO71), VALUE(EO71), EO71)</f>
        <v>0</v>
      </c>
      <c r="IB71" s="64" t="b">
        <f>HW71=FE71</f>
        <v>0</v>
      </c>
      <c r="IC71" s="64"/>
    </row>
    <row r="72" spans="1:237" s="106" customFormat="1" ht="22.5" customHeight="1" x14ac:dyDescent="0.25">
      <c r="A72" s="368" t="s">
        <v>3246</v>
      </c>
      <c r="B72" s="369" t="s">
        <v>3247</v>
      </c>
      <c r="C72" s="370" t="s">
        <v>3191</v>
      </c>
      <c r="D72" s="371" t="s">
        <v>3248</v>
      </c>
      <c r="E72" s="371" t="s">
        <v>3249</v>
      </c>
      <c r="F72" s="372" t="s">
        <v>3181</v>
      </c>
      <c r="G72" s="372" t="s">
        <v>3182</v>
      </c>
      <c r="H72" s="373" t="s">
        <v>1324</v>
      </c>
      <c r="I72" s="374" t="s">
        <v>1324</v>
      </c>
      <c r="J72" s="421" t="s">
        <v>3183</v>
      </c>
      <c r="K72" s="421" t="s">
        <v>3185</v>
      </c>
      <c r="L72" s="329">
        <f>CONTINUA!BV72</f>
        <v>5</v>
      </c>
      <c r="M72" s="329">
        <f>CONTINUA!BW72</f>
        <v>0</v>
      </c>
      <c r="N72" s="657"/>
      <c r="O72" s="658" t="s">
        <v>3339</v>
      </c>
      <c r="P72" s="659">
        <v>0</v>
      </c>
      <c r="Q72" s="400">
        <v>37</v>
      </c>
      <c r="R72" s="401"/>
      <c r="S72" s="400">
        <v>6</v>
      </c>
      <c r="T72" s="401"/>
      <c r="U72" s="400"/>
      <c r="V72" s="401"/>
      <c r="W72" s="400"/>
      <c r="X72" s="401"/>
      <c r="Y72" s="400"/>
      <c r="Z72" s="401"/>
      <c r="AA72" s="400"/>
      <c r="AB72" s="401"/>
      <c r="AC72" s="400"/>
      <c r="AD72" s="401"/>
      <c r="AE72" s="400"/>
      <c r="AF72" s="401"/>
      <c r="AG72" s="400"/>
      <c r="AH72" s="401"/>
      <c r="AI72" s="400"/>
      <c r="AJ72" s="401"/>
      <c r="AK72" s="400"/>
      <c r="AL72" s="401"/>
      <c r="AM72" s="400"/>
      <c r="AN72" s="401"/>
      <c r="AO72" s="400"/>
      <c r="AP72" s="401"/>
      <c r="AQ72" s="400"/>
      <c r="AR72" s="401"/>
      <c r="AS72" s="400"/>
      <c r="AT72" s="401"/>
      <c r="AU72" s="400"/>
      <c r="AV72" s="401"/>
      <c r="AW72" s="400"/>
      <c r="AX72" s="401"/>
      <c r="AY72" s="400"/>
      <c r="AZ72" s="401"/>
      <c r="BA72" s="400"/>
      <c r="BB72" s="401"/>
      <c r="BC72" s="400"/>
      <c r="BD72" s="401"/>
      <c r="BE72" s="400"/>
      <c r="BF72" s="401"/>
      <c r="BG72" s="400"/>
      <c r="BH72" s="401"/>
      <c r="BI72" s="400"/>
      <c r="BJ72" s="401"/>
      <c r="BK72" s="400"/>
      <c r="BL72" s="401"/>
      <c r="BM72" s="400"/>
      <c r="BN72" s="401"/>
      <c r="BO72" s="400"/>
      <c r="BP72" s="401"/>
      <c r="BQ72" s="400"/>
      <c r="BR72" s="401"/>
      <c r="BS72" s="400"/>
      <c r="BT72" s="401"/>
      <c r="BU72" s="400"/>
      <c r="BV72" s="401"/>
      <c r="BW72" s="400"/>
      <c r="BX72" s="401"/>
      <c r="BY72" s="400"/>
      <c r="BZ72" s="401"/>
      <c r="CA72" s="400"/>
      <c r="CB72" s="401"/>
      <c r="CC72" s="400"/>
      <c r="CD72" s="401"/>
      <c r="CE72" s="400"/>
      <c r="CF72" s="401"/>
      <c r="CG72" s="400"/>
      <c r="CH72" s="401"/>
      <c r="CI72" s="400"/>
      <c r="CJ72" s="401"/>
      <c r="CK72" s="400"/>
      <c r="CL72" s="401"/>
      <c r="CM72" s="400"/>
      <c r="CN72" s="401"/>
      <c r="CO72" s="400"/>
      <c r="CP72" s="401"/>
      <c r="CQ72" s="400"/>
      <c r="CR72" s="401"/>
      <c r="CS72" s="400"/>
      <c r="CT72" s="401"/>
      <c r="CU72" s="400"/>
      <c r="CV72" s="401"/>
      <c r="CW72" s="400"/>
      <c r="CX72" s="401"/>
      <c r="CY72" s="400"/>
      <c r="CZ72" s="401"/>
      <c r="DA72" s="400"/>
      <c r="DB72" s="401"/>
      <c r="DC72" s="400"/>
      <c r="DD72" s="401"/>
      <c r="DE72" s="400"/>
      <c r="DF72" s="401"/>
      <c r="DG72" s="400"/>
      <c r="DH72" s="401"/>
      <c r="DI72" s="400"/>
      <c r="DJ72" s="401"/>
      <c r="DK72" s="400"/>
      <c r="DL72" s="401"/>
      <c r="DM72" s="400"/>
      <c r="DN72" s="401"/>
      <c r="DO72" s="400"/>
      <c r="DP72" s="401"/>
      <c r="DQ72" s="400"/>
      <c r="DR72" s="401"/>
      <c r="DS72" s="400"/>
      <c r="DT72" s="401"/>
      <c r="DU72" s="400"/>
      <c r="DV72" s="401"/>
      <c r="DW72" s="400"/>
      <c r="DX72" s="401"/>
      <c r="DY72" s="400"/>
      <c r="DZ72" s="401"/>
      <c r="EA72" s="400"/>
      <c r="EB72" s="401"/>
      <c r="EC72" s="400"/>
      <c r="ED72" s="401"/>
      <c r="EE72" s="400"/>
      <c r="EF72" s="401"/>
      <c r="EG72" s="400"/>
      <c r="EH72" s="401"/>
      <c r="EI72" s="400"/>
      <c r="EJ72" s="447"/>
      <c r="EK72" s="511"/>
      <c r="EL72" s="514"/>
      <c r="EM72" s="448"/>
      <c r="EN72" s="344"/>
      <c r="EO72" s="345"/>
      <c r="EP72" s="171">
        <f t="shared" si="22"/>
        <v>37</v>
      </c>
      <c r="EQ72" s="171">
        <f t="shared" si="23"/>
        <v>0</v>
      </c>
      <c r="ER72" s="171">
        <f t="shared" si="24"/>
        <v>6</v>
      </c>
      <c r="ES72" s="171">
        <f t="shared" si="25"/>
        <v>0</v>
      </c>
      <c r="ET72" s="171">
        <f t="shared" si="26"/>
        <v>0</v>
      </c>
      <c r="EU72" s="171">
        <f t="shared" si="27"/>
        <v>0</v>
      </c>
      <c r="EV72" s="172">
        <f t="shared" si="28"/>
        <v>43</v>
      </c>
      <c r="EW72" s="173"/>
      <c r="EX72" s="248">
        <f t="shared" si="90"/>
        <v>0</v>
      </c>
      <c r="EY72" s="174">
        <f>(L72*regular)+(M72*Cadeirantee)</f>
        <v>48.2</v>
      </c>
      <c r="EZ72" s="249">
        <f>SUMIF(FG72:GJ72,"&gt;0")</f>
        <v>0</v>
      </c>
      <c r="FA72" s="249">
        <f>SUMIF(FG72:GJ72,"&lt;0")+SUMIF(GN72:HP72,"&lt;0")</f>
        <v>0</v>
      </c>
      <c r="FB72" s="174">
        <v>0</v>
      </c>
      <c r="FC72" s="126">
        <f>N72*km*'VALORES TABELA'!$B$13</f>
        <v>0</v>
      </c>
      <c r="FD72" s="250">
        <f t="shared" ref="FD72:FD75" si="91">GL72</f>
        <v>0</v>
      </c>
      <c r="FE72" s="105"/>
      <c r="FF72" s="119"/>
      <c r="FG72" s="119"/>
      <c r="FH72" s="119"/>
      <c r="FI72" s="119"/>
      <c r="FJ72" s="119"/>
      <c r="FK72" s="119"/>
      <c r="FL72" s="119"/>
      <c r="FM72" s="119"/>
      <c r="FN72" s="119"/>
      <c r="FO72" s="119"/>
      <c r="FP72" s="119"/>
      <c r="FQ72" s="119"/>
      <c r="FR72" s="119"/>
      <c r="FS72" s="119"/>
      <c r="FT72" s="119"/>
      <c r="FU72" s="119"/>
      <c r="FV72" s="119"/>
      <c r="FW72" s="119"/>
      <c r="FX72" s="119"/>
      <c r="FY72" s="119"/>
      <c r="FZ72" s="119"/>
      <c r="GA72" s="119"/>
      <c r="GB72" s="119"/>
      <c r="GC72" s="119"/>
      <c r="GD72" s="119"/>
      <c r="GE72" s="119"/>
      <c r="GF72" s="119"/>
      <c r="GG72" s="119"/>
      <c r="GH72" s="119"/>
      <c r="GI72" s="119"/>
      <c r="GJ72" s="119"/>
      <c r="GK72" s="251"/>
      <c r="GL72" s="103">
        <f t="shared" si="30"/>
        <v>0</v>
      </c>
      <c r="GM72" s="124"/>
      <c r="GN72" s="104"/>
      <c r="GO72" s="104"/>
      <c r="GP72" s="104"/>
      <c r="GQ72" s="104"/>
      <c r="GR72" s="104"/>
      <c r="GS72" s="104"/>
      <c r="GT72" s="104"/>
      <c r="GU72" s="104"/>
      <c r="GV72" s="104"/>
      <c r="GW72" s="104"/>
      <c r="GX72" s="104"/>
      <c r="GY72" s="104"/>
      <c r="GZ72" s="104"/>
      <c r="HA72" s="104"/>
      <c r="HB72" s="104"/>
      <c r="HC72" s="104"/>
      <c r="HD72" s="104"/>
      <c r="HE72" s="104"/>
      <c r="HF72" s="104"/>
      <c r="HG72" s="104"/>
      <c r="HH72" s="104"/>
      <c r="HI72" s="104"/>
      <c r="HJ72" s="104"/>
      <c r="HK72" s="104"/>
      <c r="HL72" s="104"/>
      <c r="HM72" s="104"/>
      <c r="HN72" s="104"/>
      <c r="HO72" s="104"/>
      <c r="HP72" s="104"/>
      <c r="HQ72" s="64"/>
      <c r="HR72" s="64"/>
      <c r="HS72" s="64"/>
      <c r="HT72" s="64"/>
      <c r="HU72" s="64"/>
      <c r="HV72" s="64"/>
      <c r="HW72" s="105"/>
      <c r="HX72" s="64"/>
      <c r="HY72" s="280">
        <f t="shared" ref="HY72:HY75" si="92">IF(ISTEXT(EM72), VALUE(EM72), EM72)</f>
        <v>0</v>
      </c>
      <c r="HZ72" s="280">
        <f t="shared" ref="HZ72:HZ75" si="93">IF(ISTEXT(EN72), VALUE(EN72), EN72)</f>
        <v>0</v>
      </c>
      <c r="IA72" s="280">
        <f t="shared" ref="IA72:IA75" si="94">IF(ISTEXT(EO72), VALUE(EO72), EO72)</f>
        <v>0</v>
      </c>
      <c r="IB72" s="64"/>
      <c r="IC72" s="64"/>
    </row>
    <row r="73" spans="1:237" s="106" customFormat="1" ht="22.5" customHeight="1" x14ac:dyDescent="0.25">
      <c r="A73" s="368" t="s">
        <v>3246</v>
      </c>
      <c r="B73" s="369" t="s">
        <v>3247</v>
      </c>
      <c r="C73" s="375" t="s">
        <v>3191</v>
      </c>
      <c r="D73" s="371" t="s">
        <v>3248</v>
      </c>
      <c r="E73" s="371" t="s">
        <v>3249</v>
      </c>
      <c r="F73" s="376" t="s">
        <v>3181</v>
      </c>
      <c r="G73" s="376" t="s">
        <v>3182</v>
      </c>
      <c r="H73" s="373" t="s">
        <v>1324</v>
      </c>
      <c r="I73" s="374" t="s">
        <v>1324</v>
      </c>
      <c r="J73" s="421" t="s">
        <v>3183</v>
      </c>
      <c r="K73" s="422" t="s">
        <v>3186</v>
      </c>
      <c r="L73" s="329">
        <f>CONTINUA!BV73</f>
        <v>0</v>
      </c>
      <c r="M73" s="329">
        <f>CONTINUA!BW73</f>
        <v>0</v>
      </c>
      <c r="N73" s="657"/>
      <c r="O73" s="658" t="s">
        <v>3339</v>
      </c>
      <c r="P73" s="659">
        <v>0</v>
      </c>
      <c r="Q73" s="400"/>
      <c r="R73" s="401"/>
      <c r="S73" s="400"/>
      <c r="T73" s="401"/>
      <c r="U73" s="400"/>
      <c r="V73" s="401"/>
      <c r="W73" s="400"/>
      <c r="X73" s="401"/>
      <c r="Y73" s="400"/>
      <c r="Z73" s="401"/>
      <c r="AA73" s="400"/>
      <c r="AB73" s="401"/>
      <c r="AC73" s="400"/>
      <c r="AD73" s="401"/>
      <c r="AE73" s="400"/>
      <c r="AF73" s="401"/>
      <c r="AG73" s="400"/>
      <c r="AH73" s="401"/>
      <c r="AI73" s="400"/>
      <c r="AJ73" s="401"/>
      <c r="AK73" s="400"/>
      <c r="AL73" s="401"/>
      <c r="AM73" s="400"/>
      <c r="AN73" s="401"/>
      <c r="AO73" s="400"/>
      <c r="AP73" s="401"/>
      <c r="AQ73" s="400"/>
      <c r="AR73" s="401"/>
      <c r="AS73" s="400"/>
      <c r="AT73" s="401"/>
      <c r="AU73" s="400"/>
      <c r="AV73" s="401"/>
      <c r="AW73" s="400"/>
      <c r="AX73" s="401"/>
      <c r="AY73" s="400"/>
      <c r="AZ73" s="401"/>
      <c r="BA73" s="400"/>
      <c r="BB73" s="401"/>
      <c r="BC73" s="400"/>
      <c r="BD73" s="401"/>
      <c r="BE73" s="400"/>
      <c r="BF73" s="401"/>
      <c r="BG73" s="400"/>
      <c r="BH73" s="401"/>
      <c r="BI73" s="400"/>
      <c r="BJ73" s="401"/>
      <c r="BK73" s="400"/>
      <c r="BL73" s="401"/>
      <c r="BM73" s="400"/>
      <c r="BN73" s="401"/>
      <c r="BO73" s="400"/>
      <c r="BP73" s="401"/>
      <c r="BQ73" s="400"/>
      <c r="BR73" s="401"/>
      <c r="BS73" s="400"/>
      <c r="BT73" s="401"/>
      <c r="BU73" s="400"/>
      <c r="BV73" s="401"/>
      <c r="BW73" s="400"/>
      <c r="BX73" s="401"/>
      <c r="BY73" s="400"/>
      <c r="BZ73" s="401"/>
      <c r="CA73" s="400"/>
      <c r="CB73" s="401"/>
      <c r="CC73" s="400"/>
      <c r="CD73" s="401"/>
      <c r="CE73" s="400"/>
      <c r="CF73" s="401"/>
      <c r="CG73" s="400"/>
      <c r="CH73" s="401"/>
      <c r="CI73" s="400"/>
      <c r="CJ73" s="401"/>
      <c r="CK73" s="400"/>
      <c r="CL73" s="401"/>
      <c r="CM73" s="400"/>
      <c r="CN73" s="401"/>
      <c r="CO73" s="400"/>
      <c r="CP73" s="401"/>
      <c r="CQ73" s="400"/>
      <c r="CR73" s="401"/>
      <c r="CS73" s="400"/>
      <c r="CT73" s="401"/>
      <c r="CU73" s="400"/>
      <c r="CV73" s="401"/>
      <c r="CW73" s="400"/>
      <c r="CX73" s="401"/>
      <c r="CY73" s="400"/>
      <c r="CZ73" s="401"/>
      <c r="DA73" s="400"/>
      <c r="DB73" s="401"/>
      <c r="DC73" s="400"/>
      <c r="DD73" s="401"/>
      <c r="DE73" s="400"/>
      <c r="DF73" s="401"/>
      <c r="DG73" s="400"/>
      <c r="DH73" s="401"/>
      <c r="DI73" s="400"/>
      <c r="DJ73" s="401"/>
      <c r="DK73" s="400"/>
      <c r="DL73" s="401"/>
      <c r="DM73" s="400"/>
      <c r="DN73" s="401"/>
      <c r="DO73" s="400"/>
      <c r="DP73" s="401"/>
      <c r="DQ73" s="400"/>
      <c r="DR73" s="401"/>
      <c r="DS73" s="400"/>
      <c r="DT73" s="401"/>
      <c r="DU73" s="400"/>
      <c r="DV73" s="401"/>
      <c r="DW73" s="400"/>
      <c r="DX73" s="401"/>
      <c r="DY73" s="400"/>
      <c r="DZ73" s="401"/>
      <c r="EA73" s="400"/>
      <c r="EB73" s="401"/>
      <c r="EC73" s="400"/>
      <c r="ED73" s="401"/>
      <c r="EE73" s="400"/>
      <c r="EF73" s="401"/>
      <c r="EG73" s="400"/>
      <c r="EH73" s="401"/>
      <c r="EI73" s="400"/>
      <c r="EJ73" s="447"/>
      <c r="EK73" s="511"/>
      <c r="EL73" s="514"/>
      <c r="EM73" s="448"/>
      <c r="EN73" s="344"/>
      <c r="EO73" s="345"/>
      <c r="EP73" s="171">
        <f t="shared" si="22"/>
        <v>0</v>
      </c>
      <c r="EQ73" s="171">
        <f t="shared" si="23"/>
        <v>0</v>
      </c>
      <c r="ER73" s="171">
        <f t="shared" si="24"/>
        <v>0</v>
      </c>
      <c r="ES73" s="171">
        <f t="shared" si="25"/>
        <v>0</v>
      </c>
      <c r="ET73" s="171">
        <f t="shared" si="26"/>
        <v>0</v>
      </c>
      <c r="EU73" s="171">
        <f t="shared" si="27"/>
        <v>0</v>
      </c>
      <c r="EV73" s="172">
        <f t="shared" si="28"/>
        <v>0</v>
      </c>
      <c r="EW73" s="125"/>
      <c r="EX73" s="248">
        <f t="shared" si="90"/>
        <v>0</v>
      </c>
      <c r="EY73" s="174">
        <f>(L73*regular)+(M73*Cadeirantee)</f>
        <v>0</v>
      </c>
      <c r="EZ73" s="249">
        <f>SUMIF(FG73:GJ73,"&gt;0")</f>
        <v>0</v>
      </c>
      <c r="FA73" s="249">
        <f>SUMIF(FG73:GJ73,"&lt;0")+SUMIF(GN73:HP73,"&lt;0")</f>
        <v>0</v>
      </c>
      <c r="FB73" s="174">
        <v>0</v>
      </c>
      <c r="FC73" s="126">
        <f>N73*km*'VALORES TABELA'!$B$13</f>
        <v>0</v>
      </c>
      <c r="FD73" s="250">
        <f t="shared" si="91"/>
        <v>0</v>
      </c>
      <c r="FE73" s="105"/>
      <c r="FF73" s="108"/>
      <c r="FG73" s="108"/>
      <c r="FH73" s="108"/>
      <c r="FI73" s="108"/>
      <c r="FJ73" s="108"/>
      <c r="FK73" s="108"/>
      <c r="FL73" s="108"/>
      <c r="FM73" s="108"/>
      <c r="FN73" s="108"/>
      <c r="FO73" s="108"/>
      <c r="FP73" s="108"/>
      <c r="FQ73" s="108"/>
      <c r="FR73" s="108"/>
      <c r="FS73" s="108"/>
      <c r="FT73" s="108"/>
      <c r="FU73" s="108"/>
      <c r="FV73" s="108"/>
      <c r="FW73" s="108"/>
      <c r="FX73" s="108"/>
      <c r="FY73" s="108"/>
      <c r="FZ73" s="108"/>
      <c r="GA73" s="108"/>
      <c r="GB73" s="108"/>
      <c r="GC73" s="108"/>
      <c r="GD73" s="108"/>
      <c r="GE73" s="108"/>
      <c r="GF73" s="108"/>
      <c r="GG73" s="108"/>
      <c r="GH73" s="108"/>
      <c r="GI73" s="108"/>
      <c r="GJ73" s="108"/>
      <c r="GK73" s="251"/>
      <c r="GL73" s="103">
        <f t="shared" si="30"/>
        <v>0</v>
      </c>
      <c r="GM73" s="124"/>
      <c r="GN73" s="104"/>
      <c r="GO73" s="104"/>
      <c r="GP73" s="104"/>
      <c r="GQ73" s="104"/>
      <c r="GR73" s="104"/>
      <c r="GS73" s="104"/>
      <c r="GT73" s="104"/>
      <c r="GU73" s="104"/>
      <c r="GV73" s="104"/>
      <c r="GW73" s="104"/>
      <c r="GX73" s="104"/>
      <c r="GY73" s="104"/>
      <c r="GZ73" s="104"/>
      <c r="HA73" s="104"/>
      <c r="HB73" s="104"/>
      <c r="HC73" s="104"/>
      <c r="HD73" s="104"/>
      <c r="HE73" s="104"/>
      <c r="HF73" s="104"/>
      <c r="HG73" s="104"/>
      <c r="HH73" s="104"/>
      <c r="HI73" s="104"/>
      <c r="HJ73" s="104"/>
      <c r="HK73" s="104"/>
      <c r="HL73" s="104"/>
      <c r="HM73" s="104"/>
      <c r="HN73" s="104"/>
      <c r="HO73" s="104"/>
      <c r="HP73" s="104"/>
      <c r="HQ73" s="64"/>
      <c r="HR73" s="64"/>
      <c r="HS73" s="64"/>
      <c r="HT73" s="64"/>
      <c r="HU73" s="64"/>
      <c r="HV73" s="64"/>
      <c r="HW73" s="105"/>
      <c r="HX73" s="64"/>
      <c r="HY73" s="280">
        <f t="shared" si="92"/>
        <v>0</v>
      </c>
      <c r="HZ73" s="280">
        <f t="shared" si="93"/>
        <v>0</v>
      </c>
      <c r="IA73" s="280">
        <f t="shared" si="94"/>
        <v>0</v>
      </c>
      <c r="IB73" s="64"/>
      <c r="IC73" s="64"/>
    </row>
    <row r="74" spans="1:237" s="106" customFormat="1" ht="22.5" customHeight="1" x14ac:dyDescent="0.25">
      <c r="A74" s="368" t="s">
        <v>3246</v>
      </c>
      <c r="B74" s="369" t="s">
        <v>3247</v>
      </c>
      <c r="C74" s="375" t="s">
        <v>3191</v>
      </c>
      <c r="D74" s="371" t="s">
        <v>3248</v>
      </c>
      <c r="E74" s="371" t="s">
        <v>3249</v>
      </c>
      <c r="F74" s="376" t="s">
        <v>3181</v>
      </c>
      <c r="G74" s="376" t="s">
        <v>3182</v>
      </c>
      <c r="H74" s="373" t="s">
        <v>1324</v>
      </c>
      <c r="I74" s="374" t="s">
        <v>1324</v>
      </c>
      <c r="J74" s="421" t="s">
        <v>3183</v>
      </c>
      <c r="K74" s="423" t="s">
        <v>3187</v>
      </c>
      <c r="L74" s="329">
        <f>CONTINUA!BV74</f>
        <v>0</v>
      </c>
      <c r="M74" s="329">
        <f>CONTINUA!BW74</f>
        <v>0</v>
      </c>
      <c r="N74" s="657"/>
      <c r="O74" s="658" t="s">
        <v>3339</v>
      </c>
      <c r="P74" s="659">
        <v>0</v>
      </c>
      <c r="Q74" s="400"/>
      <c r="R74" s="401"/>
      <c r="S74" s="400"/>
      <c r="T74" s="401"/>
      <c r="U74" s="400"/>
      <c r="V74" s="401"/>
      <c r="W74" s="400"/>
      <c r="X74" s="401"/>
      <c r="Y74" s="400"/>
      <c r="Z74" s="401"/>
      <c r="AA74" s="400"/>
      <c r="AB74" s="401"/>
      <c r="AC74" s="400"/>
      <c r="AD74" s="401"/>
      <c r="AE74" s="400"/>
      <c r="AF74" s="401"/>
      <c r="AG74" s="400"/>
      <c r="AH74" s="401"/>
      <c r="AI74" s="400"/>
      <c r="AJ74" s="401"/>
      <c r="AK74" s="400"/>
      <c r="AL74" s="401"/>
      <c r="AM74" s="400"/>
      <c r="AN74" s="401"/>
      <c r="AO74" s="400"/>
      <c r="AP74" s="401"/>
      <c r="AQ74" s="400"/>
      <c r="AR74" s="401"/>
      <c r="AS74" s="400"/>
      <c r="AT74" s="401"/>
      <c r="AU74" s="400"/>
      <c r="AV74" s="401"/>
      <c r="AW74" s="400"/>
      <c r="AX74" s="401"/>
      <c r="AY74" s="400"/>
      <c r="AZ74" s="401"/>
      <c r="BA74" s="400"/>
      <c r="BB74" s="401"/>
      <c r="BC74" s="400"/>
      <c r="BD74" s="401"/>
      <c r="BE74" s="400"/>
      <c r="BF74" s="401"/>
      <c r="BG74" s="400"/>
      <c r="BH74" s="401"/>
      <c r="BI74" s="400"/>
      <c r="BJ74" s="401"/>
      <c r="BK74" s="400"/>
      <c r="BL74" s="401"/>
      <c r="BM74" s="400"/>
      <c r="BN74" s="401"/>
      <c r="BO74" s="400"/>
      <c r="BP74" s="401"/>
      <c r="BQ74" s="400"/>
      <c r="BR74" s="401"/>
      <c r="BS74" s="400"/>
      <c r="BT74" s="401"/>
      <c r="BU74" s="400"/>
      <c r="BV74" s="401"/>
      <c r="BW74" s="400"/>
      <c r="BX74" s="401"/>
      <c r="BY74" s="400"/>
      <c r="BZ74" s="401"/>
      <c r="CA74" s="400"/>
      <c r="CB74" s="401"/>
      <c r="CC74" s="400"/>
      <c r="CD74" s="401"/>
      <c r="CE74" s="400"/>
      <c r="CF74" s="401"/>
      <c r="CG74" s="400"/>
      <c r="CH74" s="401"/>
      <c r="CI74" s="400"/>
      <c r="CJ74" s="401"/>
      <c r="CK74" s="400"/>
      <c r="CL74" s="401"/>
      <c r="CM74" s="400"/>
      <c r="CN74" s="401"/>
      <c r="CO74" s="400"/>
      <c r="CP74" s="401"/>
      <c r="CQ74" s="400"/>
      <c r="CR74" s="401"/>
      <c r="CS74" s="400"/>
      <c r="CT74" s="401"/>
      <c r="CU74" s="400"/>
      <c r="CV74" s="401"/>
      <c r="CW74" s="400"/>
      <c r="CX74" s="401"/>
      <c r="CY74" s="400"/>
      <c r="CZ74" s="401"/>
      <c r="DA74" s="400"/>
      <c r="DB74" s="401"/>
      <c r="DC74" s="400"/>
      <c r="DD74" s="401"/>
      <c r="DE74" s="400"/>
      <c r="DF74" s="401"/>
      <c r="DG74" s="400"/>
      <c r="DH74" s="401"/>
      <c r="DI74" s="400"/>
      <c r="DJ74" s="401"/>
      <c r="DK74" s="400"/>
      <c r="DL74" s="401"/>
      <c r="DM74" s="400"/>
      <c r="DN74" s="401"/>
      <c r="DO74" s="400"/>
      <c r="DP74" s="401"/>
      <c r="DQ74" s="400"/>
      <c r="DR74" s="401"/>
      <c r="DS74" s="400"/>
      <c r="DT74" s="401"/>
      <c r="DU74" s="400"/>
      <c r="DV74" s="401"/>
      <c r="DW74" s="400"/>
      <c r="DX74" s="401"/>
      <c r="DY74" s="400"/>
      <c r="DZ74" s="401"/>
      <c r="EA74" s="400"/>
      <c r="EB74" s="401"/>
      <c r="EC74" s="400"/>
      <c r="ED74" s="401"/>
      <c r="EE74" s="400"/>
      <c r="EF74" s="401"/>
      <c r="EG74" s="400"/>
      <c r="EH74" s="401"/>
      <c r="EI74" s="400"/>
      <c r="EJ74" s="447"/>
      <c r="EK74" s="511"/>
      <c r="EL74" s="514"/>
      <c r="EM74" s="448"/>
      <c r="EN74" s="344"/>
      <c r="EO74" s="345"/>
      <c r="EP74" s="171">
        <f t="shared" si="22"/>
        <v>0</v>
      </c>
      <c r="EQ74" s="171">
        <f t="shared" si="23"/>
        <v>0</v>
      </c>
      <c r="ER74" s="171">
        <f t="shared" si="24"/>
        <v>0</v>
      </c>
      <c r="ES74" s="171">
        <f t="shared" si="25"/>
        <v>0</v>
      </c>
      <c r="ET74" s="171">
        <f t="shared" si="26"/>
        <v>0</v>
      </c>
      <c r="EU74" s="171">
        <f t="shared" si="27"/>
        <v>0</v>
      </c>
      <c r="EV74" s="172">
        <f t="shared" si="28"/>
        <v>0</v>
      </c>
      <c r="EW74" s="127"/>
      <c r="EX74" s="248">
        <f t="shared" si="90"/>
        <v>0</v>
      </c>
      <c r="EY74" s="174">
        <f>(L74*regular)+(M74*Cadeirantee)</f>
        <v>0</v>
      </c>
      <c r="EZ74" s="249">
        <f>SUMIF(FG74:GJ74,"&gt;0")</f>
        <v>0</v>
      </c>
      <c r="FA74" s="249">
        <f>SUMIF(FG74:GJ74,"&lt;0")+SUMIF(GN74:HP74,"&lt;0")</f>
        <v>0</v>
      </c>
      <c r="FB74" s="174">
        <v>0</v>
      </c>
      <c r="FC74" s="126">
        <f>N74*km*'VALORES TABELA'!$B$13</f>
        <v>0</v>
      </c>
      <c r="FD74" s="250">
        <f t="shared" si="91"/>
        <v>0</v>
      </c>
      <c r="FE74" s="105"/>
      <c r="FF74" s="118"/>
      <c r="FG74" s="118"/>
      <c r="FH74" s="118"/>
      <c r="FI74" s="118"/>
      <c r="FJ74" s="118"/>
      <c r="FK74" s="118"/>
      <c r="FL74" s="118"/>
      <c r="FM74" s="118"/>
      <c r="FN74" s="118"/>
      <c r="FO74" s="118"/>
      <c r="FP74" s="118"/>
      <c r="FQ74" s="118"/>
      <c r="FR74" s="118"/>
      <c r="FS74" s="118"/>
      <c r="FT74" s="118"/>
      <c r="FU74" s="118"/>
      <c r="FV74" s="118"/>
      <c r="FW74" s="118"/>
      <c r="FX74" s="118"/>
      <c r="FY74" s="118"/>
      <c r="FZ74" s="118"/>
      <c r="GA74" s="118"/>
      <c r="GB74" s="118"/>
      <c r="GC74" s="118"/>
      <c r="GD74" s="118"/>
      <c r="GE74" s="118"/>
      <c r="GF74" s="118"/>
      <c r="GG74" s="118"/>
      <c r="GH74" s="118"/>
      <c r="GI74" s="118"/>
      <c r="GJ74" s="118"/>
      <c r="GK74" s="252"/>
      <c r="GL74" s="103">
        <f t="shared" si="30"/>
        <v>0</v>
      </c>
      <c r="GM74" s="124"/>
      <c r="GN74" s="104"/>
      <c r="GO74" s="104"/>
      <c r="GP74" s="104"/>
      <c r="GQ74" s="104"/>
      <c r="GR74" s="104"/>
      <c r="GS74" s="104"/>
      <c r="GT74" s="104"/>
      <c r="GU74" s="104"/>
      <c r="GV74" s="104"/>
      <c r="GW74" s="104"/>
      <c r="GX74" s="104"/>
      <c r="GY74" s="104"/>
      <c r="GZ74" s="104"/>
      <c r="HA74" s="104"/>
      <c r="HB74" s="104"/>
      <c r="HC74" s="104"/>
      <c r="HD74" s="104"/>
      <c r="HE74" s="104"/>
      <c r="HF74" s="104"/>
      <c r="HG74" s="104"/>
      <c r="HH74" s="104"/>
      <c r="HI74" s="104"/>
      <c r="HJ74" s="104"/>
      <c r="HK74" s="104"/>
      <c r="HL74" s="104"/>
      <c r="HM74" s="104"/>
      <c r="HN74" s="104"/>
      <c r="HO74" s="104"/>
      <c r="HP74" s="104"/>
      <c r="HQ74" s="64"/>
      <c r="HR74" s="65"/>
      <c r="HS74" s="65"/>
      <c r="HT74" s="65"/>
      <c r="HU74" s="65"/>
      <c r="HV74" s="65"/>
      <c r="HW74" s="105"/>
      <c r="HX74" s="65"/>
      <c r="HY74" s="280">
        <f t="shared" si="92"/>
        <v>0</v>
      </c>
      <c r="HZ74" s="280">
        <f t="shared" si="93"/>
        <v>0</v>
      </c>
      <c r="IA74" s="280">
        <f t="shared" si="94"/>
        <v>0</v>
      </c>
      <c r="IB74" s="65"/>
      <c r="IC74" s="65"/>
    </row>
    <row r="75" spans="1:237" s="106" customFormat="1" ht="22.5" customHeight="1" thickBot="1" x14ac:dyDescent="0.3">
      <c r="A75" s="377" t="s">
        <v>3246</v>
      </c>
      <c r="B75" s="378" t="s">
        <v>3247</v>
      </c>
      <c r="C75" s="379" t="s">
        <v>3191</v>
      </c>
      <c r="D75" s="380" t="s">
        <v>3248</v>
      </c>
      <c r="E75" s="380" t="s">
        <v>3249</v>
      </c>
      <c r="F75" s="381" t="s">
        <v>3181</v>
      </c>
      <c r="G75" s="381" t="s">
        <v>3182</v>
      </c>
      <c r="H75" s="382" t="s">
        <v>1324</v>
      </c>
      <c r="I75" s="383" t="s">
        <v>1324</v>
      </c>
      <c r="J75" s="421" t="s">
        <v>3183</v>
      </c>
      <c r="K75" s="424" t="s">
        <v>60</v>
      </c>
      <c r="L75" s="329">
        <f>CONTINUA!BV75</f>
        <v>0</v>
      </c>
      <c r="M75" s="329">
        <f>CONTINUA!BW75</f>
        <v>0</v>
      </c>
      <c r="N75" s="657"/>
      <c r="O75" s="658" t="s">
        <v>3339</v>
      </c>
      <c r="P75" s="659">
        <v>0</v>
      </c>
      <c r="Q75" s="400"/>
      <c r="R75" s="401"/>
      <c r="S75" s="400"/>
      <c r="T75" s="401"/>
      <c r="U75" s="400"/>
      <c r="V75" s="401"/>
      <c r="W75" s="400"/>
      <c r="X75" s="401"/>
      <c r="Y75" s="400"/>
      <c r="Z75" s="401"/>
      <c r="AA75" s="400"/>
      <c r="AB75" s="401"/>
      <c r="AC75" s="400"/>
      <c r="AD75" s="401"/>
      <c r="AE75" s="400"/>
      <c r="AF75" s="401"/>
      <c r="AG75" s="400"/>
      <c r="AH75" s="401"/>
      <c r="AI75" s="400"/>
      <c r="AJ75" s="401"/>
      <c r="AK75" s="400"/>
      <c r="AL75" s="401"/>
      <c r="AM75" s="400"/>
      <c r="AN75" s="401"/>
      <c r="AO75" s="400"/>
      <c r="AP75" s="401"/>
      <c r="AQ75" s="400"/>
      <c r="AR75" s="401"/>
      <c r="AS75" s="400"/>
      <c r="AT75" s="401"/>
      <c r="AU75" s="400"/>
      <c r="AV75" s="401"/>
      <c r="AW75" s="400"/>
      <c r="AX75" s="401"/>
      <c r="AY75" s="400"/>
      <c r="AZ75" s="401"/>
      <c r="BA75" s="400"/>
      <c r="BB75" s="401"/>
      <c r="BC75" s="400"/>
      <c r="BD75" s="401"/>
      <c r="BE75" s="400"/>
      <c r="BF75" s="401"/>
      <c r="BG75" s="400"/>
      <c r="BH75" s="401"/>
      <c r="BI75" s="400"/>
      <c r="BJ75" s="401"/>
      <c r="BK75" s="400"/>
      <c r="BL75" s="401"/>
      <c r="BM75" s="400"/>
      <c r="BN75" s="401"/>
      <c r="BO75" s="400"/>
      <c r="BP75" s="401"/>
      <c r="BQ75" s="400"/>
      <c r="BR75" s="401"/>
      <c r="BS75" s="400"/>
      <c r="BT75" s="401"/>
      <c r="BU75" s="400"/>
      <c r="BV75" s="401"/>
      <c r="BW75" s="400"/>
      <c r="BX75" s="401"/>
      <c r="BY75" s="400"/>
      <c r="BZ75" s="401"/>
      <c r="CA75" s="400"/>
      <c r="CB75" s="401"/>
      <c r="CC75" s="400"/>
      <c r="CD75" s="401"/>
      <c r="CE75" s="400"/>
      <c r="CF75" s="401"/>
      <c r="CG75" s="400"/>
      <c r="CH75" s="401"/>
      <c r="CI75" s="400"/>
      <c r="CJ75" s="401"/>
      <c r="CK75" s="400"/>
      <c r="CL75" s="401"/>
      <c r="CM75" s="400"/>
      <c r="CN75" s="401"/>
      <c r="CO75" s="400"/>
      <c r="CP75" s="401"/>
      <c r="CQ75" s="400"/>
      <c r="CR75" s="401"/>
      <c r="CS75" s="400"/>
      <c r="CT75" s="401"/>
      <c r="CU75" s="400"/>
      <c r="CV75" s="401"/>
      <c r="CW75" s="400"/>
      <c r="CX75" s="401"/>
      <c r="CY75" s="400"/>
      <c r="CZ75" s="401"/>
      <c r="DA75" s="400"/>
      <c r="DB75" s="401"/>
      <c r="DC75" s="400"/>
      <c r="DD75" s="401"/>
      <c r="DE75" s="400"/>
      <c r="DF75" s="401"/>
      <c r="DG75" s="400"/>
      <c r="DH75" s="401"/>
      <c r="DI75" s="400"/>
      <c r="DJ75" s="401"/>
      <c r="DK75" s="400"/>
      <c r="DL75" s="401"/>
      <c r="DM75" s="400"/>
      <c r="DN75" s="401"/>
      <c r="DO75" s="400"/>
      <c r="DP75" s="401"/>
      <c r="DQ75" s="400"/>
      <c r="DR75" s="401"/>
      <c r="DS75" s="400"/>
      <c r="DT75" s="401"/>
      <c r="DU75" s="400"/>
      <c r="DV75" s="401"/>
      <c r="DW75" s="400"/>
      <c r="DX75" s="401"/>
      <c r="DY75" s="400"/>
      <c r="DZ75" s="401"/>
      <c r="EA75" s="400"/>
      <c r="EB75" s="401"/>
      <c r="EC75" s="400"/>
      <c r="ED75" s="401"/>
      <c r="EE75" s="400"/>
      <c r="EF75" s="401"/>
      <c r="EG75" s="400"/>
      <c r="EH75" s="401"/>
      <c r="EI75" s="400"/>
      <c r="EJ75" s="447"/>
      <c r="EK75" s="512"/>
      <c r="EL75" s="515"/>
      <c r="EM75" s="450"/>
      <c r="EN75" s="348"/>
      <c r="EO75" s="348"/>
      <c r="EP75" s="179">
        <f t="shared" ref="EP75:EP138" si="95">Q75</f>
        <v>0</v>
      </c>
      <c r="EQ75" s="179">
        <f t="shared" ref="EQ75:EQ138" si="96">U75+Y75+AC75+AG75+AK75+AO75+AS75+AW75+BA75+BE75+BI75+BM75+BQ75+BU75+BY75+CC75+CG75+CK75+CO75+CS75+CW75+DA75+DE75+DI75+DM75+DQ75+DU75+DY75+EC75+EG75</f>
        <v>0</v>
      </c>
      <c r="ER75" s="179">
        <f t="shared" ref="ER75:ER138" si="97">S75+W75+AA75+AE75+AI75+AM75+AQ75+AU75+AY75+BC75+BG75+BK75+BO75+BS75+BW75+CA75+CE75+CI75+CM75+CQ75+CU75+CY75+DC75+DG75+DK75+DO75+DS75+DW75+EA75+EE75+EI75</f>
        <v>0</v>
      </c>
      <c r="ES75" s="179">
        <f t="shared" ref="ES75:ES138" si="98">R75</f>
        <v>0</v>
      </c>
      <c r="ET75" s="179">
        <f t="shared" ref="ET75:ET138" si="99">V75+Z75+AD75+AH75+AL75+AP75+AT75+AX75+BB75+BF75+BJ75+BN75+BR75+BV75+BZ75+CD75+CH75+CL75+CP75+CT75+CX75+DB75+DF75+DJ75+DN75+DR75+DV75+DZ75+ED75+EH75</f>
        <v>0</v>
      </c>
      <c r="EU75" s="179">
        <f t="shared" ref="EU75:EU138" si="100">T75+X75+AB75+AF75+AJ75+AN75+AR75+AV75+AZ75+BD75+BH75+BL75+BP75+BT75+BX75+CB75+CF75+CJ75+CN75+CR75+CV75+CZ75+DD75+DH75+DL75+DP75+DT75+DX75+EB75+EF75+EJ75</f>
        <v>0</v>
      </c>
      <c r="EV75" s="172">
        <f t="shared" ref="EV75:EV138" si="101">EP75+EQ75+ES75+ET75+ER75+EU75</f>
        <v>0</v>
      </c>
      <c r="EW75" s="253"/>
      <c r="EX75" s="254">
        <v>0</v>
      </c>
      <c r="EY75" s="180">
        <v>0</v>
      </c>
      <c r="EZ75" s="255">
        <v>0</v>
      </c>
      <c r="FA75" s="255">
        <v>0</v>
      </c>
      <c r="FB75" s="180">
        <f>SUM(FF75:GI75)/2</f>
        <v>0</v>
      </c>
      <c r="FC75" s="256">
        <f>N75*km*'VALORES TABELA'!$B$13</f>
        <v>0</v>
      </c>
      <c r="FD75" s="250">
        <f t="shared" si="91"/>
        <v>0</v>
      </c>
      <c r="FE75" s="257"/>
      <c r="FF75" s="181">
        <f>((Q75+S75)*Percapita)+((R75+T75)*Cadeirante)</f>
        <v>0</v>
      </c>
      <c r="FG75" s="181">
        <f>((U75+W75)*Percapita/30*FG$4)+((V75+X75)*Cadeirante/30*FG$4)</f>
        <v>0</v>
      </c>
      <c r="FH75" s="181">
        <f>((Y75+AA75)*Percapita/30*FH$4)+((Z75+AB75)*Cadeirante/30*FH$4)</f>
        <v>0</v>
      </c>
      <c r="FI75" s="181">
        <f>((AC75+AE75)*Percapita/30*FI$4)+((AD75+AF75)*Cadeirante/30*FI$4)</f>
        <v>0</v>
      </c>
      <c r="FJ75" s="181">
        <f>((AG75+AI75)*Percapita/30*FJ$4)+((AH75+AJ75)*Cadeirante/30*FJ$4)</f>
        <v>0</v>
      </c>
      <c r="FK75" s="181">
        <f>((AK75+AM75)*Percapita/30*FK$4)+((AL75+AN75)*Cadeirante/30*FK$4)</f>
        <v>0</v>
      </c>
      <c r="FL75" s="181">
        <f>((AO75+AQ75)*Percapita/30*FL$4)+((AP75+AR75)*Cadeirante/30*FL$4)</f>
        <v>0</v>
      </c>
      <c r="FM75" s="181">
        <f>((AS75+AU75)*Percapita/30*FM$4)+((AT75+AV75)*Cadeirante/30*FM$4)</f>
        <v>0</v>
      </c>
      <c r="FN75" s="181">
        <f>((AW75+AY75)*Percapita/30*FN$4)+((AX75+AZ75)*Cadeirante/30*FN$4)</f>
        <v>0</v>
      </c>
      <c r="FO75" s="181">
        <f>((BA75+BC75)*Percapita/30*FO$4)+((BB75+BD75)*Cadeirante/30*FO$4)</f>
        <v>0</v>
      </c>
      <c r="FP75" s="181">
        <f>((BE75+BG75)*Percapita/30*FP$4)+((BF75+BH75)*Cadeirante/30*FP$4)</f>
        <v>0</v>
      </c>
      <c r="FQ75" s="181">
        <f>((BI75+BK75)*Percapita/30*FQ$4)+((BJ75+BL75)*Cadeirante/30*FQ$4)</f>
        <v>0</v>
      </c>
      <c r="FR75" s="181">
        <f>((BM75+BO75)*Percapita/30*FR$4)+((BN75+BP75)*Cadeirante/30*FR$4)</f>
        <v>0</v>
      </c>
      <c r="FS75" s="181">
        <f>((BQ75+BS75)*Percapita/30*FS$4)+((BR75+BT75)*Cadeirante/30*FS$4)</f>
        <v>0</v>
      </c>
      <c r="FT75" s="181">
        <f>((BU75+BW75)*Percapita/30*FT$4)+((BV75+BX75)*Cadeirante/30*FT$4)</f>
        <v>0</v>
      </c>
      <c r="FU75" s="181">
        <f>((BY75+CA75)*Percapita/30*FU$4)+((BZ75+CB75)*Cadeirante/30*FU$4)</f>
        <v>0</v>
      </c>
      <c r="FV75" s="181">
        <f>((CC75+CE75)*Percapita/30*FV$4)+((CD75+CF75)*Cadeirante/30*FV$4)</f>
        <v>0</v>
      </c>
      <c r="FW75" s="181">
        <f>((CG75+CI75)*Percapita/30*FW$4)+((CI75+CK75)*Cadeirante/30*FW$4)</f>
        <v>0</v>
      </c>
      <c r="FX75" s="181">
        <f>((CK75+CM75)*Percapita/30*FX$4)+((CL75+CN75)*Cadeirante/30*FX$4)</f>
        <v>0</v>
      </c>
      <c r="FY75" s="181">
        <f>((CO75+CQ75)*Percapita/30*FY$4)+((CP75+CR75)*Cadeirante/30*FY$4)</f>
        <v>0</v>
      </c>
      <c r="FZ75" s="181">
        <f>((CS75+CU75)*Percapita/30*FZ$4)+((CT75+CV75)*Cadeirante/30*FZ$4)</f>
        <v>0</v>
      </c>
      <c r="GA75" s="181">
        <f>((CW75+CY75)*Percapita/30*GA$4)+((CX75+CZ75)*Cadeirante/30*GA$4)</f>
        <v>0</v>
      </c>
      <c r="GB75" s="181">
        <f>((DA75+DC75)*Percapita/30*GB$4)+((DB75+DD75)*Cadeirante/30*GB$4)</f>
        <v>0</v>
      </c>
      <c r="GC75" s="181">
        <f>((DE75+DG75)*Percapita/30*GC$4)+((DF75+DH75)*Cadeirante/30*GC$4)</f>
        <v>0</v>
      </c>
      <c r="GD75" s="181">
        <f>((DI75+DK75)*Percapita/30*GD$4)+((DJ75+DL75)*Cadeirante/30*GD$4)</f>
        <v>0</v>
      </c>
      <c r="GE75" s="181">
        <f>((DM75+DO75)*Percapita/30*GE$4)+((DN75+DP75)*Cadeirante/30*GE$4)</f>
        <v>0</v>
      </c>
      <c r="GF75" s="181">
        <f>((DQ75+DS75)*Percapita/30*GF$4)+((DR75+DT75)*Cadeirante/30*GF$4)</f>
        <v>0</v>
      </c>
      <c r="GG75" s="181">
        <f>((DU75+DW75)*Percapita/30*GG$4)+((DV75+DX75)*Cadeirante/30*GG$4)</f>
        <v>0</v>
      </c>
      <c r="GH75" s="181">
        <f>((DY75+EA75)*Percapita/30*GH$4)+((DZ75+EB75)*Cadeirante/30*GH$4)</f>
        <v>0</v>
      </c>
      <c r="GI75" s="181">
        <f>((EC75+EE75)*Percapita/30*GI$4)+((ED75+EF75)*Cadeirante/30*GI$4)</f>
        <v>0</v>
      </c>
      <c r="GJ75" s="181">
        <f>((EG75+EI75)*Percapita)+((EH75+EJ75)*Cadeirante)</f>
        <v>0</v>
      </c>
      <c r="GK75" s="258"/>
      <c r="GL75" s="103">
        <f t="shared" ref="GL75:GL138" si="102">IF(J75="ADAPTADO",T75*Cadeirante/30*GM75+S75*Percapita/30*GM75,IF(J75="NORMAL",(S75+T75)*Percapita/30*GM75,IF(J75="CRECHE",0)))*-1</f>
        <v>0</v>
      </c>
      <c r="GM75" s="124"/>
      <c r="GN75" s="182"/>
      <c r="GO75" s="182"/>
      <c r="GP75" s="182"/>
      <c r="GQ75" s="182"/>
      <c r="GR75" s="182"/>
      <c r="GS75" s="182"/>
      <c r="GT75" s="182"/>
      <c r="GU75" s="182"/>
      <c r="GV75" s="182"/>
      <c r="GW75" s="182"/>
      <c r="GX75" s="182"/>
      <c r="GY75" s="182"/>
      <c r="GZ75" s="182"/>
      <c r="HA75" s="182"/>
      <c r="HB75" s="182"/>
      <c r="HC75" s="182"/>
      <c r="HD75" s="182"/>
      <c r="HE75" s="182"/>
      <c r="HF75" s="182"/>
      <c r="HG75" s="182"/>
      <c r="HH75" s="182"/>
      <c r="HI75" s="182"/>
      <c r="HJ75" s="182"/>
      <c r="HK75" s="182"/>
      <c r="HL75" s="182"/>
      <c r="HM75" s="182"/>
      <c r="HN75" s="182"/>
      <c r="HO75" s="182"/>
      <c r="HP75" s="259"/>
      <c r="HQ75" s="64"/>
      <c r="HW75" s="257"/>
      <c r="HY75" s="280">
        <f t="shared" si="92"/>
        <v>0</v>
      </c>
      <c r="HZ75" s="280">
        <f t="shared" si="93"/>
        <v>0</v>
      </c>
      <c r="IA75" s="280">
        <f t="shared" si="94"/>
        <v>0</v>
      </c>
    </row>
    <row r="76" spans="1:237" s="106" customFormat="1" ht="22.5" customHeight="1" x14ac:dyDescent="0.25">
      <c r="A76" t="s">
        <v>3250</v>
      </c>
      <c r="B76" s="522" t="s">
        <v>3251</v>
      </c>
      <c r="C76" s="523">
        <v>4</v>
      </c>
      <c r="D76" s="524" t="s">
        <v>3252</v>
      </c>
      <c r="E76" s="524" t="s">
        <v>3253</v>
      </c>
      <c r="F76" s="525" t="s">
        <v>3181</v>
      </c>
      <c r="G76" s="525" t="s">
        <v>3182</v>
      </c>
      <c r="H76" s="350" t="s">
        <v>1326</v>
      </c>
      <c r="I76" s="351" t="s">
        <v>1326</v>
      </c>
      <c r="J76" s="409" t="s">
        <v>3183</v>
      </c>
      <c r="K76" s="410" t="s">
        <v>3184</v>
      </c>
      <c r="L76" s="329">
        <f>CONTINUA!BV76</f>
        <v>0</v>
      </c>
      <c r="M76" s="329">
        <f>CONTINUA!BW76</f>
        <v>0</v>
      </c>
      <c r="N76" s="657"/>
      <c r="O76" s="658" t="s">
        <v>3340</v>
      </c>
      <c r="P76" s="659">
        <v>0</v>
      </c>
      <c r="Q76" s="400"/>
      <c r="R76" s="401"/>
      <c r="S76" s="400"/>
      <c r="T76" s="401"/>
      <c r="U76" s="400"/>
      <c r="V76" s="401"/>
      <c r="W76" s="400"/>
      <c r="X76" s="401"/>
      <c r="Y76" s="400"/>
      <c r="Z76" s="401"/>
      <c r="AA76" s="400"/>
      <c r="AB76" s="401"/>
      <c r="AC76" s="400"/>
      <c r="AD76" s="401"/>
      <c r="AE76" s="400"/>
      <c r="AF76" s="401"/>
      <c r="AG76" s="400"/>
      <c r="AH76" s="401"/>
      <c r="AI76" s="400"/>
      <c r="AJ76" s="401"/>
      <c r="AK76" s="400"/>
      <c r="AL76" s="401"/>
      <c r="AM76" s="400"/>
      <c r="AN76" s="401"/>
      <c r="AO76" s="400"/>
      <c r="AP76" s="401"/>
      <c r="AQ76" s="400"/>
      <c r="AR76" s="401"/>
      <c r="AS76" s="400"/>
      <c r="AT76" s="401"/>
      <c r="AU76" s="400"/>
      <c r="AV76" s="401"/>
      <c r="AW76" s="400"/>
      <c r="AX76" s="401"/>
      <c r="AY76" s="400"/>
      <c r="AZ76" s="401"/>
      <c r="BA76" s="400"/>
      <c r="BB76" s="401"/>
      <c r="BC76" s="400"/>
      <c r="BD76" s="401"/>
      <c r="BE76" s="400"/>
      <c r="BF76" s="401"/>
      <c r="BG76" s="400"/>
      <c r="BH76" s="401"/>
      <c r="BI76" s="400"/>
      <c r="BJ76" s="401"/>
      <c r="BK76" s="400"/>
      <c r="BL76" s="401"/>
      <c r="BM76" s="400"/>
      <c r="BN76" s="401"/>
      <c r="BO76" s="400"/>
      <c r="BP76" s="401"/>
      <c r="BQ76" s="400"/>
      <c r="BR76" s="401"/>
      <c r="BS76" s="400"/>
      <c r="BT76" s="401"/>
      <c r="BU76" s="400"/>
      <c r="BV76" s="401"/>
      <c r="BW76" s="400"/>
      <c r="BX76" s="401"/>
      <c r="BY76" s="400"/>
      <c r="BZ76" s="401"/>
      <c r="CA76" s="400"/>
      <c r="CB76" s="401"/>
      <c r="CC76" s="400"/>
      <c r="CD76" s="401"/>
      <c r="CE76" s="400"/>
      <c r="CF76" s="401"/>
      <c r="CG76" s="400"/>
      <c r="CH76" s="401"/>
      <c r="CI76" s="400"/>
      <c r="CJ76" s="401"/>
      <c r="CK76" s="400"/>
      <c r="CL76" s="401"/>
      <c r="CM76" s="400"/>
      <c r="CN76" s="401"/>
      <c r="CO76" s="400"/>
      <c r="CP76" s="401"/>
      <c r="CQ76" s="400"/>
      <c r="CR76" s="401"/>
      <c r="CS76" s="400"/>
      <c r="CT76" s="401"/>
      <c r="CU76" s="400"/>
      <c r="CV76" s="401"/>
      <c r="CW76" s="400"/>
      <c r="CX76" s="401"/>
      <c r="CY76" s="400"/>
      <c r="CZ76" s="401"/>
      <c r="DA76" s="400"/>
      <c r="DB76" s="401"/>
      <c r="DC76" s="400"/>
      <c r="DD76" s="401"/>
      <c r="DE76" s="400"/>
      <c r="DF76" s="401"/>
      <c r="DG76" s="400"/>
      <c r="DH76" s="401"/>
      <c r="DI76" s="400"/>
      <c r="DJ76" s="401"/>
      <c r="DK76" s="400"/>
      <c r="DL76" s="401"/>
      <c r="DM76" s="400"/>
      <c r="DN76" s="401"/>
      <c r="DO76" s="400"/>
      <c r="DP76" s="401"/>
      <c r="DQ76" s="400"/>
      <c r="DR76" s="401"/>
      <c r="DS76" s="400"/>
      <c r="DT76" s="401"/>
      <c r="DU76" s="400"/>
      <c r="DV76" s="401"/>
      <c r="DW76" s="400"/>
      <c r="DX76" s="401"/>
      <c r="DY76" s="400"/>
      <c r="DZ76" s="401"/>
      <c r="EA76" s="400"/>
      <c r="EB76" s="401"/>
      <c r="EC76" s="400"/>
      <c r="ED76" s="401"/>
      <c r="EE76" s="400"/>
      <c r="EF76" s="401"/>
      <c r="EG76" s="400"/>
      <c r="EH76" s="401"/>
      <c r="EI76" s="400"/>
      <c r="EJ76" s="447"/>
      <c r="EK76" s="510"/>
      <c r="EL76" s="513"/>
      <c r="EM76" s="520"/>
      <c r="EN76" s="520"/>
      <c r="EO76" s="520"/>
      <c r="EP76" s="171">
        <f t="shared" si="95"/>
        <v>0</v>
      </c>
      <c r="EQ76" s="171">
        <f t="shared" si="96"/>
        <v>0</v>
      </c>
      <c r="ER76" s="171">
        <f t="shared" si="97"/>
        <v>0</v>
      </c>
      <c r="ES76" s="171">
        <f t="shared" si="98"/>
        <v>0</v>
      </c>
      <c r="ET76" s="171">
        <f t="shared" si="99"/>
        <v>0</v>
      </c>
      <c r="EU76" s="171">
        <f t="shared" si="100"/>
        <v>0</v>
      </c>
      <c r="EV76" s="172">
        <f t="shared" si="101"/>
        <v>0</v>
      </c>
      <c r="EW76" s="367">
        <f>IF(C76=4,IF(MAX(Q76:EJ78)&gt;0,(Especiall/30*(IF(($G76-$F76)=($G$5-$F$5),30,IF(DAY($G76)=31,($G76-$F76),($G76-$F76)+1)))),0),0)</f>
        <v>11465.63</v>
      </c>
      <c r="EX76" s="248">
        <f t="shared" ref="EX76:EX79" si="103">FF76</f>
        <v>2311.38</v>
      </c>
      <c r="EY76" s="174">
        <f>(L76*regular)+(M76*Cadeirantee)</f>
        <v>0</v>
      </c>
      <c r="EZ76" s="249">
        <f>SUMIF(FG76:GJ76,"&gt;0")</f>
        <v>218.29700000000003</v>
      </c>
      <c r="FA76" s="249">
        <f>SUMIF(FG76:GJ76,"&lt;0")+SUMIF(GN76:HP76,"&lt;0")</f>
        <v>0</v>
      </c>
      <c r="FB76" s="174">
        <v>0</v>
      </c>
      <c r="FC76" s="175">
        <f>N76*km*'VALORES TABELA'!$B$13</f>
        <v>0</v>
      </c>
      <c r="FD76" s="250">
        <f>GL76</f>
        <v>0</v>
      </c>
      <c r="FE76" s="176">
        <f>(EW76+EW77+EW78+EW79+EX76+EX77+EX78+EX79+EY76+EY77+EY78+EY79+EY80+EZ76+EZ77+EZ78+EZ79+FA76+FA77+FA78+FA79+FC76+FC77+FC78+FC79+HY76-HZ76-IA76+FD76+FD77+FD78+FD79+FB80)</f>
        <v>13995.306999999999</v>
      </c>
      <c r="FF76" s="177">
        <f>IF(C76=4,SUM(Q76+Q77+Q78+S76+S77+S78)*Percapita/30*FF$4+(R76+R77+R78+T76+T77+T78)*Cadeirante/30*FF$4,IF(C76=3,IF(Q79+S79=10,Fixo/30*FF$4+(Q76+Q77+Q78+S76+S77+S78)*Percapita/30*FF$4+(R79+T79)*Cadeirante/30*FF$4,IF(Q79+S79&lt;=9,(Q79+S79)*Crechee/30*FF$4)+(R79+T79)*Cadeirante/30*FF$4+(Q76+Q77+Q78+S76+S77+S78)*Percapita/30*FF$4)+IF(Q79+S79&gt;=11,Fixo/30*FF$4+(Q79+S79-10)*Crechee/30*FF$4,0),IF(C76=2,IF(R76+R77+R78+R79+T76+T77+T78+T79=1,Cadeirante/30*FF$4,IF(R76+R77+R78+R79+T76+T77+T78+T79=2,Fixo/30*FF$4,IF(R76+R77+R78+R79+T76+T77+T78+T79&gt;2,Fixo/30*FF$4+(R76+R77+R78+R79+T76+T77+T78+T79-2)*Cadeirante/30*FF$4)))+(Q76+Q77+Q78+S76+S77+S78)*Percapita/30*FF$4+(Q79+S79)*Crechee/30*FF$4,IF(C76=1,IF(Q76+Q77+Q78+R76+R77+R78+S76+S77+S78+T76+T77+T78&lt;=15,(Q76+Q77+Q78+S76+S77+S78)*Percapita/30*FF$4,IF(Q76+Q77+Q78+R76+R77+R78+S76+S77+S78+T76+T77+T78&gt;=16,Fixo/30*FF$4+(Q76+Q77+Q78+R76+R77+R78+S76+S77+S78+T76+T77-16)*Percapita/30*FF$4))))))</f>
        <v>2311.38</v>
      </c>
      <c r="FG76" s="177">
        <f>IF(C76=4,SUM(U76+U77+U78+W76+W77+W78)*Percapita/30*FG$4+(V76+V77+V78+X76+X77+X78)*Cadeirante/30*FG$4,IF(C76=3,IF(U79+W79=10,Fixo/30*FG$4+(U76+U77+U78+W76+W77+W78)*Percapita/30*FG$4+(V79+X79)*Cadeirante/30*FG$4,IF(U79+W79&lt;=9,(U79+W79)*Crechee/30*FG$4)+(V79+X79)*Cadeirante/30*FG$4+(U76+U77+U78+W76+W77+W78)*Percapita/30*FG$4)+IF(U79+W79&gt;=11,Fixo/30*FG$4+(U79+W79-10)*Crechee/30*FG$4,0),IF(C76=2,IF(V76+V77+V78+V79+X76+X77+X78+X79=1,Cadeirante/30*FG$4,IF(V76+V77+V78+V79+X76+X77+X78+X79=2,Fixo/30*FG$4,IF(V76+V77+V78+V79+X76+X77+X78+X79&gt;2,Fixo/30*FG$4+(V76+V77+V78+V79+X76+X77+X78+X79-2)*Cadeirante/30*FG$4)))+(U76+U77+U78+W76+W77+W78)*Percapita/30*FG$4+(U79+W79)*Crechee/30*FG$4,IF(C76=1,IF(U76+U77+U78+V76+V77+V78+W76+W77+W78+X76+X77+X78&lt;=15,(U76+U77+U78+W76+W77+W78)*Percapita/30*FG$4,IF(U76+U77+U78+V76+V77+V78+W76+W77+W78+X76+X77+X78&gt;=16,Fixo/30*FG$4+(U76+U77+U78+V76+V77+V78+W76+W77+W78+X76+X77-16)*Percapita/30*FG$4))))))</f>
        <v>0</v>
      </c>
      <c r="FH76" s="177">
        <f>IF(C76=4,SUM(Y76+Y77+Y78+AA76+AA77+AA78)*Percapita/30*FH$4+(Z76+Z77+Z78+AB76+AB77+AB78)*Cadeirante/30*FH$4,IF(C76=3,IF(Y79+AA79=10,Fixo/30*FH$4+(Y76+Y77+Y78+AA76+AA77+AA78)*Percapita/30*FH$4+(Z79+AB79)*Cadeirante/30*FH$4,IF(Y79+AA79&lt;=9,(Y79+AA79)*Crechee/30*FH$4)+(Z79+AB79)*Cadeirante/30*FH$4+(Y76+Y77+Y78+AA76+AA77+AA78)*Percapita/30*FH$4)+IF(Y79+AA79&gt;=11,Fixo/30*FH$4+(Y79+AA79-10)*Crechee/30*FH$4,0),IF(C76=2,IF(Z76+Z77+Z78+Z79+AB76+AB77+AB78+AB79=1,Cadeirante/30*FH$4,IF(Z76+Z77+Z78+Z79+AB76+AB77+AB78+AB79=2,Fixo/30*FH$4,IF(Z76+Z77+Z78+Z79+AB76+AB77+AB78+AB79&gt;2,Fixo/30*FH$4+(Z76+Z77+Z78+Z79+AB76+AB77+AB78+AB79-2)*Cadeirante/30*FH$4)))+(Y76+Y77+Y78+AA76+AA77+AA78)*Percapita/30*FH$4+(Y79+AA79)*Crechee/30*FH$4,IF(C76=1,IF(Y76+Y77+Y78+Z76+Z77+Z78+AA76+AA77+AA78+AB76+AB77+AB78&lt;=15,(Y76+Y77+Y78+AA76+AA77+AA78)*Percapita/30*FH$4,IF(Y76+Y77+Y78+Z76+Z77+Z78+AA76+AA77+AA78+AB76+AB77+AB78&gt;=16,Fixo/30*FH$4+(Y76+Y77+Y78+Z76+Z77+Z78+AA76+AA77+AA78+AB76+AB77-16)*Percapita/30*FH$4))))))</f>
        <v>0</v>
      </c>
      <c r="FI76" s="177">
        <f>IF(C76=4,SUM(AC76+AC77+AC78+AE76+AE77+AE78)*Percapita/30*FI$4+(AD76+AD77+AD78+AF76+AF77+AF78)*Cadeirante/30*FI$4,IF(C76=3,IF(AC79+AE79=10,Fixo/30*FI$4+(AC76+AC77+AC78+AE76+AE77+AE78)*Percapita/30*FI$4+(AD79+AF79)*Cadeirante/30*FI$4,IF(AC79+AE79&lt;=9,(AC79+AE79)*Crechee/30*FI$4)+(AD79+AF79)*Cadeirante/30*FI$4+(AC76+AC77+AC78+AE76+AE77+AE78)*Percapita/30*FI$4)+IF(AC79+AE79&gt;=11,Fixo/30*FI$4+(AC79+AE79-10)*Crechee/30*FI$4,0),IF(C76=2,IF(AD76+AD77+AD78+AD79+AF76+AF77+AF78+AF79=1,Cadeirante/30*FI$4,IF(AD76+AD77+AD78+AD79+AF76+AF77+AF78+AF79=2,Fixo/30*FI$4,IF(AD76+AD77+AD78+AD79+AF76+AF77+AF78+AF79&gt;2,Fixo/30*FI$4+(AD76+AD77+AD78+AD79+AF76+AF77+AF78+AF79-2)*Cadeirante/30*FI$4)))+(AC76+AC77+AC78+AE76+AE77+AE78)*Percapita/30*FI$4+(AC79+AE79)*Crechee/30*FI$4,IF(C76=1,IF(AC76+AC77+AC78+AD76+AD77+AD78+AE76+AE77+AE78+AF76+AF77+AF78&lt;=15,(AC76+AC77+AC78+AE76+AE77+AE78)*Percapita/30*FI$4,IF(AC76+AC77+AC78+AD76+AD77+AD78+AE76+AE77+AE78+AF76+AF77+AF78&gt;=16,Fixo/30*FI$4+(AC76+AC77+AC78+AD76+AD77+AD78+AE76+AE77+AE78+AF76+AF77-16)*Percapita/30*FI$4))))))</f>
        <v>0</v>
      </c>
      <c r="FJ76" s="177">
        <f>IF(C76=4,SUM(AG76+AG77+AG78+AI76+AI77+AI78)*Percapita/30*FJ$4+(AH76+AH77+AH78+AJ76+AJ77+AJ78)*Cadeirante/30*FJ$4,IF(C76=3,IF(AG79+AI79=10,Fixo/30*FJ$4+(AG76+AG77+AG78+AI76+AI77+AI78)*Percapita/30*FJ$4+(AH79+AJ79)*Cadeirante/30*FJ$4,IF(AG79+AI79&lt;=9,(AG79+AI79)*Crechee/30*FJ$4)+(AH79+AJ79)*Cadeirante/30*FJ$4+(AG76+AG77+AG78+AI76+AI77+AI78)*Percapita/30*FJ$4)+IF(AG79+AI79&gt;=11,Fixo/30*FJ$4+(AG79+AI79-10)*Crechee/30*FJ$4,0),IF(C76=2,IF(AH76+AH77+AH78+AH79+AJ76+AJ77+AJ78+AJ79=1,Cadeirante/30*FJ$4,IF(AH76+AH77+AH78+AH79+AJ76+AJ77+AJ78+AJ79=2,Fixo/30*FJ$4,IF(AH76+AH77+AH78+AH79+AJ76+AJ77+AJ78+AJ79&gt;2,Fixo/30*FJ$4+(AH76+AH77+AH78+AH79+AJ76+AJ77+AJ78+AJ79-2)*Cadeirante/30*FJ$4)))+(AG76+AG77+AG78+AI76+AI77+AI78)*Percapita/30*FJ$4+(AG79+AI79)*Crechee/30*FJ$4,IF(C76=1,IF(AG76+AG77+AG78+AH76+AH77+AH78+AI76+AI77+AI78+AJ76+AJ77+AJ78&lt;=15,(AG76+AG77+AG78+AI76+AI77+AI78)*Percapita/30*FJ$4,IF(AG76+AG77+AG78+AH76+AH77+AH78+AI76+AI77+AI78+AJ76+AJ77+AJ78&gt;=16,Fixo/30*FJ$4+(AG76+AG77+AG78+AH76+AH77+AH78+AI76+AI77+AI78+AJ76+AJ77-16)*Percapita/30*FJ$4))))))</f>
        <v>0</v>
      </c>
      <c r="FK76" s="177">
        <f>IF(C76=4,SUM(AK76+AK77+AK78+AM76+AM77+AM78)*Percapita/30*FK$4+(AL76+AL77+AL78+AN76+AN77+AN78)*Cadeirante/30*FK$4,IF(C76=3,IF(AK79+AM79=10,Fixo/30*FK$4+(AK76+AK77+AK78+AM76+AM77+AM78)*Percapita/30*FK$4+(AL79+AN79)*Cadeirante/30*FK$4,IF(AK79+AM79&lt;=9,(AK79+AM79)*Crechee/30*FK$4)+(AL79+AN79)*Cadeirante/30*FK$4+(AK76+AK77+AK78+AM76+AM77+AM78)*Percapita/30*FK$4)+IF(AK79+AM79&gt;=11,Fixo/30*FK$4+(AK79+AM79-10)*Crechee/30*FK$4,0),IF(C76=2,IF(AL76+AL77+AL78+AL79+AN76+AN77+AN78+AN79=1,Cadeirante/30*FK$4,IF(AL76+AL77+AL78+AL79+AN76+AN77+AN78+AN79=2,Fixo/30*FK$4,IF(AL76+AL77+AL78+AL79+AN76+AN77+AN78+AN79&gt;2,Fixo/30*FK$4+(AL76+AL77+AL78+AL79+AN76+AN77+AN78+AN79-2)*Cadeirante/30*FK$4)))+(AK76+AK77+AK78+AM76+AM77+AM78)*Percapita/30*FK$4+(AK79+AM79)*Crechee/30*FK$4,IF(C76=1,IF(AK76+AK77+AK78+AL76+AL77+AL78+AM76+AM77+AM78+AN76+AN77+AN78&lt;=15,(AK76+AK77+AK78+AM76+AM77+AM78)*Percapita/30*FK$4,IF(AK76+AK77+AK78+AL76+AL77+AL78+AM76+AM77+AM78+AN76+AN77+AN78&gt;=16,Fixo/30*FK$4+(AK76+AK77+AK78+AL76+AL77+AL78+AM76+AM77+AM78+AN76+AN77-16)*Percapita/30*FK$4))))))</f>
        <v>0</v>
      </c>
      <c r="FL76" s="177">
        <f>IF(C76=4,SUM(AO76+AO77+AO78+AQ76+AQ77+AQ78)*Percapita/30*FL$4+(AP76+AP77+AP78+AR76+AR77+AR78)*Cadeirante/30*FL$4,IF(C76=3,IF(AO79+AQ79=10,Fixo/30*FL$4+(AO76+AO77+AO78+AQ76+AQ77+AQ78)*Percapita/30*FL$4+(AP79+AR79)*Cadeirante/30*FL$4,IF(AO79+AQ79&lt;=9,(AO79+AQ79)*Crechee/30*FL$4)+(AP79+AR79)*Cadeirante/30*FL$4+(AO76+AO77+AO78+AQ76+AQ77+AQ78)*Percapita/30*FL$4)+IF(AO79+AQ79&gt;=11,Fixo/30*FL$4+(AO79+AQ79-10)*Crechee/30*FL$4,0),IF(C76=2,IF(AP76+AP77+AP78+AP79+AR76+AR77+AR78+AR79=1,Cadeirante/30*FL$4,IF(AP76+AP77+AP78+AP79+AR76+AR77+AR78+AR79=2,Fixo/30*FL$4,IF(AP76+AP77+AP78+AP79+AR76+AR77+AR78+AR79&gt;2,Fixo/30*FL$4+(AP76+AP77+AP78+AP79+AR76+AR77+AR78+AR79-2)*Cadeirante/30*FL$4)))+(AO76+AO77+AO78+AQ76+AQ77+AQ78)*Percapita/30*FL$4+(AO79+AQ79)*Crechee/30*FL$4,IF(C76=1,IF(AO76+AO77+AO78+AP76+AP77+AP78+AQ76+AQ77+AQ78+AR76+AR77+AR78&lt;=15,(AO76+AO77+AO78+AQ76+AQ77+AQ78)*Percapita/30*FL$4,IF(AO76+AO77+AO78+AP76+AP77+AP78+AQ76+AQ77+AQ78+AR76+AR77+AR78&gt;=16,Fixo/30*FL$4+(AO76+AO77+AO78+AP76+AP77+AP78+AQ76+AQ77+AQ78+AR76+AR77-16)*Percapita/30*FL$4))))))</f>
        <v>0</v>
      </c>
      <c r="FM76" s="177">
        <f>IF(C76=4,SUM(AS76+AS77+AS78+AU76+AU77+AU78)*Percapita/30*FM$4+(AT76+AT77+AT78+AV76+AV77+AV78)*Cadeirante/30*FM$4,IF(C76=3,IF(AS79+AU79=10,Fixo/30*FM$4+(AS76+AS77+AS78+AU76+AU77+AU78)*Percapita/30*FM$4+(AT79+AV79)*Cadeirante/30*FM$4,IF(AS79+AU79&lt;=9,(AS79+AU79)*Crechee/30*FM$4)+(AT79+AV79)*Cadeirante/30*FM$4+(AS76+AS77+AS78+AU76+AU77+AU78)*Percapita/30*FM$4)+IF(AS79+AU79&gt;=11,Fixo/30*FM$4+(AS79+AU79-10)*Crechee/30*FM$4,0),IF(C76=2,IF(AT76+AT77+AT78+AT79+AV76+AV77+AV78+AV79=1,Cadeirante/30*FM$4,IF(AT76+AT77+AT78+AT79+AV76+AV77+AV78+AV79=2,Fixo/30*FM$4,IF(AT76+AT77+AT78+AT79+AV76+AV77+AV78+AV79&gt;2,Fixo/30*FM$4+(AT76+AT77+AT78+AT79+AV76+AV77+AV78+AV79-2)*Cadeirante/30*FM$4)))+(AS76+AS77+AS78+AU76+AU77+AU78)*Percapita/30*FM$4+(AS79+AU79)*Crechee/30*FM$4,IF(C76=1,IF(AS76+AS77+AS78+AT76+AT77+AT78+AU76+AU77+AU78+AV76+AV77+AV78&lt;=15,(AS76+AS77+AS78+AU76+AU77+AU78)*Percapita/30*FM$4,IF(AS76+AS77+AS78+AT76+AT77+AT78+AU76+AU77+AU78+AV76+AV77+AV78&gt;=16,Fixo/30*FM$4+(AS76+AS77+AS78+AT76+AT77+AT78+AU76+AU77+AU78+AV76+AV77-16)*Percapita/30*FM$4))))))</f>
        <v>0</v>
      </c>
      <c r="FN76" s="177">
        <f>IF(C76=4,SUM(AW76+AW77+AW78+AY76+AY77+AY78)*Percapita/30*FN$4+(AX76+AX77+AX78+AZ76+AZ77+AZ78)*Cadeirante/30*FN$4,IF(C76=3,IF(AW79+AY79=10,Fixo/30*FN$4+(AW76+AW77+AW78+AY76+AY77+AY78)*Percapita/30*FN$4+(AX79+AZ79)*Cadeirante/30*FN$4,IF(AW79+AY79&lt;=9,(AW79+AY79)*Crechee/30*FN$4)+(AX79+AZ79)*Cadeirante/30*FN$4+(AW76+AW77+AW78+AY76+AY77+AY78)*Percapita/30*FN$4)+IF(AW79+AY79&gt;=11,Fixo/30*FN$4+(AW79+AY79-10)*Crechee/30*FN$4,0),IF(C76=2,IF(AX76+AX77+AX78+AX79+AZ76+AZ77+AZ78+AZ79=1,Cadeirante/30*FN$4,IF(AX76+AX77+AX78+AX79+AZ76+AZ77+AZ78+AZ79=2,Fixo/30*FN$4,IF(AX76+AX77+AX78+AX79+AZ76+AZ77+AZ78+AZ79&gt;2,Fixo/30*FN$4+(AX76+AX77+AX78+AX79+AZ76+AZ77+AZ78+AZ79-2)*Cadeirante/30*FN$4)))+(AW76+AW77+AW78+AY76+AY77+AY78)*Percapita/30*FN$4+(AW79+AY79)*Crechee/30*FN$4,IF(C76=1,IF(AW76+AW77+AW78+AX76+AX77+AX78+AY76+AY77+AY78+AZ76+AZ77+AZ78&lt;=15,(AW76+AW77+AW78+AY76+AY77+AY78)*Percapita/30*FN$4,IF(AW76+AW77+AW78+AX76+AX77+AX78+AY76+AY77+AY78+AZ76+AZ77+AZ78&gt;=16,Fixo/30*FN$4+(AW76+AW77+AW78+AX76+AX77+AX78+AY76+AY77+AY78+AZ76+AZ77-16)*Percapita/30*FN$4))))))</f>
        <v>0</v>
      </c>
      <c r="FO76" s="177">
        <f>IF(C76=4,SUM(BA76+BA77+BA78+BC76+BC77+BC78)*Percapita/30*FO$4+(BB76+BB77+BB78+BD76+BD77+BD78)*Cadeirante/30*FO$4,IF(C76=3,IF(BA79+BC79=10,Fixo/30*FO$4+(BA76+BA77+BA78+BC76+BC77+BC78)*Percapita/30*FO$4+(BB79+BD79)*Cadeirante/30*FO$4,IF(BA79+BC79&lt;=9,(BA79+BC79)*Crechee/30*FO$4)+(BB79+BD79)*Cadeirante/30*FO$4+(BA76+BA77+BA78+BC76+BC77+BC78)*Percapita/30*FO$4)+IF(BA79+BC79&gt;=11,Fixo/30*FO$4+(BA79+BC79-10)*Crechee/30*FO$4,0),IF(C76=2,IF(BB76+BB77+BB78+BB79+BD76+BD77+BD78+BD79=1,Cadeirante/30*FO$4,IF(BB76+BB77+BB78+BB79+BD76+BD77+BD78+BD79=2,Fixo/30*FO$4,IF(BB76+BB77+BB78+BB79+BD76+BD77+BD78+BD79&gt;2,Fixo/30*FO$4+(BB76+BB77+BB78+BB79+BD76+BD77+BD78+BD79-2)*Cadeirante/30*FO$4)))+(BA76+BA77+BA78+BC76+BC77+BC78)*Percapita/30*FO$4+(BA79+BC79)*Crechee/30*FO$4,IF(C76=1,IF(BA76+BA77+BA78+BB76+BB77+BB78+BC76+BC77+BC78+BD76+BD77+BD78&lt;=15,(BA76+BA77+BA78+BC76+BC77+BC78)*Percapita/30*FO$4,IF(BA76+BA77+BA78+BB76+BB77+BB78+BC76+BC77+BC78+BD76+BD77+BD78&gt;=16,Fixo/30*FO$4+(BA76+BA77+BA78+BB76+BB77+BB78+BC76+BC77+BC78+BD76+BD77-16)*Percapita/30*FO$4))))))</f>
        <v>0</v>
      </c>
      <c r="FP76" s="177">
        <f>IF(C76=4,SUM(BE76+BE77+BE78+BG76+BG77+BG78)*Percapita/30*FP$4+(BF76+BF77+BF78+BH76+BH77+BH78)*Cadeirante/30*FP$4,IF(C76=3,IF(BE79+BG79=10,Fixo/30*FP$4+(BE76+BE77+BE78+BG76+BG77+BG78)*Percapita/30*FP$4+(BF79+BH79)*Cadeirante/30*FP$4,IF(BE79+BG79&lt;=9,(BE79+BG79)*Crechee/30*FP$4)+(BF79+BH79)*Cadeirante/30*FP$4+(BE76+BE77+BE78+BG76+BG77+BG78)*Percapita/30*FP$4)+IF(BE79+BG79&gt;=11,Fixo/30*FP$4+(BE79+BG79-10)*Crechee/30*FP$4,0),IF(C76=2,IF(BF76+BF77+BF78+BF79+BH76+BH77+BH78+BH79=1,Cadeirante/30*FP$4,IF(BF76+BF77+BF78+BF79+BH76+BH77+BH78+BH79=2,Fixo/30*FP$4,IF(BF76+BF77+BF78+BF79+BH76+BH77+BH78+BH79&gt;2,Fixo/30*FP$4+(BF76+BF77+BF78+BF79+BH76+BH77+BH78+BH79-2)*Cadeirante/30*FP$4)))+(BE76+BE77+BE78+BG76+BG77+BG78)*Percapita/30*FP$4+(BE79+BG79)*Crechee/30*FP$4,IF(C76=1,IF(BE76+BE77+BE78+BF76+BF77+BF78+BG76+BG77+BG78+BH76+BH77+BH78&lt;=15,(BE76+BE77+BE78+BG76+BG77+BG78)*Percapita/30*FP$4,IF(BE76+BE77+BE78+BF76+BF77+BF78+BG76+BG77+BG78+BH76+BH77+BH78&gt;=16,Fixo/30*FP$4+(BE76+BE77+BE78+BF76+BF77+BF78+BG76+BG77+BG78+BH76+BH77-16)*Percapita/30*FP$4))))))</f>
        <v>0</v>
      </c>
      <c r="FQ76" s="177">
        <f>IF(C76=4,SUM(BI76+BI77+BI78+BK76+BK77+BK78)*Percapita/30*FQ$4+(BJ76+BJ77+BJ78+BL76+BL77+BL78)*Cadeirante/30*FQ$4,IF(C76=3,IF(BI79+BK79=10,Fixo/30*FQ$4+(BI76+BI77+BI78+BK76+BK77+BK78)*Percapita/30*FQ$4+(BJ79+BL79)*Cadeirante/30*FQ$4,IF(BI79+BK79&lt;=9,(BI79+BK79)*Crechee/30*FQ$4)+(BJ79+BL79)*Cadeirante/30*FQ$4+(BI76+BI77+BI78+BK76+BK77+BK78)*Percapita/30*FQ$4)+IF(BI79+BK79&gt;=11,Fixo/30*FQ$4+(BI79+BK79-10)*Crechee/30*FQ$4,0),IF(C76=2,IF(BJ76+BJ77+BJ78+BJ79+BL76+BL77+BL78+BL79=1,Cadeirante/30*FQ$4,IF(BJ76+BJ77+BJ78+BJ79+BL76+BL77+BL78+BL79=2,Fixo/30*FQ$4,IF(BJ76+BJ77+BJ78+BJ79+BL76+BL77+BL78+BL79&gt;2,Fixo/30*FQ$4+(BJ76+BJ77+BJ78+BJ79+BL76+BL77+BL78+BL79-2)*Cadeirante/30*FQ$4)))+(BI76+BI77+BI78+BK76+BK77+BK78)*Percapita/30*FQ$4+(BI79+BK79)*Crechee/30*FQ$4,IF(C76=1,IF(BI76+BI77+BI78+BJ76+BJ77+BJ78+BK76+BK77+BK78+BL76+BL77+BL78&lt;=15,(BI76+BI77+BI78+BK76+BK77+BK78)*Percapita/30*FQ$4,IF(BI76+BI77+BI78+BJ76+BJ77+BJ78+BK76+BK77+BK78+BL76+BL77+BL78&gt;=16,Fixo/30*FQ$4+(BI76+BI77+BI78+BJ76+BJ77+BJ78+BK76+BK77+BK78+BL76+BL77-16)*Percapita/30*FQ$4))))))</f>
        <v>0</v>
      </c>
      <c r="FR76" s="177">
        <f>IF(C76=4,SUM(BM76+BM77+BM78+BO76+BO77+BO78)*Percapita/30*FR$4+(BN76+BN77+BN78+BP76+BP77+BP78)*Cadeirante/30*FR$4,IF(C76=3,IF(BM79+BO79=10,Fixo/30*FR$4+(BM76+BM77+BM78+BO76+BO77+BO78)*Percapita/30*FR$4+(BN79+BP79)*Cadeirante/30*FR$4,IF(BM79+BO79&lt;=9,(BM79+BO79)*Crechee/30*FR$4)+(BN79+BP79)*Cadeirante/30*FR$4+(BM76+BM77+BM78+BO76+BO77+BO78)*Percapita/30*FR$4)+IF(BM79+BO79&gt;=11,Fixo/30*FR$4+(BM79+BO79-10)*Crechee/30*FR$4,0),IF(C76=2,IF(BN76+BN77+BN78+BN79+BP76+BP77+BP78+BP79=1,Cadeirante/30*FR$4,IF(BN76+BN77+BN78+BN79+BP76+BP77+BP78+BP79=2,Fixo/30*FR$4,IF(BN76+BN77+BN78+BN79+BP76+BP77+BP78+BP79&gt;2,Fixo/30*FR$4+(BN76+BN77+BN78+BN79+BP76+BP77+BP78+BP79-2)*Cadeirante/30*FR$4)))+(BM76+BM77+BM78+BO76+BO77+BO78)*Percapita/30*FR$4+(BM79+BO79)*Crechee/30*FR$4,IF(C76=1,IF(BM76+BM77+BM78+BN76+BN77+BN78+BO76+BO77+BO78+BP76+BP77+BP78&lt;=15,(BM76+BM77+BM78+BO76+BO77+BO78)*Percapita/30*FR$4,IF(BM76+BM77+BM78+BN76+BN77+BN78+BO76+BO77+BO78+BP76+BP77+BP78&gt;=16,Fixo/30*FR$4+(BM76+BM77+BM78+BN76+BN77+BN78+BO76+BO77+BO78+BP76+BP77-16)*Percapita/30*FR$4))))))</f>
        <v>0</v>
      </c>
      <c r="FS76" s="177">
        <f>IF(C76=4,SUM(BQ76+BQ77+BQ78+BS76+BS77+BS78)*Percapita/30*FS$4+(BR76+BR77+BR78+BT76+BT77+BT78)*Cadeirante/30*FS$4,IF(C76=3,IF(BQ79+BS79=10,Fixo/30*FS$4+(BQ76+BQ77+BQ78+BS76+BS77+BS78)*Percapita/30*FS$4+(BR79+BT79)*Cadeirante/30*FS$4,IF(BQ79+BS79&lt;=9,(BQ79+BS79)*Crechee/30*FS$4)+(BR79+BT79)*Cadeirante/30*FS$4+(BQ76+BQ77+BQ78+BS76+BS77+BS78)*Percapita/30*FS$4)+IF(BQ79+BS79&gt;=11,Fixo/30*FS$4+(BQ79+BS79-10)*Crechee/30*FS$4,0),IF(C76=2,IF(BR76+BR77+BR78+BR79+BT76+BT77+BT78+BT79=1,Cadeirante/30*FS$4,IF(BR76+BR77+BR78+BR79+BT76+BT77+BT78+BT79=2,Fixo/30*FS$4,IF(BR76+BR77+BR78+BR79+BT76+BT77+BT78+BT79&gt;2,Fixo/30*FS$4+(BR76+BR77+BR78+BR79+BT76+BT77+BT78+BT79-2)*Cadeirante/30*FS$4)))+(BQ76+BQ77+BQ78+BS76+BS77+BS78)*Percapita/30*FS$4+(BQ79+BS79)*Crechee/30*FS$4,IF(C76=1,IF(BQ76+BQ77+BQ78+BR76+BR77+BR78+BS76+BS77+BS78+BT76+BT77+BT78&lt;=15,(BQ76+BQ77+BQ78+BS76+BS77+BS78)*Percapita/30*FS$4,IF(BQ76+BQ77+BQ78+BR76+BR77+BR78+BS76+BS77+BS78+BT76+BT77+BT78&gt;=16,Fixo/30*FS$4+(BQ76+BQ77+BQ78+BR76+BR77+BR78+BS76+BS77+BS78+BT76+BT77-16)*Percapita/30*FS$4))))))</f>
        <v>0</v>
      </c>
      <c r="FT76" s="177">
        <f>IF(C76=4,SUM(BU76+BU77+BU78+BW76+BW77+BW78)*Percapita/30*FT$4+(BV76+BV77+BV78+BX76+BX77+BX78)*Cadeirante/30*FT$4,IF(C76=3,IF(BU79+BW79=10,Fixo/30*FT$4+(BU76+BU77+BU78+BW76+BW77+BW78)*Percapita/30*FT$4+(BV79+BX79)*Cadeirante/30*FT$4,IF(BU79+BW79&lt;=9,(BU79+BW79)*Crechee/30*FT$4)+(BV79+BX79)*Cadeirante/30*FT$4+(BU76+BU77+BU78+BW76+BW77+BW78)*Percapita/30*FT$4)+IF(BU79+BW79&gt;=11,Fixo/30*FT$4+(BU79+BW79-10)*Crechee/30*FT$4,0),IF(C76=2,IF(BV76+BV77+BV78+BV79+BX76+BX77+BX78+BX79=1,Cadeirante/30*FT$4,IF(BV76+BV77+BV78+BV79+BX76+BX77+BX78+BX79=2,Fixo/30*FT$4,IF(BV76+BV77+BV78+BV79+BX76+BX77+BX78+BX79&gt;2,Fixo/30*FT$4+(BV76+BV77+BV78+BV79+BX76+BX77+BX78+BX79-2)*Cadeirante/30*FT$4)))+(BU76+BU77+BU78+BW76+BW77+BW78)*Percapita/30*FT$4+(BU79+BW79)*Crechee/30*FT$4,IF(C76=1,IF(BU76+BU77+BU78+BV76+BV77+BV78+BW76+BW77+BW78+BX76+BX77+BX78&lt;=15,(BU76+BU77+BU78+BW76+BW77+BW78)*Percapita/30*FT$4,IF(BU76+BU77+BU78+BV76+BV77+BV78+BW76+BW77+BW78+BX76+BX77+BX78&gt;=16,Fixo/30*FT$4+(BU76+BU77+BU78+BV76+BV77+BV78+BW76+BW77+BW78+BX76+BX77-16)*Percapita/30*FT$4))))))</f>
        <v>0</v>
      </c>
      <c r="FU76" s="177">
        <f>IF(C76=4,SUM(BY76+BY77+BY78+CA76+CA77+CA78)*Percapita/30*FU$4+(BZ76+BZ77+BZ78+CB76+CB77+CB78)*Cadeirante/30*FU$4,IF(C76=3,IF(BY79+CA79=10,Fixo/30*FU$4+(BY76+BY77+BY78+CA76+CA77+CA78)*Percapita/30*FU$4+(BZ79+CB79)*Cadeirante/30*FU$4,IF(BY79+CA79&lt;=9,(BY79+CA79)*Crechee/30*FU$4)+(BZ79+CB79)*Cadeirante/30*FU$4+(BY76+BY77+BY78+CA76+CA77+CA78)*Percapita/30*FU$4)+IF(BY79+CA79&gt;=11,Fixo/30*FU$4+(BY79+CA79-10)*Crechee/30*FU$4,0),IF(C76=2,IF(BZ76+BZ77+BZ78+BZ79+CB76+CB77+CB78+CB79=1,Cadeirante/30*FU$4,IF(BZ76+BZ77+BZ78+BZ79+CB76+CB77+CB78+CB79=2,Fixo/30*FU$4,IF(BZ76+BZ77+BZ78+BZ79+CB76+CB77+CB78+CB79&gt;2,Fixo/30*FU$4+(BZ76+BZ77+BZ78+BZ79+CB76+CB77+CB78+CB79-2)*Cadeirante/30*FU$4)))+(BY76+BY77+BY78+CA76+CA77+CA78)*Percapita/30*FU$4+(BY79+CA79)*Crechee/30*FU$4,IF(C76=1,IF(BY76+BY77+BY78+BZ76+BZ77+BZ78+CA76+CA77+CA78+CB76+CB77+CB78&lt;=15,(BY76+BY77+BY78+CA76+CA77+CA78)*Percapita/30*FU$4,IF(BY76+BY77+BY78+BZ76+BZ77+BZ78+CA76+CA77+CA78+CB76+CB77+CB78&gt;=16,Fixo/30*FU$4+(BY76+BY77+BY78+BZ76+BZ77+BZ78+CA76+CA77+CA78+CB76+CB77-16)*Percapita/30*FU$4))))))</f>
        <v>0</v>
      </c>
      <c r="FV76" s="177">
        <f>IF(C76=4,SUM(CC76+CC77+CC78+CE76+CE77+CE78)*Percapita/30*FV$4+(CD76+CD77+CD78+CF76+CF77+CF78)*Cadeirante/30*FV$4,IF(C76=3,IF(CC79+CE79=10,Fixo/30*FV$4+(CC76+CC77+CC78+CE76+CE77+CE78)*Percapita/30*FV$4+(CD79+CF79)*Cadeirante/30*FV$4,IF(CC79+CE79&lt;=9,(CC79+CE79)*Crechee/30*FV$4)+(CD79+CF79)*Cadeirante/30*FV$4+(CC76+CC77+CC78+CE76+CE77+CE78)*Percapita/30*FV$4)+IF(CC79+CE79&gt;=11,Fixo/30*FV$4+(CC79+CE79-10)*Crechee/30*FV$4,0),IF(C76=2,IF(CD76+CD77+CD78+CD79+CF76+CF77+CF78+CF79=1,Cadeirante/30*FV$4,IF(CD76+CD77+CD78+CD79+CF76+CF77+CF78+CF79=2,Fixo/30*FV$4,IF(CD76+CD77+CD78+CD79+CF76+CF77+CF78+CF79&gt;2,Fixo/30*FV$4+(CD76+CD77+CD78+CD79+CF76+CF77+CF78+CF79-2)*Cadeirante/30*FV$4)))+(CC76+CC77+CC78+CE76+CE77+CE78)*Percapita/30*FV$4+(CC79+CE79)*Crechee/30*FV$4,IF(C76=1,IF(CC76+CC77+CC78+CD76+CD77+CD78+CE76+CE77+CE78+CF76+CF77+CF78&lt;=15,(CC76+CC77+CC78+CE76+CE77+CE78)*Percapita/30*FV$4,IF(CC76+CC77+CC78+CD76+CD77+CD78+CE76+CE77+CE78+CF76+CF77+CF78&gt;=16,Fixo/30*FV$4+(CC76+CC77+CC78+CD76+CD77+CD78+CE76+CE77+CE78+CF76+CF77-16)*Percapita/30*FV$4))))))</f>
        <v>0</v>
      </c>
      <c r="FW76" s="177">
        <f>IF(C76=4,SUM(CG76+CG77+CG78+CI76+CI77+CI78)*Percapita/30*FW$4+(CH76+CH77+CH78+CJ76+CJ77+CJ78)*Cadeirante/30*FW$4,IF(C76=3,IF(CG79+CI79=10,Fixo/30*FW$4+(CG76+CG77+CG78+CI76+CI77+CI78)*Percapita/30*FW$4+(CH79+CJ79)*Cadeirante/30*FW$4,IF(CG79+CI79&lt;=9,(CG79+CI79)*Crechee/30*FW$4)+(CH79+CJ79)*Cadeirante/30*FW$4+(CG76+CG77+CG78+CI76+CI77+CI78)*Percapita/30*FW$4)+IF(CG79+CI79&gt;=11,Fixo/30*FW$4+(CG79+CI79-10)*Crechee/30*FW$4,0),IF(C76=2,IF(CH76+CH77+CH78+CH79+CJ76+CJ77+CJ78+CJ79=1,Cadeirante/30*FW$4,IF(CH76+CH77+CH78+CH79+CJ76+CJ77+CJ78+CJ79=2,Fixo/30*FW$4,IF(CH76+CH77+CH78+CH79+CJ76+CJ77+CJ78+CJ79&gt;2,Fixo/30*FW$4+(CH76+CH77+CH78+CH79+CJ76+CJ77+CJ78+CJ79-2)*Cadeirante/30*FW$4)))+(CG76+CG77+CG78+CI76+CI77+CI78)*Percapita/30*FW$4+(CG79+CI79)*Crechee/30*FW$4,IF(C76=1,IF(CG76+CG77+CG78+CH76+CH77+CH78+CI76+CI77+CI78+CJ76+CJ77+CJ78&lt;=15,(CG76+CG77+CG78+CI76+CI77+CI78)*Percapita/30*FW$4,IF(CG76+CG77+CG78+CH76+CH77+CH78+CI76+CI77+CI78+CJ76+CJ77+CJ78&gt;=16,Fixo/30*FW$4+(CG76+CG77+CG78+CH76+CH77+CH78+CI76+CI77+CI78+CJ76+CJ77-16)*Percapita/30*FW$4))))))</f>
        <v>0</v>
      </c>
      <c r="FX76" s="177">
        <f>IF(C76=4,SUM(CK76+CK77+CK78+CM76+CM77+CM78)*Percapita/30*FX$4+(CL76+CL77+CL78+CN76+CN77+CN78)*Cadeirante/30*FX$4,IF(C76=3,IF(CK79+CM79=10,Fixo/30*FX$4+(CK76+CK77+CK78+CM76+CM77+CM78)*Percapita/30*FX$4+(CL79+CN79)*Cadeirante/30*FX$4,IF(CK79+CM79&lt;=9,(CK79+CM79)*Crechee/30*FX$4)+(CL79+CN79)*Cadeirante/30*FX$4+(CK76+CK77+CK78+CM76+CM77+CM78)*Percapita/30*FX$4)+IF(CK79+CM79&gt;=11,Fixo/30*FX$4+(CK79+CM79-10)*Crechee/30*FX$4,0),IF(C76=2,IF(CL76+CL77+CL78+CL79+CN76+CN77+CN78+CN79=1,Cadeirante/30*FX$4,IF(CL76+CL77+CL78+CL79+CN76+CN77+CN78+CN79=2,Fixo/30*FX$4,IF(CL76+CL77+CL78+CL79+CN76+CN77+CN78+CN79&gt;2,Fixo/30*FX$4+(CL76+CL77+CL78+CL79+CN76+CN77+CN78+CN79-2)*Cadeirante/30*FX$4)))+(CK76+CK77+CK78+CM76+CM77+CM78)*Percapita/30*FX$4+(CK79+CM79)*Crechee/30*FX$4,IF(C76=1,IF(CK76+CK77+CK78+CL76+CL77+CL78+CM76+CM77+CM78+CN76+CN77+CN78&lt;=15,(CK76+CK77+CK78+CM76+CM77+CM78)*Percapita/30*FX$4,IF(CK76+CK77+CK78+CL76+CL77+CL78+CM76+CM77+CM78+CN76+CN77+CN78&gt;=16,Fixo/30*FX$4+(CK76+CK77+CK78+CL76+CL77+CL78+CM76+CM77+CM78+CN76+CN77-16)*Percapita/30*FX$4))))))</f>
        <v>0</v>
      </c>
      <c r="FY76" s="177">
        <f>IF(C76=4,SUM(CO76+CO77+CO78+CQ76+CQ77+CQ78)*Percapita/30*FY$4+(CP76+CP77+CP78+CR76+CR77+CR78)*Cadeirante/30*FY$4,IF(C76=3,IF(CO79+CQ79=10,Fixo/30*FY$4+(CO76+CO77+CO78+CQ76+CQ77+CQ78)*Percapita/30*FY$4+(CP79+CR79)*Cadeirante/30*FY$4,IF(CO79+CQ79&lt;=9,(CO79+CQ79)*Crechee/30*FY$4)+(CP79+CR79)*Cadeirante/30*FY$4+(CO76+CO77+CO78+CQ76+CQ77+CQ78)*Percapita/30*FY$4)+IF(CO79+CQ79&gt;=11,Fixo/30*FY$4+(CO79+CQ79-10)*Crechee/30*FY$4,0),IF(C76=2,IF(CP76+CP77+CP78+CP79+CR76+CR77+CR78+CR79=1,Cadeirante/30*FY$4,IF(CP76+CP77+CP78+CP79+CR76+CR77+CR78+CR79=2,Fixo/30*FY$4,IF(CP76+CP77+CP78+CP79+CR76+CR77+CR78+CR79&gt;2,Fixo/30*FY$4+(CP76+CP77+CP78+CP79+CR76+CR77+CR78+CR79-2)*Cadeirante/30*FY$4)))+(CO76+CO77+CO78+CQ76+CQ77+CQ78)*Percapita/30*FY$4+(CO79+CQ79)*Crechee/30*FY$4,IF(C76=1,IF(CO76+CO77+CO78+CP76+CP77+CP78+CQ76+CQ77+CQ78+CR76+CR77+CR78&lt;=15,(CO76+CO77+CO78+CQ76+CQ77+CQ78)*Percapita/30*FY$4,IF(CO76+CO77+CO78+CP76+CP77+CP78+CQ76+CQ77+CQ78+CR76+CR77+CR78&gt;=16,Fixo/30*FY$4+(CO76+CO77+CO78+CP76+CP77+CP78+CQ76+CQ77+CQ78+CR76+CR77-16)*Percapita/30*FY$4))))))</f>
        <v>0</v>
      </c>
      <c r="FZ76" s="177">
        <f>IF(C76=4,SUM(CS76+CS77+CS78+CU76+CU77+CU78)*Percapita/30*FZ$4+(CT76+CT77+CT78+CV76+CV77+CV78)*Cadeirante/30*FZ$4,IF(C76=3,IF(CS79+CU79=10,Fixo/30*FZ$4+(CS76+CS77+CS78+CU76+CU77+CU78)*Percapita/30*FZ$4+(CT79+CV79)*Cadeirante/30*FZ$4,IF(CS79+CU79&lt;=9,(CS79+CU79)*Crechee/30*FZ$4)+(CT79+CV79)*Cadeirante/30*FZ$4+(CS76+CS77+CS78+CU76+CU77+CU78)*Percapita/30*FZ$4)+IF(CS79+CU79&gt;=11,Fixo/30*FZ$4+(CS79+CU79-10)*Crechee/30*FZ$4,0),IF(C76=2,IF(CT76+CT77+CT78+CT79+CV76+CV77+CV78+CV79=1,Cadeirante/30*FZ$4,IF(CT76+CT77+CT78+CT79+CV76+CV77+CV78+CV79=2,Fixo/30*FZ$4,IF(CT76+CT77+CT78+CT79+CV76+CV77+CV78+CV79&gt;2,Fixo/30*FZ$4+(CT76+CT77+CT78+CT79+CV76+CV77+CV78+CV79-2)*Cadeirante/30*FZ$4)))+(CS76+CS77+CS78+CU76+CU77+CU78)*Percapita/30*FZ$4+(CS79+CU79)*Crechee/30*FZ$4,IF(C76=1,IF(CS76+CS77+CS78+CT76+CT77+CT78+CU76+CU77+CU78+CV76+CV77+CV78&lt;=15,(CS76+CS77+CS78+CU76+CU77+CU78)*Percapita/30*FZ$4,IF(CS76+CS77+CS78+CT76+CT77+CT78+CU76+CU77+CU78+CV76+CV77+CV78&gt;=16,Fixo/30*FZ$4+(CS76+CS77+CS78+CT76+CT77+CT78+CU76+CU77+CU78+CV76+CV77-16)*Percapita/30*FZ$4))))))</f>
        <v>0</v>
      </c>
      <c r="GA76" s="177">
        <f>IF(C76=4,SUM(CW76+CW77+CW78+CY76+CY77+CY78)*Percapita/30*GA$4+(CX76+CX77+CX78+CZ76+CZ77+CZ78)*Cadeirante/30*GA$4,IF(C76=3,IF(CW79+CY79=10,Fixo/30*GA$4+(CW76+CW77+CW78+CY76+CY77+CY78)*Percapita/30*GA$4+(CX79+CZ79)*Cadeirante/30*GA$4,IF(CW79+CY79&lt;=9,(CW79+CY79)*Crechee/30*GA$4)+(CX79+CZ79)*Cadeirante/30*GA$4+(CW76+CW77+CW78+CY76+CY77+CY78)*Percapita/30*GA$4)+IF(CW79+CY79&gt;=11,Fixo/30*GA$4+(CW79+CY79-10)*Crechee/30*GA$4,0),IF(C76=2,IF(CX76+CX77+CX78+CX79+CZ76+CZ77+CZ78+CZ79=1,Cadeirante/30*GA$4,IF(CX76+CX77+CX78+CX79+CZ76+CZ77+CZ78+CZ79=2,Fixo/30*GA$4,IF(CX76+CX77+CX78+CX79+CZ76+CZ77+CZ78+CZ79&gt;2,Fixo/30*GA$4+(CX76+CX77+CX78+CX79+CZ76+CZ77+CZ78+CZ79-2)*Cadeirante/30*GA$4)))+(CW76+CW77+CW78+CY76+CY77+CY78)*Percapita/30*GA$4+(CW79+CY79)*Crechee/30*GA$4,IF(C76=1,IF(CW76+CW77+CW78+CX76+CX77+CX78+CY76+CY77+CY78+CZ76+CZ77+CZ78&lt;=15,(CW76+CW77+CW78+CY76+CY77+CY78)*Percapita/30*GA$4,IF(CW76+CW77+CW78+CX76+CX77+CX78+CY76+CY77+CY78+CZ76+CZ77+CZ78&gt;=16,Fixo/30*GA$4+(CW76+CW77+CW78+CX76+CX77+CX78+CY76+CY77+CY78+CZ76+CZ77-16)*Percapita/30*GA$4))))))</f>
        <v>115.56900000000002</v>
      </c>
      <c r="GB76" s="177">
        <f>IF(C76=4,SUM(DA76+DA77+DA78+DC76+DC77+DC78)*Percapita/30*GB$4+(DB76+DB77+DB78+DD76+DD77+DD78)*Cadeirante/30*GB$4,IF(C76=3,IF(DA79+DC79=10,Fixo/30*GB$4+(DA76+DA77+DA78+DC76+DC77+DC78)*Percapita/30*GB$4+(DB79+DD79)*Cadeirante/30*GB$4,IF(DA79+DC79&lt;=9,(DA79+DC79)*Crechee/30*GB$4)+(DB79+DD79)*Cadeirante/30*GB$4+(DA76+DA77+DA78+DC76+DC77+DC78)*Percapita/30*GB$4)+IF(DA79+DC79&gt;=11,Fixo/30*GB$4+(DA79+DC79-10)*Crechee/30*GB$4,0),IF(C76=2,IF(DB76+DB77+DB78+DB79+DD76+DD77+DD78+DD79=1,Cadeirante/30*GB$4,IF(DB76+DB77+DB78+DB79+DD76+DD77+DD78+DD79=2,Fixo/30*GB$4,IF(DB76+DB77+DB78+DB79+DD76+DD77+DD78+DD79&gt;2,Fixo/30*GB$4+(DB76+DB77+DB78+DB79+DD76+DD77+DD78+DD79-2)*Cadeirante/30*GB$4)))+(DA76+DA77+DA78+DC76+DC77+DC78)*Percapita/30*GB$4+(DA79+DC79)*Crechee/30*GB$4,IF(C76=1,IF(DA76+DA77+DA78+DB76+DB77+DB78+DC76+DC77+DC78+DD76+DD77+DD78&lt;=15,(DA76+DA77+DA78+DC76+DC77+DC78)*Percapita/30*GB$4,IF(DA76+DA77+DA78+DB76+DB77+DB78+DC76+DC77+DC78+DD76+DD77+DD78&gt;=16,Fixo/30*GB$4+(DA76+DA77+DA78+DB76+DB77+DB78+DC76+DC77+DC78+DD76+DD77-16)*Percapita/30*GB$4))))))</f>
        <v>102.72800000000001</v>
      </c>
      <c r="GC76" s="177">
        <f>IF(C76=4,SUM(DE76+DE77+DE78+DG76+DG77+DG78)*Percapita/30*GC$4+(DF76+DF77+DF78+DH76+DH77+DH78)*Cadeirante/30*GC$4,IF(C76=3,IF(DE79+DG79=10,Fixo/30*GC$4+(DE76+DE77+DE78+DG76+DG77+DG78)*Percapita/30*GC$4+(DF79+DH79)*Cadeirante/30*GC$4,IF(DE79+DG79&lt;=9,(DE79+DG79)*Crechee/30*GC$4)+(DF79+DH79)*Cadeirante/30*GC$4+(DE76+DE77+DE78+DG76+DG77+DG78)*Percapita/30*GC$4)+IF(DE79+DG79&gt;=11,Fixo/30*GC$4+(DE79+DG79-10)*Crechee/30*GC$4,0),IF(C76=2,IF(DF76+DF77+DF78+DF79+DH76+DH77+DH78+DH79=1,Cadeirante/30*GC$4,IF(DF76+DF77+DF78+DF79+DH76+DH77+DH78+DH79=2,Fixo/30*GC$4,IF(DF76+DF77+DF78+DF79+DH76+DH77+DH78+DH79&gt;2,Fixo/30*GC$4+(DF76+DF77+DF78+DF79+DH76+DH77+DH78+DH79-2)*Cadeirante/30*GC$4)))+(DE76+DE77+DE78+DG76+DG77+DG78)*Percapita/30*GC$4+(DE79+DG79)*Crechee/30*GC$4,IF(C76=1,IF(DE76+DE77+DE78+DF76+DF77+DF78+DG76+DG77+DG78+DH76+DH77+DH78&lt;=15,(DE76+DE77+DE78+DG76+DG77+DG78)*Percapita/30*GC$4,IF(DE76+DE77+DE78+DF76+DF77+DF78+DG76+DG77+DG78+DH76+DH77+DH78&gt;=16,Fixo/30*GC$4+(DE76+DE77+DE78+DF76+DF77+DF78+DG76+DG77+DG78+DH76+DH77-16)*Percapita/30*GC$4))))))</f>
        <v>0</v>
      </c>
      <c r="GD76" s="177">
        <f>IF(C76=4,SUM(DI76+DI77+DI78+DK76+DK77+DK78)*Percapita/30*GD$4+(DJ76+DJ77+DJ78+DL76+DL77+DL78)*Cadeirante/30*GD$4,IF(C76=3,IF(DI79+DK79=10,Fixo/30*GD$4+(DI76+DI77+DI78+DK76+DK77+DK78)*Percapita/30*GD$4+(DJ79+DL79)*Cadeirante/30*GD$4,IF(DI79+DK79&lt;=9,(DI79+DK79)*Crechee/30*GD$4)+(DJ79+DL79)*Cadeirante/30*GD$4+(DI76+DI77+DI78+DK76+DK77+DK78)*Percapita/30*GD$4)+IF(DI79+DK79&gt;=11,Fixo/30*GD$4+(DI79+DK79-10)*Crechee/30*GD$4,0),IF(C76=2,IF(DJ76+DJ77+DJ78+DJ79+DL76+DL77+DL78+DL79=1,Cadeirante/30*GD$4,IF(DJ76+DJ77+DJ78+DJ79+DL76+DL77+DL78+DL79=2,Fixo/30*GD$4,IF(DJ76+DJ77+DJ78+DJ79+DL76+DL77+DL78+DL79&gt;2,Fixo/30*GD$4+(DJ76+DJ77+DJ78+DJ79+DL76+DL77+DL78+DL79-2)*Cadeirante/30*GD$4)))+(DI76+DI77+DI78+DK76+DK77+DK78)*Percapita/30*GD$4+(DI79+DK79)*Crechee/30*GD$4,IF(C76=1,IF(DI76+DI77+DI78+DJ76+DJ77+DJ78+DK76+DK77+DK78+DL76+DL77+DL78&lt;=15,(DI76+DI77+DI78+DK76+DK77+DK78)*Percapita/30*GD$4,IF(DI76+DI77+DI78+DJ76+DJ77+DJ78+DK76+DK77+DK78+DL76+DL77+DL78&gt;=16,Fixo/30*GD$4+(DI76+DI77+DI78+DJ76+DJ77+DJ78+DK76+DK77+DK78+DL76+DL77-16)*Percapita/30*GD$4))))))</f>
        <v>0</v>
      </c>
      <c r="GE76" s="177">
        <f>IF(C76=4,SUM(DM76+DM77+DM78+DO76+DO77+DO78)*Percapita/30*GE$4+(DN76+DN77+DN78+DP76+DP77+DP78)*Cadeirante/30*GE$4,IF(C76=3,IF(DM79+DO79=10,Fixo/30*GE$4+(DM76+DM77+DM78+DO76+DO77+DO78)*Percapita/30*GE$4+(DN79+DP79)*Cadeirante/30*GE$4,IF(DM79+DO79&lt;=9,(DM79+DO79)*Crechee/30*GE$4)+(DN79+DP79)*Cadeirante/30*GE$4+(DM76+DM77+DM78+DO76+DO77+DO78)*Percapita/30*GE$4)+IF(DM79+DO79&gt;=11,Fixo/30*GE$4+(DM79+DO79-10)*Crechee/30*GE$4,0),IF(C76=2,IF(DN76+DN77+DN78+DN79+DP76+DP77+DP78+DP79=1,Cadeirante/30*GE$4,IF(DN76+DN77+DN78+DN79+DP76+DP77+DP78+DP79=2,Fixo/30*GE$4,IF(DN76+DN77+DN78+DN79+DP76+DP77+DP78+DP79&gt;2,Fixo/30*GE$4+(DN76+DN77+DN78+DN79+DP76+DP77+DP78+DP79-2)*Cadeirante/30*GE$4)))+(DM76+DM77+DM78+DO76+DO77+DO78)*Percapita/30*GE$4+(DM79+DO79)*Crechee/30*GE$4,IF(C76=1,IF(DM76+DM77+DM78+DN76+DN77+DN78+DO76+DO77+DO78+DP76+DP77+DP78&lt;=15,(DM76+DM77+DM78+DO76+DO77+DO78)*Percapita/30*GE$4,IF(DM76+DM77+DM78+DN76+DN77+DN78+DO76+DO77+DO78+DP76+DP77+DP78&gt;=16,Fixo/30*GE$4+(DM76+DM77+DM78+DN76+DN77+DN78+DO76+DO77+DO78+DP76+DP77-16)*Percapita/30*GE$4))))))</f>
        <v>0</v>
      </c>
      <c r="GF76" s="177">
        <f>IF(C76=4,SUM(DQ76+DQ77+DQ78+DS76+DS77+DS78)*Percapita/30*GF$4+(DR76+DR77+DR78+DT76+DT77+DT78)*Cadeirante/30*GF$4,IF(C76=3,IF(DQ79+DS79=10,Fixo/30*GF$4+(DQ76+DQ77+DQ78+DS76+DS77+DS78)*Percapita/30*GF$4+(DR79+DT79)*Cadeirante/30*GF$4,IF(DQ79+DS79&lt;=9,(DQ79+DS79)*Crechee/30*GF$4)+(DR79+DT79)*Cadeirante/30*GF$4+(DQ76+DQ77+DQ78+DS76+DS77+DS78)*Percapita/30*GF$4)+IF(DQ79+DS79&gt;=11,Fixo/30*GF$4+(DQ79+DS79-10)*Crechee/30*GF$4,0),IF(C76=2,IF(DR76+DR77+DR78+DR79+DT76+DT77+DT78+DT79=1,Cadeirante/30*GF$4,IF(DR76+DR77+DR78+DR79+DT76+DT77+DT78+DT79=2,Fixo/30*GF$4,IF(DR76+DR77+DR78+DR79+DT76+DT77+DT78+DT79&gt;2,Fixo/30*GF$4+(DR76+DR77+DR78+DR79+DT76+DT77+DT78+DT79-2)*Cadeirante/30*GF$4)))+(DQ76+DQ77+DQ78+DS76+DS77+DS78)*Percapita/30*GF$4+(DQ79+DS79)*Crechee/30*GF$4,IF(C76=1,IF(DQ76+DQ77+DQ78+DR76+DR77+DR78+DS76+DS77+DS78+DT76+DT77+DT78&lt;=15,(DQ76+DQ77+DQ78+DS76+DS77+DS78)*Percapita/30*GF$4,IF(DQ76+DQ77+DQ78+DR76+DR77+DR78+DS76+DS77+DS78+DT76+DT77+DT78&gt;=16,Fixo/30*GF$4+(DQ76+DQ77+DQ78+DR76+DR77+DR78+DS76+DS77+DS78+DT76+DT77-16)*Percapita/30*GF$4))))))</f>
        <v>0</v>
      </c>
      <c r="GG76" s="177">
        <f>IF(C76=4,SUM(DU76+DU77+DU78+DW76+DW77+DW78)*Percapita/30*GG$4+(DV76+DV77+DV78+DX76+DX77+DX78)*Cadeirante/30*GG$4,IF(C76=3,IF(DU79+DW79=10,Fixo/30*GG$4+(DU76+DU77+DU78+DW76+DW77+DW78)*Percapita/30*GG$4+(DV79+DX79)*Cadeirante/30*GG$4,IF(DU79+DW79&lt;=9,(DU79+DW79)*Crechee/30*GG$4)+(DV79+DX79)*Cadeirante/30*GG$4+(DU76+DU77+DU78+DW76+DW77+DW78)*Percapita/30*GG$4)+IF(DU79+DW79&gt;=11,Fixo/30*GG$4+(DU79+DW79-10)*Crechee/30*GG$4,0),IF(C76=2,IF(DV76+DV77+DV78+DV79+DX76+DX77+DX78+DX79=1,Cadeirante/30*GG$4,IF(DV76+DV77+DV78+DV79+DX76+DX77+DX78+DX79=2,Fixo/30*GG$4,IF(DV76+DV77+DV78+DV79+DX76+DX77+DX78+DX79&gt;2,Fixo/30*GG$4+(DV76+DV77+DV78+DV79+DX76+DX77+DX78+DX79-2)*Cadeirante/30*GG$4)))+(DU76+DU77+DU78+DW76+DW77+DW78)*Percapita/30*GG$4+(DU79+DW79)*Crechee/30*GG$4,IF(C76=1,IF(DU76+DU77+DU78+DV76+DV77+DV78+DW76+DW77+DW78+DX76+DX77+DX78&lt;=15,(DU76+DU77+DU78+DW76+DW77+DW78)*Percapita/30*GG$4,IF(DU76+DU77+DU78+DV76+DV77+DV78+DW76+DW77+DW78+DX76+DX77+DX78&gt;=16,Fixo/30*GG$4+(DU76+DU77+DU78+DV76+DV77+DV78+DW76+DW77+DW78+DX76+DX77-16)*Percapita/30*GG$4))))))</f>
        <v>0</v>
      </c>
      <c r="GH76" s="177">
        <f>IF(C76=4,SUM(DY76+DY77+DY78+EA76+EA77+EA78)*Percapita/30*GH$4+(DZ76+DZ77+DZ78+EB76+EB77+EB78)*Cadeirante/30*GH$4,IF(C76=3,IF(DY79+EA79=10,Fixo/30*GH$4+(DY76+DY77+DY78+EA76+EA77+EA78)*Percapita/30*GH$4+(DZ79+EB79)*Cadeirante/30*GH$4,IF(DY79+EA79&lt;=9,(DY79+EA79)*Crechee/30*GH$4)+(DZ79+EB79)*Cadeirante/30*GH$4+(DY76+DY77+DY78+EA76+EA77+EA78)*Percapita/30*GH$4)+IF(DY79+EA79&gt;=11,Fixo/30*GH$4+(DY79+EA79-10)*Crechee/30*GH$4,0),IF(C76=2,IF(DZ76+DZ77+DZ78+DZ79+EB76+EB77+EB78+EB79=1,Cadeirante/30*GH$4,IF(DZ76+DZ77+DZ78+DZ79+EB76+EB77+EB78+EB79=2,Fixo/30*GH$4,IF(DZ76+DZ77+DZ78+DZ79+EB76+EB77+EB78+EB79&gt;2,Fixo/30*GH$4+(DZ76+DZ77+DZ78+DZ79+EB76+EB77+EB78+EB79-2)*Cadeirante/30*GH$4)))+(DY76+DY77+DY78+EA76+EA77+EA78)*Percapita/30*GH$4+(DY79+EA79)*Crechee/30*GH$4,IF(C76=1,IF(DY76+DY77+DY78+DZ76+DZ77+DZ78+EA76+EA77+EA78+EB76+EB77+EB78&lt;=15,(DY76+DY77+DY78+EA76+EA77+EA78)*Percapita/30*GH$4,IF(DY76+DY77+DY78+DZ76+DZ77+DZ78+EA76+EA77+EA78+EB76+EB77+EB78&gt;=16,Fixo/30*GH$4+(DY76+DY77+DY78+DZ76+DZ77+DZ78+EA76+EA77+EA78+EB76+EB77-16)*Percapita/30*GH$4))))))</f>
        <v>0</v>
      </c>
      <c r="GI76" s="177">
        <f>IF(C76=4,SUM(EC76+EC77+EC78+EE76+EE77+EE78)*Percapita/30*GI$4+(ED76+ED77+ED78+EF76+EF77+EF78)*Cadeirante/30*GI$4,IF(C76=3,IF(EC79+EE79=10,Fixo/30*GI$4+(EC76+EC77+EC78+EE76+EE77+EE78)*Percapita/30*GI$4+(ED79+EF79)*Cadeirante/30*GI$4,IF(EC79+EE79&lt;=9,(EC79+EE79)*Crechee/30*GI$4)+(ED79+EF79)*Cadeirante/30*GI$4+(EC76+EC77+EC78+EE76+EE77+EE78)*Percapita/30*GI$4)+IF(EC79+EE79&gt;=11,Fixo/30*GI$4+(EC79+EE79-10)*Crechee/30*GI$4,0),IF(C76=2,IF(ED76+ED77+ED78+ED79+EF76+EF77+EF78+EF79=1,Cadeirante/30*GI$4,IF(ED76+ED77+ED78+ED79+EF76+EF77+EF78+EF79=2,Fixo/30*GI$4,IF(ED76+ED77+ED78+ED79+EF76+EF77+EF78+EF79&gt;2,Fixo/30*GI$4+(ED76+ED77+ED78+ED79+EF76+EF77+EF78+EF79-2)*Cadeirante/30*GI$4)))+(EC76+EC77+EC78+EE76+EE77+EE78)*Percapita/30*GI$4+(EC79+EE79)*Crechee/30*GI$4,IF(C76=1,IF(EC76+EC77+EC78+ED76+ED77+ED78+EE76+EE77+EE78+EF76+EF77+EF78&lt;=15,(EC76+EC77+EC78+EE76+EE77+EE78)*Percapita/30*GI$4,IF(EC76+EC77+EC78+ED76+ED77+ED78+EE76+EE77+EE78+EF76+EF77+EF78&gt;=16,Fixo/30*GI$4+(EC76+EC77+EC78+ED76+ED77+ED78+EE76+EE77+EE78+EF76+EF77-16)*Percapita/30*GI$4))))))</f>
        <v>0</v>
      </c>
      <c r="GJ76" s="177">
        <f>IF(C76=4,SUM(EG76+EG77+EG78+EI76+EI77+EI78)*Percapita/30*GJ$4+(EH76+EH77+EH78+EJ76+EJ77+EJ78)*Cadeirante/30*GJ$4,IF(C76=3,IF(EG79+EI79=10,Fixo/30*GJ$4+(EG76+EG77+EG78+EI76+EI77+EI78)*Percapita/30*GJ$4+(EH79+EJ79)*Cadeirante/30*GJ$4,IF(EG79+EI79&lt;=9,(EG79+EI79)*Crechee/30*GJ$4)+(EH79+EJ79)*Cadeirante/30*GJ$4+(EG76+EG77+EG78+EI76+EI77+EI78)*Percapita/30*GJ$4)+IF(EG79+EI79&gt;=11,Fixo/30*GJ$4+(EG79+EI79-10)*Crechee/30*GJ$4,0),IF(C76=2,IF(EH76+EH77+EH78+EH79+EJ76+EJ77+EJ78+EJ79=1,Cadeirante/30*GJ$4,IF(EH76+EH77+EH78+EH79+EJ76+EJ77+EJ78+EJ79=2,Fixo/30*GJ$4,IF(EH76+EH77+EH78+EH79+EJ76+EJ77+EJ78+EJ79&gt;2,Fixo/30*GJ$4+(EH76+EH77+EH78+EH79+EJ76+EJ77+EJ78+EJ79-2)*Cadeirante/30*GJ$4)))+(EG76+EG77+EG78+EI76+EI77+EI78)*Percapita/30*GJ$4+(EG79+EI79)*Crechee/30*GJ$4,IF(C76=1,IF(EG76+EG77+EG78+EH76+EH77+EH78+EI76+EI77+EI78+EJ76+EJ77+EJ78&lt;=15,(EG76+EG77+EG78+EI76+EI77+EI78)*Percapita/30*GJ$4,IF(EG76+EG77+EG78+EH76+EH77+EH78+EI76+EI77+EI78+EJ76+EJ77+EJ78&gt;=16,Fixo/30*GJ$4+(EG76+EG77+EG78+EH76+EH77+EH78+EI76+EI77+EI78+EJ76+EJ77-16)*Percapita/30*GJ$4))))))</f>
        <v>0</v>
      </c>
      <c r="GK76" s="178"/>
      <c r="GL76" s="103">
        <f t="shared" si="102"/>
        <v>0</v>
      </c>
      <c r="GM76" s="124"/>
      <c r="GN76" s="104">
        <f>SUMIF(V76:V79,"&lt;0")*Cadeirante/30*GN$4+SUMIF(X76:X79,"&lt;0")*Cadeirante/30*GN$4</f>
        <v>0</v>
      </c>
      <c r="GO76" s="104">
        <f>SUMIF(Z76:Z79,"&lt;0")*Cadeirante/30*GO$4+SUMIF(AB76:AB79,"&lt;0")*Cadeirante/30*GO$4</f>
        <v>0</v>
      </c>
      <c r="GP76" s="104">
        <f>SUMIF(AD76:AD79,"&lt;0")*Cadeirante/30*GP$4+SUMIF(AF76:AF79,"&lt;0")*Cadeirante/30*GP$4</f>
        <v>0</v>
      </c>
      <c r="GQ76" s="104">
        <f>SUMIF(AH76:AH79,"&lt;0")*Cadeirante/30*GQ$4+SUMIF(AJ76:AJ79,"&lt;0")*Cadeirante/30*GQ$4</f>
        <v>0</v>
      </c>
      <c r="GR76" s="104">
        <f>SUMIF(AL76:AL79,"&lt;0")*Cadeirante/30*GR$4+SUMIF(AN76:AN79,"&lt;0")*Cadeirante/30*GR$4</f>
        <v>0</v>
      </c>
      <c r="GS76" s="104">
        <f>SUMIF(AP76:AP79,"&lt;0")*Cadeirante/30*GS$4+SUMIF(AR76:AR79,"&lt;0")*Cadeirante/30*GS$4</f>
        <v>0</v>
      </c>
      <c r="GT76" s="104">
        <f>SUMIF(AT76:AT79,"&lt;0")*Cadeirante/30*GT$4+SUMIF(AV76:AV79,"&lt;0")*Cadeirante/30*GT$4</f>
        <v>0</v>
      </c>
      <c r="GU76" s="104">
        <f>SUMIF(AX76:AX79,"&lt;0")*Cadeirante/30*GU$4+SUMIF(AZ76:AZ79,"&lt;0")*Cadeirante/30*GU$4</f>
        <v>0</v>
      </c>
      <c r="GV76" s="104">
        <f>SUMIF(BB76:BB79,"&lt;0")*Cadeirante/30*GV$4+SUMIF(BD76:BD79,"&lt;0")*Cadeirante/30*GV$4</f>
        <v>0</v>
      </c>
      <c r="GW76" s="104">
        <f>SUMIF(BF76:BF79,"&lt;0")*Cadeirante/30*GW$4+SUMIF(BH76:BH79,"&lt;0")*Cadeirante/30*GW$4</f>
        <v>0</v>
      </c>
      <c r="GX76" s="104">
        <f>SUMIF(BJ76:BJ79,"&lt;0")*Cadeirante/30*GX$4+SUMIF(BL76:BL79,"&lt;0")*Cadeirante/30*GX$4</f>
        <v>0</v>
      </c>
      <c r="GY76" s="104">
        <f>SUMIF(BN76:BN79,"&lt;0")*Cadeirante/30*GY$4+SUMIF(BP76:BP79,"&lt;0")*Cadeirante/30*GY$4</f>
        <v>0</v>
      </c>
      <c r="GZ76" s="104">
        <f>SUMIF(BR76:BR79,"&lt;0")*Cadeirante/30*GZ$4+SUMIF(BT76:BT79,"&lt;0")*Cadeirante/30*GZ$4</f>
        <v>0</v>
      </c>
      <c r="HA76" s="104">
        <f>SUMIF(BV76:BV79,"&lt;0")*Cadeirante/30*HA$4+SUMIF(BX76:BX79,"&lt;0")*Cadeirante/30*HA$4</f>
        <v>0</v>
      </c>
      <c r="HB76" s="104">
        <f>SUMIF(BZ76:BZ79,"&lt;0")*Cadeirante/30*HB$4+SUMIF(CB76:CB79,"&lt;0")*Cadeirante/30*HB$4</f>
        <v>0</v>
      </c>
      <c r="HC76" s="104">
        <f>SUMIF(CD76:CD79,"&lt;0")*Cadeirante/30*HC$4+SUMIF(CF76:CF79,"&lt;0")*Cadeirante/30*HC$4</f>
        <v>0</v>
      </c>
      <c r="HD76" s="104">
        <f>SUMIF(CH76:CH79,"&lt;0")*Cadeirante/30*HD$4+SUMIF(CJ76:CJ79,"&lt;0")*Cadeirante/30*HD$4</f>
        <v>0</v>
      </c>
      <c r="HE76" s="104">
        <f>SUMIF(CL76:CL79,"&lt;0")*Cadeirante/30*HE$4+SUMIF(CN76:CN79,"&lt;0")*Cadeirante/30*HE$4</f>
        <v>0</v>
      </c>
      <c r="HF76" s="104">
        <f>SUMIF(CP76:CP79,"&lt;0")*Cadeirante/30*HF$4+SUMIF(CR76:CR79,"&lt;0")*Cadeirante/30*HF$4</f>
        <v>0</v>
      </c>
      <c r="HG76" s="104">
        <f>SUMIF(CT76:CT79,"&lt;0")*Cadeirante/30*HG$4+SUMIF(CV76:CV79,"&lt;0")*Cadeirante/30*HG$4</f>
        <v>0</v>
      </c>
      <c r="HH76" s="104">
        <f>SUMIF(CX76:CX79,"&lt;0")*Cadeirante/30*HH$4+SUMIF(CZ76:CZ79,"&lt;0")*Cadeirante/30*HH$4</f>
        <v>0</v>
      </c>
      <c r="HI76" s="104">
        <f>SUMIF(DB76:DB79,"&lt;0")*Cadeirante/30*HI$4+SUMIF(DD76:DD79,"&lt;0")*Cadeirante/30*HI$4</f>
        <v>0</v>
      </c>
      <c r="HJ76" s="104">
        <f>SUMIF(DF76:DF79,"&lt;0")*Cadeirante/30*HJ$4+SUMIF(DH76:DH79,"&lt;0")*Cadeirante/30*HJ$4</f>
        <v>0</v>
      </c>
      <c r="HK76" s="104">
        <f>SUMIF(DJ76:DJ79,"&lt;0")*Cadeirante/30*HK$4+SUMIF(DL76:DL79,"&lt;0")*Cadeirante/30*HK$4</f>
        <v>0</v>
      </c>
      <c r="HL76" s="104">
        <f>SUMIF(DN76:DN79,"&lt;0")*Cadeirante/30*HL$4+SUMIF(DP76:DP79,"&lt;0")*Cadeirante/30*HL$4</f>
        <v>0</v>
      </c>
      <c r="HM76" s="104">
        <f>SUMIF(DR76:DR79,"&lt;0")*Cadeirante/30*HM$4+SUMIF(DT76:DT79,"&lt;0")*Cadeirante/30*HM$4</f>
        <v>0</v>
      </c>
      <c r="HN76" s="104">
        <f>SUMIF(DV76:DV79,"&lt;0")*Cadeirante/30*HN$4+SUMIF(DX76:DX79,"&lt;0")*Cadeirante/30*HN$4</f>
        <v>0</v>
      </c>
      <c r="HO76" s="104">
        <f>SUMIF(DZ76:DZ79,"&lt;0")*Cadeirante/30*HO$4+SUMIF(EB76:EB79,"&lt;0")*Cadeirante/30*HO$4</f>
        <v>0</v>
      </c>
      <c r="HP76" s="104">
        <f>SUMIF(ED76:ED79,"&lt;0")*Cadeirante/30*HP$4+SUMIF(EF76:EF79,"&lt;0")*Cadeirante/30*HP$4</f>
        <v>0</v>
      </c>
      <c r="HQ76" s="64"/>
      <c r="HR76" s="64"/>
      <c r="HS76" s="64"/>
      <c r="HT76" s="64"/>
      <c r="HU76" s="64"/>
      <c r="HV76" s="64"/>
      <c r="HW76" s="176">
        <v>17629.309999999998</v>
      </c>
      <c r="HX76" s="64"/>
      <c r="HY76" s="280">
        <f>IF(ISTEXT(EM76), VALUE(EM76), EM76)</f>
        <v>0</v>
      </c>
      <c r="HZ76" s="280">
        <f>IF(ISTEXT(EN76), VALUE(EN76), EN76)</f>
        <v>0</v>
      </c>
      <c r="IA76" s="280">
        <f>IF(ISTEXT(EO76), VALUE(EO76), EO76)</f>
        <v>0</v>
      </c>
      <c r="IB76" s="64" t="b">
        <f>HW76=FE76</f>
        <v>0</v>
      </c>
      <c r="IC76" s="64"/>
    </row>
    <row r="77" spans="1:237" s="106" customFormat="1" ht="22.5" customHeight="1" x14ac:dyDescent="0.25">
      <c r="A77" s="368" t="s">
        <v>3250</v>
      </c>
      <c r="B77" s="369" t="s">
        <v>3251</v>
      </c>
      <c r="C77" s="370" t="s">
        <v>3192</v>
      </c>
      <c r="D77" s="371" t="s">
        <v>3252</v>
      </c>
      <c r="E77" s="371" t="s">
        <v>3253</v>
      </c>
      <c r="F77" s="372" t="s">
        <v>3181</v>
      </c>
      <c r="G77" s="372" t="s">
        <v>3182</v>
      </c>
      <c r="H77" s="373" t="s">
        <v>1326</v>
      </c>
      <c r="I77" s="374" t="s">
        <v>1326</v>
      </c>
      <c r="J77" s="421" t="s">
        <v>3183</v>
      </c>
      <c r="K77" s="421" t="s">
        <v>3185</v>
      </c>
      <c r="L77" s="329">
        <f>CONTINUA!BV77</f>
        <v>0</v>
      </c>
      <c r="M77" s="329">
        <f>CONTINUA!BW77</f>
        <v>0</v>
      </c>
      <c r="N77" s="657"/>
      <c r="O77" s="658" t="s">
        <v>3340</v>
      </c>
      <c r="P77" s="659">
        <v>0</v>
      </c>
      <c r="Q77" s="400"/>
      <c r="R77" s="401"/>
      <c r="S77" s="400"/>
      <c r="T77" s="401"/>
      <c r="U77" s="400"/>
      <c r="V77" s="401"/>
      <c r="W77" s="400"/>
      <c r="X77" s="401"/>
      <c r="Y77" s="400"/>
      <c r="Z77" s="401"/>
      <c r="AA77" s="400"/>
      <c r="AB77" s="401"/>
      <c r="AC77" s="400"/>
      <c r="AD77" s="401"/>
      <c r="AE77" s="400"/>
      <c r="AF77" s="401"/>
      <c r="AG77" s="400"/>
      <c r="AH77" s="401"/>
      <c r="AI77" s="400"/>
      <c r="AJ77" s="401"/>
      <c r="AK77" s="400"/>
      <c r="AL77" s="401"/>
      <c r="AM77" s="400"/>
      <c r="AN77" s="401"/>
      <c r="AO77" s="400"/>
      <c r="AP77" s="401"/>
      <c r="AQ77" s="400"/>
      <c r="AR77" s="401"/>
      <c r="AS77" s="400"/>
      <c r="AT77" s="401"/>
      <c r="AU77" s="400"/>
      <c r="AV77" s="401"/>
      <c r="AW77" s="400"/>
      <c r="AX77" s="401"/>
      <c r="AY77" s="400"/>
      <c r="AZ77" s="401"/>
      <c r="BA77" s="400"/>
      <c r="BB77" s="401"/>
      <c r="BC77" s="400"/>
      <c r="BD77" s="401"/>
      <c r="BE77" s="400"/>
      <c r="BF77" s="401"/>
      <c r="BG77" s="400"/>
      <c r="BH77" s="401"/>
      <c r="BI77" s="400"/>
      <c r="BJ77" s="401"/>
      <c r="BK77" s="400"/>
      <c r="BL77" s="401"/>
      <c r="BM77" s="400"/>
      <c r="BN77" s="401"/>
      <c r="BO77" s="400"/>
      <c r="BP77" s="401"/>
      <c r="BQ77" s="400"/>
      <c r="BR77" s="401"/>
      <c r="BS77" s="400"/>
      <c r="BT77" s="401"/>
      <c r="BU77" s="400"/>
      <c r="BV77" s="401"/>
      <c r="BW77" s="400"/>
      <c r="BX77" s="401"/>
      <c r="BY77" s="400"/>
      <c r="BZ77" s="401"/>
      <c r="CA77" s="400"/>
      <c r="CB77" s="401"/>
      <c r="CC77" s="400"/>
      <c r="CD77" s="401"/>
      <c r="CE77" s="400"/>
      <c r="CF77" s="401"/>
      <c r="CG77" s="400"/>
      <c r="CH77" s="401"/>
      <c r="CI77" s="400"/>
      <c r="CJ77" s="401"/>
      <c r="CK77" s="400"/>
      <c r="CL77" s="401"/>
      <c r="CM77" s="400"/>
      <c r="CN77" s="401"/>
      <c r="CO77" s="400"/>
      <c r="CP77" s="401"/>
      <c r="CQ77" s="400"/>
      <c r="CR77" s="401"/>
      <c r="CS77" s="400"/>
      <c r="CT77" s="401"/>
      <c r="CU77" s="400"/>
      <c r="CV77" s="401"/>
      <c r="CW77" s="400"/>
      <c r="CX77" s="401"/>
      <c r="CY77" s="400"/>
      <c r="CZ77" s="401"/>
      <c r="DA77" s="400"/>
      <c r="DB77" s="401"/>
      <c r="DC77" s="400"/>
      <c r="DD77" s="401"/>
      <c r="DE77" s="400"/>
      <c r="DF77" s="401"/>
      <c r="DG77" s="400"/>
      <c r="DH77" s="401"/>
      <c r="DI77" s="400"/>
      <c r="DJ77" s="401"/>
      <c r="DK77" s="400"/>
      <c r="DL77" s="401"/>
      <c r="DM77" s="400"/>
      <c r="DN77" s="401"/>
      <c r="DO77" s="400"/>
      <c r="DP77" s="401"/>
      <c r="DQ77" s="400"/>
      <c r="DR77" s="401"/>
      <c r="DS77" s="400"/>
      <c r="DT77" s="401"/>
      <c r="DU77" s="400"/>
      <c r="DV77" s="401"/>
      <c r="DW77" s="400"/>
      <c r="DX77" s="401"/>
      <c r="DY77" s="400"/>
      <c r="DZ77" s="401"/>
      <c r="EA77" s="400"/>
      <c r="EB77" s="401"/>
      <c r="EC77" s="400"/>
      <c r="ED77" s="401"/>
      <c r="EE77" s="400"/>
      <c r="EF77" s="401"/>
      <c r="EG77" s="400"/>
      <c r="EH77" s="401"/>
      <c r="EI77" s="400"/>
      <c r="EJ77" s="447"/>
      <c r="EK77" s="511"/>
      <c r="EL77" s="514"/>
      <c r="EM77" s="448"/>
      <c r="EN77" s="344"/>
      <c r="EO77" s="345"/>
      <c r="EP77" s="171">
        <f t="shared" si="95"/>
        <v>0</v>
      </c>
      <c r="EQ77" s="171">
        <f t="shared" si="96"/>
        <v>0</v>
      </c>
      <c r="ER77" s="171">
        <f t="shared" si="97"/>
        <v>0</v>
      </c>
      <c r="ES77" s="171">
        <f t="shared" si="98"/>
        <v>0</v>
      </c>
      <c r="ET77" s="171">
        <f t="shared" si="99"/>
        <v>0</v>
      </c>
      <c r="EU77" s="171">
        <f t="shared" si="100"/>
        <v>0</v>
      </c>
      <c r="EV77" s="172">
        <f t="shared" si="101"/>
        <v>0</v>
      </c>
      <c r="EW77" s="173"/>
      <c r="EX77" s="248">
        <f t="shared" si="103"/>
        <v>0</v>
      </c>
      <c r="EY77" s="174">
        <f>(L77*regular)+(M77*Cadeirantee)</f>
        <v>0</v>
      </c>
      <c r="EZ77" s="249">
        <f>SUMIF(FG77:GJ77,"&gt;0")</f>
        <v>0</v>
      </c>
      <c r="FA77" s="249">
        <f>SUMIF(FG77:GJ77,"&lt;0")+SUMIF(GN77:HP77,"&lt;0")</f>
        <v>0</v>
      </c>
      <c r="FB77" s="174">
        <v>0</v>
      </c>
      <c r="FC77" s="126">
        <f>N77*km*'VALORES TABELA'!$B$13</f>
        <v>0</v>
      </c>
      <c r="FD77" s="250">
        <f t="shared" ref="FD77:FD80" si="104">GL77</f>
        <v>0</v>
      </c>
      <c r="FE77" s="105"/>
      <c r="FF77" s="119"/>
      <c r="FG77" s="119"/>
      <c r="FH77" s="119"/>
      <c r="FI77" s="119"/>
      <c r="FJ77" s="119"/>
      <c r="FK77" s="119"/>
      <c r="FL77" s="119"/>
      <c r="FM77" s="119"/>
      <c r="FN77" s="119"/>
      <c r="FO77" s="119"/>
      <c r="FP77" s="119"/>
      <c r="FQ77" s="119"/>
      <c r="FR77" s="119"/>
      <c r="FS77" s="119"/>
      <c r="FT77" s="119"/>
      <c r="FU77" s="119"/>
      <c r="FV77" s="119"/>
      <c r="FW77" s="119"/>
      <c r="FX77" s="119"/>
      <c r="FY77" s="119"/>
      <c r="FZ77" s="119"/>
      <c r="GA77" s="119"/>
      <c r="GB77" s="119"/>
      <c r="GC77" s="119"/>
      <c r="GD77" s="119"/>
      <c r="GE77" s="119"/>
      <c r="GF77" s="119"/>
      <c r="GG77" s="119"/>
      <c r="GH77" s="119"/>
      <c r="GI77" s="119"/>
      <c r="GJ77" s="119"/>
      <c r="GK77" s="251"/>
      <c r="GL77" s="103">
        <f t="shared" si="102"/>
        <v>0</v>
      </c>
      <c r="GM77" s="124"/>
      <c r="GN77" s="104"/>
      <c r="GO77" s="104"/>
      <c r="GP77" s="104"/>
      <c r="GQ77" s="104"/>
      <c r="GR77" s="104"/>
      <c r="GS77" s="104"/>
      <c r="GT77" s="104"/>
      <c r="GU77" s="104"/>
      <c r="GV77" s="104"/>
      <c r="GW77" s="104"/>
      <c r="GX77" s="104"/>
      <c r="GY77" s="104"/>
      <c r="GZ77" s="104"/>
      <c r="HA77" s="104"/>
      <c r="HB77" s="104"/>
      <c r="HC77" s="104"/>
      <c r="HD77" s="104"/>
      <c r="HE77" s="104"/>
      <c r="HF77" s="104"/>
      <c r="HG77" s="104"/>
      <c r="HH77" s="104"/>
      <c r="HI77" s="104"/>
      <c r="HJ77" s="104"/>
      <c r="HK77" s="104"/>
      <c r="HL77" s="104"/>
      <c r="HM77" s="104"/>
      <c r="HN77" s="104"/>
      <c r="HO77" s="104"/>
      <c r="HP77" s="104"/>
      <c r="HQ77" s="64"/>
      <c r="HR77" s="64"/>
      <c r="HS77" s="64"/>
      <c r="HT77" s="64"/>
      <c r="HU77" s="64"/>
      <c r="HV77" s="64"/>
      <c r="HW77" s="105"/>
      <c r="HX77" s="64"/>
      <c r="HY77" s="280">
        <f t="shared" ref="HY77:HY80" si="105">IF(ISTEXT(EM77), VALUE(EM77), EM77)</f>
        <v>0</v>
      </c>
      <c r="HZ77" s="280">
        <f t="shared" ref="HZ77:HZ80" si="106">IF(ISTEXT(EN77), VALUE(EN77), EN77)</f>
        <v>0</v>
      </c>
      <c r="IA77" s="280">
        <f t="shared" ref="IA77:IA80" si="107">IF(ISTEXT(EO77), VALUE(EO77), EO77)</f>
        <v>0</v>
      </c>
      <c r="IB77" s="64"/>
      <c r="IC77" s="64"/>
    </row>
    <row r="78" spans="1:237" s="106" customFormat="1" ht="22.5" customHeight="1" x14ac:dyDescent="0.25">
      <c r="A78" s="368" t="s">
        <v>3250</v>
      </c>
      <c r="B78" s="369" t="s">
        <v>3251</v>
      </c>
      <c r="C78" s="375" t="s">
        <v>3192</v>
      </c>
      <c r="D78" s="371" t="s">
        <v>3252</v>
      </c>
      <c r="E78" s="371" t="s">
        <v>3253</v>
      </c>
      <c r="F78" s="376" t="s">
        <v>3181</v>
      </c>
      <c r="G78" s="376" t="s">
        <v>3182</v>
      </c>
      <c r="H78" s="373" t="s">
        <v>1326</v>
      </c>
      <c r="I78" s="374" t="s">
        <v>1326</v>
      </c>
      <c r="J78" s="421" t="s">
        <v>3183</v>
      </c>
      <c r="K78" s="422" t="s">
        <v>3186</v>
      </c>
      <c r="L78" s="329">
        <f>CONTINUA!BV78</f>
        <v>0</v>
      </c>
      <c r="M78" s="329">
        <f>CONTINUA!BW78</f>
        <v>0</v>
      </c>
      <c r="N78" s="657"/>
      <c r="O78" s="658" t="s">
        <v>3340</v>
      </c>
      <c r="P78" s="659">
        <v>0</v>
      </c>
      <c r="Q78" s="400">
        <v>6</v>
      </c>
      <c r="R78" s="401"/>
      <c r="S78" s="400"/>
      <c r="T78" s="401"/>
      <c r="U78" s="400"/>
      <c r="V78" s="401"/>
      <c r="W78" s="400"/>
      <c r="X78" s="401"/>
      <c r="Y78" s="400"/>
      <c r="Z78" s="401"/>
      <c r="AA78" s="400"/>
      <c r="AB78" s="401"/>
      <c r="AC78" s="400"/>
      <c r="AD78" s="401"/>
      <c r="AE78" s="400"/>
      <c r="AF78" s="401"/>
      <c r="AG78" s="400"/>
      <c r="AH78" s="401"/>
      <c r="AI78" s="400"/>
      <c r="AJ78" s="401"/>
      <c r="AK78" s="400"/>
      <c r="AL78" s="401"/>
      <c r="AM78" s="400"/>
      <c r="AN78" s="401"/>
      <c r="AO78" s="400"/>
      <c r="AP78" s="401"/>
      <c r="AQ78" s="400"/>
      <c r="AR78" s="401"/>
      <c r="AS78" s="400"/>
      <c r="AT78" s="401"/>
      <c r="AU78" s="400"/>
      <c r="AV78" s="401"/>
      <c r="AW78" s="400"/>
      <c r="AX78" s="401"/>
      <c r="AY78" s="400"/>
      <c r="AZ78" s="401"/>
      <c r="BA78" s="400"/>
      <c r="BB78" s="401"/>
      <c r="BC78" s="400"/>
      <c r="BD78" s="401"/>
      <c r="BE78" s="400"/>
      <c r="BF78" s="401"/>
      <c r="BG78" s="400"/>
      <c r="BH78" s="401"/>
      <c r="BI78" s="400"/>
      <c r="BJ78" s="401"/>
      <c r="BK78" s="400"/>
      <c r="BL78" s="401"/>
      <c r="BM78" s="400"/>
      <c r="BN78" s="401"/>
      <c r="BO78" s="400"/>
      <c r="BP78" s="401"/>
      <c r="BQ78" s="400"/>
      <c r="BR78" s="401"/>
      <c r="BS78" s="400"/>
      <c r="BT78" s="401"/>
      <c r="BU78" s="400"/>
      <c r="BV78" s="401"/>
      <c r="BW78" s="400"/>
      <c r="BX78" s="401"/>
      <c r="BY78" s="400"/>
      <c r="BZ78" s="401"/>
      <c r="CA78" s="400"/>
      <c r="CB78" s="401"/>
      <c r="CC78" s="400"/>
      <c r="CD78" s="401"/>
      <c r="CE78" s="400"/>
      <c r="CF78" s="401"/>
      <c r="CG78" s="400"/>
      <c r="CH78" s="401"/>
      <c r="CI78" s="400"/>
      <c r="CJ78" s="401"/>
      <c r="CK78" s="400"/>
      <c r="CL78" s="401"/>
      <c r="CM78" s="400"/>
      <c r="CN78" s="401"/>
      <c r="CO78" s="400"/>
      <c r="CP78" s="401"/>
      <c r="CQ78" s="400"/>
      <c r="CR78" s="401"/>
      <c r="CS78" s="400"/>
      <c r="CT78" s="401"/>
      <c r="CU78" s="400"/>
      <c r="CV78" s="401"/>
      <c r="CW78" s="400">
        <v>1</v>
      </c>
      <c r="CX78" s="401"/>
      <c r="CY78" s="400"/>
      <c r="CZ78" s="401"/>
      <c r="DA78" s="400">
        <v>1</v>
      </c>
      <c r="DB78" s="401"/>
      <c r="DC78" s="400"/>
      <c r="DD78" s="401"/>
      <c r="DE78" s="400"/>
      <c r="DF78" s="401"/>
      <c r="DG78" s="400"/>
      <c r="DH78" s="401"/>
      <c r="DI78" s="400"/>
      <c r="DJ78" s="401"/>
      <c r="DK78" s="400"/>
      <c r="DL78" s="401"/>
      <c r="DM78" s="400"/>
      <c r="DN78" s="401"/>
      <c r="DO78" s="400"/>
      <c r="DP78" s="401"/>
      <c r="DQ78" s="400"/>
      <c r="DR78" s="401"/>
      <c r="DS78" s="400"/>
      <c r="DT78" s="401"/>
      <c r="DU78" s="400"/>
      <c r="DV78" s="401"/>
      <c r="DW78" s="400"/>
      <c r="DX78" s="401"/>
      <c r="DY78" s="400"/>
      <c r="DZ78" s="401"/>
      <c r="EA78" s="400"/>
      <c r="EB78" s="401"/>
      <c r="EC78" s="400"/>
      <c r="ED78" s="401"/>
      <c r="EE78" s="400"/>
      <c r="EF78" s="401"/>
      <c r="EG78" s="400"/>
      <c r="EH78" s="401"/>
      <c r="EI78" s="400"/>
      <c r="EJ78" s="447"/>
      <c r="EK78" s="511"/>
      <c r="EL78" s="514"/>
      <c r="EM78" s="448"/>
      <c r="EN78" s="344"/>
      <c r="EO78" s="345"/>
      <c r="EP78" s="171">
        <f t="shared" si="95"/>
        <v>6</v>
      </c>
      <c r="EQ78" s="171">
        <f t="shared" si="96"/>
        <v>2</v>
      </c>
      <c r="ER78" s="171">
        <f t="shared" si="97"/>
        <v>0</v>
      </c>
      <c r="ES78" s="171">
        <f t="shared" si="98"/>
        <v>0</v>
      </c>
      <c r="ET78" s="171">
        <f t="shared" si="99"/>
        <v>0</v>
      </c>
      <c r="EU78" s="171">
        <f t="shared" si="100"/>
        <v>0</v>
      </c>
      <c r="EV78" s="172">
        <f t="shared" si="101"/>
        <v>8</v>
      </c>
      <c r="EW78" s="125"/>
      <c r="EX78" s="248">
        <f t="shared" si="103"/>
        <v>0</v>
      </c>
      <c r="EY78" s="174">
        <f>(L78*regular)+(M78*Cadeirantee)</f>
        <v>0</v>
      </c>
      <c r="EZ78" s="249">
        <f>SUMIF(FG78:GJ78,"&gt;0")</f>
        <v>0</v>
      </c>
      <c r="FA78" s="249">
        <f>SUMIF(FG78:GJ78,"&lt;0")+SUMIF(GN78:HP78,"&lt;0")</f>
        <v>0</v>
      </c>
      <c r="FB78" s="174">
        <v>0</v>
      </c>
      <c r="FC78" s="126">
        <f>N78*km*'VALORES TABELA'!$B$13</f>
        <v>0</v>
      </c>
      <c r="FD78" s="250">
        <f t="shared" si="104"/>
        <v>0</v>
      </c>
      <c r="FE78" s="105"/>
      <c r="FF78" s="108"/>
      <c r="FG78" s="108"/>
      <c r="FH78" s="108"/>
      <c r="FI78" s="108"/>
      <c r="FJ78" s="108"/>
      <c r="FK78" s="108"/>
      <c r="FL78" s="108"/>
      <c r="FM78" s="108"/>
      <c r="FN78" s="108"/>
      <c r="FO78" s="108"/>
      <c r="FP78" s="108"/>
      <c r="FQ78" s="108"/>
      <c r="FR78" s="108"/>
      <c r="FS78" s="108"/>
      <c r="FT78" s="108"/>
      <c r="FU78" s="108"/>
      <c r="FV78" s="108"/>
      <c r="FW78" s="108"/>
      <c r="FX78" s="108"/>
      <c r="FY78" s="108"/>
      <c r="FZ78" s="108"/>
      <c r="GA78" s="108"/>
      <c r="GB78" s="108"/>
      <c r="GC78" s="108"/>
      <c r="GD78" s="108"/>
      <c r="GE78" s="108"/>
      <c r="GF78" s="108"/>
      <c r="GG78" s="108"/>
      <c r="GH78" s="108"/>
      <c r="GI78" s="108"/>
      <c r="GJ78" s="108"/>
      <c r="GK78" s="251"/>
      <c r="GL78" s="103">
        <f t="shared" si="102"/>
        <v>0</v>
      </c>
      <c r="GM78" s="124"/>
      <c r="GN78" s="104"/>
      <c r="GO78" s="104"/>
      <c r="GP78" s="104"/>
      <c r="GQ78" s="104"/>
      <c r="GR78" s="104"/>
      <c r="GS78" s="104"/>
      <c r="GT78" s="104"/>
      <c r="GU78" s="104"/>
      <c r="GV78" s="104"/>
      <c r="GW78" s="104"/>
      <c r="GX78" s="104"/>
      <c r="GY78" s="104"/>
      <c r="GZ78" s="104"/>
      <c r="HA78" s="104"/>
      <c r="HB78" s="104"/>
      <c r="HC78" s="104"/>
      <c r="HD78" s="104"/>
      <c r="HE78" s="104"/>
      <c r="HF78" s="104"/>
      <c r="HG78" s="104"/>
      <c r="HH78" s="104"/>
      <c r="HI78" s="104"/>
      <c r="HJ78" s="104"/>
      <c r="HK78" s="104"/>
      <c r="HL78" s="104"/>
      <c r="HM78" s="104"/>
      <c r="HN78" s="104"/>
      <c r="HO78" s="104"/>
      <c r="HP78" s="104"/>
      <c r="HQ78" s="64"/>
      <c r="HR78" s="64"/>
      <c r="HS78" s="64"/>
      <c r="HT78" s="64"/>
      <c r="HU78" s="64"/>
      <c r="HV78" s="64"/>
      <c r="HW78" s="105"/>
      <c r="HX78" s="64"/>
      <c r="HY78" s="280">
        <f t="shared" si="105"/>
        <v>0</v>
      </c>
      <c r="HZ78" s="280">
        <f t="shared" si="106"/>
        <v>0</v>
      </c>
      <c r="IA78" s="280">
        <f t="shared" si="107"/>
        <v>0</v>
      </c>
      <c r="IB78" s="64"/>
      <c r="IC78" s="64"/>
    </row>
    <row r="79" spans="1:237" s="106" customFormat="1" ht="22.5" customHeight="1" x14ac:dyDescent="0.25">
      <c r="A79" s="368" t="s">
        <v>3250</v>
      </c>
      <c r="B79" s="369" t="s">
        <v>3251</v>
      </c>
      <c r="C79" s="375" t="s">
        <v>3192</v>
      </c>
      <c r="D79" s="371" t="s">
        <v>3252</v>
      </c>
      <c r="E79" s="371" t="s">
        <v>3253</v>
      </c>
      <c r="F79" s="376" t="s">
        <v>3181</v>
      </c>
      <c r="G79" s="376" t="s">
        <v>3182</v>
      </c>
      <c r="H79" s="373" t="s">
        <v>1326</v>
      </c>
      <c r="I79" s="374" t="s">
        <v>1326</v>
      </c>
      <c r="J79" s="421" t="s">
        <v>3183</v>
      </c>
      <c r="K79" s="423" t="s">
        <v>3187</v>
      </c>
      <c r="L79" s="329">
        <f>CONTINUA!BV79</f>
        <v>0</v>
      </c>
      <c r="M79" s="329">
        <f>CONTINUA!BW79</f>
        <v>0</v>
      </c>
      <c r="N79" s="657"/>
      <c r="O79" s="658" t="s">
        <v>3340</v>
      </c>
      <c r="P79" s="659">
        <v>0</v>
      </c>
      <c r="Q79" s="400"/>
      <c r="R79" s="401"/>
      <c r="S79" s="400"/>
      <c r="T79" s="401"/>
      <c r="U79" s="400"/>
      <c r="V79" s="401"/>
      <c r="W79" s="400"/>
      <c r="X79" s="401"/>
      <c r="Y79" s="400"/>
      <c r="Z79" s="401"/>
      <c r="AA79" s="400"/>
      <c r="AB79" s="401"/>
      <c r="AC79" s="400"/>
      <c r="AD79" s="401"/>
      <c r="AE79" s="400"/>
      <c r="AF79" s="401"/>
      <c r="AG79" s="400"/>
      <c r="AH79" s="401"/>
      <c r="AI79" s="400"/>
      <c r="AJ79" s="401"/>
      <c r="AK79" s="400"/>
      <c r="AL79" s="401"/>
      <c r="AM79" s="400"/>
      <c r="AN79" s="401"/>
      <c r="AO79" s="400"/>
      <c r="AP79" s="401"/>
      <c r="AQ79" s="400"/>
      <c r="AR79" s="401"/>
      <c r="AS79" s="400"/>
      <c r="AT79" s="401"/>
      <c r="AU79" s="400"/>
      <c r="AV79" s="401"/>
      <c r="AW79" s="400"/>
      <c r="AX79" s="401"/>
      <c r="AY79" s="400"/>
      <c r="AZ79" s="401"/>
      <c r="BA79" s="400"/>
      <c r="BB79" s="401"/>
      <c r="BC79" s="400"/>
      <c r="BD79" s="401"/>
      <c r="BE79" s="400"/>
      <c r="BF79" s="401"/>
      <c r="BG79" s="400"/>
      <c r="BH79" s="401"/>
      <c r="BI79" s="400"/>
      <c r="BJ79" s="401"/>
      <c r="BK79" s="400"/>
      <c r="BL79" s="401"/>
      <c r="BM79" s="400"/>
      <c r="BN79" s="401"/>
      <c r="BO79" s="400"/>
      <c r="BP79" s="401"/>
      <c r="BQ79" s="400"/>
      <c r="BR79" s="401"/>
      <c r="BS79" s="400"/>
      <c r="BT79" s="401"/>
      <c r="BU79" s="400"/>
      <c r="BV79" s="401"/>
      <c r="BW79" s="400"/>
      <c r="BX79" s="401"/>
      <c r="BY79" s="400"/>
      <c r="BZ79" s="401"/>
      <c r="CA79" s="400"/>
      <c r="CB79" s="401"/>
      <c r="CC79" s="400"/>
      <c r="CD79" s="401"/>
      <c r="CE79" s="400"/>
      <c r="CF79" s="401"/>
      <c r="CG79" s="400"/>
      <c r="CH79" s="401"/>
      <c r="CI79" s="400"/>
      <c r="CJ79" s="401"/>
      <c r="CK79" s="400"/>
      <c r="CL79" s="401"/>
      <c r="CM79" s="400"/>
      <c r="CN79" s="401"/>
      <c r="CO79" s="400"/>
      <c r="CP79" s="401"/>
      <c r="CQ79" s="400"/>
      <c r="CR79" s="401"/>
      <c r="CS79" s="400"/>
      <c r="CT79" s="401"/>
      <c r="CU79" s="400"/>
      <c r="CV79" s="401"/>
      <c r="CW79" s="400"/>
      <c r="CX79" s="401"/>
      <c r="CY79" s="400"/>
      <c r="CZ79" s="401"/>
      <c r="DA79" s="400"/>
      <c r="DB79" s="401"/>
      <c r="DC79" s="400"/>
      <c r="DD79" s="401"/>
      <c r="DE79" s="400"/>
      <c r="DF79" s="401"/>
      <c r="DG79" s="400"/>
      <c r="DH79" s="401"/>
      <c r="DI79" s="400"/>
      <c r="DJ79" s="401"/>
      <c r="DK79" s="400"/>
      <c r="DL79" s="401"/>
      <c r="DM79" s="400"/>
      <c r="DN79" s="401"/>
      <c r="DO79" s="400"/>
      <c r="DP79" s="401"/>
      <c r="DQ79" s="400"/>
      <c r="DR79" s="401"/>
      <c r="DS79" s="400"/>
      <c r="DT79" s="401"/>
      <c r="DU79" s="400"/>
      <c r="DV79" s="401"/>
      <c r="DW79" s="400"/>
      <c r="DX79" s="401"/>
      <c r="DY79" s="400"/>
      <c r="DZ79" s="401"/>
      <c r="EA79" s="400"/>
      <c r="EB79" s="401"/>
      <c r="EC79" s="400"/>
      <c r="ED79" s="401"/>
      <c r="EE79" s="400"/>
      <c r="EF79" s="401"/>
      <c r="EG79" s="400"/>
      <c r="EH79" s="401"/>
      <c r="EI79" s="400"/>
      <c r="EJ79" s="447"/>
      <c r="EK79" s="511"/>
      <c r="EL79" s="514"/>
      <c r="EM79" s="448"/>
      <c r="EN79" s="344"/>
      <c r="EO79" s="345"/>
      <c r="EP79" s="171">
        <f t="shared" si="95"/>
        <v>0</v>
      </c>
      <c r="EQ79" s="171">
        <f t="shared" si="96"/>
        <v>0</v>
      </c>
      <c r="ER79" s="171">
        <f t="shared" si="97"/>
        <v>0</v>
      </c>
      <c r="ES79" s="171">
        <f t="shared" si="98"/>
        <v>0</v>
      </c>
      <c r="ET79" s="171">
        <f t="shared" si="99"/>
        <v>0</v>
      </c>
      <c r="EU79" s="171">
        <f t="shared" si="100"/>
        <v>0</v>
      </c>
      <c r="EV79" s="172">
        <f t="shared" si="101"/>
        <v>0</v>
      </c>
      <c r="EW79" s="127"/>
      <c r="EX79" s="248">
        <f t="shared" si="103"/>
        <v>0</v>
      </c>
      <c r="EY79" s="174">
        <f>(L79*regular)+(M79*Cadeirantee)</f>
        <v>0</v>
      </c>
      <c r="EZ79" s="249">
        <f>SUMIF(FG79:GJ79,"&gt;0")</f>
        <v>0</v>
      </c>
      <c r="FA79" s="249">
        <f>SUMIF(FG79:GJ79,"&lt;0")+SUMIF(GN79:HP79,"&lt;0")</f>
        <v>0</v>
      </c>
      <c r="FB79" s="174">
        <v>0</v>
      </c>
      <c r="FC79" s="126">
        <f>N79*km*'VALORES TABELA'!$B$13</f>
        <v>0</v>
      </c>
      <c r="FD79" s="250">
        <f t="shared" si="104"/>
        <v>0</v>
      </c>
      <c r="FE79" s="105"/>
      <c r="FF79" s="118"/>
      <c r="FG79" s="118"/>
      <c r="FH79" s="118"/>
      <c r="FI79" s="118"/>
      <c r="FJ79" s="118"/>
      <c r="FK79" s="118"/>
      <c r="FL79" s="118"/>
      <c r="FM79" s="118"/>
      <c r="FN79" s="118"/>
      <c r="FO79" s="118"/>
      <c r="FP79" s="118"/>
      <c r="FQ79" s="118"/>
      <c r="FR79" s="118"/>
      <c r="FS79" s="118"/>
      <c r="FT79" s="118"/>
      <c r="FU79" s="118"/>
      <c r="FV79" s="118"/>
      <c r="FW79" s="118"/>
      <c r="FX79" s="118"/>
      <c r="FY79" s="118"/>
      <c r="FZ79" s="118"/>
      <c r="GA79" s="118"/>
      <c r="GB79" s="118"/>
      <c r="GC79" s="118"/>
      <c r="GD79" s="118"/>
      <c r="GE79" s="118"/>
      <c r="GF79" s="118"/>
      <c r="GG79" s="118"/>
      <c r="GH79" s="118"/>
      <c r="GI79" s="118"/>
      <c r="GJ79" s="118"/>
      <c r="GK79" s="252"/>
      <c r="GL79" s="103">
        <f t="shared" si="102"/>
        <v>0</v>
      </c>
      <c r="GM79" s="124"/>
      <c r="GN79" s="104"/>
      <c r="GO79" s="104"/>
      <c r="GP79" s="104"/>
      <c r="GQ79" s="104"/>
      <c r="GR79" s="104"/>
      <c r="GS79" s="104"/>
      <c r="GT79" s="104"/>
      <c r="GU79" s="104"/>
      <c r="GV79" s="104"/>
      <c r="GW79" s="104"/>
      <c r="GX79" s="104"/>
      <c r="GY79" s="104"/>
      <c r="GZ79" s="104"/>
      <c r="HA79" s="104"/>
      <c r="HB79" s="104"/>
      <c r="HC79" s="104"/>
      <c r="HD79" s="104"/>
      <c r="HE79" s="104"/>
      <c r="HF79" s="104"/>
      <c r="HG79" s="104"/>
      <c r="HH79" s="104"/>
      <c r="HI79" s="104"/>
      <c r="HJ79" s="104"/>
      <c r="HK79" s="104"/>
      <c r="HL79" s="104"/>
      <c r="HM79" s="104"/>
      <c r="HN79" s="104"/>
      <c r="HO79" s="104"/>
      <c r="HP79" s="104"/>
      <c r="HQ79" s="64"/>
      <c r="HR79" s="65"/>
      <c r="HS79" s="65"/>
      <c r="HT79" s="65"/>
      <c r="HU79" s="65"/>
      <c r="HV79" s="65"/>
      <c r="HW79" s="105"/>
      <c r="HX79" s="65"/>
      <c r="HY79" s="280">
        <f t="shared" si="105"/>
        <v>0</v>
      </c>
      <c r="HZ79" s="280">
        <f t="shared" si="106"/>
        <v>0</v>
      </c>
      <c r="IA79" s="280">
        <f t="shared" si="107"/>
        <v>0</v>
      </c>
      <c r="IB79" s="65"/>
      <c r="IC79" s="65"/>
    </row>
    <row r="80" spans="1:237" s="106" customFormat="1" ht="22.5" customHeight="1" thickBot="1" x14ac:dyDescent="0.3">
      <c r="A80" s="377" t="s">
        <v>3250</v>
      </c>
      <c r="B80" s="378" t="s">
        <v>3251</v>
      </c>
      <c r="C80" s="379" t="s">
        <v>3192</v>
      </c>
      <c r="D80" s="380" t="s">
        <v>3252</v>
      </c>
      <c r="E80" s="380" t="s">
        <v>3253</v>
      </c>
      <c r="F80" s="381" t="s">
        <v>3181</v>
      </c>
      <c r="G80" s="381" t="s">
        <v>3182</v>
      </c>
      <c r="H80" s="382" t="s">
        <v>1326</v>
      </c>
      <c r="I80" s="383" t="s">
        <v>1326</v>
      </c>
      <c r="J80" s="421" t="s">
        <v>3183</v>
      </c>
      <c r="K80" s="424" t="s">
        <v>60</v>
      </c>
      <c r="L80" s="329">
        <f>CONTINUA!BV80</f>
        <v>0</v>
      </c>
      <c r="M80" s="329">
        <f>CONTINUA!BW80</f>
        <v>0</v>
      </c>
      <c r="N80" s="657"/>
      <c r="O80" s="658" t="s">
        <v>3340</v>
      </c>
      <c r="P80" s="659">
        <v>0</v>
      </c>
      <c r="Q80" s="400"/>
      <c r="R80" s="401"/>
      <c r="S80" s="400"/>
      <c r="T80" s="401"/>
      <c r="U80" s="400"/>
      <c r="V80" s="401"/>
      <c r="W80" s="400"/>
      <c r="X80" s="401"/>
      <c r="Y80" s="400"/>
      <c r="Z80" s="401"/>
      <c r="AA80" s="400"/>
      <c r="AB80" s="401"/>
      <c r="AC80" s="400"/>
      <c r="AD80" s="401"/>
      <c r="AE80" s="400"/>
      <c r="AF80" s="401"/>
      <c r="AG80" s="400"/>
      <c r="AH80" s="401"/>
      <c r="AI80" s="400"/>
      <c r="AJ80" s="401"/>
      <c r="AK80" s="400"/>
      <c r="AL80" s="401"/>
      <c r="AM80" s="400"/>
      <c r="AN80" s="401"/>
      <c r="AO80" s="400"/>
      <c r="AP80" s="401"/>
      <c r="AQ80" s="400"/>
      <c r="AR80" s="401"/>
      <c r="AS80" s="400"/>
      <c r="AT80" s="401"/>
      <c r="AU80" s="400"/>
      <c r="AV80" s="401"/>
      <c r="AW80" s="400"/>
      <c r="AX80" s="401"/>
      <c r="AY80" s="400"/>
      <c r="AZ80" s="401"/>
      <c r="BA80" s="400"/>
      <c r="BB80" s="401"/>
      <c r="BC80" s="400"/>
      <c r="BD80" s="401"/>
      <c r="BE80" s="400"/>
      <c r="BF80" s="401"/>
      <c r="BG80" s="400"/>
      <c r="BH80" s="401"/>
      <c r="BI80" s="400"/>
      <c r="BJ80" s="401"/>
      <c r="BK80" s="400"/>
      <c r="BL80" s="401"/>
      <c r="BM80" s="400"/>
      <c r="BN80" s="401"/>
      <c r="BO80" s="400"/>
      <c r="BP80" s="401"/>
      <c r="BQ80" s="400"/>
      <c r="BR80" s="401"/>
      <c r="BS80" s="400"/>
      <c r="BT80" s="401"/>
      <c r="BU80" s="400"/>
      <c r="BV80" s="401"/>
      <c r="BW80" s="400"/>
      <c r="BX80" s="401"/>
      <c r="BY80" s="400"/>
      <c r="BZ80" s="401"/>
      <c r="CA80" s="400"/>
      <c r="CB80" s="401"/>
      <c r="CC80" s="400"/>
      <c r="CD80" s="401"/>
      <c r="CE80" s="400"/>
      <c r="CF80" s="401"/>
      <c r="CG80" s="400"/>
      <c r="CH80" s="401"/>
      <c r="CI80" s="400"/>
      <c r="CJ80" s="401"/>
      <c r="CK80" s="400"/>
      <c r="CL80" s="401"/>
      <c r="CM80" s="400"/>
      <c r="CN80" s="401"/>
      <c r="CO80" s="400"/>
      <c r="CP80" s="401"/>
      <c r="CQ80" s="400"/>
      <c r="CR80" s="401"/>
      <c r="CS80" s="400"/>
      <c r="CT80" s="401"/>
      <c r="CU80" s="400"/>
      <c r="CV80" s="401"/>
      <c r="CW80" s="400"/>
      <c r="CX80" s="401"/>
      <c r="CY80" s="400"/>
      <c r="CZ80" s="401"/>
      <c r="DA80" s="400"/>
      <c r="DB80" s="401"/>
      <c r="DC80" s="400"/>
      <c r="DD80" s="401"/>
      <c r="DE80" s="400"/>
      <c r="DF80" s="401"/>
      <c r="DG80" s="400"/>
      <c r="DH80" s="401"/>
      <c r="DI80" s="400"/>
      <c r="DJ80" s="401"/>
      <c r="DK80" s="400"/>
      <c r="DL80" s="401"/>
      <c r="DM80" s="400"/>
      <c r="DN80" s="401"/>
      <c r="DO80" s="400"/>
      <c r="DP80" s="401"/>
      <c r="DQ80" s="400"/>
      <c r="DR80" s="401"/>
      <c r="DS80" s="400"/>
      <c r="DT80" s="401"/>
      <c r="DU80" s="400"/>
      <c r="DV80" s="401"/>
      <c r="DW80" s="400"/>
      <c r="DX80" s="401"/>
      <c r="DY80" s="400"/>
      <c r="DZ80" s="401"/>
      <c r="EA80" s="400"/>
      <c r="EB80" s="401"/>
      <c r="EC80" s="400"/>
      <c r="ED80" s="401"/>
      <c r="EE80" s="400"/>
      <c r="EF80" s="401"/>
      <c r="EG80" s="400"/>
      <c r="EH80" s="401"/>
      <c r="EI80" s="400"/>
      <c r="EJ80" s="447"/>
      <c r="EK80" s="512"/>
      <c r="EL80" s="515"/>
      <c r="EM80" s="450"/>
      <c r="EN80" s="348"/>
      <c r="EO80" s="348"/>
      <c r="EP80" s="179">
        <f t="shared" si="95"/>
        <v>0</v>
      </c>
      <c r="EQ80" s="179">
        <f t="shared" si="96"/>
        <v>0</v>
      </c>
      <c r="ER80" s="179">
        <f t="shared" si="97"/>
        <v>0</v>
      </c>
      <c r="ES80" s="179">
        <f t="shared" si="98"/>
        <v>0</v>
      </c>
      <c r="ET80" s="179">
        <f t="shared" si="99"/>
        <v>0</v>
      </c>
      <c r="EU80" s="179">
        <f t="shared" si="100"/>
        <v>0</v>
      </c>
      <c r="EV80" s="172">
        <f t="shared" si="101"/>
        <v>0</v>
      </c>
      <c r="EW80" s="253"/>
      <c r="EX80" s="254">
        <v>0</v>
      </c>
      <c r="EY80" s="180">
        <v>0</v>
      </c>
      <c r="EZ80" s="255">
        <v>0</v>
      </c>
      <c r="FA80" s="255">
        <v>0</v>
      </c>
      <c r="FB80" s="180">
        <f>SUM(FF80:GI80)/2</f>
        <v>0</v>
      </c>
      <c r="FC80" s="256">
        <f>N80*km*'VALORES TABELA'!$B$13</f>
        <v>0</v>
      </c>
      <c r="FD80" s="250">
        <f t="shared" si="104"/>
        <v>0</v>
      </c>
      <c r="FE80" s="257"/>
      <c r="FF80" s="181">
        <f>((Q80+S80)*Percapita)+((R80+T80)*Cadeirante)</f>
        <v>0</v>
      </c>
      <c r="FG80" s="181">
        <f>((U80+W80)*Percapita/30*FG$4)+((V80+X80)*Cadeirante/30*FG$4)</f>
        <v>0</v>
      </c>
      <c r="FH80" s="181">
        <f>((Y80+AA80)*Percapita/30*FH$4)+((Z80+AB80)*Cadeirante/30*FH$4)</f>
        <v>0</v>
      </c>
      <c r="FI80" s="181">
        <f>((AC80+AE80)*Percapita/30*FI$4)+((AD80+AF80)*Cadeirante/30*FI$4)</f>
        <v>0</v>
      </c>
      <c r="FJ80" s="181">
        <f>((AG80+AI80)*Percapita/30*FJ$4)+((AH80+AJ80)*Cadeirante/30*FJ$4)</f>
        <v>0</v>
      </c>
      <c r="FK80" s="181">
        <f>((AK80+AM80)*Percapita/30*FK$4)+((AL80+AN80)*Cadeirante/30*FK$4)</f>
        <v>0</v>
      </c>
      <c r="FL80" s="181">
        <f>((AO80+AQ80)*Percapita/30*FL$4)+((AP80+AR80)*Cadeirante/30*FL$4)</f>
        <v>0</v>
      </c>
      <c r="FM80" s="181">
        <f>((AS80+AU80)*Percapita/30*FM$4)+((AT80+AV80)*Cadeirante/30*FM$4)</f>
        <v>0</v>
      </c>
      <c r="FN80" s="181">
        <f>((AW80+AY80)*Percapita/30*FN$4)+((AX80+AZ80)*Cadeirante/30*FN$4)</f>
        <v>0</v>
      </c>
      <c r="FO80" s="181">
        <f>((BA80+BC80)*Percapita/30*FO$4)+((BB80+BD80)*Cadeirante/30*FO$4)</f>
        <v>0</v>
      </c>
      <c r="FP80" s="181">
        <f>((BE80+BG80)*Percapita/30*FP$4)+((BF80+BH80)*Cadeirante/30*FP$4)</f>
        <v>0</v>
      </c>
      <c r="FQ80" s="181">
        <f>((BI80+BK80)*Percapita/30*FQ$4)+((BJ80+BL80)*Cadeirante/30*FQ$4)</f>
        <v>0</v>
      </c>
      <c r="FR80" s="181">
        <f>((BM80+BO80)*Percapita/30*FR$4)+((BN80+BP80)*Cadeirante/30*FR$4)</f>
        <v>0</v>
      </c>
      <c r="FS80" s="181">
        <f>((BQ80+BS80)*Percapita/30*FS$4)+((BR80+BT80)*Cadeirante/30*FS$4)</f>
        <v>0</v>
      </c>
      <c r="FT80" s="181">
        <f>((BU80+BW80)*Percapita/30*FT$4)+((BV80+BX80)*Cadeirante/30*FT$4)</f>
        <v>0</v>
      </c>
      <c r="FU80" s="181">
        <f>((BY80+CA80)*Percapita/30*FU$4)+((BZ80+CB80)*Cadeirante/30*FU$4)</f>
        <v>0</v>
      </c>
      <c r="FV80" s="181">
        <f>((CC80+CE80)*Percapita/30*FV$4)+((CD80+CF80)*Cadeirante/30*FV$4)</f>
        <v>0</v>
      </c>
      <c r="FW80" s="181">
        <f>((CG80+CI80)*Percapita/30*FW$4)+((CI80+CK80)*Cadeirante/30*FW$4)</f>
        <v>0</v>
      </c>
      <c r="FX80" s="181">
        <f>((CK80+CM80)*Percapita/30*FX$4)+((CL80+CN80)*Cadeirante/30*FX$4)</f>
        <v>0</v>
      </c>
      <c r="FY80" s="181">
        <f>((CO80+CQ80)*Percapita/30*FY$4)+((CP80+CR80)*Cadeirante/30*FY$4)</f>
        <v>0</v>
      </c>
      <c r="FZ80" s="181">
        <f>((CS80+CU80)*Percapita/30*FZ$4)+((CT80+CV80)*Cadeirante/30*FZ$4)</f>
        <v>0</v>
      </c>
      <c r="GA80" s="181">
        <f>((CW80+CY80)*Percapita/30*GA$4)+((CX80+CZ80)*Cadeirante/30*GA$4)</f>
        <v>0</v>
      </c>
      <c r="GB80" s="181">
        <f>((DA80+DC80)*Percapita/30*GB$4)+((DB80+DD80)*Cadeirante/30*GB$4)</f>
        <v>0</v>
      </c>
      <c r="GC80" s="181">
        <f>((DE80+DG80)*Percapita/30*GC$4)+((DF80+DH80)*Cadeirante/30*GC$4)</f>
        <v>0</v>
      </c>
      <c r="GD80" s="181">
        <f>((DI80+DK80)*Percapita/30*GD$4)+((DJ80+DL80)*Cadeirante/30*GD$4)</f>
        <v>0</v>
      </c>
      <c r="GE80" s="181">
        <f>((DM80+DO80)*Percapita/30*GE$4)+((DN80+DP80)*Cadeirante/30*GE$4)</f>
        <v>0</v>
      </c>
      <c r="GF80" s="181">
        <f>((DQ80+DS80)*Percapita/30*GF$4)+((DR80+DT80)*Cadeirante/30*GF$4)</f>
        <v>0</v>
      </c>
      <c r="GG80" s="181">
        <f>((DU80+DW80)*Percapita/30*GG$4)+((DV80+DX80)*Cadeirante/30*GG$4)</f>
        <v>0</v>
      </c>
      <c r="GH80" s="181">
        <f>((DY80+EA80)*Percapita/30*GH$4)+((DZ80+EB80)*Cadeirante/30*GH$4)</f>
        <v>0</v>
      </c>
      <c r="GI80" s="181">
        <f>((EC80+EE80)*Percapita/30*GI$4)+((ED80+EF80)*Cadeirante/30*GI$4)</f>
        <v>0</v>
      </c>
      <c r="GJ80" s="181">
        <f>((EG80+EI80)*Percapita)+((EH80+EJ80)*Cadeirante)</f>
        <v>0</v>
      </c>
      <c r="GK80" s="258"/>
      <c r="GL80" s="103">
        <f t="shared" si="102"/>
        <v>0</v>
      </c>
      <c r="GM80" s="124"/>
      <c r="GN80" s="182"/>
      <c r="GO80" s="182"/>
      <c r="GP80" s="182"/>
      <c r="GQ80" s="182"/>
      <c r="GR80" s="182"/>
      <c r="GS80" s="182"/>
      <c r="GT80" s="182"/>
      <c r="GU80" s="182"/>
      <c r="GV80" s="182"/>
      <c r="GW80" s="182"/>
      <c r="GX80" s="182"/>
      <c r="GY80" s="182"/>
      <c r="GZ80" s="182"/>
      <c r="HA80" s="182"/>
      <c r="HB80" s="182"/>
      <c r="HC80" s="182"/>
      <c r="HD80" s="182"/>
      <c r="HE80" s="182"/>
      <c r="HF80" s="182"/>
      <c r="HG80" s="182"/>
      <c r="HH80" s="182"/>
      <c r="HI80" s="182"/>
      <c r="HJ80" s="182"/>
      <c r="HK80" s="182"/>
      <c r="HL80" s="182"/>
      <c r="HM80" s="182"/>
      <c r="HN80" s="182"/>
      <c r="HO80" s="182"/>
      <c r="HP80" s="259"/>
      <c r="HQ80" s="64"/>
      <c r="HW80" s="257"/>
      <c r="HY80" s="280">
        <f t="shared" si="105"/>
        <v>0</v>
      </c>
      <c r="HZ80" s="280">
        <f t="shared" si="106"/>
        <v>0</v>
      </c>
      <c r="IA80" s="280">
        <f t="shared" si="107"/>
        <v>0</v>
      </c>
    </row>
    <row r="81" spans="1:237" s="106" customFormat="1" ht="22.5" customHeight="1" x14ac:dyDescent="0.25">
      <c r="A81" t="s">
        <v>3254</v>
      </c>
      <c r="B81" s="522" t="s">
        <v>3255</v>
      </c>
      <c r="C81" s="523">
        <v>1</v>
      </c>
      <c r="D81" s="524" t="s">
        <v>3256</v>
      </c>
      <c r="E81" s="524" t="s">
        <v>3257</v>
      </c>
      <c r="F81" s="525" t="s">
        <v>3181</v>
      </c>
      <c r="G81" s="525" t="s">
        <v>3182</v>
      </c>
      <c r="H81" s="350" t="s">
        <v>1327</v>
      </c>
      <c r="I81" s="351" t="s">
        <v>1327</v>
      </c>
      <c r="J81" s="409" t="s">
        <v>3183</v>
      </c>
      <c r="K81" s="410" t="s">
        <v>3184</v>
      </c>
      <c r="L81" s="329">
        <f>CONTINUA!BV81</f>
        <v>0</v>
      </c>
      <c r="M81" s="329">
        <f>CONTINUA!BW81</f>
        <v>0</v>
      </c>
      <c r="N81" s="657"/>
      <c r="O81" s="658" t="s">
        <v>3341</v>
      </c>
      <c r="P81" s="659">
        <v>0</v>
      </c>
      <c r="Q81" s="400">
        <v>27</v>
      </c>
      <c r="R81" s="401"/>
      <c r="S81" s="400"/>
      <c r="T81" s="401"/>
      <c r="U81" s="400"/>
      <c r="V81" s="401"/>
      <c r="W81" s="400"/>
      <c r="X81" s="401"/>
      <c r="Y81" s="400"/>
      <c r="Z81" s="401"/>
      <c r="AA81" s="400"/>
      <c r="AB81" s="401"/>
      <c r="AC81" s="400"/>
      <c r="AD81" s="401"/>
      <c r="AE81" s="400"/>
      <c r="AF81" s="401"/>
      <c r="AG81" s="400"/>
      <c r="AH81" s="401"/>
      <c r="AI81" s="400"/>
      <c r="AJ81" s="401"/>
      <c r="AK81" s="400"/>
      <c r="AL81" s="401"/>
      <c r="AM81" s="400"/>
      <c r="AN81" s="401"/>
      <c r="AO81" s="400"/>
      <c r="AP81" s="401"/>
      <c r="AQ81" s="400"/>
      <c r="AR81" s="401"/>
      <c r="AS81" s="400"/>
      <c r="AT81" s="401"/>
      <c r="AU81" s="400"/>
      <c r="AV81" s="401"/>
      <c r="AW81" s="400"/>
      <c r="AX81" s="401"/>
      <c r="AY81" s="400"/>
      <c r="AZ81" s="401"/>
      <c r="BA81" s="400"/>
      <c r="BB81" s="401"/>
      <c r="BC81" s="400"/>
      <c r="BD81" s="401"/>
      <c r="BE81" s="400"/>
      <c r="BF81" s="401"/>
      <c r="BG81" s="400"/>
      <c r="BH81" s="401"/>
      <c r="BI81" s="400"/>
      <c r="BJ81" s="401"/>
      <c r="BK81" s="400"/>
      <c r="BL81" s="401"/>
      <c r="BM81" s="400"/>
      <c r="BN81" s="401"/>
      <c r="BO81" s="400"/>
      <c r="BP81" s="401"/>
      <c r="BQ81" s="400"/>
      <c r="BR81" s="401"/>
      <c r="BS81" s="400"/>
      <c r="BT81" s="401"/>
      <c r="BU81" s="400"/>
      <c r="BV81" s="401"/>
      <c r="BW81" s="400"/>
      <c r="BX81" s="401"/>
      <c r="BY81" s="400"/>
      <c r="BZ81" s="401"/>
      <c r="CA81" s="400"/>
      <c r="CB81" s="401"/>
      <c r="CC81" s="400"/>
      <c r="CD81" s="401"/>
      <c r="CE81" s="400"/>
      <c r="CF81" s="401"/>
      <c r="CG81" s="400"/>
      <c r="CH81" s="401"/>
      <c r="CI81" s="400"/>
      <c r="CJ81" s="401"/>
      <c r="CK81" s="400"/>
      <c r="CL81" s="401"/>
      <c r="CM81" s="400"/>
      <c r="CN81" s="401"/>
      <c r="CO81" s="400"/>
      <c r="CP81" s="401"/>
      <c r="CQ81" s="400"/>
      <c r="CR81" s="401"/>
      <c r="CS81" s="400"/>
      <c r="CT81" s="401"/>
      <c r="CU81" s="400"/>
      <c r="CV81" s="401"/>
      <c r="CW81" s="400"/>
      <c r="CX81" s="401"/>
      <c r="CY81" s="400"/>
      <c r="CZ81" s="401"/>
      <c r="DA81" s="400">
        <v>1</v>
      </c>
      <c r="DB81" s="401"/>
      <c r="DC81" s="400"/>
      <c r="DD81" s="401"/>
      <c r="DE81" s="400"/>
      <c r="DF81" s="401"/>
      <c r="DG81" s="400"/>
      <c r="DH81" s="401"/>
      <c r="DI81" s="400"/>
      <c r="DJ81" s="401"/>
      <c r="DK81" s="400"/>
      <c r="DL81" s="401"/>
      <c r="DM81" s="400"/>
      <c r="DN81" s="401"/>
      <c r="DO81" s="400"/>
      <c r="DP81" s="401"/>
      <c r="DQ81" s="400"/>
      <c r="DR81" s="401"/>
      <c r="DS81" s="400"/>
      <c r="DT81" s="401"/>
      <c r="DU81" s="400"/>
      <c r="DV81" s="401"/>
      <c r="DW81" s="400"/>
      <c r="DX81" s="401"/>
      <c r="DY81" s="400"/>
      <c r="DZ81" s="401"/>
      <c r="EA81" s="400"/>
      <c r="EB81" s="401"/>
      <c r="EC81" s="400"/>
      <c r="ED81" s="401"/>
      <c r="EE81" s="400"/>
      <c r="EF81" s="401"/>
      <c r="EG81" s="400"/>
      <c r="EH81" s="401"/>
      <c r="EI81" s="400"/>
      <c r="EJ81" s="447"/>
      <c r="EK81" s="510"/>
      <c r="EL81" s="513"/>
      <c r="EM81" s="520"/>
      <c r="EN81" s="520"/>
      <c r="EO81" s="520"/>
      <c r="EP81" s="171">
        <f t="shared" si="95"/>
        <v>27</v>
      </c>
      <c r="EQ81" s="171">
        <f t="shared" si="96"/>
        <v>1</v>
      </c>
      <c r="ER81" s="171">
        <f t="shared" si="97"/>
        <v>0</v>
      </c>
      <c r="ES81" s="171">
        <f t="shared" si="98"/>
        <v>0</v>
      </c>
      <c r="ET81" s="171">
        <f t="shared" si="99"/>
        <v>0</v>
      </c>
      <c r="EU81" s="171">
        <f t="shared" si="100"/>
        <v>0</v>
      </c>
      <c r="EV81" s="172">
        <f t="shared" si="101"/>
        <v>28</v>
      </c>
      <c r="EW81" s="367">
        <f>IF(C81=4,IF(MAX(Q81:EJ83)&gt;0,(Especiall/30*(IF(($G81-$F81)=($G$5-$F$5),30,IF(DAY($G81)=31,($G81-$F81),($G81-$F81)+1)))),0),0)</f>
        <v>0</v>
      </c>
      <c r="EX81" s="248">
        <f t="shared" ref="EX81:EX84" si="108">FF81</f>
        <v>19049.420000000002</v>
      </c>
      <c r="EY81" s="174">
        <f>(L81*regular)+(M81*Cadeirantee)</f>
        <v>0</v>
      </c>
      <c r="EZ81" s="249">
        <f>SUMIF(FG81:GJ81,"&gt;0")</f>
        <v>102.72800000000001</v>
      </c>
      <c r="FA81" s="249">
        <f>SUMIF(FG81:GJ81,"&lt;0")+SUMIF(GN81:HP81,"&lt;0")</f>
        <v>0</v>
      </c>
      <c r="FB81" s="174">
        <v>0</v>
      </c>
      <c r="FC81" s="175">
        <f>N81*km*'VALORES TABELA'!$B$13</f>
        <v>0</v>
      </c>
      <c r="FD81" s="250">
        <f>GL81</f>
        <v>0</v>
      </c>
      <c r="FE81" s="176">
        <f>(EW81+EW82+EW83+EW84+EX81+EX82+EX83+EX84+EY81+EY82+EY83+EY84+EY85+EZ81+EZ82+EZ83+EZ84+FA81+FA82+FA83+FA84+FC81+FC82+FC83+FC84+HY81-HZ81-IA81+FD81+FD82+FD83+FD84+FB85)</f>
        <v>19152.148000000001</v>
      </c>
      <c r="FF81" s="177">
        <f>IF(C81=4,SUM(Q81+Q82+Q83+S81+S82+S83)*Percapita/30*FF$4+(R81+R82+R83+T81+T82+T83)*Cadeirante/30*FF$4,IF(C81=3,IF(Q84+S84=10,Fixo/30*FF$4+(Q81+Q82+Q83+S81+S82+S83)*Percapita/30*FF$4+(R84+T84)*Cadeirante/30*FF$4,IF(Q84+S84&lt;=9,(Q84+S84)*Crechee/30*FF$4)+(R84+T84)*Cadeirante/30*FF$4+(Q81+Q82+Q83+S81+S82+S83)*Percapita/30*FF$4)+IF(Q84+S84&gt;=11,Fixo/30*FF$4+(Q84+S84-10)*Crechee/30*FF$4,0),IF(C81=2,IF(R81+R82+R83+R84+T81+T82+T83+T84=1,Cadeirante/30*FF$4,IF(R81+R82+R83+R84+T81+T82+T83+T84=2,Fixo/30*FF$4,IF(R81+R82+R83+R84+T81+T82+T83+T84&gt;2,Fixo/30*FF$4+(R81+R82+R83+R84+T81+T82+T83+T84-2)*Cadeirante/30*FF$4)))+(Q81+Q82+Q83+S81+S82+S83)*Percapita/30*FF$4+(Q84+S84)*Crechee/30*FF$4,IF(C81=1,IF(Q81+Q82+Q83+R81+R82+R83+S81+S82+S83+T81+T82+T83&lt;=15,(Q81+Q82+Q83+S81+S82+S83)*Percapita/30*FF$4,IF(Q81+Q82+Q83+R81+R82+R83+S81+S82+S83+T81+T82+T83&gt;=16,Fixo/30*FF$4+(Q81+Q82+Q83+R81+R82+R83+S81+S82+S83+T81+T82-16)*Percapita/30*FF$4))))))</f>
        <v>19049.420000000002</v>
      </c>
      <c r="FG81" s="177">
        <f>IF(C81=4,SUM(U81+U82+U83+W81+W82+W83)*Percapita/30*FG$4+(V81+V82+V83+X81+X82+X83)*Cadeirante/30*FG$4,IF(C81=3,IF(U84+W84=10,Fixo/30*FG$4+(U81+U82+U83+W81+W82+W83)*Percapita/30*FG$4+(V84+X84)*Cadeirante/30*FG$4,IF(U84+W84&lt;=9,(U84+W84)*Crechee/30*FG$4)+(V84+X84)*Cadeirante/30*FG$4+(U81+U82+U83+W81+W82+W83)*Percapita/30*FG$4)+IF(U84+W84&gt;=11,Fixo/30*FG$4+(U84+W84-10)*Crechee/30*FG$4,0),IF(C81=2,IF(V81+V82+V83+V84+X81+X82+X83+X84=1,Cadeirante/30*FG$4,IF(V81+V82+V83+V84+X81+X82+X83+X84=2,Fixo/30*FG$4,IF(V81+V82+V83+V84+X81+X82+X83+X84&gt;2,Fixo/30*FG$4+(V81+V82+V83+V84+X81+X82+X83+X84-2)*Cadeirante/30*FG$4)))+(U81+U82+U83+W81+W82+W83)*Percapita/30*FG$4+(U84+W84)*Crechee/30*FG$4,IF(C81=1,IF(U81+U82+U83+V81+V82+V83+W81+W82+W83+X81+X82+X83&lt;=15,(U81+U82+U83+W81+W82+W83)*Percapita/30*FG$4,IF(U81+U82+U83+V81+V82+V83+W81+W82+W83+X81+X82+X83&gt;=16,Fixo/30*FG$4+(U81+U82+U83+V81+V82+V83+W81+W82+W83+X81+X82-16)*Percapita/30*FG$4))))))</f>
        <v>0</v>
      </c>
      <c r="FH81" s="177">
        <f>IF(C81=4,SUM(Y81+Y82+Y83+AA81+AA82+AA83)*Percapita/30*FH$4+(Z81+Z82+Z83+AB81+AB82+AB83)*Cadeirante/30*FH$4,IF(C81=3,IF(Y84+AA84=10,Fixo/30*FH$4+(Y81+Y82+Y83+AA81+AA82+AA83)*Percapita/30*FH$4+(Z84+AB84)*Cadeirante/30*FH$4,IF(Y84+AA84&lt;=9,(Y84+AA84)*Crechee/30*FH$4)+(Z84+AB84)*Cadeirante/30*FH$4+(Y81+Y82+Y83+AA81+AA82+AA83)*Percapita/30*FH$4)+IF(Y84+AA84&gt;=11,Fixo/30*FH$4+(Y84+AA84-10)*Crechee/30*FH$4,0),IF(C81=2,IF(Z81+Z82+Z83+Z84+AB81+AB82+AB83+AB84=1,Cadeirante/30*FH$4,IF(Z81+Z82+Z83+Z84+AB81+AB82+AB83+AB84=2,Fixo/30*FH$4,IF(Z81+Z82+Z83+Z84+AB81+AB82+AB83+AB84&gt;2,Fixo/30*FH$4+(Z81+Z82+Z83+Z84+AB81+AB82+AB83+AB84-2)*Cadeirante/30*FH$4)))+(Y81+Y82+Y83+AA81+AA82+AA83)*Percapita/30*FH$4+(Y84+AA84)*Crechee/30*FH$4,IF(C81=1,IF(Y81+Y82+Y83+Z81+Z82+Z83+AA81+AA82+AA83+AB81+AB82+AB83&lt;=15,(Y81+Y82+Y83+AA81+AA82+AA83)*Percapita/30*FH$4,IF(Y81+Y82+Y83+Z81+Z82+Z83+AA81+AA82+AA83+AB81+AB82+AB83&gt;=16,Fixo/30*FH$4+(Y81+Y82+Y83+Z81+Z82+Z83+AA81+AA82+AA83+AB81+AB82-16)*Percapita/30*FH$4))))))</f>
        <v>0</v>
      </c>
      <c r="FI81" s="177">
        <f>IF(C81=4,SUM(AC81+AC82+AC83+AE81+AE82+AE83)*Percapita/30*FI$4+(AD81+AD82+AD83+AF81+AF82+AF83)*Cadeirante/30*FI$4,IF(C81=3,IF(AC84+AE84=10,Fixo/30*FI$4+(AC81+AC82+AC83+AE81+AE82+AE83)*Percapita/30*FI$4+(AD84+AF84)*Cadeirante/30*FI$4,IF(AC84+AE84&lt;=9,(AC84+AE84)*Crechee/30*FI$4)+(AD84+AF84)*Cadeirante/30*FI$4+(AC81+AC82+AC83+AE81+AE82+AE83)*Percapita/30*FI$4)+IF(AC84+AE84&gt;=11,Fixo/30*FI$4+(AC84+AE84-10)*Crechee/30*FI$4,0),IF(C81=2,IF(AD81+AD82+AD83+AD84+AF81+AF82+AF83+AF84=1,Cadeirante/30*FI$4,IF(AD81+AD82+AD83+AD84+AF81+AF82+AF83+AF84=2,Fixo/30*FI$4,IF(AD81+AD82+AD83+AD84+AF81+AF82+AF83+AF84&gt;2,Fixo/30*FI$4+(AD81+AD82+AD83+AD84+AF81+AF82+AF83+AF84-2)*Cadeirante/30*FI$4)))+(AC81+AC82+AC83+AE81+AE82+AE83)*Percapita/30*FI$4+(AC84+AE84)*Crechee/30*FI$4,IF(C81=1,IF(AC81+AC82+AC83+AD81+AD82+AD83+AE81+AE82+AE83+AF81+AF82+AF83&lt;=15,(AC81+AC82+AC83+AE81+AE82+AE83)*Percapita/30*FI$4,IF(AC81+AC82+AC83+AD81+AD82+AD83+AE81+AE82+AE83+AF81+AF82+AF83&gt;=16,Fixo/30*FI$4+(AC81+AC82+AC83+AD81+AD82+AD83+AE81+AE82+AE83+AF81+AF82-16)*Percapita/30*FI$4))))))</f>
        <v>0</v>
      </c>
      <c r="FJ81" s="177">
        <f>IF(C81=4,SUM(AG81+AG82+AG83+AI81+AI82+AI83)*Percapita/30*FJ$4+(AH81+AH82+AH83+AJ81+AJ82+AJ83)*Cadeirante/30*FJ$4,IF(C81=3,IF(AG84+AI84=10,Fixo/30*FJ$4+(AG81+AG82+AG83+AI81+AI82+AI83)*Percapita/30*FJ$4+(AH84+AJ84)*Cadeirante/30*FJ$4,IF(AG84+AI84&lt;=9,(AG84+AI84)*Crechee/30*FJ$4)+(AH84+AJ84)*Cadeirante/30*FJ$4+(AG81+AG82+AG83+AI81+AI82+AI83)*Percapita/30*FJ$4)+IF(AG84+AI84&gt;=11,Fixo/30*FJ$4+(AG84+AI84-10)*Crechee/30*FJ$4,0),IF(C81=2,IF(AH81+AH82+AH83+AH84+AJ81+AJ82+AJ83+AJ84=1,Cadeirante/30*FJ$4,IF(AH81+AH82+AH83+AH84+AJ81+AJ82+AJ83+AJ84=2,Fixo/30*FJ$4,IF(AH81+AH82+AH83+AH84+AJ81+AJ82+AJ83+AJ84&gt;2,Fixo/30*FJ$4+(AH81+AH82+AH83+AH84+AJ81+AJ82+AJ83+AJ84-2)*Cadeirante/30*FJ$4)))+(AG81+AG82+AG83+AI81+AI82+AI83)*Percapita/30*FJ$4+(AG84+AI84)*Crechee/30*FJ$4,IF(C81=1,IF(AG81+AG82+AG83+AH81+AH82+AH83+AI81+AI82+AI83+AJ81+AJ82+AJ83&lt;=15,(AG81+AG82+AG83+AI81+AI82+AI83)*Percapita/30*FJ$4,IF(AG81+AG82+AG83+AH81+AH82+AH83+AI81+AI82+AI83+AJ81+AJ82+AJ83&gt;=16,Fixo/30*FJ$4+(AG81+AG82+AG83+AH81+AH82+AH83+AI81+AI82+AI83+AJ81+AJ82-16)*Percapita/30*FJ$4))))))</f>
        <v>0</v>
      </c>
      <c r="FK81" s="177">
        <f>IF(C81=4,SUM(AK81+AK82+AK83+AM81+AM82+AM83)*Percapita/30*FK$4+(AL81+AL82+AL83+AN81+AN82+AN83)*Cadeirante/30*FK$4,IF(C81=3,IF(AK84+AM84=10,Fixo/30*FK$4+(AK81+AK82+AK83+AM81+AM82+AM83)*Percapita/30*FK$4+(AL84+AN84)*Cadeirante/30*FK$4,IF(AK84+AM84&lt;=9,(AK84+AM84)*Crechee/30*FK$4)+(AL84+AN84)*Cadeirante/30*FK$4+(AK81+AK82+AK83+AM81+AM82+AM83)*Percapita/30*FK$4)+IF(AK84+AM84&gt;=11,Fixo/30*FK$4+(AK84+AM84-10)*Crechee/30*FK$4,0),IF(C81=2,IF(AL81+AL82+AL83+AL84+AN81+AN82+AN83+AN84=1,Cadeirante/30*FK$4,IF(AL81+AL82+AL83+AL84+AN81+AN82+AN83+AN84=2,Fixo/30*FK$4,IF(AL81+AL82+AL83+AL84+AN81+AN82+AN83+AN84&gt;2,Fixo/30*FK$4+(AL81+AL82+AL83+AL84+AN81+AN82+AN83+AN84-2)*Cadeirante/30*FK$4)))+(AK81+AK82+AK83+AM81+AM82+AM83)*Percapita/30*FK$4+(AK84+AM84)*Crechee/30*FK$4,IF(C81=1,IF(AK81+AK82+AK83+AL81+AL82+AL83+AM81+AM82+AM83+AN81+AN82+AN83&lt;=15,(AK81+AK82+AK83+AM81+AM82+AM83)*Percapita/30*FK$4,IF(AK81+AK82+AK83+AL81+AL82+AL83+AM81+AM82+AM83+AN81+AN82+AN83&gt;=16,Fixo/30*FK$4+(AK81+AK82+AK83+AL81+AL82+AL83+AM81+AM82+AM83+AN81+AN82-16)*Percapita/30*FK$4))))))</f>
        <v>0</v>
      </c>
      <c r="FL81" s="177">
        <f>IF(C81=4,SUM(AO81+AO82+AO83+AQ81+AQ82+AQ83)*Percapita/30*FL$4+(AP81+AP82+AP83+AR81+AR82+AR83)*Cadeirante/30*FL$4,IF(C81=3,IF(AO84+AQ84=10,Fixo/30*FL$4+(AO81+AO82+AO83+AQ81+AQ82+AQ83)*Percapita/30*FL$4+(AP84+AR84)*Cadeirante/30*FL$4,IF(AO84+AQ84&lt;=9,(AO84+AQ84)*Crechee/30*FL$4)+(AP84+AR84)*Cadeirante/30*FL$4+(AO81+AO82+AO83+AQ81+AQ82+AQ83)*Percapita/30*FL$4)+IF(AO84+AQ84&gt;=11,Fixo/30*FL$4+(AO84+AQ84-10)*Crechee/30*FL$4,0),IF(C81=2,IF(AP81+AP82+AP83+AP84+AR81+AR82+AR83+AR84=1,Cadeirante/30*FL$4,IF(AP81+AP82+AP83+AP84+AR81+AR82+AR83+AR84=2,Fixo/30*FL$4,IF(AP81+AP82+AP83+AP84+AR81+AR82+AR83+AR84&gt;2,Fixo/30*FL$4+(AP81+AP82+AP83+AP84+AR81+AR82+AR83+AR84-2)*Cadeirante/30*FL$4)))+(AO81+AO82+AO83+AQ81+AQ82+AQ83)*Percapita/30*FL$4+(AO84+AQ84)*Crechee/30*FL$4,IF(C81=1,IF(AO81+AO82+AO83+AP81+AP82+AP83+AQ81+AQ82+AQ83+AR81+AR82+AR83&lt;=15,(AO81+AO82+AO83+AQ81+AQ82+AQ83)*Percapita/30*FL$4,IF(AO81+AO82+AO83+AP81+AP82+AP83+AQ81+AQ82+AQ83+AR81+AR82+AR83&gt;=16,Fixo/30*FL$4+(AO81+AO82+AO83+AP81+AP82+AP83+AQ81+AQ82+AQ83+AR81+AR82-16)*Percapita/30*FL$4))))))</f>
        <v>0</v>
      </c>
      <c r="FM81" s="177">
        <f>IF(C81=4,SUM(AS81+AS82+AS83+AU81+AU82+AU83)*Percapita/30*FM$4+(AT81+AT82+AT83+AV81+AV82+AV83)*Cadeirante/30*FM$4,IF(C81=3,IF(AS84+AU84=10,Fixo/30*FM$4+(AS81+AS82+AS83+AU81+AU82+AU83)*Percapita/30*FM$4+(AT84+AV84)*Cadeirante/30*FM$4,IF(AS84+AU84&lt;=9,(AS84+AU84)*Crechee/30*FM$4)+(AT84+AV84)*Cadeirante/30*FM$4+(AS81+AS82+AS83+AU81+AU82+AU83)*Percapita/30*FM$4)+IF(AS84+AU84&gt;=11,Fixo/30*FM$4+(AS84+AU84-10)*Crechee/30*FM$4,0),IF(C81=2,IF(AT81+AT82+AT83+AT84+AV81+AV82+AV83+AV84=1,Cadeirante/30*FM$4,IF(AT81+AT82+AT83+AT84+AV81+AV82+AV83+AV84=2,Fixo/30*FM$4,IF(AT81+AT82+AT83+AT84+AV81+AV82+AV83+AV84&gt;2,Fixo/30*FM$4+(AT81+AT82+AT83+AT84+AV81+AV82+AV83+AV84-2)*Cadeirante/30*FM$4)))+(AS81+AS82+AS83+AU81+AU82+AU83)*Percapita/30*FM$4+(AS84+AU84)*Crechee/30*FM$4,IF(C81=1,IF(AS81+AS82+AS83+AT81+AT82+AT83+AU81+AU82+AU83+AV81+AV82+AV83&lt;=15,(AS81+AS82+AS83+AU81+AU82+AU83)*Percapita/30*FM$4,IF(AS81+AS82+AS83+AT81+AT82+AT83+AU81+AU82+AU83+AV81+AV82+AV83&gt;=16,Fixo/30*FM$4+(AS81+AS82+AS83+AT81+AT82+AT83+AU81+AU82+AU83+AV81+AV82-16)*Percapita/30*FM$4))))))</f>
        <v>0</v>
      </c>
      <c r="FN81" s="177">
        <f>IF(C81=4,SUM(AW81+AW82+AW83+AY81+AY82+AY83)*Percapita/30*FN$4+(AX81+AX82+AX83+AZ81+AZ82+AZ83)*Cadeirante/30*FN$4,IF(C81=3,IF(AW84+AY84=10,Fixo/30*FN$4+(AW81+AW82+AW83+AY81+AY82+AY83)*Percapita/30*FN$4+(AX84+AZ84)*Cadeirante/30*FN$4,IF(AW84+AY84&lt;=9,(AW84+AY84)*Crechee/30*FN$4)+(AX84+AZ84)*Cadeirante/30*FN$4+(AW81+AW82+AW83+AY81+AY82+AY83)*Percapita/30*FN$4)+IF(AW84+AY84&gt;=11,Fixo/30*FN$4+(AW84+AY84-10)*Crechee/30*FN$4,0),IF(C81=2,IF(AX81+AX82+AX83+AX84+AZ81+AZ82+AZ83+AZ84=1,Cadeirante/30*FN$4,IF(AX81+AX82+AX83+AX84+AZ81+AZ82+AZ83+AZ84=2,Fixo/30*FN$4,IF(AX81+AX82+AX83+AX84+AZ81+AZ82+AZ83+AZ84&gt;2,Fixo/30*FN$4+(AX81+AX82+AX83+AX84+AZ81+AZ82+AZ83+AZ84-2)*Cadeirante/30*FN$4)))+(AW81+AW82+AW83+AY81+AY82+AY83)*Percapita/30*FN$4+(AW84+AY84)*Crechee/30*FN$4,IF(C81=1,IF(AW81+AW82+AW83+AX81+AX82+AX83+AY81+AY82+AY83+AZ81+AZ82+AZ83&lt;=15,(AW81+AW82+AW83+AY81+AY82+AY83)*Percapita/30*FN$4,IF(AW81+AW82+AW83+AX81+AX82+AX83+AY81+AY82+AY83+AZ81+AZ82+AZ83&gt;=16,Fixo/30*FN$4+(AW81+AW82+AW83+AX81+AX82+AX83+AY81+AY82+AY83+AZ81+AZ82-16)*Percapita/30*FN$4))))))</f>
        <v>0</v>
      </c>
      <c r="FO81" s="177">
        <f>IF(C81=4,SUM(BA81+BA82+BA83+BC81+BC82+BC83)*Percapita/30*FO$4+(BB81+BB82+BB83+BD81+BD82+BD83)*Cadeirante/30*FO$4,IF(C81=3,IF(BA84+BC84=10,Fixo/30*FO$4+(BA81+BA82+BA83+BC81+BC82+BC83)*Percapita/30*FO$4+(BB84+BD84)*Cadeirante/30*FO$4,IF(BA84+BC84&lt;=9,(BA84+BC84)*Crechee/30*FO$4)+(BB84+BD84)*Cadeirante/30*FO$4+(BA81+BA82+BA83+BC81+BC82+BC83)*Percapita/30*FO$4)+IF(BA84+BC84&gt;=11,Fixo/30*FO$4+(BA84+BC84-10)*Crechee/30*FO$4,0),IF(C81=2,IF(BB81+BB82+BB83+BB84+BD81+BD82+BD83+BD84=1,Cadeirante/30*FO$4,IF(BB81+BB82+BB83+BB84+BD81+BD82+BD83+BD84=2,Fixo/30*FO$4,IF(BB81+BB82+BB83+BB84+BD81+BD82+BD83+BD84&gt;2,Fixo/30*FO$4+(BB81+BB82+BB83+BB84+BD81+BD82+BD83+BD84-2)*Cadeirante/30*FO$4)))+(BA81+BA82+BA83+BC81+BC82+BC83)*Percapita/30*FO$4+(BA84+BC84)*Crechee/30*FO$4,IF(C81=1,IF(BA81+BA82+BA83+BB81+BB82+BB83+BC81+BC82+BC83+BD81+BD82+BD83&lt;=15,(BA81+BA82+BA83+BC81+BC82+BC83)*Percapita/30*FO$4,IF(BA81+BA82+BA83+BB81+BB82+BB83+BC81+BC82+BC83+BD81+BD82+BD83&gt;=16,Fixo/30*FO$4+(BA81+BA82+BA83+BB81+BB82+BB83+BC81+BC82+BC83+BD81+BD82-16)*Percapita/30*FO$4))))))</f>
        <v>0</v>
      </c>
      <c r="FP81" s="177">
        <f>IF(C81=4,SUM(BE81+BE82+BE83+BG81+BG82+BG83)*Percapita/30*FP$4+(BF81+BF82+BF83+BH81+BH82+BH83)*Cadeirante/30*FP$4,IF(C81=3,IF(BE84+BG84=10,Fixo/30*FP$4+(BE81+BE82+BE83+BG81+BG82+BG83)*Percapita/30*FP$4+(BF84+BH84)*Cadeirante/30*FP$4,IF(BE84+BG84&lt;=9,(BE84+BG84)*Crechee/30*FP$4)+(BF84+BH84)*Cadeirante/30*FP$4+(BE81+BE82+BE83+BG81+BG82+BG83)*Percapita/30*FP$4)+IF(BE84+BG84&gt;=11,Fixo/30*FP$4+(BE84+BG84-10)*Crechee/30*FP$4,0),IF(C81=2,IF(BF81+BF82+BF83+BF84+BH81+BH82+BH83+BH84=1,Cadeirante/30*FP$4,IF(BF81+BF82+BF83+BF84+BH81+BH82+BH83+BH84=2,Fixo/30*FP$4,IF(BF81+BF82+BF83+BF84+BH81+BH82+BH83+BH84&gt;2,Fixo/30*FP$4+(BF81+BF82+BF83+BF84+BH81+BH82+BH83+BH84-2)*Cadeirante/30*FP$4)))+(BE81+BE82+BE83+BG81+BG82+BG83)*Percapita/30*FP$4+(BE84+BG84)*Crechee/30*FP$4,IF(C81=1,IF(BE81+BE82+BE83+BF81+BF82+BF83+BG81+BG82+BG83+BH81+BH82+BH83&lt;=15,(BE81+BE82+BE83+BG81+BG82+BG83)*Percapita/30*FP$4,IF(BE81+BE82+BE83+BF81+BF82+BF83+BG81+BG82+BG83+BH81+BH82+BH83&gt;=16,Fixo/30*FP$4+(BE81+BE82+BE83+BF81+BF82+BF83+BG81+BG82+BG83+BH81+BH82-16)*Percapita/30*FP$4))))))</f>
        <v>0</v>
      </c>
      <c r="FQ81" s="177">
        <f>IF(C81=4,SUM(BI81+BI82+BI83+BK81+BK82+BK83)*Percapita/30*FQ$4+(BJ81+BJ82+BJ83+BL81+BL82+BL83)*Cadeirante/30*FQ$4,IF(C81=3,IF(BI84+BK84=10,Fixo/30*FQ$4+(BI81+BI82+BI83+BK81+BK82+BK83)*Percapita/30*FQ$4+(BJ84+BL84)*Cadeirante/30*FQ$4,IF(BI84+BK84&lt;=9,(BI84+BK84)*Crechee/30*FQ$4)+(BJ84+BL84)*Cadeirante/30*FQ$4+(BI81+BI82+BI83+BK81+BK82+BK83)*Percapita/30*FQ$4)+IF(BI84+BK84&gt;=11,Fixo/30*FQ$4+(BI84+BK84-10)*Crechee/30*FQ$4,0),IF(C81=2,IF(BJ81+BJ82+BJ83+BJ84+BL81+BL82+BL83+BL84=1,Cadeirante/30*FQ$4,IF(BJ81+BJ82+BJ83+BJ84+BL81+BL82+BL83+BL84=2,Fixo/30*FQ$4,IF(BJ81+BJ82+BJ83+BJ84+BL81+BL82+BL83+BL84&gt;2,Fixo/30*FQ$4+(BJ81+BJ82+BJ83+BJ84+BL81+BL82+BL83+BL84-2)*Cadeirante/30*FQ$4)))+(BI81+BI82+BI83+BK81+BK82+BK83)*Percapita/30*FQ$4+(BI84+BK84)*Crechee/30*FQ$4,IF(C81=1,IF(BI81+BI82+BI83+BJ81+BJ82+BJ83+BK81+BK82+BK83+BL81+BL82+BL83&lt;=15,(BI81+BI82+BI83+BK81+BK82+BK83)*Percapita/30*FQ$4,IF(BI81+BI82+BI83+BJ81+BJ82+BJ83+BK81+BK82+BK83+BL81+BL82+BL83&gt;=16,Fixo/30*FQ$4+(BI81+BI82+BI83+BJ81+BJ82+BJ83+BK81+BK82+BK83+BL81+BL82-16)*Percapita/30*FQ$4))))))</f>
        <v>0</v>
      </c>
      <c r="FR81" s="177">
        <f>IF(C81=4,SUM(BM81+BM82+BM83+BO81+BO82+BO83)*Percapita/30*FR$4+(BN81+BN82+BN83+BP81+BP82+BP83)*Cadeirante/30*FR$4,IF(C81=3,IF(BM84+BO84=10,Fixo/30*FR$4+(BM81+BM82+BM83+BO81+BO82+BO83)*Percapita/30*FR$4+(BN84+BP84)*Cadeirante/30*FR$4,IF(BM84+BO84&lt;=9,(BM84+BO84)*Crechee/30*FR$4)+(BN84+BP84)*Cadeirante/30*FR$4+(BM81+BM82+BM83+BO81+BO82+BO83)*Percapita/30*FR$4)+IF(BM84+BO84&gt;=11,Fixo/30*FR$4+(BM84+BO84-10)*Crechee/30*FR$4,0),IF(C81=2,IF(BN81+BN82+BN83+BN84+BP81+BP82+BP83+BP84=1,Cadeirante/30*FR$4,IF(BN81+BN82+BN83+BN84+BP81+BP82+BP83+BP84=2,Fixo/30*FR$4,IF(BN81+BN82+BN83+BN84+BP81+BP82+BP83+BP84&gt;2,Fixo/30*FR$4+(BN81+BN82+BN83+BN84+BP81+BP82+BP83+BP84-2)*Cadeirante/30*FR$4)))+(BM81+BM82+BM83+BO81+BO82+BO83)*Percapita/30*FR$4+(BM84+BO84)*Crechee/30*FR$4,IF(C81=1,IF(BM81+BM82+BM83+BN81+BN82+BN83+BO81+BO82+BO83+BP81+BP82+BP83&lt;=15,(BM81+BM82+BM83+BO81+BO82+BO83)*Percapita/30*FR$4,IF(BM81+BM82+BM83+BN81+BN82+BN83+BO81+BO82+BO83+BP81+BP82+BP83&gt;=16,Fixo/30*FR$4+(BM81+BM82+BM83+BN81+BN82+BN83+BO81+BO82+BO83+BP81+BP82-16)*Percapita/30*FR$4))))))</f>
        <v>0</v>
      </c>
      <c r="FS81" s="177">
        <f>IF(C81=4,SUM(BQ81+BQ82+BQ83+BS81+BS82+BS83)*Percapita/30*FS$4+(BR81+BR82+BR83+BT81+BT82+BT83)*Cadeirante/30*FS$4,IF(C81=3,IF(BQ84+BS84=10,Fixo/30*FS$4+(BQ81+BQ82+BQ83+BS81+BS82+BS83)*Percapita/30*FS$4+(BR84+BT84)*Cadeirante/30*FS$4,IF(BQ84+BS84&lt;=9,(BQ84+BS84)*Crechee/30*FS$4)+(BR84+BT84)*Cadeirante/30*FS$4+(BQ81+BQ82+BQ83+BS81+BS82+BS83)*Percapita/30*FS$4)+IF(BQ84+BS84&gt;=11,Fixo/30*FS$4+(BQ84+BS84-10)*Crechee/30*FS$4,0),IF(C81=2,IF(BR81+BR82+BR83+BR84+BT81+BT82+BT83+BT84=1,Cadeirante/30*FS$4,IF(BR81+BR82+BR83+BR84+BT81+BT82+BT83+BT84=2,Fixo/30*FS$4,IF(BR81+BR82+BR83+BR84+BT81+BT82+BT83+BT84&gt;2,Fixo/30*FS$4+(BR81+BR82+BR83+BR84+BT81+BT82+BT83+BT84-2)*Cadeirante/30*FS$4)))+(BQ81+BQ82+BQ83+BS81+BS82+BS83)*Percapita/30*FS$4+(BQ84+BS84)*Crechee/30*FS$4,IF(C81=1,IF(BQ81+BQ82+BQ83+BR81+BR82+BR83+BS81+BS82+BS83+BT81+BT82+BT83&lt;=15,(BQ81+BQ82+BQ83+BS81+BS82+BS83)*Percapita/30*FS$4,IF(BQ81+BQ82+BQ83+BR81+BR82+BR83+BS81+BS82+BS83+BT81+BT82+BT83&gt;=16,Fixo/30*FS$4+(BQ81+BQ82+BQ83+BR81+BR82+BR83+BS81+BS82+BS83+BT81+BT82-16)*Percapita/30*FS$4))))))</f>
        <v>0</v>
      </c>
      <c r="FT81" s="177">
        <f>IF(C81=4,SUM(BU81+BU82+BU83+BW81+BW82+BW83)*Percapita/30*FT$4+(BV81+BV82+BV83+BX81+BX82+BX83)*Cadeirante/30*FT$4,IF(C81=3,IF(BU84+BW84=10,Fixo/30*FT$4+(BU81+BU82+BU83+BW81+BW82+BW83)*Percapita/30*FT$4+(BV84+BX84)*Cadeirante/30*FT$4,IF(BU84+BW84&lt;=9,(BU84+BW84)*Crechee/30*FT$4)+(BV84+BX84)*Cadeirante/30*FT$4+(BU81+BU82+BU83+BW81+BW82+BW83)*Percapita/30*FT$4)+IF(BU84+BW84&gt;=11,Fixo/30*FT$4+(BU84+BW84-10)*Crechee/30*FT$4,0),IF(C81=2,IF(BV81+BV82+BV83+BV84+BX81+BX82+BX83+BX84=1,Cadeirante/30*FT$4,IF(BV81+BV82+BV83+BV84+BX81+BX82+BX83+BX84=2,Fixo/30*FT$4,IF(BV81+BV82+BV83+BV84+BX81+BX82+BX83+BX84&gt;2,Fixo/30*FT$4+(BV81+BV82+BV83+BV84+BX81+BX82+BX83+BX84-2)*Cadeirante/30*FT$4)))+(BU81+BU82+BU83+BW81+BW82+BW83)*Percapita/30*FT$4+(BU84+BW84)*Crechee/30*FT$4,IF(C81=1,IF(BU81+BU82+BU83+BV81+BV82+BV83+BW81+BW82+BW83+BX81+BX82+BX83&lt;=15,(BU81+BU82+BU83+BW81+BW82+BW83)*Percapita/30*FT$4,IF(BU81+BU82+BU83+BV81+BV82+BV83+BW81+BW82+BW83+BX81+BX82+BX83&gt;=16,Fixo/30*FT$4+(BU81+BU82+BU83+BV81+BV82+BV83+BW81+BW82+BW83+BX81+BX82-16)*Percapita/30*FT$4))))))</f>
        <v>0</v>
      </c>
      <c r="FU81" s="177">
        <f>IF(C81=4,SUM(BY81+BY82+BY83+CA81+CA82+CA83)*Percapita/30*FU$4+(BZ81+BZ82+BZ83+CB81+CB82+CB83)*Cadeirante/30*FU$4,IF(C81=3,IF(BY84+CA84=10,Fixo/30*FU$4+(BY81+BY82+BY83+CA81+CA82+CA83)*Percapita/30*FU$4+(BZ84+CB84)*Cadeirante/30*FU$4,IF(BY84+CA84&lt;=9,(BY84+CA84)*Crechee/30*FU$4)+(BZ84+CB84)*Cadeirante/30*FU$4+(BY81+BY82+BY83+CA81+CA82+CA83)*Percapita/30*FU$4)+IF(BY84+CA84&gt;=11,Fixo/30*FU$4+(BY84+CA84-10)*Crechee/30*FU$4,0),IF(C81=2,IF(BZ81+BZ82+BZ83+BZ84+CB81+CB82+CB83+CB84=1,Cadeirante/30*FU$4,IF(BZ81+BZ82+BZ83+BZ84+CB81+CB82+CB83+CB84=2,Fixo/30*FU$4,IF(BZ81+BZ82+BZ83+BZ84+CB81+CB82+CB83+CB84&gt;2,Fixo/30*FU$4+(BZ81+BZ82+BZ83+BZ84+CB81+CB82+CB83+CB84-2)*Cadeirante/30*FU$4)))+(BY81+BY82+BY83+CA81+CA82+CA83)*Percapita/30*FU$4+(BY84+CA84)*Crechee/30*FU$4,IF(C81=1,IF(BY81+BY82+BY83+BZ81+BZ82+BZ83+CA81+CA82+CA83+CB81+CB82+CB83&lt;=15,(BY81+BY82+BY83+CA81+CA82+CA83)*Percapita/30*FU$4,IF(BY81+BY82+BY83+BZ81+BZ82+BZ83+CA81+CA82+CA83+CB81+CB82+CB83&gt;=16,Fixo/30*FU$4+(BY81+BY82+BY83+BZ81+BZ82+BZ83+CA81+CA82+CA83+CB81+CB82-16)*Percapita/30*FU$4))))))</f>
        <v>0</v>
      </c>
      <c r="FV81" s="177">
        <f>IF(C81=4,SUM(CC81+CC82+CC83+CE81+CE82+CE83)*Percapita/30*FV$4+(CD81+CD82+CD83+CF81+CF82+CF83)*Cadeirante/30*FV$4,IF(C81=3,IF(CC84+CE84=10,Fixo/30*FV$4+(CC81+CC82+CC83+CE81+CE82+CE83)*Percapita/30*FV$4+(CD84+CF84)*Cadeirante/30*FV$4,IF(CC84+CE84&lt;=9,(CC84+CE84)*Crechee/30*FV$4)+(CD84+CF84)*Cadeirante/30*FV$4+(CC81+CC82+CC83+CE81+CE82+CE83)*Percapita/30*FV$4)+IF(CC84+CE84&gt;=11,Fixo/30*FV$4+(CC84+CE84-10)*Crechee/30*FV$4,0),IF(C81=2,IF(CD81+CD82+CD83+CD84+CF81+CF82+CF83+CF84=1,Cadeirante/30*FV$4,IF(CD81+CD82+CD83+CD84+CF81+CF82+CF83+CF84=2,Fixo/30*FV$4,IF(CD81+CD82+CD83+CD84+CF81+CF82+CF83+CF84&gt;2,Fixo/30*FV$4+(CD81+CD82+CD83+CD84+CF81+CF82+CF83+CF84-2)*Cadeirante/30*FV$4)))+(CC81+CC82+CC83+CE81+CE82+CE83)*Percapita/30*FV$4+(CC84+CE84)*Crechee/30*FV$4,IF(C81=1,IF(CC81+CC82+CC83+CD81+CD82+CD83+CE81+CE82+CE83+CF81+CF82+CF83&lt;=15,(CC81+CC82+CC83+CE81+CE82+CE83)*Percapita/30*FV$4,IF(CC81+CC82+CC83+CD81+CD82+CD83+CE81+CE82+CE83+CF81+CF82+CF83&gt;=16,Fixo/30*FV$4+(CC81+CC82+CC83+CD81+CD82+CD83+CE81+CE82+CE83+CF81+CF82-16)*Percapita/30*FV$4))))))</f>
        <v>0</v>
      </c>
      <c r="FW81" s="177">
        <f>IF(C81=4,SUM(CG81+CG82+CG83+CI81+CI82+CI83)*Percapita/30*FW$4+(CH81+CH82+CH83+CJ81+CJ82+CJ83)*Cadeirante/30*FW$4,IF(C81=3,IF(CG84+CI84=10,Fixo/30*FW$4+(CG81+CG82+CG83+CI81+CI82+CI83)*Percapita/30*FW$4+(CH84+CJ84)*Cadeirante/30*FW$4,IF(CG84+CI84&lt;=9,(CG84+CI84)*Crechee/30*FW$4)+(CH84+CJ84)*Cadeirante/30*FW$4+(CG81+CG82+CG83+CI81+CI82+CI83)*Percapita/30*FW$4)+IF(CG84+CI84&gt;=11,Fixo/30*FW$4+(CG84+CI84-10)*Crechee/30*FW$4,0),IF(C81=2,IF(CH81+CH82+CH83+CH84+CJ81+CJ82+CJ83+CJ84=1,Cadeirante/30*FW$4,IF(CH81+CH82+CH83+CH84+CJ81+CJ82+CJ83+CJ84=2,Fixo/30*FW$4,IF(CH81+CH82+CH83+CH84+CJ81+CJ82+CJ83+CJ84&gt;2,Fixo/30*FW$4+(CH81+CH82+CH83+CH84+CJ81+CJ82+CJ83+CJ84-2)*Cadeirante/30*FW$4)))+(CG81+CG82+CG83+CI81+CI82+CI83)*Percapita/30*FW$4+(CG84+CI84)*Crechee/30*FW$4,IF(C81=1,IF(CG81+CG82+CG83+CH81+CH82+CH83+CI81+CI82+CI83+CJ81+CJ82+CJ83&lt;=15,(CG81+CG82+CG83+CI81+CI82+CI83)*Percapita/30*FW$4,IF(CG81+CG82+CG83+CH81+CH82+CH83+CI81+CI82+CI83+CJ81+CJ82+CJ83&gt;=16,Fixo/30*FW$4+(CG81+CG82+CG83+CH81+CH82+CH83+CI81+CI82+CI83+CJ81+CJ82-16)*Percapita/30*FW$4))))))</f>
        <v>0</v>
      </c>
      <c r="FX81" s="177">
        <f>IF(C81=4,SUM(CK81+CK82+CK83+CM81+CM82+CM83)*Percapita/30*FX$4+(CL81+CL82+CL83+CN81+CN82+CN83)*Cadeirante/30*FX$4,IF(C81=3,IF(CK84+CM84=10,Fixo/30*FX$4+(CK81+CK82+CK83+CM81+CM82+CM83)*Percapita/30*FX$4+(CL84+CN84)*Cadeirante/30*FX$4,IF(CK84+CM84&lt;=9,(CK84+CM84)*Crechee/30*FX$4)+(CL84+CN84)*Cadeirante/30*FX$4+(CK81+CK82+CK83+CM81+CM82+CM83)*Percapita/30*FX$4)+IF(CK84+CM84&gt;=11,Fixo/30*FX$4+(CK84+CM84-10)*Crechee/30*FX$4,0),IF(C81=2,IF(CL81+CL82+CL83+CL84+CN81+CN82+CN83+CN84=1,Cadeirante/30*FX$4,IF(CL81+CL82+CL83+CL84+CN81+CN82+CN83+CN84=2,Fixo/30*FX$4,IF(CL81+CL82+CL83+CL84+CN81+CN82+CN83+CN84&gt;2,Fixo/30*FX$4+(CL81+CL82+CL83+CL84+CN81+CN82+CN83+CN84-2)*Cadeirante/30*FX$4)))+(CK81+CK82+CK83+CM81+CM82+CM83)*Percapita/30*FX$4+(CK84+CM84)*Crechee/30*FX$4,IF(C81=1,IF(CK81+CK82+CK83+CL81+CL82+CL83+CM81+CM82+CM83+CN81+CN82+CN83&lt;=15,(CK81+CK82+CK83+CM81+CM82+CM83)*Percapita/30*FX$4,IF(CK81+CK82+CK83+CL81+CL82+CL83+CM81+CM82+CM83+CN81+CN82+CN83&gt;=16,Fixo/30*FX$4+(CK81+CK82+CK83+CL81+CL82+CL83+CM81+CM82+CM83+CN81+CN82-16)*Percapita/30*FX$4))))))</f>
        <v>0</v>
      </c>
      <c r="FY81" s="177">
        <f>IF(C81=4,SUM(CO81+CO82+CO83+CQ81+CQ82+CQ83)*Percapita/30*FY$4+(CP81+CP82+CP83+CR81+CR82+CR83)*Cadeirante/30*FY$4,IF(C81=3,IF(CO84+CQ84=10,Fixo/30*FY$4+(CO81+CO82+CO83+CQ81+CQ82+CQ83)*Percapita/30*FY$4+(CP84+CR84)*Cadeirante/30*FY$4,IF(CO84+CQ84&lt;=9,(CO84+CQ84)*Crechee/30*FY$4)+(CP84+CR84)*Cadeirante/30*FY$4+(CO81+CO82+CO83+CQ81+CQ82+CQ83)*Percapita/30*FY$4)+IF(CO84+CQ84&gt;=11,Fixo/30*FY$4+(CO84+CQ84-10)*Crechee/30*FY$4,0),IF(C81=2,IF(CP81+CP82+CP83+CP84+CR81+CR82+CR83+CR84=1,Cadeirante/30*FY$4,IF(CP81+CP82+CP83+CP84+CR81+CR82+CR83+CR84=2,Fixo/30*FY$4,IF(CP81+CP82+CP83+CP84+CR81+CR82+CR83+CR84&gt;2,Fixo/30*FY$4+(CP81+CP82+CP83+CP84+CR81+CR82+CR83+CR84-2)*Cadeirante/30*FY$4)))+(CO81+CO82+CO83+CQ81+CQ82+CQ83)*Percapita/30*FY$4+(CO84+CQ84)*Crechee/30*FY$4,IF(C81=1,IF(CO81+CO82+CO83+CP81+CP82+CP83+CQ81+CQ82+CQ83+CR81+CR82+CR83&lt;=15,(CO81+CO82+CO83+CQ81+CQ82+CQ83)*Percapita/30*FY$4,IF(CO81+CO82+CO83+CP81+CP82+CP83+CQ81+CQ82+CQ83+CR81+CR82+CR83&gt;=16,Fixo/30*FY$4+(CO81+CO82+CO83+CP81+CP82+CP83+CQ81+CQ82+CQ83+CR81+CR82-16)*Percapita/30*FY$4))))))</f>
        <v>0</v>
      </c>
      <c r="FZ81" s="177">
        <f>IF(C81=4,SUM(CS81+CS82+CS83+CU81+CU82+CU83)*Percapita/30*FZ$4+(CT81+CT82+CT83+CV81+CV82+CV83)*Cadeirante/30*FZ$4,IF(C81=3,IF(CS84+CU84=10,Fixo/30*FZ$4+(CS81+CS82+CS83+CU81+CU82+CU83)*Percapita/30*FZ$4+(CT84+CV84)*Cadeirante/30*FZ$4,IF(CS84+CU84&lt;=9,(CS84+CU84)*Crechee/30*FZ$4)+(CT84+CV84)*Cadeirante/30*FZ$4+(CS81+CS82+CS83+CU81+CU82+CU83)*Percapita/30*FZ$4)+IF(CS84+CU84&gt;=11,Fixo/30*FZ$4+(CS84+CU84-10)*Crechee/30*FZ$4,0),IF(C81=2,IF(CT81+CT82+CT83+CT84+CV81+CV82+CV83+CV84=1,Cadeirante/30*FZ$4,IF(CT81+CT82+CT83+CT84+CV81+CV82+CV83+CV84=2,Fixo/30*FZ$4,IF(CT81+CT82+CT83+CT84+CV81+CV82+CV83+CV84&gt;2,Fixo/30*FZ$4+(CT81+CT82+CT83+CT84+CV81+CV82+CV83+CV84-2)*Cadeirante/30*FZ$4)))+(CS81+CS82+CS83+CU81+CU82+CU83)*Percapita/30*FZ$4+(CS84+CU84)*Crechee/30*FZ$4,IF(C81=1,IF(CS81+CS82+CS83+CT81+CT82+CT83+CU81+CU82+CU83+CV81+CV82+CV83&lt;=15,(CS81+CS82+CS83+CU81+CU82+CU83)*Percapita/30*FZ$4,IF(CS81+CS82+CS83+CT81+CT82+CT83+CU81+CU82+CU83+CV81+CV82+CV83&gt;=16,Fixo/30*FZ$4+(CS81+CS82+CS83+CT81+CT82+CT83+CU81+CU82+CU83+CV81+CV82-16)*Percapita/30*FZ$4))))))</f>
        <v>0</v>
      </c>
      <c r="GA81" s="177">
        <f>IF(C81=4,SUM(CW81+CW82+CW83+CY81+CY82+CY83)*Percapita/30*GA$4+(CX81+CX82+CX83+CZ81+CZ82+CZ83)*Cadeirante/30*GA$4,IF(C81=3,IF(CW84+CY84=10,Fixo/30*GA$4+(CW81+CW82+CW83+CY81+CY82+CY83)*Percapita/30*GA$4+(CX84+CZ84)*Cadeirante/30*GA$4,IF(CW84+CY84&lt;=9,(CW84+CY84)*Crechee/30*GA$4)+(CX84+CZ84)*Cadeirante/30*GA$4+(CW81+CW82+CW83+CY81+CY82+CY83)*Percapita/30*GA$4)+IF(CW84+CY84&gt;=11,Fixo/30*GA$4+(CW84+CY84-10)*Crechee/30*GA$4,0),IF(C81=2,IF(CX81+CX82+CX83+CX84+CZ81+CZ82+CZ83+CZ84=1,Cadeirante/30*GA$4,IF(CX81+CX82+CX83+CX84+CZ81+CZ82+CZ83+CZ84=2,Fixo/30*GA$4,IF(CX81+CX82+CX83+CX84+CZ81+CZ82+CZ83+CZ84&gt;2,Fixo/30*GA$4+(CX81+CX82+CX83+CX84+CZ81+CZ82+CZ83+CZ84-2)*Cadeirante/30*GA$4)))+(CW81+CW82+CW83+CY81+CY82+CY83)*Percapita/30*GA$4+(CW84+CY84)*Crechee/30*GA$4,IF(C81=1,IF(CW81+CW82+CW83+CX81+CX82+CX83+CY81+CY82+CY83+CZ81+CZ82+CZ83&lt;=15,(CW81+CW82+CW83+CY81+CY82+CY83)*Percapita/30*GA$4,IF(CW81+CW82+CW83+CX81+CX82+CX83+CY81+CY82+CY83+CZ81+CZ82+CZ83&gt;=16,Fixo/30*GA$4+(CW81+CW82+CW83+CX81+CX82+CX83+CY81+CY82+CY83+CZ81+CZ82-16)*Percapita/30*GA$4))))))</f>
        <v>0</v>
      </c>
      <c r="GB81" s="177">
        <f>IF(C81=4,SUM(DA81+DA82+DA83+DC81+DC82+DC83)*Percapita/30*GB$4+(DB81+DB82+DB83+DD81+DD82+DD83)*Cadeirante/30*GB$4,IF(C81=3,IF(DA84+DC84=10,Fixo/30*GB$4+(DA81+DA82+DA83+DC81+DC82+DC83)*Percapita/30*GB$4+(DB84+DD84)*Cadeirante/30*GB$4,IF(DA84+DC84&lt;=9,(DA84+DC84)*Crechee/30*GB$4)+(DB84+DD84)*Cadeirante/30*GB$4+(DA81+DA82+DA83+DC81+DC82+DC83)*Percapita/30*GB$4)+IF(DA84+DC84&gt;=11,Fixo/30*GB$4+(DA84+DC84-10)*Crechee/30*GB$4,0),IF(C81=2,IF(DB81+DB82+DB83+DB84+DD81+DD82+DD83+DD84=1,Cadeirante/30*GB$4,IF(DB81+DB82+DB83+DB84+DD81+DD82+DD83+DD84=2,Fixo/30*GB$4,IF(DB81+DB82+DB83+DB84+DD81+DD82+DD83+DD84&gt;2,Fixo/30*GB$4+(DB81+DB82+DB83+DB84+DD81+DD82+DD83+DD84-2)*Cadeirante/30*GB$4)))+(DA81+DA82+DA83+DC81+DC82+DC83)*Percapita/30*GB$4+(DA84+DC84)*Crechee/30*GB$4,IF(C81=1,IF(DA81+DA82+DA83+DB81+DB82+DB83+DC81+DC82+DC83+DD81+DD82+DD83&lt;=15,(DA81+DA82+DA83+DC81+DC82+DC83)*Percapita/30*GB$4,IF(DA81+DA82+DA83+DB81+DB82+DB83+DC81+DC82+DC83+DD81+DD82+DD83&gt;=16,Fixo/30*GB$4+(DA81+DA82+DA83+DB81+DB82+DB83+DC81+DC82+DC83+DD81+DD82-16)*Percapita/30*GB$4))))))</f>
        <v>102.72800000000001</v>
      </c>
      <c r="GC81" s="177">
        <f>IF(C81=4,SUM(DE81+DE82+DE83+DG81+DG82+DG83)*Percapita/30*GC$4+(DF81+DF82+DF83+DH81+DH82+DH83)*Cadeirante/30*GC$4,IF(C81=3,IF(DE84+DG84=10,Fixo/30*GC$4+(DE81+DE82+DE83+DG81+DG82+DG83)*Percapita/30*GC$4+(DF84+DH84)*Cadeirante/30*GC$4,IF(DE84+DG84&lt;=9,(DE84+DG84)*Crechee/30*GC$4)+(DF84+DH84)*Cadeirante/30*GC$4+(DE81+DE82+DE83+DG81+DG82+DG83)*Percapita/30*GC$4)+IF(DE84+DG84&gt;=11,Fixo/30*GC$4+(DE84+DG84-10)*Crechee/30*GC$4,0),IF(C81=2,IF(DF81+DF82+DF83+DF84+DH81+DH82+DH83+DH84=1,Cadeirante/30*GC$4,IF(DF81+DF82+DF83+DF84+DH81+DH82+DH83+DH84=2,Fixo/30*GC$4,IF(DF81+DF82+DF83+DF84+DH81+DH82+DH83+DH84&gt;2,Fixo/30*GC$4+(DF81+DF82+DF83+DF84+DH81+DH82+DH83+DH84-2)*Cadeirante/30*GC$4)))+(DE81+DE82+DE83+DG81+DG82+DG83)*Percapita/30*GC$4+(DE84+DG84)*Crechee/30*GC$4,IF(C81=1,IF(DE81+DE82+DE83+DF81+DF82+DF83+DG81+DG82+DG83+DH81+DH82+DH83&lt;=15,(DE81+DE82+DE83+DG81+DG82+DG83)*Percapita/30*GC$4,IF(DE81+DE82+DE83+DF81+DF82+DF83+DG81+DG82+DG83+DH81+DH82+DH83&gt;=16,Fixo/30*GC$4+(DE81+DE82+DE83+DF81+DF82+DF83+DG81+DG82+DG83+DH81+DH82-16)*Percapita/30*GC$4))))))</f>
        <v>0</v>
      </c>
      <c r="GD81" s="177">
        <f>IF(C81=4,SUM(DI81+DI82+DI83+DK81+DK82+DK83)*Percapita/30*GD$4+(DJ81+DJ82+DJ83+DL81+DL82+DL83)*Cadeirante/30*GD$4,IF(C81=3,IF(DI84+DK84=10,Fixo/30*GD$4+(DI81+DI82+DI83+DK81+DK82+DK83)*Percapita/30*GD$4+(DJ84+DL84)*Cadeirante/30*GD$4,IF(DI84+DK84&lt;=9,(DI84+DK84)*Crechee/30*GD$4)+(DJ84+DL84)*Cadeirante/30*GD$4+(DI81+DI82+DI83+DK81+DK82+DK83)*Percapita/30*GD$4)+IF(DI84+DK84&gt;=11,Fixo/30*GD$4+(DI84+DK84-10)*Crechee/30*GD$4,0),IF(C81=2,IF(DJ81+DJ82+DJ83+DJ84+DL81+DL82+DL83+DL84=1,Cadeirante/30*GD$4,IF(DJ81+DJ82+DJ83+DJ84+DL81+DL82+DL83+DL84=2,Fixo/30*GD$4,IF(DJ81+DJ82+DJ83+DJ84+DL81+DL82+DL83+DL84&gt;2,Fixo/30*GD$4+(DJ81+DJ82+DJ83+DJ84+DL81+DL82+DL83+DL84-2)*Cadeirante/30*GD$4)))+(DI81+DI82+DI83+DK81+DK82+DK83)*Percapita/30*GD$4+(DI84+DK84)*Crechee/30*GD$4,IF(C81=1,IF(DI81+DI82+DI83+DJ81+DJ82+DJ83+DK81+DK82+DK83+DL81+DL82+DL83&lt;=15,(DI81+DI82+DI83+DK81+DK82+DK83)*Percapita/30*GD$4,IF(DI81+DI82+DI83+DJ81+DJ82+DJ83+DK81+DK82+DK83+DL81+DL82+DL83&gt;=16,Fixo/30*GD$4+(DI81+DI82+DI83+DJ81+DJ82+DJ83+DK81+DK82+DK83+DL81+DL82-16)*Percapita/30*GD$4))))))</f>
        <v>0</v>
      </c>
      <c r="GE81" s="177">
        <f>IF(C81=4,SUM(DM81+DM82+DM83+DO81+DO82+DO83)*Percapita/30*GE$4+(DN81+DN82+DN83+DP81+DP82+DP83)*Cadeirante/30*GE$4,IF(C81=3,IF(DM84+DO84=10,Fixo/30*GE$4+(DM81+DM82+DM83+DO81+DO82+DO83)*Percapita/30*GE$4+(DN84+DP84)*Cadeirante/30*GE$4,IF(DM84+DO84&lt;=9,(DM84+DO84)*Crechee/30*GE$4)+(DN84+DP84)*Cadeirante/30*GE$4+(DM81+DM82+DM83+DO81+DO82+DO83)*Percapita/30*GE$4)+IF(DM84+DO84&gt;=11,Fixo/30*GE$4+(DM84+DO84-10)*Crechee/30*GE$4,0),IF(C81=2,IF(DN81+DN82+DN83+DN84+DP81+DP82+DP83+DP84=1,Cadeirante/30*GE$4,IF(DN81+DN82+DN83+DN84+DP81+DP82+DP83+DP84=2,Fixo/30*GE$4,IF(DN81+DN82+DN83+DN84+DP81+DP82+DP83+DP84&gt;2,Fixo/30*GE$4+(DN81+DN82+DN83+DN84+DP81+DP82+DP83+DP84-2)*Cadeirante/30*GE$4)))+(DM81+DM82+DM83+DO81+DO82+DO83)*Percapita/30*GE$4+(DM84+DO84)*Crechee/30*GE$4,IF(C81=1,IF(DM81+DM82+DM83+DN81+DN82+DN83+DO81+DO82+DO83+DP81+DP82+DP83&lt;=15,(DM81+DM82+DM83+DO81+DO82+DO83)*Percapita/30*GE$4,IF(DM81+DM82+DM83+DN81+DN82+DN83+DO81+DO82+DO83+DP81+DP82+DP83&gt;=16,Fixo/30*GE$4+(DM81+DM82+DM83+DN81+DN82+DN83+DO81+DO82+DO83+DP81+DP82-16)*Percapita/30*GE$4))))))</f>
        <v>0</v>
      </c>
      <c r="GF81" s="177">
        <f>IF(C81=4,SUM(DQ81+DQ82+DQ83+DS81+DS82+DS83)*Percapita/30*GF$4+(DR81+DR82+DR83+DT81+DT82+DT83)*Cadeirante/30*GF$4,IF(C81=3,IF(DQ84+DS84=10,Fixo/30*GF$4+(DQ81+DQ82+DQ83+DS81+DS82+DS83)*Percapita/30*GF$4+(DR84+DT84)*Cadeirante/30*GF$4,IF(DQ84+DS84&lt;=9,(DQ84+DS84)*Crechee/30*GF$4)+(DR84+DT84)*Cadeirante/30*GF$4+(DQ81+DQ82+DQ83+DS81+DS82+DS83)*Percapita/30*GF$4)+IF(DQ84+DS84&gt;=11,Fixo/30*GF$4+(DQ84+DS84-10)*Crechee/30*GF$4,0),IF(C81=2,IF(DR81+DR82+DR83+DR84+DT81+DT82+DT83+DT84=1,Cadeirante/30*GF$4,IF(DR81+DR82+DR83+DR84+DT81+DT82+DT83+DT84=2,Fixo/30*GF$4,IF(DR81+DR82+DR83+DR84+DT81+DT82+DT83+DT84&gt;2,Fixo/30*GF$4+(DR81+DR82+DR83+DR84+DT81+DT82+DT83+DT84-2)*Cadeirante/30*GF$4)))+(DQ81+DQ82+DQ83+DS81+DS82+DS83)*Percapita/30*GF$4+(DQ84+DS84)*Crechee/30*GF$4,IF(C81=1,IF(DQ81+DQ82+DQ83+DR81+DR82+DR83+DS81+DS82+DS83+DT81+DT82+DT83&lt;=15,(DQ81+DQ82+DQ83+DS81+DS82+DS83)*Percapita/30*GF$4,IF(DQ81+DQ82+DQ83+DR81+DR82+DR83+DS81+DS82+DS83+DT81+DT82+DT83&gt;=16,Fixo/30*GF$4+(DQ81+DQ82+DQ83+DR81+DR82+DR83+DS81+DS82+DS83+DT81+DT82-16)*Percapita/30*GF$4))))))</f>
        <v>0</v>
      </c>
      <c r="GG81" s="177">
        <f>IF(C81=4,SUM(DU81+DU82+DU83+DW81+DW82+DW83)*Percapita/30*GG$4+(DV81+DV82+DV83+DX81+DX82+DX83)*Cadeirante/30*GG$4,IF(C81=3,IF(DU84+DW84=10,Fixo/30*GG$4+(DU81+DU82+DU83+DW81+DW82+DW83)*Percapita/30*GG$4+(DV84+DX84)*Cadeirante/30*GG$4,IF(DU84+DW84&lt;=9,(DU84+DW84)*Crechee/30*GG$4)+(DV84+DX84)*Cadeirante/30*GG$4+(DU81+DU82+DU83+DW81+DW82+DW83)*Percapita/30*GG$4)+IF(DU84+DW84&gt;=11,Fixo/30*GG$4+(DU84+DW84-10)*Crechee/30*GG$4,0),IF(C81=2,IF(DV81+DV82+DV83+DV84+DX81+DX82+DX83+DX84=1,Cadeirante/30*GG$4,IF(DV81+DV82+DV83+DV84+DX81+DX82+DX83+DX84=2,Fixo/30*GG$4,IF(DV81+DV82+DV83+DV84+DX81+DX82+DX83+DX84&gt;2,Fixo/30*GG$4+(DV81+DV82+DV83+DV84+DX81+DX82+DX83+DX84-2)*Cadeirante/30*GG$4)))+(DU81+DU82+DU83+DW81+DW82+DW83)*Percapita/30*GG$4+(DU84+DW84)*Crechee/30*GG$4,IF(C81=1,IF(DU81+DU82+DU83+DV81+DV82+DV83+DW81+DW82+DW83+DX81+DX82+DX83&lt;=15,(DU81+DU82+DU83+DW81+DW82+DW83)*Percapita/30*GG$4,IF(DU81+DU82+DU83+DV81+DV82+DV83+DW81+DW82+DW83+DX81+DX82+DX83&gt;=16,Fixo/30*GG$4+(DU81+DU82+DU83+DV81+DV82+DV83+DW81+DW82+DW83+DX81+DX82-16)*Percapita/30*GG$4))))))</f>
        <v>0</v>
      </c>
      <c r="GH81" s="177">
        <f>IF(C81=4,SUM(DY81+DY82+DY83+EA81+EA82+EA83)*Percapita/30*GH$4+(DZ81+DZ82+DZ83+EB81+EB82+EB83)*Cadeirante/30*GH$4,IF(C81=3,IF(DY84+EA84=10,Fixo/30*GH$4+(DY81+DY82+DY83+EA81+EA82+EA83)*Percapita/30*GH$4+(DZ84+EB84)*Cadeirante/30*GH$4,IF(DY84+EA84&lt;=9,(DY84+EA84)*Crechee/30*GH$4)+(DZ84+EB84)*Cadeirante/30*GH$4+(DY81+DY82+DY83+EA81+EA82+EA83)*Percapita/30*GH$4)+IF(DY84+EA84&gt;=11,Fixo/30*GH$4+(DY84+EA84-10)*Crechee/30*GH$4,0),IF(C81=2,IF(DZ81+DZ82+DZ83+DZ84+EB81+EB82+EB83+EB84=1,Cadeirante/30*GH$4,IF(DZ81+DZ82+DZ83+DZ84+EB81+EB82+EB83+EB84=2,Fixo/30*GH$4,IF(DZ81+DZ82+DZ83+DZ84+EB81+EB82+EB83+EB84&gt;2,Fixo/30*GH$4+(DZ81+DZ82+DZ83+DZ84+EB81+EB82+EB83+EB84-2)*Cadeirante/30*GH$4)))+(DY81+DY82+DY83+EA81+EA82+EA83)*Percapita/30*GH$4+(DY84+EA84)*Crechee/30*GH$4,IF(C81=1,IF(DY81+DY82+DY83+DZ81+DZ82+DZ83+EA81+EA82+EA83+EB81+EB82+EB83&lt;=15,(DY81+DY82+DY83+EA81+EA82+EA83)*Percapita/30*GH$4,IF(DY81+DY82+DY83+DZ81+DZ82+DZ83+EA81+EA82+EA83+EB81+EB82+EB83&gt;=16,Fixo/30*GH$4+(DY81+DY82+DY83+DZ81+DZ82+DZ83+EA81+EA82+EA83+EB81+EB82-16)*Percapita/30*GH$4))))))</f>
        <v>0</v>
      </c>
      <c r="GI81" s="177">
        <f>IF(C81=4,SUM(EC81+EC82+EC83+EE81+EE82+EE83)*Percapita/30*GI$4+(ED81+ED82+ED83+EF81+EF82+EF83)*Cadeirante/30*GI$4,IF(C81=3,IF(EC84+EE84=10,Fixo/30*GI$4+(EC81+EC82+EC83+EE81+EE82+EE83)*Percapita/30*GI$4+(ED84+EF84)*Cadeirante/30*GI$4,IF(EC84+EE84&lt;=9,(EC84+EE84)*Crechee/30*GI$4)+(ED84+EF84)*Cadeirante/30*GI$4+(EC81+EC82+EC83+EE81+EE82+EE83)*Percapita/30*GI$4)+IF(EC84+EE84&gt;=11,Fixo/30*GI$4+(EC84+EE84-10)*Crechee/30*GI$4,0),IF(C81=2,IF(ED81+ED82+ED83+ED84+EF81+EF82+EF83+EF84=1,Cadeirante/30*GI$4,IF(ED81+ED82+ED83+ED84+EF81+EF82+EF83+EF84=2,Fixo/30*GI$4,IF(ED81+ED82+ED83+ED84+EF81+EF82+EF83+EF84&gt;2,Fixo/30*GI$4+(ED81+ED82+ED83+ED84+EF81+EF82+EF83+EF84-2)*Cadeirante/30*GI$4)))+(EC81+EC82+EC83+EE81+EE82+EE83)*Percapita/30*GI$4+(EC84+EE84)*Crechee/30*GI$4,IF(C81=1,IF(EC81+EC82+EC83+ED81+ED82+ED83+EE81+EE82+EE83+EF81+EF82+EF83&lt;=15,(EC81+EC82+EC83+EE81+EE82+EE83)*Percapita/30*GI$4,IF(EC81+EC82+EC83+ED81+ED82+ED83+EE81+EE82+EE83+EF81+EF82+EF83&gt;=16,Fixo/30*GI$4+(EC81+EC82+EC83+ED81+ED82+ED83+EE81+EE82+EE83+EF81+EF82-16)*Percapita/30*GI$4))))))</f>
        <v>0</v>
      </c>
      <c r="GJ81" s="177">
        <f>IF(C81=4,SUM(EG81+EG82+EG83+EI81+EI82+EI83)*Percapita/30*GJ$4+(EH81+EH82+EH83+EJ81+EJ82+EJ83)*Cadeirante/30*GJ$4,IF(C81=3,IF(EG84+EI84=10,Fixo/30*GJ$4+(EG81+EG82+EG83+EI81+EI82+EI83)*Percapita/30*GJ$4+(EH84+EJ84)*Cadeirante/30*GJ$4,IF(EG84+EI84&lt;=9,(EG84+EI84)*Crechee/30*GJ$4)+(EH84+EJ84)*Cadeirante/30*GJ$4+(EG81+EG82+EG83+EI81+EI82+EI83)*Percapita/30*GJ$4)+IF(EG84+EI84&gt;=11,Fixo/30*GJ$4+(EG84+EI84-10)*Crechee/30*GJ$4,0),IF(C81=2,IF(EH81+EH82+EH83+EH84+EJ81+EJ82+EJ83+EJ84=1,Cadeirante/30*GJ$4,IF(EH81+EH82+EH83+EH84+EJ81+EJ82+EJ83+EJ84=2,Fixo/30*GJ$4,IF(EH81+EH82+EH83+EH84+EJ81+EJ82+EJ83+EJ84&gt;2,Fixo/30*GJ$4+(EH81+EH82+EH83+EH84+EJ81+EJ82+EJ83+EJ84-2)*Cadeirante/30*GJ$4)))+(EG81+EG82+EG83+EI81+EI82+EI83)*Percapita/30*GJ$4+(EG84+EI84)*Crechee/30*GJ$4,IF(C81=1,IF(EG81+EG82+EG83+EH81+EH82+EH83+EI81+EI82+EI83+EJ81+EJ82+EJ83&lt;=15,(EG81+EG82+EG83+EI81+EI82+EI83)*Percapita/30*GJ$4,IF(EG81+EG82+EG83+EH81+EH82+EH83+EI81+EI82+EI83+EJ81+EJ82+EJ83&gt;=16,Fixo/30*GJ$4+(EG81+EG82+EG83+EH81+EH82+EH83+EI81+EI82+EI83+EJ81+EJ82-16)*Percapita/30*GJ$4))))))</f>
        <v>0</v>
      </c>
      <c r="GK81" s="178"/>
      <c r="GL81" s="103">
        <f t="shared" si="102"/>
        <v>0</v>
      </c>
      <c r="GM81" s="124"/>
      <c r="GN81" s="104">
        <f>SUMIF(V81:V84,"&lt;0")*Cadeirante/30*GN$4+SUMIF(X81:X84,"&lt;0")*Cadeirante/30*GN$4</f>
        <v>0</v>
      </c>
      <c r="GO81" s="104">
        <f>SUMIF(Z81:Z84,"&lt;0")*Cadeirante/30*GO$4+SUMIF(AB81:AB84,"&lt;0")*Cadeirante/30*GO$4</f>
        <v>0</v>
      </c>
      <c r="GP81" s="104">
        <f>SUMIF(AD81:AD84,"&lt;0")*Cadeirante/30*GP$4+SUMIF(AF81:AF84,"&lt;0")*Cadeirante/30*GP$4</f>
        <v>0</v>
      </c>
      <c r="GQ81" s="104">
        <f>SUMIF(AH81:AH84,"&lt;0")*Cadeirante/30*GQ$4+SUMIF(AJ81:AJ84,"&lt;0")*Cadeirante/30*GQ$4</f>
        <v>0</v>
      </c>
      <c r="GR81" s="104">
        <f>SUMIF(AL81:AL84,"&lt;0")*Cadeirante/30*GR$4+SUMIF(AN81:AN84,"&lt;0")*Cadeirante/30*GR$4</f>
        <v>0</v>
      </c>
      <c r="GS81" s="104">
        <f>SUMIF(AP81:AP84,"&lt;0")*Cadeirante/30*GS$4+SUMIF(AR81:AR84,"&lt;0")*Cadeirante/30*GS$4</f>
        <v>0</v>
      </c>
      <c r="GT81" s="104">
        <f>SUMIF(AT81:AT84,"&lt;0")*Cadeirante/30*GT$4+SUMIF(AV81:AV84,"&lt;0")*Cadeirante/30*GT$4</f>
        <v>0</v>
      </c>
      <c r="GU81" s="104">
        <f>SUMIF(AX81:AX84,"&lt;0")*Cadeirante/30*GU$4+SUMIF(AZ81:AZ84,"&lt;0")*Cadeirante/30*GU$4</f>
        <v>0</v>
      </c>
      <c r="GV81" s="104">
        <f>SUMIF(BB81:BB84,"&lt;0")*Cadeirante/30*GV$4+SUMIF(BD81:BD84,"&lt;0")*Cadeirante/30*GV$4</f>
        <v>0</v>
      </c>
      <c r="GW81" s="104">
        <f>SUMIF(BF81:BF84,"&lt;0")*Cadeirante/30*GW$4+SUMIF(BH81:BH84,"&lt;0")*Cadeirante/30*GW$4</f>
        <v>0</v>
      </c>
      <c r="GX81" s="104">
        <f>SUMIF(BJ81:BJ84,"&lt;0")*Cadeirante/30*GX$4+SUMIF(BL81:BL84,"&lt;0")*Cadeirante/30*GX$4</f>
        <v>0</v>
      </c>
      <c r="GY81" s="104">
        <f>SUMIF(BN81:BN84,"&lt;0")*Cadeirante/30*GY$4+SUMIF(BP81:BP84,"&lt;0")*Cadeirante/30*GY$4</f>
        <v>0</v>
      </c>
      <c r="GZ81" s="104">
        <f>SUMIF(BR81:BR84,"&lt;0")*Cadeirante/30*GZ$4+SUMIF(BT81:BT84,"&lt;0")*Cadeirante/30*GZ$4</f>
        <v>0</v>
      </c>
      <c r="HA81" s="104">
        <f>SUMIF(BV81:BV84,"&lt;0")*Cadeirante/30*HA$4+SUMIF(BX81:BX84,"&lt;0")*Cadeirante/30*HA$4</f>
        <v>0</v>
      </c>
      <c r="HB81" s="104">
        <f>SUMIF(BZ81:BZ84,"&lt;0")*Cadeirante/30*HB$4+SUMIF(CB81:CB84,"&lt;0")*Cadeirante/30*HB$4</f>
        <v>0</v>
      </c>
      <c r="HC81" s="104">
        <f>SUMIF(CD81:CD84,"&lt;0")*Cadeirante/30*HC$4+SUMIF(CF81:CF84,"&lt;0")*Cadeirante/30*HC$4</f>
        <v>0</v>
      </c>
      <c r="HD81" s="104">
        <f>SUMIF(CH81:CH84,"&lt;0")*Cadeirante/30*HD$4+SUMIF(CJ81:CJ84,"&lt;0")*Cadeirante/30*HD$4</f>
        <v>0</v>
      </c>
      <c r="HE81" s="104">
        <f>SUMIF(CL81:CL84,"&lt;0")*Cadeirante/30*HE$4+SUMIF(CN81:CN84,"&lt;0")*Cadeirante/30*HE$4</f>
        <v>0</v>
      </c>
      <c r="HF81" s="104">
        <f>SUMIF(CP81:CP84,"&lt;0")*Cadeirante/30*HF$4+SUMIF(CR81:CR84,"&lt;0")*Cadeirante/30*HF$4</f>
        <v>0</v>
      </c>
      <c r="HG81" s="104">
        <f>SUMIF(CT81:CT84,"&lt;0")*Cadeirante/30*HG$4+SUMIF(CV81:CV84,"&lt;0")*Cadeirante/30*HG$4</f>
        <v>0</v>
      </c>
      <c r="HH81" s="104">
        <f>SUMIF(CX81:CX84,"&lt;0")*Cadeirante/30*HH$4+SUMIF(CZ81:CZ84,"&lt;0")*Cadeirante/30*HH$4</f>
        <v>0</v>
      </c>
      <c r="HI81" s="104">
        <f>SUMIF(DB81:DB84,"&lt;0")*Cadeirante/30*HI$4+SUMIF(DD81:DD84,"&lt;0")*Cadeirante/30*HI$4</f>
        <v>0</v>
      </c>
      <c r="HJ81" s="104">
        <f>SUMIF(DF81:DF84,"&lt;0")*Cadeirante/30*HJ$4+SUMIF(DH81:DH84,"&lt;0")*Cadeirante/30*HJ$4</f>
        <v>0</v>
      </c>
      <c r="HK81" s="104">
        <f>SUMIF(DJ81:DJ84,"&lt;0")*Cadeirante/30*HK$4+SUMIF(DL81:DL84,"&lt;0")*Cadeirante/30*HK$4</f>
        <v>0</v>
      </c>
      <c r="HL81" s="104">
        <f>SUMIF(DN81:DN84,"&lt;0")*Cadeirante/30*HL$4+SUMIF(DP81:DP84,"&lt;0")*Cadeirante/30*HL$4</f>
        <v>0</v>
      </c>
      <c r="HM81" s="104">
        <f>SUMIF(DR81:DR84,"&lt;0")*Cadeirante/30*HM$4+SUMIF(DT81:DT84,"&lt;0")*Cadeirante/30*HM$4</f>
        <v>0</v>
      </c>
      <c r="HN81" s="104">
        <f>SUMIF(DV81:DV84,"&lt;0")*Cadeirante/30*HN$4+SUMIF(DX81:DX84,"&lt;0")*Cadeirante/30*HN$4</f>
        <v>0</v>
      </c>
      <c r="HO81" s="104">
        <f>SUMIF(DZ81:DZ84,"&lt;0")*Cadeirante/30*HO$4+SUMIF(EB81:EB84,"&lt;0")*Cadeirante/30*HO$4</f>
        <v>0</v>
      </c>
      <c r="HP81" s="104">
        <f>SUMIF(ED81:ED84,"&lt;0")*Cadeirante/30*HP$4+SUMIF(EF81:EF84,"&lt;0")*Cadeirante/30*HP$4</f>
        <v>0</v>
      </c>
      <c r="HQ81" s="64"/>
      <c r="HR81" s="64"/>
      <c r="HS81" s="64"/>
      <c r="HT81" s="64"/>
      <c r="HU81" s="64"/>
      <c r="HV81" s="64"/>
      <c r="HW81" s="176">
        <v>17629.309999999998</v>
      </c>
      <c r="HX81" s="64"/>
      <c r="HY81" s="280">
        <f>IF(ISTEXT(EM81), VALUE(EM81), EM81)</f>
        <v>0</v>
      </c>
      <c r="HZ81" s="280">
        <f>IF(ISTEXT(EN81), VALUE(EN81), EN81)</f>
        <v>0</v>
      </c>
      <c r="IA81" s="280">
        <f>IF(ISTEXT(EO81), VALUE(EO81), EO81)</f>
        <v>0</v>
      </c>
      <c r="IB81" s="64" t="b">
        <f>HW81=FE81</f>
        <v>0</v>
      </c>
      <c r="IC81" s="64"/>
    </row>
    <row r="82" spans="1:237" s="106" customFormat="1" ht="22.5" customHeight="1" x14ac:dyDescent="0.25">
      <c r="A82" s="368" t="s">
        <v>3254</v>
      </c>
      <c r="B82" s="369" t="s">
        <v>3255</v>
      </c>
      <c r="C82" s="370" t="s">
        <v>3191</v>
      </c>
      <c r="D82" s="371" t="s">
        <v>3256</v>
      </c>
      <c r="E82" s="371" t="s">
        <v>3257</v>
      </c>
      <c r="F82" s="372" t="s">
        <v>3181</v>
      </c>
      <c r="G82" s="372" t="s">
        <v>3182</v>
      </c>
      <c r="H82" s="373" t="s">
        <v>1327</v>
      </c>
      <c r="I82" s="374" t="s">
        <v>1327</v>
      </c>
      <c r="J82" s="421" t="s">
        <v>3183</v>
      </c>
      <c r="K82" s="421" t="s">
        <v>3185</v>
      </c>
      <c r="L82" s="329">
        <f>CONTINUA!BV82</f>
        <v>0</v>
      </c>
      <c r="M82" s="329">
        <f>CONTINUA!BW82</f>
        <v>0</v>
      </c>
      <c r="N82" s="657"/>
      <c r="O82" s="658" t="s">
        <v>3341</v>
      </c>
      <c r="P82" s="659">
        <v>0</v>
      </c>
      <c r="Q82" s="400">
        <v>19</v>
      </c>
      <c r="R82" s="401"/>
      <c r="S82" s="400"/>
      <c r="T82" s="401"/>
      <c r="U82" s="400"/>
      <c r="V82" s="401"/>
      <c r="W82" s="400"/>
      <c r="X82" s="401"/>
      <c r="Y82" s="400"/>
      <c r="Z82" s="401"/>
      <c r="AA82" s="400"/>
      <c r="AB82" s="401"/>
      <c r="AC82" s="400"/>
      <c r="AD82" s="401"/>
      <c r="AE82" s="400"/>
      <c r="AF82" s="401"/>
      <c r="AG82" s="400"/>
      <c r="AH82" s="401"/>
      <c r="AI82" s="400"/>
      <c r="AJ82" s="401"/>
      <c r="AK82" s="400"/>
      <c r="AL82" s="401"/>
      <c r="AM82" s="400"/>
      <c r="AN82" s="401"/>
      <c r="AO82" s="400"/>
      <c r="AP82" s="401"/>
      <c r="AQ82" s="400"/>
      <c r="AR82" s="401"/>
      <c r="AS82" s="400"/>
      <c r="AT82" s="401"/>
      <c r="AU82" s="400"/>
      <c r="AV82" s="401"/>
      <c r="AW82" s="400"/>
      <c r="AX82" s="401"/>
      <c r="AY82" s="400"/>
      <c r="AZ82" s="401"/>
      <c r="BA82" s="400"/>
      <c r="BB82" s="401"/>
      <c r="BC82" s="400"/>
      <c r="BD82" s="401"/>
      <c r="BE82" s="400"/>
      <c r="BF82" s="401"/>
      <c r="BG82" s="400"/>
      <c r="BH82" s="401"/>
      <c r="BI82" s="400"/>
      <c r="BJ82" s="401"/>
      <c r="BK82" s="400"/>
      <c r="BL82" s="401"/>
      <c r="BM82" s="400"/>
      <c r="BN82" s="401"/>
      <c r="BO82" s="400"/>
      <c r="BP82" s="401"/>
      <c r="BQ82" s="400"/>
      <c r="BR82" s="401"/>
      <c r="BS82" s="400"/>
      <c r="BT82" s="401"/>
      <c r="BU82" s="400"/>
      <c r="BV82" s="401"/>
      <c r="BW82" s="400"/>
      <c r="BX82" s="401"/>
      <c r="BY82" s="400"/>
      <c r="BZ82" s="401"/>
      <c r="CA82" s="400"/>
      <c r="CB82" s="401"/>
      <c r="CC82" s="400"/>
      <c r="CD82" s="401"/>
      <c r="CE82" s="400"/>
      <c r="CF82" s="401"/>
      <c r="CG82" s="400"/>
      <c r="CH82" s="401"/>
      <c r="CI82" s="400"/>
      <c r="CJ82" s="401"/>
      <c r="CK82" s="400"/>
      <c r="CL82" s="401"/>
      <c r="CM82" s="400"/>
      <c r="CN82" s="401"/>
      <c r="CO82" s="400"/>
      <c r="CP82" s="401"/>
      <c r="CQ82" s="400"/>
      <c r="CR82" s="401"/>
      <c r="CS82" s="400"/>
      <c r="CT82" s="401"/>
      <c r="CU82" s="400"/>
      <c r="CV82" s="401"/>
      <c r="CW82" s="400"/>
      <c r="CX82" s="401"/>
      <c r="CY82" s="400"/>
      <c r="CZ82" s="401"/>
      <c r="DA82" s="400"/>
      <c r="DB82" s="401"/>
      <c r="DC82" s="400"/>
      <c r="DD82" s="401"/>
      <c r="DE82" s="400"/>
      <c r="DF82" s="401"/>
      <c r="DG82" s="400"/>
      <c r="DH82" s="401"/>
      <c r="DI82" s="400"/>
      <c r="DJ82" s="401"/>
      <c r="DK82" s="400"/>
      <c r="DL82" s="401"/>
      <c r="DM82" s="400"/>
      <c r="DN82" s="401"/>
      <c r="DO82" s="400"/>
      <c r="DP82" s="401"/>
      <c r="DQ82" s="400"/>
      <c r="DR82" s="401"/>
      <c r="DS82" s="400"/>
      <c r="DT82" s="401"/>
      <c r="DU82" s="400"/>
      <c r="DV82" s="401"/>
      <c r="DW82" s="400"/>
      <c r="DX82" s="401"/>
      <c r="DY82" s="400"/>
      <c r="DZ82" s="401"/>
      <c r="EA82" s="400"/>
      <c r="EB82" s="401"/>
      <c r="EC82" s="400"/>
      <c r="ED82" s="401"/>
      <c r="EE82" s="400"/>
      <c r="EF82" s="401"/>
      <c r="EG82" s="400"/>
      <c r="EH82" s="401"/>
      <c r="EI82" s="400"/>
      <c r="EJ82" s="447"/>
      <c r="EK82" s="511"/>
      <c r="EL82" s="514"/>
      <c r="EM82" s="448"/>
      <c r="EN82" s="344"/>
      <c r="EO82" s="345"/>
      <c r="EP82" s="171">
        <f t="shared" si="95"/>
        <v>19</v>
      </c>
      <c r="EQ82" s="171">
        <f t="shared" si="96"/>
        <v>0</v>
      </c>
      <c r="ER82" s="171">
        <f t="shared" si="97"/>
        <v>0</v>
      </c>
      <c r="ES82" s="171">
        <f t="shared" si="98"/>
        <v>0</v>
      </c>
      <c r="ET82" s="171">
        <f t="shared" si="99"/>
        <v>0</v>
      </c>
      <c r="EU82" s="171">
        <f t="shared" si="100"/>
        <v>0</v>
      </c>
      <c r="EV82" s="172">
        <f t="shared" si="101"/>
        <v>19</v>
      </c>
      <c r="EW82" s="173"/>
      <c r="EX82" s="248">
        <f t="shared" si="108"/>
        <v>0</v>
      </c>
      <c r="EY82" s="174">
        <f>(L82*regular)+(M82*Cadeirantee)</f>
        <v>0</v>
      </c>
      <c r="EZ82" s="249">
        <f>SUMIF(FG82:GJ82,"&gt;0")</f>
        <v>0</v>
      </c>
      <c r="FA82" s="249">
        <f>SUMIF(FG82:GJ82,"&lt;0")+SUMIF(GN82:HP82,"&lt;0")</f>
        <v>0</v>
      </c>
      <c r="FB82" s="174">
        <v>0</v>
      </c>
      <c r="FC82" s="126">
        <f>N82*km*'VALORES TABELA'!$B$13</f>
        <v>0</v>
      </c>
      <c r="FD82" s="250">
        <f t="shared" ref="FD82:FD85" si="109">GL82</f>
        <v>0</v>
      </c>
      <c r="FE82" s="105"/>
      <c r="FF82" s="119"/>
      <c r="FG82" s="119"/>
      <c r="FH82" s="119"/>
      <c r="FI82" s="119"/>
      <c r="FJ82" s="119"/>
      <c r="FK82" s="119"/>
      <c r="FL82" s="119"/>
      <c r="FM82" s="119"/>
      <c r="FN82" s="119"/>
      <c r="FO82" s="119"/>
      <c r="FP82" s="119"/>
      <c r="FQ82" s="119"/>
      <c r="FR82" s="119"/>
      <c r="FS82" s="119"/>
      <c r="FT82" s="119"/>
      <c r="FU82" s="119"/>
      <c r="FV82" s="119"/>
      <c r="FW82" s="119"/>
      <c r="FX82" s="119"/>
      <c r="FY82" s="119"/>
      <c r="FZ82" s="119"/>
      <c r="GA82" s="119"/>
      <c r="GB82" s="119"/>
      <c r="GC82" s="119"/>
      <c r="GD82" s="119"/>
      <c r="GE82" s="119"/>
      <c r="GF82" s="119"/>
      <c r="GG82" s="119"/>
      <c r="GH82" s="119"/>
      <c r="GI82" s="119"/>
      <c r="GJ82" s="119"/>
      <c r="GK82" s="251"/>
      <c r="GL82" s="103">
        <f t="shared" si="102"/>
        <v>0</v>
      </c>
      <c r="GM82" s="124"/>
      <c r="GN82" s="104"/>
      <c r="GO82" s="104"/>
      <c r="GP82" s="104"/>
      <c r="GQ82" s="104"/>
      <c r="GR82" s="104"/>
      <c r="GS82" s="104"/>
      <c r="GT82" s="104"/>
      <c r="GU82" s="104"/>
      <c r="GV82" s="104"/>
      <c r="GW82" s="104"/>
      <c r="GX82" s="104"/>
      <c r="GY82" s="104"/>
      <c r="GZ82" s="104"/>
      <c r="HA82" s="104"/>
      <c r="HB82" s="104"/>
      <c r="HC82" s="104"/>
      <c r="HD82" s="104"/>
      <c r="HE82" s="104"/>
      <c r="HF82" s="104"/>
      <c r="HG82" s="104"/>
      <c r="HH82" s="104"/>
      <c r="HI82" s="104"/>
      <c r="HJ82" s="104"/>
      <c r="HK82" s="104"/>
      <c r="HL82" s="104"/>
      <c r="HM82" s="104"/>
      <c r="HN82" s="104"/>
      <c r="HO82" s="104"/>
      <c r="HP82" s="104"/>
      <c r="HQ82" s="64"/>
      <c r="HR82" s="64"/>
      <c r="HS82" s="64"/>
      <c r="HT82" s="64"/>
      <c r="HU82" s="64"/>
      <c r="HV82" s="64"/>
      <c r="HW82" s="105"/>
      <c r="HX82" s="64"/>
      <c r="HY82" s="280">
        <f t="shared" ref="HY82:HY85" si="110">IF(ISTEXT(EM82), VALUE(EM82), EM82)</f>
        <v>0</v>
      </c>
      <c r="HZ82" s="280">
        <f t="shared" ref="HZ82:HZ85" si="111">IF(ISTEXT(EN82), VALUE(EN82), EN82)</f>
        <v>0</v>
      </c>
      <c r="IA82" s="280">
        <f t="shared" ref="IA82:IA85" si="112">IF(ISTEXT(EO82), VALUE(EO82), EO82)</f>
        <v>0</v>
      </c>
      <c r="IB82" s="64"/>
      <c r="IC82" s="64"/>
    </row>
    <row r="83" spans="1:237" s="106" customFormat="1" ht="22.5" customHeight="1" x14ac:dyDescent="0.25">
      <c r="A83" s="368" t="s">
        <v>3254</v>
      </c>
      <c r="B83" s="369" t="s">
        <v>3255</v>
      </c>
      <c r="C83" s="375" t="s">
        <v>3191</v>
      </c>
      <c r="D83" s="371" t="s">
        <v>3256</v>
      </c>
      <c r="E83" s="371" t="s">
        <v>3257</v>
      </c>
      <c r="F83" s="376" t="s">
        <v>3181</v>
      </c>
      <c r="G83" s="376" t="s">
        <v>3182</v>
      </c>
      <c r="H83" s="373" t="s">
        <v>1327</v>
      </c>
      <c r="I83" s="374" t="s">
        <v>1327</v>
      </c>
      <c r="J83" s="421" t="s">
        <v>3183</v>
      </c>
      <c r="K83" s="422" t="s">
        <v>3186</v>
      </c>
      <c r="L83" s="329">
        <f>CONTINUA!BV83</f>
        <v>0</v>
      </c>
      <c r="M83" s="329">
        <f>CONTINUA!BW83</f>
        <v>0</v>
      </c>
      <c r="N83" s="657"/>
      <c r="O83" s="658" t="s">
        <v>3341</v>
      </c>
      <c r="P83" s="659">
        <v>0</v>
      </c>
      <c r="Q83" s="400"/>
      <c r="R83" s="401"/>
      <c r="S83" s="400"/>
      <c r="T83" s="401"/>
      <c r="U83" s="400"/>
      <c r="V83" s="401"/>
      <c r="W83" s="400"/>
      <c r="X83" s="401"/>
      <c r="Y83" s="400"/>
      <c r="Z83" s="401"/>
      <c r="AA83" s="400"/>
      <c r="AB83" s="401"/>
      <c r="AC83" s="400"/>
      <c r="AD83" s="401"/>
      <c r="AE83" s="400"/>
      <c r="AF83" s="401"/>
      <c r="AG83" s="400"/>
      <c r="AH83" s="401"/>
      <c r="AI83" s="400"/>
      <c r="AJ83" s="401"/>
      <c r="AK83" s="400"/>
      <c r="AL83" s="401"/>
      <c r="AM83" s="400"/>
      <c r="AN83" s="401"/>
      <c r="AO83" s="400"/>
      <c r="AP83" s="401"/>
      <c r="AQ83" s="400"/>
      <c r="AR83" s="401"/>
      <c r="AS83" s="400"/>
      <c r="AT83" s="401"/>
      <c r="AU83" s="400"/>
      <c r="AV83" s="401"/>
      <c r="AW83" s="400"/>
      <c r="AX83" s="401"/>
      <c r="AY83" s="400"/>
      <c r="AZ83" s="401"/>
      <c r="BA83" s="400"/>
      <c r="BB83" s="401"/>
      <c r="BC83" s="400"/>
      <c r="BD83" s="401"/>
      <c r="BE83" s="400"/>
      <c r="BF83" s="401"/>
      <c r="BG83" s="400"/>
      <c r="BH83" s="401"/>
      <c r="BI83" s="400"/>
      <c r="BJ83" s="401"/>
      <c r="BK83" s="400"/>
      <c r="BL83" s="401"/>
      <c r="BM83" s="400"/>
      <c r="BN83" s="401"/>
      <c r="BO83" s="400"/>
      <c r="BP83" s="401"/>
      <c r="BQ83" s="400"/>
      <c r="BR83" s="401"/>
      <c r="BS83" s="400"/>
      <c r="BT83" s="401"/>
      <c r="BU83" s="400"/>
      <c r="BV83" s="401"/>
      <c r="BW83" s="400"/>
      <c r="BX83" s="401"/>
      <c r="BY83" s="400"/>
      <c r="BZ83" s="401"/>
      <c r="CA83" s="400"/>
      <c r="CB83" s="401"/>
      <c r="CC83" s="400"/>
      <c r="CD83" s="401"/>
      <c r="CE83" s="400"/>
      <c r="CF83" s="401"/>
      <c r="CG83" s="400"/>
      <c r="CH83" s="401"/>
      <c r="CI83" s="400"/>
      <c r="CJ83" s="401"/>
      <c r="CK83" s="400"/>
      <c r="CL83" s="401"/>
      <c r="CM83" s="400"/>
      <c r="CN83" s="401"/>
      <c r="CO83" s="400"/>
      <c r="CP83" s="401"/>
      <c r="CQ83" s="400"/>
      <c r="CR83" s="401"/>
      <c r="CS83" s="400"/>
      <c r="CT83" s="401"/>
      <c r="CU83" s="400"/>
      <c r="CV83" s="401"/>
      <c r="CW83" s="400"/>
      <c r="CX83" s="401"/>
      <c r="CY83" s="400"/>
      <c r="CZ83" s="401"/>
      <c r="DA83" s="400"/>
      <c r="DB83" s="401"/>
      <c r="DC83" s="400"/>
      <c r="DD83" s="401"/>
      <c r="DE83" s="400"/>
      <c r="DF83" s="401"/>
      <c r="DG83" s="400"/>
      <c r="DH83" s="401"/>
      <c r="DI83" s="400"/>
      <c r="DJ83" s="401"/>
      <c r="DK83" s="400"/>
      <c r="DL83" s="401"/>
      <c r="DM83" s="400"/>
      <c r="DN83" s="401"/>
      <c r="DO83" s="400"/>
      <c r="DP83" s="401"/>
      <c r="DQ83" s="400"/>
      <c r="DR83" s="401"/>
      <c r="DS83" s="400"/>
      <c r="DT83" s="401"/>
      <c r="DU83" s="400"/>
      <c r="DV83" s="401"/>
      <c r="DW83" s="400"/>
      <c r="DX83" s="401"/>
      <c r="DY83" s="400"/>
      <c r="DZ83" s="401"/>
      <c r="EA83" s="400"/>
      <c r="EB83" s="401"/>
      <c r="EC83" s="400"/>
      <c r="ED83" s="401"/>
      <c r="EE83" s="400"/>
      <c r="EF83" s="401"/>
      <c r="EG83" s="400"/>
      <c r="EH83" s="401"/>
      <c r="EI83" s="400"/>
      <c r="EJ83" s="447"/>
      <c r="EK83" s="511"/>
      <c r="EL83" s="514"/>
      <c r="EM83" s="448"/>
      <c r="EN83" s="344"/>
      <c r="EO83" s="345"/>
      <c r="EP83" s="171">
        <f t="shared" si="95"/>
        <v>0</v>
      </c>
      <c r="EQ83" s="171">
        <f t="shared" si="96"/>
        <v>0</v>
      </c>
      <c r="ER83" s="171">
        <f t="shared" si="97"/>
        <v>0</v>
      </c>
      <c r="ES83" s="171">
        <f t="shared" si="98"/>
        <v>0</v>
      </c>
      <c r="ET83" s="171">
        <f t="shared" si="99"/>
        <v>0</v>
      </c>
      <c r="EU83" s="171">
        <f t="shared" si="100"/>
        <v>0</v>
      </c>
      <c r="EV83" s="172">
        <f t="shared" si="101"/>
        <v>0</v>
      </c>
      <c r="EW83" s="125"/>
      <c r="EX83" s="248">
        <f t="shared" si="108"/>
        <v>0</v>
      </c>
      <c r="EY83" s="174">
        <f>(L83*regular)+(M83*Cadeirantee)</f>
        <v>0</v>
      </c>
      <c r="EZ83" s="249">
        <f>SUMIF(FG83:GJ83,"&gt;0")</f>
        <v>0</v>
      </c>
      <c r="FA83" s="249">
        <f>SUMIF(FG83:GJ83,"&lt;0")+SUMIF(GN83:HP83,"&lt;0")</f>
        <v>0</v>
      </c>
      <c r="FB83" s="174">
        <v>0</v>
      </c>
      <c r="FC83" s="126">
        <f>N83*km*'VALORES TABELA'!$B$13</f>
        <v>0</v>
      </c>
      <c r="FD83" s="250">
        <f t="shared" si="109"/>
        <v>0</v>
      </c>
      <c r="FE83" s="105"/>
      <c r="FF83" s="108"/>
      <c r="FG83" s="108"/>
      <c r="FH83" s="108"/>
      <c r="FI83" s="108"/>
      <c r="FJ83" s="108"/>
      <c r="FK83" s="108"/>
      <c r="FL83" s="108"/>
      <c r="FM83" s="108"/>
      <c r="FN83" s="108"/>
      <c r="FO83" s="108"/>
      <c r="FP83" s="108"/>
      <c r="FQ83" s="108"/>
      <c r="FR83" s="108"/>
      <c r="FS83" s="108"/>
      <c r="FT83" s="108"/>
      <c r="FU83" s="108"/>
      <c r="FV83" s="108"/>
      <c r="FW83" s="108"/>
      <c r="FX83" s="108"/>
      <c r="FY83" s="108"/>
      <c r="FZ83" s="108"/>
      <c r="GA83" s="108"/>
      <c r="GB83" s="108"/>
      <c r="GC83" s="108"/>
      <c r="GD83" s="108"/>
      <c r="GE83" s="108"/>
      <c r="GF83" s="108"/>
      <c r="GG83" s="108"/>
      <c r="GH83" s="108"/>
      <c r="GI83" s="108"/>
      <c r="GJ83" s="108"/>
      <c r="GK83" s="251"/>
      <c r="GL83" s="103">
        <f t="shared" si="102"/>
        <v>0</v>
      </c>
      <c r="GM83" s="124"/>
      <c r="GN83" s="104"/>
      <c r="GO83" s="104"/>
      <c r="GP83" s="104"/>
      <c r="GQ83" s="104"/>
      <c r="GR83" s="104"/>
      <c r="GS83" s="104"/>
      <c r="GT83" s="104"/>
      <c r="GU83" s="104"/>
      <c r="GV83" s="104"/>
      <c r="GW83" s="104"/>
      <c r="GX83" s="104"/>
      <c r="GY83" s="104"/>
      <c r="GZ83" s="104"/>
      <c r="HA83" s="104"/>
      <c r="HB83" s="104"/>
      <c r="HC83" s="104"/>
      <c r="HD83" s="104"/>
      <c r="HE83" s="104"/>
      <c r="HF83" s="104"/>
      <c r="HG83" s="104"/>
      <c r="HH83" s="104"/>
      <c r="HI83" s="104"/>
      <c r="HJ83" s="104"/>
      <c r="HK83" s="104"/>
      <c r="HL83" s="104"/>
      <c r="HM83" s="104"/>
      <c r="HN83" s="104"/>
      <c r="HO83" s="104"/>
      <c r="HP83" s="104"/>
      <c r="HQ83" s="64"/>
      <c r="HR83" s="64"/>
      <c r="HS83" s="64"/>
      <c r="HT83" s="64"/>
      <c r="HU83" s="64"/>
      <c r="HV83" s="64"/>
      <c r="HW83" s="105"/>
      <c r="HX83" s="64"/>
      <c r="HY83" s="280">
        <f t="shared" si="110"/>
        <v>0</v>
      </c>
      <c r="HZ83" s="280">
        <f t="shared" si="111"/>
        <v>0</v>
      </c>
      <c r="IA83" s="280">
        <f t="shared" si="112"/>
        <v>0</v>
      </c>
      <c r="IB83" s="64"/>
      <c r="IC83" s="64"/>
    </row>
    <row r="84" spans="1:237" s="106" customFormat="1" ht="22.5" customHeight="1" x14ac:dyDescent="0.25">
      <c r="A84" s="368" t="s">
        <v>3254</v>
      </c>
      <c r="B84" s="369" t="s">
        <v>3255</v>
      </c>
      <c r="C84" s="375" t="s">
        <v>3191</v>
      </c>
      <c r="D84" s="371" t="s">
        <v>3256</v>
      </c>
      <c r="E84" s="371" t="s">
        <v>3257</v>
      </c>
      <c r="F84" s="376" t="s">
        <v>3181</v>
      </c>
      <c r="G84" s="376" t="s">
        <v>3182</v>
      </c>
      <c r="H84" s="373" t="s">
        <v>1327</v>
      </c>
      <c r="I84" s="374" t="s">
        <v>1327</v>
      </c>
      <c r="J84" s="421" t="s">
        <v>3183</v>
      </c>
      <c r="K84" s="423" t="s">
        <v>3187</v>
      </c>
      <c r="L84" s="329">
        <f>CONTINUA!BV84</f>
        <v>0</v>
      </c>
      <c r="M84" s="329">
        <f>CONTINUA!BW84</f>
        <v>0</v>
      </c>
      <c r="N84" s="657"/>
      <c r="O84" s="658" t="s">
        <v>3341</v>
      </c>
      <c r="P84" s="659">
        <v>0</v>
      </c>
      <c r="Q84" s="400"/>
      <c r="R84" s="401"/>
      <c r="S84" s="400"/>
      <c r="T84" s="401"/>
      <c r="U84" s="400"/>
      <c r="V84" s="401"/>
      <c r="W84" s="400"/>
      <c r="X84" s="401"/>
      <c r="Y84" s="400"/>
      <c r="Z84" s="401"/>
      <c r="AA84" s="400"/>
      <c r="AB84" s="401"/>
      <c r="AC84" s="400"/>
      <c r="AD84" s="401"/>
      <c r="AE84" s="400"/>
      <c r="AF84" s="401"/>
      <c r="AG84" s="400"/>
      <c r="AH84" s="401"/>
      <c r="AI84" s="400"/>
      <c r="AJ84" s="401"/>
      <c r="AK84" s="400"/>
      <c r="AL84" s="401"/>
      <c r="AM84" s="400"/>
      <c r="AN84" s="401"/>
      <c r="AO84" s="400"/>
      <c r="AP84" s="401"/>
      <c r="AQ84" s="400"/>
      <c r="AR84" s="401"/>
      <c r="AS84" s="400"/>
      <c r="AT84" s="401"/>
      <c r="AU84" s="400"/>
      <c r="AV84" s="401"/>
      <c r="AW84" s="400"/>
      <c r="AX84" s="401"/>
      <c r="AY84" s="400"/>
      <c r="AZ84" s="401"/>
      <c r="BA84" s="400"/>
      <c r="BB84" s="401"/>
      <c r="BC84" s="400"/>
      <c r="BD84" s="401"/>
      <c r="BE84" s="400"/>
      <c r="BF84" s="401"/>
      <c r="BG84" s="400"/>
      <c r="BH84" s="401"/>
      <c r="BI84" s="400"/>
      <c r="BJ84" s="401"/>
      <c r="BK84" s="400"/>
      <c r="BL84" s="401"/>
      <c r="BM84" s="400"/>
      <c r="BN84" s="401"/>
      <c r="BO84" s="400"/>
      <c r="BP84" s="401"/>
      <c r="BQ84" s="400"/>
      <c r="BR84" s="401"/>
      <c r="BS84" s="400"/>
      <c r="BT84" s="401"/>
      <c r="BU84" s="400"/>
      <c r="BV84" s="401"/>
      <c r="BW84" s="400"/>
      <c r="BX84" s="401"/>
      <c r="BY84" s="400"/>
      <c r="BZ84" s="401"/>
      <c r="CA84" s="400"/>
      <c r="CB84" s="401"/>
      <c r="CC84" s="400"/>
      <c r="CD84" s="401"/>
      <c r="CE84" s="400"/>
      <c r="CF84" s="401"/>
      <c r="CG84" s="400"/>
      <c r="CH84" s="401"/>
      <c r="CI84" s="400"/>
      <c r="CJ84" s="401"/>
      <c r="CK84" s="400"/>
      <c r="CL84" s="401"/>
      <c r="CM84" s="400"/>
      <c r="CN84" s="401"/>
      <c r="CO84" s="400"/>
      <c r="CP84" s="401"/>
      <c r="CQ84" s="400"/>
      <c r="CR84" s="401"/>
      <c r="CS84" s="400"/>
      <c r="CT84" s="401"/>
      <c r="CU84" s="400"/>
      <c r="CV84" s="401"/>
      <c r="CW84" s="400"/>
      <c r="CX84" s="401"/>
      <c r="CY84" s="400"/>
      <c r="CZ84" s="401"/>
      <c r="DA84" s="400"/>
      <c r="DB84" s="401"/>
      <c r="DC84" s="400"/>
      <c r="DD84" s="401"/>
      <c r="DE84" s="400"/>
      <c r="DF84" s="401"/>
      <c r="DG84" s="400"/>
      <c r="DH84" s="401"/>
      <c r="DI84" s="400"/>
      <c r="DJ84" s="401"/>
      <c r="DK84" s="400"/>
      <c r="DL84" s="401"/>
      <c r="DM84" s="400"/>
      <c r="DN84" s="401"/>
      <c r="DO84" s="400"/>
      <c r="DP84" s="401"/>
      <c r="DQ84" s="400"/>
      <c r="DR84" s="401"/>
      <c r="DS84" s="400"/>
      <c r="DT84" s="401"/>
      <c r="DU84" s="400"/>
      <c r="DV84" s="401"/>
      <c r="DW84" s="400"/>
      <c r="DX84" s="401"/>
      <c r="DY84" s="400"/>
      <c r="DZ84" s="401"/>
      <c r="EA84" s="400"/>
      <c r="EB84" s="401"/>
      <c r="EC84" s="400"/>
      <c r="ED84" s="401"/>
      <c r="EE84" s="400"/>
      <c r="EF84" s="401"/>
      <c r="EG84" s="400"/>
      <c r="EH84" s="401"/>
      <c r="EI84" s="400"/>
      <c r="EJ84" s="447"/>
      <c r="EK84" s="511"/>
      <c r="EL84" s="514"/>
      <c r="EM84" s="448"/>
      <c r="EN84" s="344"/>
      <c r="EO84" s="345"/>
      <c r="EP84" s="171">
        <f t="shared" si="95"/>
        <v>0</v>
      </c>
      <c r="EQ84" s="171">
        <f t="shared" si="96"/>
        <v>0</v>
      </c>
      <c r="ER84" s="171">
        <f t="shared" si="97"/>
        <v>0</v>
      </c>
      <c r="ES84" s="171">
        <f t="shared" si="98"/>
        <v>0</v>
      </c>
      <c r="ET84" s="171">
        <f t="shared" si="99"/>
        <v>0</v>
      </c>
      <c r="EU84" s="171">
        <f t="shared" si="100"/>
        <v>0</v>
      </c>
      <c r="EV84" s="172">
        <f t="shared" si="101"/>
        <v>0</v>
      </c>
      <c r="EW84" s="127"/>
      <c r="EX84" s="248">
        <f t="shared" si="108"/>
        <v>0</v>
      </c>
      <c r="EY84" s="174">
        <f>(L84*regular)+(M84*Cadeirantee)</f>
        <v>0</v>
      </c>
      <c r="EZ84" s="249">
        <f>SUMIF(FG84:GJ84,"&gt;0")</f>
        <v>0</v>
      </c>
      <c r="FA84" s="249">
        <f>SUMIF(FG84:GJ84,"&lt;0")+SUMIF(GN84:HP84,"&lt;0")</f>
        <v>0</v>
      </c>
      <c r="FB84" s="174">
        <v>0</v>
      </c>
      <c r="FC84" s="126">
        <f>N84*km*'VALORES TABELA'!$B$13</f>
        <v>0</v>
      </c>
      <c r="FD84" s="250">
        <f t="shared" si="109"/>
        <v>0</v>
      </c>
      <c r="FE84" s="105"/>
      <c r="FF84" s="118"/>
      <c r="FG84" s="118"/>
      <c r="FH84" s="118"/>
      <c r="FI84" s="118"/>
      <c r="FJ84" s="118"/>
      <c r="FK84" s="118"/>
      <c r="FL84" s="118"/>
      <c r="FM84" s="118"/>
      <c r="FN84" s="118"/>
      <c r="FO84" s="118"/>
      <c r="FP84" s="118"/>
      <c r="FQ84" s="118"/>
      <c r="FR84" s="118"/>
      <c r="FS84" s="118"/>
      <c r="FT84" s="118"/>
      <c r="FU84" s="118"/>
      <c r="FV84" s="118"/>
      <c r="FW84" s="118"/>
      <c r="FX84" s="118"/>
      <c r="FY84" s="118"/>
      <c r="FZ84" s="118"/>
      <c r="GA84" s="118"/>
      <c r="GB84" s="118"/>
      <c r="GC84" s="118"/>
      <c r="GD84" s="118"/>
      <c r="GE84" s="118"/>
      <c r="GF84" s="118"/>
      <c r="GG84" s="118"/>
      <c r="GH84" s="118"/>
      <c r="GI84" s="118"/>
      <c r="GJ84" s="118"/>
      <c r="GK84" s="252"/>
      <c r="GL84" s="103">
        <f t="shared" si="102"/>
        <v>0</v>
      </c>
      <c r="GM84" s="124"/>
      <c r="GN84" s="104"/>
      <c r="GO84" s="104"/>
      <c r="GP84" s="104"/>
      <c r="GQ84" s="104"/>
      <c r="GR84" s="104"/>
      <c r="GS84" s="104"/>
      <c r="GT84" s="104"/>
      <c r="GU84" s="104"/>
      <c r="GV84" s="104"/>
      <c r="GW84" s="104"/>
      <c r="GX84" s="104"/>
      <c r="GY84" s="104"/>
      <c r="GZ84" s="104"/>
      <c r="HA84" s="104"/>
      <c r="HB84" s="104"/>
      <c r="HC84" s="104"/>
      <c r="HD84" s="104"/>
      <c r="HE84" s="104"/>
      <c r="HF84" s="104"/>
      <c r="HG84" s="104"/>
      <c r="HH84" s="104"/>
      <c r="HI84" s="104"/>
      <c r="HJ84" s="104"/>
      <c r="HK84" s="104"/>
      <c r="HL84" s="104"/>
      <c r="HM84" s="104"/>
      <c r="HN84" s="104"/>
      <c r="HO84" s="104"/>
      <c r="HP84" s="104"/>
      <c r="HQ84" s="64"/>
      <c r="HR84" s="65"/>
      <c r="HS84" s="65"/>
      <c r="HT84" s="65"/>
      <c r="HU84" s="65"/>
      <c r="HV84" s="65"/>
      <c r="HW84" s="105"/>
      <c r="HX84" s="65"/>
      <c r="HY84" s="280">
        <f t="shared" si="110"/>
        <v>0</v>
      </c>
      <c r="HZ84" s="280">
        <f t="shared" si="111"/>
        <v>0</v>
      </c>
      <c r="IA84" s="280">
        <f t="shared" si="112"/>
        <v>0</v>
      </c>
      <c r="IB84" s="65"/>
      <c r="IC84" s="65"/>
    </row>
    <row r="85" spans="1:237" s="106" customFormat="1" ht="22.5" customHeight="1" thickBot="1" x14ac:dyDescent="0.3">
      <c r="A85" s="377" t="s">
        <v>3254</v>
      </c>
      <c r="B85" s="378" t="s">
        <v>3255</v>
      </c>
      <c r="C85" s="379" t="s">
        <v>3191</v>
      </c>
      <c r="D85" s="380" t="s">
        <v>3256</v>
      </c>
      <c r="E85" s="380" t="s">
        <v>3257</v>
      </c>
      <c r="F85" s="381" t="s">
        <v>3181</v>
      </c>
      <c r="G85" s="381" t="s">
        <v>3182</v>
      </c>
      <c r="H85" s="382" t="s">
        <v>1327</v>
      </c>
      <c r="I85" s="383" t="s">
        <v>1327</v>
      </c>
      <c r="J85" s="421" t="s">
        <v>3183</v>
      </c>
      <c r="K85" s="424" t="s">
        <v>60</v>
      </c>
      <c r="L85" s="329">
        <f>CONTINUA!BV85</f>
        <v>0</v>
      </c>
      <c r="M85" s="329">
        <f>CONTINUA!BW85</f>
        <v>0</v>
      </c>
      <c r="N85" s="657"/>
      <c r="O85" s="658" t="s">
        <v>3341</v>
      </c>
      <c r="P85" s="659">
        <v>0</v>
      </c>
      <c r="Q85" s="400"/>
      <c r="R85" s="401"/>
      <c r="S85" s="400"/>
      <c r="T85" s="401"/>
      <c r="U85" s="400"/>
      <c r="V85" s="401"/>
      <c r="W85" s="400"/>
      <c r="X85" s="401"/>
      <c r="Y85" s="400"/>
      <c r="Z85" s="401"/>
      <c r="AA85" s="400"/>
      <c r="AB85" s="401"/>
      <c r="AC85" s="400"/>
      <c r="AD85" s="401"/>
      <c r="AE85" s="400"/>
      <c r="AF85" s="401"/>
      <c r="AG85" s="400"/>
      <c r="AH85" s="401"/>
      <c r="AI85" s="400"/>
      <c r="AJ85" s="401"/>
      <c r="AK85" s="400"/>
      <c r="AL85" s="401"/>
      <c r="AM85" s="400"/>
      <c r="AN85" s="401"/>
      <c r="AO85" s="400"/>
      <c r="AP85" s="401"/>
      <c r="AQ85" s="400"/>
      <c r="AR85" s="401"/>
      <c r="AS85" s="400"/>
      <c r="AT85" s="401"/>
      <c r="AU85" s="400"/>
      <c r="AV85" s="401"/>
      <c r="AW85" s="400"/>
      <c r="AX85" s="401"/>
      <c r="AY85" s="400"/>
      <c r="AZ85" s="401"/>
      <c r="BA85" s="400"/>
      <c r="BB85" s="401"/>
      <c r="BC85" s="400"/>
      <c r="BD85" s="401"/>
      <c r="BE85" s="400"/>
      <c r="BF85" s="401"/>
      <c r="BG85" s="400"/>
      <c r="BH85" s="401"/>
      <c r="BI85" s="400"/>
      <c r="BJ85" s="401"/>
      <c r="BK85" s="400"/>
      <c r="BL85" s="401"/>
      <c r="BM85" s="400"/>
      <c r="BN85" s="401"/>
      <c r="BO85" s="400"/>
      <c r="BP85" s="401"/>
      <c r="BQ85" s="400"/>
      <c r="BR85" s="401"/>
      <c r="BS85" s="400"/>
      <c r="BT85" s="401"/>
      <c r="BU85" s="400"/>
      <c r="BV85" s="401"/>
      <c r="BW85" s="400"/>
      <c r="BX85" s="401"/>
      <c r="BY85" s="400"/>
      <c r="BZ85" s="401"/>
      <c r="CA85" s="400"/>
      <c r="CB85" s="401"/>
      <c r="CC85" s="400"/>
      <c r="CD85" s="401"/>
      <c r="CE85" s="400"/>
      <c r="CF85" s="401"/>
      <c r="CG85" s="400"/>
      <c r="CH85" s="401"/>
      <c r="CI85" s="400"/>
      <c r="CJ85" s="401"/>
      <c r="CK85" s="400"/>
      <c r="CL85" s="401"/>
      <c r="CM85" s="400"/>
      <c r="CN85" s="401"/>
      <c r="CO85" s="400"/>
      <c r="CP85" s="401"/>
      <c r="CQ85" s="400"/>
      <c r="CR85" s="401"/>
      <c r="CS85" s="400"/>
      <c r="CT85" s="401"/>
      <c r="CU85" s="400"/>
      <c r="CV85" s="401"/>
      <c r="CW85" s="400"/>
      <c r="CX85" s="401"/>
      <c r="CY85" s="400"/>
      <c r="CZ85" s="401"/>
      <c r="DA85" s="400"/>
      <c r="DB85" s="401"/>
      <c r="DC85" s="400"/>
      <c r="DD85" s="401"/>
      <c r="DE85" s="400"/>
      <c r="DF85" s="401"/>
      <c r="DG85" s="400"/>
      <c r="DH85" s="401"/>
      <c r="DI85" s="400"/>
      <c r="DJ85" s="401"/>
      <c r="DK85" s="400"/>
      <c r="DL85" s="401"/>
      <c r="DM85" s="400"/>
      <c r="DN85" s="401"/>
      <c r="DO85" s="400"/>
      <c r="DP85" s="401"/>
      <c r="DQ85" s="400"/>
      <c r="DR85" s="401"/>
      <c r="DS85" s="400"/>
      <c r="DT85" s="401"/>
      <c r="DU85" s="400"/>
      <c r="DV85" s="401"/>
      <c r="DW85" s="400"/>
      <c r="DX85" s="401"/>
      <c r="DY85" s="400"/>
      <c r="DZ85" s="401"/>
      <c r="EA85" s="400"/>
      <c r="EB85" s="401"/>
      <c r="EC85" s="400"/>
      <c r="ED85" s="401"/>
      <c r="EE85" s="400"/>
      <c r="EF85" s="401"/>
      <c r="EG85" s="400"/>
      <c r="EH85" s="401"/>
      <c r="EI85" s="400"/>
      <c r="EJ85" s="447"/>
      <c r="EK85" s="512"/>
      <c r="EL85" s="515"/>
      <c r="EM85" s="450"/>
      <c r="EN85" s="348"/>
      <c r="EO85" s="348"/>
      <c r="EP85" s="179">
        <f t="shared" si="95"/>
        <v>0</v>
      </c>
      <c r="EQ85" s="179">
        <f t="shared" si="96"/>
        <v>0</v>
      </c>
      <c r="ER85" s="179">
        <f t="shared" si="97"/>
        <v>0</v>
      </c>
      <c r="ES85" s="179">
        <f t="shared" si="98"/>
        <v>0</v>
      </c>
      <c r="ET85" s="179">
        <f t="shared" si="99"/>
        <v>0</v>
      </c>
      <c r="EU85" s="179">
        <f t="shared" si="100"/>
        <v>0</v>
      </c>
      <c r="EV85" s="172">
        <f t="shared" si="101"/>
        <v>0</v>
      </c>
      <c r="EW85" s="253"/>
      <c r="EX85" s="254">
        <v>0</v>
      </c>
      <c r="EY85" s="180">
        <v>0</v>
      </c>
      <c r="EZ85" s="255">
        <v>0</v>
      </c>
      <c r="FA85" s="255">
        <v>0</v>
      </c>
      <c r="FB85" s="180">
        <f>SUM(FF85:GI85)/2</f>
        <v>0</v>
      </c>
      <c r="FC85" s="256">
        <f>N85*km*'VALORES TABELA'!$B$13</f>
        <v>0</v>
      </c>
      <c r="FD85" s="250">
        <f t="shared" si="109"/>
        <v>0</v>
      </c>
      <c r="FE85" s="257"/>
      <c r="FF85" s="181">
        <f>((Q85+S85)*Percapita)+((R85+T85)*Cadeirante)</f>
        <v>0</v>
      </c>
      <c r="FG85" s="181">
        <f>((U85+W85)*Percapita/30*FG$4)+((V85+X85)*Cadeirante/30*FG$4)</f>
        <v>0</v>
      </c>
      <c r="FH85" s="181">
        <f>((Y85+AA85)*Percapita/30*FH$4)+((Z85+AB85)*Cadeirante/30*FH$4)</f>
        <v>0</v>
      </c>
      <c r="FI85" s="181">
        <f>((AC85+AE85)*Percapita/30*FI$4)+((AD85+AF85)*Cadeirante/30*FI$4)</f>
        <v>0</v>
      </c>
      <c r="FJ85" s="181">
        <f>((AG85+AI85)*Percapita/30*FJ$4)+((AH85+AJ85)*Cadeirante/30*FJ$4)</f>
        <v>0</v>
      </c>
      <c r="FK85" s="181">
        <f>((AK85+AM85)*Percapita/30*FK$4)+((AL85+AN85)*Cadeirante/30*FK$4)</f>
        <v>0</v>
      </c>
      <c r="FL85" s="181">
        <f>((AO85+AQ85)*Percapita/30*FL$4)+((AP85+AR85)*Cadeirante/30*FL$4)</f>
        <v>0</v>
      </c>
      <c r="FM85" s="181">
        <f>((AS85+AU85)*Percapita/30*FM$4)+((AT85+AV85)*Cadeirante/30*FM$4)</f>
        <v>0</v>
      </c>
      <c r="FN85" s="181">
        <f>((AW85+AY85)*Percapita/30*FN$4)+((AX85+AZ85)*Cadeirante/30*FN$4)</f>
        <v>0</v>
      </c>
      <c r="FO85" s="181">
        <f>((BA85+BC85)*Percapita/30*FO$4)+((BB85+BD85)*Cadeirante/30*FO$4)</f>
        <v>0</v>
      </c>
      <c r="FP85" s="181">
        <f>((BE85+BG85)*Percapita/30*FP$4)+((BF85+BH85)*Cadeirante/30*FP$4)</f>
        <v>0</v>
      </c>
      <c r="FQ85" s="181">
        <f>((BI85+BK85)*Percapita/30*FQ$4)+((BJ85+BL85)*Cadeirante/30*FQ$4)</f>
        <v>0</v>
      </c>
      <c r="FR85" s="181">
        <f>((BM85+BO85)*Percapita/30*FR$4)+((BN85+BP85)*Cadeirante/30*FR$4)</f>
        <v>0</v>
      </c>
      <c r="FS85" s="181">
        <f>((BQ85+BS85)*Percapita/30*FS$4)+((BR85+BT85)*Cadeirante/30*FS$4)</f>
        <v>0</v>
      </c>
      <c r="FT85" s="181">
        <f>((BU85+BW85)*Percapita/30*FT$4)+((BV85+BX85)*Cadeirante/30*FT$4)</f>
        <v>0</v>
      </c>
      <c r="FU85" s="181">
        <f>((BY85+CA85)*Percapita/30*FU$4)+((BZ85+CB85)*Cadeirante/30*FU$4)</f>
        <v>0</v>
      </c>
      <c r="FV85" s="181">
        <f>((CC85+CE85)*Percapita/30*FV$4)+((CD85+CF85)*Cadeirante/30*FV$4)</f>
        <v>0</v>
      </c>
      <c r="FW85" s="181">
        <f>((CG85+CI85)*Percapita/30*FW$4)+((CI85+CK85)*Cadeirante/30*FW$4)</f>
        <v>0</v>
      </c>
      <c r="FX85" s="181">
        <f>((CK85+CM85)*Percapita/30*FX$4)+((CL85+CN85)*Cadeirante/30*FX$4)</f>
        <v>0</v>
      </c>
      <c r="FY85" s="181">
        <f>((CO85+CQ85)*Percapita/30*FY$4)+((CP85+CR85)*Cadeirante/30*FY$4)</f>
        <v>0</v>
      </c>
      <c r="FZ85" s="181">
        <f>((CS85+CU85)*Percapita/30*FZ$4)+((CT85+CV85)*Cadeirante/30*FZ$4)</f>
        <v>0</v>
      </c>
      <c r="GA85" s="181">
        <f>((CW85+CY85)*Percapita/30*GA$4)+((CX85+CZ85)*Cadeirante/30*GA$4)</f>
        <v>0</v>
      </c>
      <c r="GB85" s="181">
        <f>((DA85+DC85)*Percapita/30*GB$4)+((DB85+DD85)*Cadeirante/30*GB$4)</f>
        <v>0</v>
      </c>
      <c r="GC85" s="181">
        <f>((DE85+DG85)*Percapita/30*GC$4)+((DF85+DH85)*Cadeirante/30*GC$4)</f>
        <v>0</v>
      </c>
      <c r="GD85" s="181">
        <f>((DI85+DK85)*Percapita/30*GD$4)+((DJ85+DL85)*Cadeirante/30*GD$4)</f>
        <v>0</v>
      </c>
      <c r="GE85" s="181">
        <f>((DM85+DO85)*Percapita/30*GE$4)+((DN85+DP85)*Cadeirante/30*GE$4)</f>
        <v>0</v>
      </c>
      <c r="GF85" s="181">
        <f>((DQ85+DS85)*Percapita/30*GF$4)+((DR85+DT85)*Cadeirante/30*GF$4)</f>
        <v>0</v>
      </c>
      <c r="GG85" s="181">
        <f>((DU85+DW85)*Percapita/30*GG$4)+((DV85+DX85)*Cadeirante/30*GG$4)</f>
        <v>0</v>
      </c>
      <c r="GH85" s="181">
        <f>((DY85+EA85)*Percapita/30*GH$4)+((DZ85+EB85)*Cadeirante/30*GH$4)</f>
        <v>0</v>
      </c>
      <c r="GI85" s="181">
        <f>((EC85+EE85)*Percapita/30*GI$4)+((ED85+EF85)*Cadeirante/30*GI$4)</f>
        <v>0</v>
      </c>
      <c r="GJ85" s="181">
        <f>((EG85+EI85)*Percapita)+((EH85+EJ85)*Cadeirante)</f>
        <v>0</v>
      </c>
      <c r="GK85" s="258"/>
      <c r="GL85" s="103">
        <f t="shared" si="102"/>
        <v>0</v>
      </c>
      <c r="GM85" s="124"/>
      <c r="GN85" s="182"/>
      <c r="GO85" s="182"/>
      <c r="GP85" s="182"/>
      <c r="GQ85" s="182"/>
      <c r="GR85" s="182"/>
      <c r="GS85" s="182"/>
      <c r="GT85" s="182"/>
      <c r="GU85" s="182"/>
      <c r="GV85" s="182"/>
      <c r="GW85" s="182"/>
      <c r="GX85" s="182"/>
      <c r="GY85" s="182"/>
      <c r="GZ85" s="182"/>
      <c r="HA85" s="182"/>
      <c r="HB85" s="182"/>
      <c r="HC85" s="182"/>
      <c r="HD85" s="182"/>
      <c r="HE85" s="182"/>
      <c r="HF85" s="182"/>
      <c r="HG85" s="182"/>
      <c r="HH85" s="182"/>
      <c r="HI85" s="182"/>
      <c r="HJ85" s="182"/>
      <c r="HK85" s="182"/>
      <c r="HL85" s="182"/>
      <c r="HM85" s="182"/>
      <c r="HN85" s="182"/>
      <c r="HO85" s="182"/>
      <c r="HP85" s="259"/>
      <c r="HQ85" s="64"/>
      <c r="HW85" s="257"/>
      <c r="HY85" s="280">
        <f t="shared" si="110"/>
        <v>0</v>
      </c>
      <c r="HZ85" s="280">
        <f t="shared" si="111"/>
        <v>0</v>
      </c>
      <c r="IA85" s="280">
        <f t="shared" si="112"/>
        <v>0</v>
      </c>
    </row>
    <row r="86" spans="1:237" s="106" customFormat="1" ht="22.5" customHeight="1" x14ac:dyDescent="0.25">
      <c r="A86" t="s">
        <v>3258</v>
      </c>
      <c r="B86" s="522" t="s">
        <v>3259</v>
      </c>
      <c r="C86" s="523">
        <v>1</v>
      </c>
      <c r="D86" s="524" t="s">
        <v>3260</v>
      </c>
      <c r="E86" s="524" t="s">
        <v>3261</v>
      </c>
      <c r="F86" s="525" t="s">
        <v>3181</v>
      </c>
      <c r="G86" s="525" t="s">
        <v>3182</v>
      </c>
      <c r="H86" s="350" t="s">
        <v>1328</v>
      </c>
      <c r="I86" s="351" t="s">
        <v>1328</v>
      </c>
      <c r="J86" s="409" t="s">
        <v>3183</v>
      </c>
      <c r="K86" s="410" t="s">
        <v>3184</v>
      </c>
      <c r="L86" s="329">
        <f>CONTINUA!BV86</f>
        <v>0</v>
      </c>
      <c r="M86" s="329">
        <f>CONTINUA!BW86</f>
        <v>0</v>
      </c>
      <c r="N86" s="657"/>
      <c r="O86" s="658" t="s">
        <v>3342</v>
      </c>
      <c r="P86" s="659">
        <v>0</v>
      </c>
      <c r="Q86" s="400">
        <v>4</v>
      </c>
      <c r="R86" s="401"/>
      <c r="S86" s="400"/>
      <c r="T86" s="401"/>
      <c r="U86" s="400"/>
      <c r="V86" s="401"/>
      <c r="W86" s="400"/>
      <c r="X86" s="401"/>
      <c r="Y86" s="400"/>
      <c r="Z86" s="401"/>
      <c r="AA86" s="400"/>
      <c r="AB86" s="401"/>
      <c r="AC86" s="400"/>
      <c r="AD86" s="401"/>
      <c r="AE86" s="400"/>
      <c r="AF86" s="401"/>
      <c r="AG86" s="400"/>
      <c r="AH86" s="401"/>
      <c r="AI86" s="400"/>
      <c r="AJ86" s="401"/>
      <c r="AK86" s="400"/>
      <c r="AL86" s="401"/>
      <c r="AM86" s="400"/>
      <c r="AN86" s="401"/>
      <c r="AO86" s="400"/>
      <c r="AP86" s="401"/>
      <c r="AQ86" s="400"/>
      <c r="AR86" s="401"/>
      <c r="AS86" s="400"/>
      <c r="AT86" s="401"/>
      <c r="AU86" s="400"/>
      <c r="AV86" s="401"/>
      <c r="AW86" s="400"/>
      <c r="AX86" s="401"/>
      <c r="AY86" s="400"/>
      <c r="AZ86" s="401"/>
      <c r="BA86" s="400"/>
      <c r="BB86" s="401"/>
      <c r="BC86" s="400"/>
      <c r="BD86" s="401"/>
      <c r="BE86" s="400"/>
      <c r="BF86" s="401"/>
      <c r="BG86" s="400"/>
      <c r="BH86" s="401"/>
      <c r="BI86" s="400"/>
      <c r="BJ86" s="401"/>
      <c r="BK86" s="400"/>
      <c r="BL86" s="401"/>
      <c r="BM86" s="400"/>
      <c r="BN86" s="401"/>
      <c r="BO86" s="400"/>
      <c r="BP86" s="401"/>
      <c r="BQ86" s="400"/>
      <c r="BR86" s="401"/>
      <c r="BS86" s="400"/>
      <c r="BT86" s="401"/>
      <c r="BU86" s="400"/>
      <c r="BV86" s="401"/>
      <c r="BW86" s="400"/>
      <c r="BX86" s="401"/>
      <c r="BY86" s="400"/>
      <c r="BZ86" s="401"/>
      <c r="CA86" s="400"/>
      <c r="CB86" s="401"/>
      <c r="CC86" s="400"/>
      <c r="CD86" s="401"/>
      <c r="CE86" s="400"/>
      <c r="CF86" s="401"/>
      <c r="CG86" s="400"/>
      <c r="CH86" s="401"/>
      <c r="CI86" s="400"/>
      <c r="CJ86" s="401"/>
      <c r="CK86" s="400"/>
      <c r="CL86" s="401"/>
      <c r="CM86" s="400"/>
      <c r="CN86" s="401"/>
      <c r="CO86" s="400"/>
      <c r="CP86" s="401"/>
      <c r="CQ86" s="400"/>
      <c r="CR86" s="401"/>
      <c r="CS86" s="400"/>
      <c r="CT86" s="401"/>
      <c r="CU86" s="400"/>
      <c r="CV86" s="401"/>
      <c r="CW86" s="400"/>
      <c r="CX86" s="401"/>
      <c r="CY86" s="400"/>
      <c r="CZ86" s="401"/>
      <c r="DA86" s="400">
        <v>2</v>
      </c>
      <c r="DB86" s="401"/>
      <c r="DC86" s="400"/>
      <c r="DD86" s="401"/>
      <c r="DE86" s="400"/>
      <c r="DF86" s="401"/>
      <c r="DG86" s="400"/>
      <c r="DH86" s="401"/>
      <c r="DI86" s="400"/>
      <c r="DJ86" s="401"/>
      <c r="DK86" s="400"/>
      <c r="DL86" s="401"/>
      <c r="DM86" s="400"/>
      <c r="DN86" s="401"/>
      <c r="DO86" s="400"/>
      <c r="DP86" s="401"/>
      <c r="DQ86" s="400"/>
      <c r="DR86" s="401"/>
      <c r="DS86" s="400"/>
      <c r="DT86" s="401"/>
      <c r="DU86" s="400"/>
      <c r="DV86" s="401"/>
      <c r="DW86" s="400"/>
      <c r="DX86" s="401"/>
      <c r="DY86" s="400"/>
      <c r="DZ86" s="401"/>
      <c r="EA86" s="400"/>
      <c r="EB86" s="401"/>
      <c r="EC86" s="400"/>
      <c r="ED86" s="401"/>
      <c r="EE86" s="400"/>
      <c r="EF86" s="401"/>
      <c r="EG86" s="400"/>
      <c r="EH86" s="401"/>
      <c r="EI86" s="400"/>
      <c r="EJ86" s="447"/>
      <c r="EK86" s="510"/>
      <c r="EL86" s="513"/>
      <c r="EM86" s="520"/>
      <c r="EN86" s="520"/>
      <c r="EO86" s="520"/>
      <c r="EP86" s="171">
        <f t="shared" si="95"/>
        <v>4</v>
      </c>
      <c r="EQ86" s="171">
        <f t="shared" si="96"/>
        <v>2</v>
      </c>
      <c r="ER86" s="171">
        <f t="shared" si="97"/>
        <v>0</v>
      </c>
      <c r="ES86" s="171">
        <f t="shared" si="98"/>
        <v>0</v>
      </c>
      <c r="ET86" s="171">
        <f t="shared" si="99"/>
        <v>0</v>
      </c>
      <c r="EU86" s="171">
        <f t="shared" si="100"/>
        <v>0</v>
      </c>
      <c r="EV86" s="172">
        <f t="shared" si="101"/>
        <v>6</v>
      </c>
      <c r="EW86" s="367">
        <f>IF(C86=4,IF(MAX(Q86:EJ88)&gt;0,(Especiall/30*(IF(($G86-$F86)=($G$5-$F$5),30,IF(DAY($G86)=31,($G86-$F86),($G86-$F86)+1)))),0),0)</f>
        <v>0</v>
      </c>
      <c r="EX86" s="248">
        <f t="shared" ref="EX86:EX89" si="113">FF86</f>
        <v>18664.190000000002</v>
      </c>
      <c r="EY86" s="174">
        <f>(L86*regular)+(M86*Cadeirantee)</f>
        <v>0</v>
      </c>
      <c r="EZ86" s="249">
        <f>SUMIF(FG86:GJ86,"&gt;0")</f>
        <v>1284.1000000000004</v>
      </c>
      <c r="FA86" s="249">
        <f>SUMIF(FG86:GJ86,"&lt;0")+SUMIF(GN86:HP86,"&lt;0")</f>
        <v>0</v>
      </c>
      <c r="FB86" s="174">
        <v>0</v>
      </c>
      <c r="FC86" s="175">
        <f>N86*km*'VALORES TABELA'!$B$13</f>
        <v>0</v>
      </c>
      <c r="FD86" s="250">
        <f>GL86</f>
        <v>0</v>
      </c>
      <c r="FE86" s="176">
        <f>(EW86+EW87+EW88+EW89+EX86+EX87+EX88+EX89+EY86+EY87+EY88+EY89+EY90+EZ86+EZ87+EZ88+EZ89+FA86+FA87+FA88+FA89+FC86+FC87+FC88+FC89+HY86-HZ86-IA86+FD86+FD87+FD88+FD89+FB90)</f>
        <v>19948.29</v>
      </c>
      <c r="FF86" s="177">
        <f>IF(C86=4,SUM(Q86+Q87+Q88+S86+S87+S88)*Percapita/30*FF$4+(R86+R87+R88+T86+T87+T88)*Cadeirante/30*FF$4,IF(C86=3,IF(Q89+S89=10,Fixo/30*FF$4+(Q86+Q87+Q88+S86+S87+S88)*Percapita/30*FF$4+(R89+T89)*Cadeirante/30*FF$4,IF(Q89+S89&lt;=9,(Q89+S89)*Crechee/30*FF$4)+(R89+T89)*Cadeirante/30*FF$4+(Q86+Q87+Q88+S86+S87+S88)*Percapita/30*FF$4)+IF(Q89+S89&gt;=11,Fixo/30*FF$4+(Q89+S89-10)*Crechee/30*FF$4,0),IF(C86=2,IF(R86+R87+R88+R89+T86+T87+T88+T89=1,Cadeirante/30*FF$4,IF(R86+R87+R88+R89+T86+T87+T88+T89=2,Fixo/30*FF$4,IF(R86+R87+R88+R89+T86+T87+T88+T89&gt;2,Fixo/30*FF$4+(R86+R87+R88+R89+T86+T87+T88+T89-2)*Cadeirante/30*FF$4)))+(Q86+Q87+Q88+S86+S87+S88)*Percapita/30*FF$4+(Q89+S89)*Crechee/30*FF$4,IF(C86=1,IF(Q86+Q87+Q88+R86+R87+R88+S86+S87+S88+T86+T87+T88&lt;=15,(Q86+Q87+Q88+S86+S87+S88)*Percapita/30*FF$4,IF(Q86+Q87+Q88+R86+R87+R88+S86+S87+S88+T86+T87+T88&gt;=16,Fixo/30*FF$4+(Q86+Q87+Q88+R86+R87+R88+S86+S87+S88+T86+T87-16)*Percapita/30*FF$4))))))</f>
        <v>18664.190000000002</v>
      </c>
      <c r="FG86" s="177">
        <f>IF(C86=4,SUM(U86+U87+U88+W86+W87+W88)*Percapita/30*FG$4+(V86+V87+V88+X86+X87+X88)*Cadeirante/30*FG$4,IF(C86=3,IF(U89+W89=10,Fixo/30*FG$4+(U86+U87+U88+W86+W87+W88)*Percapita/30*FG$4+(V89+X89)*Cadeirante/30*FG$4,IF(U89+W89&lt;=9,(U89+W89)*Crechee/30*FG$4)+(V89+X89)*Cadeirante/30*FG$4+(U86+U87+U88+W86+W87+W88)*Percapita/30*FG$4)+IF(U89+W89&gt;=11,Fixo/30*FG$4+(U89+W89-10)*Crechee/30*FG$4,0),IF(C86=2,IF(V86+V87+V88+V89+X86+X87+X88+X89=1,Cadeirante/30*FG$4,IF(V86+V87+V88+V89+X86+X87+X88+X89=2,Fixo/30*FG$4,IF(V86+V87+V88+V89+X86+X87+X88+X89&gt;2,Fixo/30*FG$4+(V86+V87+V88+V89+X86+X87+X88+X89-2)*Cadeirante/30*FG$4)))+(U86+U87+U88+W86+W87+W88)*Percapita/30*FG$4+(U89+W89)*Crechee/30*FG$4,IF(C86=1,IF(U86+U87+U88+V86+V87+V88+W86+W87+W88+X86+X87+X88&lt;=15,(U86+U87+U88+W86+W87+W88)*Percapita/30*FG$4,IF(U86+U87+U88+V86+V87+V88+W86+W87+W88+X86+X87+X88&gt;=16,Fixo/30*FG$4+(U86+U87+U88+V86+V87+V88+W86+W87+W88+X86+X87-16)*Percapita/30*FG$4))))))</f>
        <v>0</v>
      </c>
      <c r="FH86" s="177">
        <f>IF(C86=4,SUM(Y86+Y87+Y88+AA86+AA87+AA88)*Percapita/30*FH$4+(Z86+Z87+Z88+AB86+AB87+AB88)*Cadeirante/30*FH$4,IF(C86=3,IF(Y89+AA89=10,Fixo/30*FH$4+(Y86+Y87+Y88+AA86+AA87+AA88)*Percapita/30*FH$4+(Z89+AB89)*Cadeirante/30*FH$4,IF(Y89+AA89&lt;=9,(Y89+AA89)*Crechee/30*FH$4)+(Z89+AB89)*Cadeirante/30*FH$4+(Y86+Y87+Y88+AA86+AA87+AA88)*Percapita/30*FH$4)+IF(Y89+AA89&gt;=11,Fixo/30*FH$4+(Y89+AA89-10)*Crechee/30*FH$4,0),IF(C86=2,IF(Z86+Z87+Z88+Z89+AB86+AB87+AB88+AB89=1,Cadeirante/30*FH$4,IF(Z86+Z87+Z88+Z89+AB86+AB87+AB88+AB89=2,Fixo/30*FH$4,IF(Z86+Z87+Z88+Z89+AB86+AB87+AB88+AB89&gt;2,Fixo/30*FH$4+(Z86+Z87+Z88+Z89+AB86+AB87+AB88+AB89-2)*Cadeirante/30*FH$4)))+(Y86+Y87+Y88+AA86+AA87+AA88)*Percapita/30*FH$4+(Y89+AA89)*Crechee/30*FH$4,IF(C86=1,IF(Y86+Y87+Y88+Z86+Z87+Z88+AA86+AA87+AA88+AB86+AB87+AB88&lt;=15,(Y86+Y87+Y88+AA86+AA87+AA88)*Percapita/30*FH$4,IF(Y86+Y87+Y88+Z86+Z87+Z88+AA86+AA87+AA88+AB86+AB87+AB88&gt;=16,Fixo/30*FH$4+(Y86+Y87+Y88+Z86+Z87+Z88+AA86+AA87+AA88+AB86+AB87-16)*Percapita/30*FH$4))))))</f>
        <v>0</v>
      </c>
      <c r="FI86" s="177">
        <f>IF(C86=4,SUM(AC86+AC87+AC88+AE86+AE87+AE88)*Percapita/30*FI$4+(AD86+AD87+AD88+AF86+AF87+AF88)*Cadeirante/30*FI$4,IF(C86=3,IF(AC89+AE89=10,Fixo/30*FI$4+(AC86+AC87+AC88+AE86+AE87+AE88)*Percapita/30*FI$4+(AD89+AF89)*Cadeirante/30*FI$4,IF(AC89+AE89&lt;=9,(AC89+AE89)*Crechee/30*FI$4)+(AD89+AF89)*Cadeirante/30*FI$4+(AC86+AC87+AC88+AE86+AE87+AE88)*Percapita/30*FI$4)+IF(AC89+AE89&gt;=11,Fixo/30*FI$4+(AC89+AE89-10)*Crechee/30*FI$4,0),IF(C86=2,IF(AD86+AD87+AD88+AD89+AF86+AF87+AF88+AF89=1,Cadeirante/30*FI$4,IF(AD86+AD87+AD88+AD89+AF86+AF87+AF88+AF89=2,Fixo/30*FI$4,IF(AD86+AD87+AD88+AD89+AF86+AF87+AF88+AF89&gt;2,Fixo/30*FI$4+(AD86+AD87+AD88+AD89+AF86+AF87+AF88+AF89-2)*Cadeirante/30*FI$4)))+(AC86+AC87+AC88+AE86+AE87+AE88)*Percapita/30*FI$4+(AC89+AE89)*Crechee/30*FI$4,IF(C86=1,IF(AC86+AC87+AC88+AD86+AD87+AD88+AE86+AE87+AE88+AF86+AF87+AF88&lt;=15,(AC86+AC87+AC88+AE86+AE87+AE88)*Percapita/30*FI$4,IF(AC86+AC87+AC88+AD86+AD87+AD88+AE86+AE87+AE88+AF86+AF87+AF88&gt;=16,Fixo/30*FI$4+(AC86+AC87+AC88+AD86+AD87+AD88+AE86+AE87+AE88+AF86+AF87-16)*Percapita/30*FI$4))))))</f>
        <v>0</v>
      </c>
      <c r="FJ86" s="177">
        <f>IF(C86=4,SUM(AG86+AG87+AG88+AI86+AI87+AI88)*Percapita/30*FJ$4+(AH86+AH87+AH88+AJ86+AJ87+AJ88)*Cadeirante/30*FJ$4,IF(C86=3,IF(AG89+AI89=10,Fixo/30*FJ$4+(AG86+AG87+AG88+AI86+AI87+AI88)*Percapita/30*FJ$4+(AH89+AJ89)*Cadeirante/30*FJ$4,IF(AG89+AI89&lt;=9,(AG89+AI89)*Crechee/30*FJ$4)+(AH89+AJ89)*Cadeirante/30*FJ$4+(AG86+AG87+AG88+AI86+AI87+AI88)*Percapita/30*FJ$4)+IF(AG89+AI89&gt;=11,Fixo/30*FJ$4+(AG89+AI89-10)*Crechee/30*FJ$4,0),IF(C86=2,IF(AH86+AH87+AH88+AH89+AJ86+AJ87+AJ88+AJ89=1,Cadeirante/30*FJ$4,IF(AH86+AH87+AH88+AH89+AJ86+AJ87+AJ88+AJ89=2,Fixo/30*FJ$4,IF(AH86+AH87+AH88+AH89+AJ86+AJ87+AJ88+AJ89&gt;2,Fixo/30*FJ$4+(AH86+AH87+AH88+AH89+AJ86+AJ87+AJ88+AJ89-2)*Cadeirante/30*FJ$4)))+(AG86+AG87+AG88+AI86+AI87+AI88)*Percapita/30*FJ$4+(AG89+AI89)*Crechee/30*FJ$4,IF(C86=1,IF(AG86+AG87+AG88+AH86+AH87+AH88+AI86+AI87+AI88+AJ86+AJ87+AJ88&lt;=15,(AG86+AG87+AG88+AI86+AI87+AI88)*Percapita/30*FJ$4,IF(AG86+AG87+AG88+AH86+AH87+AH88+AI86+AI87+AI88+AJ86+AJ87+AJ88&gt;=16,Fixo/30*FJ$4+(AG86+AG87+AG88+AH86+AH87+AH88+AI86+AI87+AI88+AJ86+AJ87-16)*Percapita/30*FJ$4))))))</f>
        <v>0</v>
      </c>
      <c r="FK86" s="177">
        <f>IF(C86=4,SUM(AK86+AK87+AK88+AM86+AM87+AM88)*Percapita/30*FK$4+(AL86+AL87+AL88+AN86+AN87+AN88)*Cadeirante/30*FK$4,IF(C86=3,IF(AK89+AM89=10,Fixo/30*FK$4+(AK86+AK87+AK88+AM86+AM87+AM88)*Percapita/30*FK$4+(AL89+AN89)*Cadeirante/30*FK$4,IF(AK89+AM89&lt;=9,(AK89+AM89)*Crechee/30*FK$4)+(AL89+AN89)*Cadeirante/30*FK$4+(AK86+AK87+AK88+AM86+AM87+AM88)*Percapita/30*FK$4)+IF(AK89+AM89&gt;=11,Fixo/30*FK$4+(AK89+AM89-10)*Crechee/30*FK$4,0),IF(C86=2,IF(AL86+AL87+AL88+AL89+AN86+AN87+AN88+AN89=1,Cadeirante/30*FK$4,IF(AL86+AL87+AL88+AL89+AN86+AN87+AN88+AN89=2,Fixo/30*FK$4,IF(AL86+AL87+AL88+AL89+AN86+AN87+AN88+AN89&gt;2,Fixo/30*FK$4+(AL86+AL87+AL88+AL89+AN86+AN87+AN88+AN89-2)*Cadeirante/30*FK$4)))+(AK86+AK87+AK88+AM86+AM87+AM88)*Percapita/30*FK$4+(AK89+AM89)*Crechee/30*FK$4,IF(C86=1,IF(AK86+AK87+AK88+AL86+AL87+AL88+AM86+AM87+AM88+AN86+AN87+AN88&lt;=15,(AK86+AK87+AK88+AM86+AM87+AM88)*Percapita/30*FK$4,IF(AK86+AK87+AK88+AL86+AL87+AL88+AM86+AM87+AM88+AN86+AN87+AN88&gt;=16,Fixo/30*FK$4+(AK86+AK87+AK88+AL86+AL87+AL88+AM86+AM87+AM88+AN86+AN87-16)*Percapita/30*FK$4))))))</f>
        <v>321.02500000000003</v>
      </c>
      <c r="FL86" s="177">
        <f>IF(C86=4,SUM(AO86+AO87+AO88+AQ86+AQ87+AQ88)*Percapita/30*FL$4+(AP86+AP87+AP88+AR86+AR87+AR88)*Cadeirante/30*FL$4,IF(C86=3,IF(AO89+AQ89=10,Fixo/30*FL$4+(AO86+AO87+AO88+AQ86+AQ87+AQ88)*Percapita/30*FL$4+(AP89+AR89)*Cadeirante/30*FL$4,IF(AO89+AQ89&lt;=9,(AO89+AQ89)*Crechee/30*FL$4)+(AP89+AR89)*Cadeirante/30*FL$4+(AO86+AO87+AO88+AQ86+AQ87+AQ88)*Percapita/30*FL$4)+IF(AO89+AQ89&gt;=11,Fixo/30*FL$4+(AO89+AQ89-10)*Crechee/30*FL$4,0),IF(C86=2,IF(AP86+AP87+AP88+AP89+AR86+AR87+AR88+AR89=1,Cadeirante/30*FL$4,IF(AP86+AP87+AP88+AP89+AR86+AR87+AR88+AR89=2,Fixo/30*FL$4,IF(AP86+AP87+AP88+AP89+AR86+AR87+AR88+AR89&gt;2,Fixo/30*FL$4+(AP86+AP87+AP88+AP89+AR86+AR87+AR88+AR89-2)*Cadeirante/30*FL$4)))+(AO86+AO87+AO88+AQ86+AQ87+AQ88)*Percapita/30*FL$4+(AO89+AQ89)*Crechee/30*FL$4,IF(C86=1,IF(AO86+AO87+AO88+AP86+AP87+AP88+AQ86+AQ87+AQ88+AR86+AR87+AR88&lt;=15,(AO86+AO87+AO88+AQ86+AQ87+AQ88)*Percapita/30*FL$4,IF(AO86+AO87+AO88+AP86+AP87+AP88+AQ86+AQ87+AQ88+AR86+AR87+AR88&gt;=16,Fixo/30*FL$4+(AO86+AO87+AO88+AP86+AP87+AP88+AQ86+AQ87+AQ88+AR86+AR87-16)*Percapita/30*FL$4))))))</f>
        <v>308.18400000000003</v>
      </c>
      <c r="FM86" s="177">
        <f>IF(C86=4,SUM(AS86+AS87+AS88+AU86+AU87+AU88)*Percapita/30*FM$4+(AT86+AT87+AT88+AV86+AV87+AV88)*Cadeirante/30*FM$4,IF(C86=3,IF(AS89+AU89=10,Fixo/30*FM$4+(AS86+AS87+AS88+AU86+AU87+AU88)*Percapita/30*FM$4+(AT89+AV89)*Cadeirante/30*FM$4,IF(AS89+AU89&lt;=9,(AS89+AU89)*Crechee/30*FM$4)+(AT89+AV89)*Cadeirante/30*FM$4+(AS86+AS87+AS88+AU86+AU87+AU88)*Percapita/30*FM$4)+IF(AS89+AU89&gt;=11,Fixo/30*FM$4+(AS89+AU89-10)*Crechee/30*FM$4,0),IF(C86=2,IF(AT86+AT87+AT88+AT89+AV86+AV87+AV88+AV89=1,Cadeirante/30*FM$4,IF(AT86+AT87+AT88+AT89+AV86+AV87+AV88+AV89=2,Fixo/30*FM$4,IF(AT86+AT87+AT88+AT89+AV86+AV87+AV88+AV89&gt;2,Fixo/30*FM$4+(AT86+AT87+AT88+AT89+AV86+AV87+AV88+AV89-2)*Cadeirante/30*FM$4)))+(AS86+AS87+AS88+AU86+AU87+AU88)*Percapita/30*FM$4+(AS89+AU89)*Crechee/30*FM$4,IF(C86=1,IF(AS86+AS87+AS88+AT86+AT87+AT88+AU86+AU87+AU88+AV86+AV87+AV88&lt;=15,(AS86+AS87+AS88+AU86+AU87+AU88)*Percapita/30*FM$4,IF(AS86+AS87+AS88+AT86+AT87+AT88+AU86+AU87+AU88+AV86+AV87+AV88&gt;=16,Fixo/30*FM$4+(AS86+AS87+AS88+AT86+AT87+AT88+AU86+AU87+AU88+AV86+AV87-16)*Percapita/30*FM$4))))))</f>
        <v>0</v>
      </c>
      <c r="FN86" s="177">
        <f>IF(C86=4,SUM(AW86+AW87+AW88+AY86+AY87+AY88)*Percapita/30*FN$4+(AX86+AX87+AX88+AZ86+AZ87+AZ88)*Cadeirante/30*FN$4,IF(C86=3,IF(AW89+AY89=10,Fixo/30*FN$4+(AW86+AW87+AW88+AY86+AY87+AY88)*Percapita/30*FN$4+(AX89+AZ89)*Cadeirante/30*FN$4,IF(AW89+AY89&lt;=9,(AW89+AY89)*Crechee/30*FN$4)+(AX89+AZ89)*Cadeirante/30*FN$4+(AW86+AW87+AW88+AY86+AY87+AY88)*Percapita/30*FN$4)+IF(AW89+AY89&gt;=11,Fixo/30*FN$4+(AW89+AY89-10)*Crechee/30*FN$4,0),IF(C86=2,IF(AX86+AX87+AX88+AX89+AZ86+AZ87+AZ88+AZ89=1,Cadeirante/30*FN$4,IF(AX86+AX87+AX88+AX89+AZ86+AZ87+AZ88+AZ89=2,Fixo/30*FN$4,IF(AX86+AX87+AX88+AX89+AZ86+AZ87+AZ88+AZ89&gt;2,Fixo/30*FN$4+(AX86+AX87+AX88+AX89+AZ86+AZ87+AZ88+AZ89-2)*Cadeirante/30*FN$4)))+(AW86+AW87+AW88+AY86+AY87+AY88)*Percapita/30*FN$4+(AW89+AY89)*Crechee/30*FN$4,IF(C86=1,IF(AW86+AW87+AW88+AX86+AX87+AX88+AY86+AY87+AY88+AZ86+AZ87+AZ88&lt;=15,(AW86+AW87+AW88+AY86+AY87+AY88)*Percapita/30*FN$4,IF(AW86+AW87+AW88+AX86+AX87+AX88+AY86+AY87+AY88+AZ86+AZ87+AZ88&gt;=16,Fixo/30*FN$4+(AW86+AW87+AW88+AX86+AX87+AX88+AY86+AY87+AY88+AZ86+AZ87-16)*Percapita/30*FN$4))))))</f>
        <v>0</v>
      </c>
      <c r="FO86" s="177">
        <f>IF(C86=4,SUM(BA86+BA87+BA88+BC86+BC87+BC88)*Percapita/30*FO$4+(BB86+BB87+BB88+BD86+BD87+BD88)*Cadeirante/30*FO$4,IF(C86=3,IF(BA89+BC89=10,Fixo/30*FO$4+(BA86+BA87+BA88+BC86+BC87+BC88)*Percapita/30*FO$4+(BB89+BD89)*Cadeirante/30*FO$4,IF(BA89+BC89&lt;=9,(BA89+BC89)*Crechee/30*FO$4)+(BB89+BD89)*Cadeirante/30*FO$4+(BA86+BA87+BA88+BC86+BC87+BC88)*Percapita/30*FO$4)+IF(BA89+BC89&gt;=11,Fixo/30*FO$4+(BA89+BC89-10)*Crechee/30*FO$4,0),IF(C86=2,IF(BB86+BB87+BB88+BB89+BD86+BD87+BD88+BD89=1,Cadeirante/30*FO$4,IF(BB86+BB87+BB88+BB89+BD86+BD87+BD88+BD89=2,Fixo/30*FO$4,IF(BB86+BB87+BB88+BB89+BD86+BD87+BD88+BD89&gt;2,Fixo/30*FO$4+(BB86+BB87+BB88+BB89+BD86+BD87+BD88+BD89-2)*Cadeirante/30*FO$4)))+(BA86+BA87+BA88+BC86+BC87+BC88)*Percapita/30*FO$4+(BA89+BC89)*Crechee/30*FO$4,IF(C86=1,IF(BA86+BA87+BA88+BB86+BB87+BB88+BC86+BC87+BC88+BD86+BD87+BD88&lt;=15,(BA86+BA87+BA88+BC86+BC87+BC88)*Percapita/30*FO$4,IF(BA86+BA87+BA88+BB86+BB87+BB88+BC86+BC87+BC88+BD86+BD87+BD88&gt;=16,Fixo/30*FO$4+(BA86+BA87+BA88+BB86+BB87+BB88+BC86+BC87+BC88+BD86+BD87-16)*Percapita/30*FO$4))))))</f>
        <v>0</v>
      </c>
      <c r="FP86" s="177">
        <f>IF(C86=4,SUM(BE86+BE87+BE88+BG86+BG87+BG88)*Percapita/30*FP$4+(BF86+BF87+BF88+BH86+BH87+BH88)*Cadeirante/30*FP$4,IF(C86=3,IF(BE89+BG89=10,Fixo/30*FP$4+(BE86+BE87+BE88+BG86+BG87+BG88)*Percapita/30*FP$4+(BF89+BH89)*Cadeirante/30*FP$4,IF(BE89+BG89&lt;=9,(BE89+BG89)*Crechee/30*FP$4)+(BF89+BH89)*Cadeirante/30*FP$4+(BE86+BE87+BE88+BG86+BG87+BG88)*Percapita/30*FP$4)+IF(BE89+BG89&gt;=11,Fixo/30*FP$4+(BE89+BG89-10)*Crechee/30*FP$4,0),IF(C86=2,IF(BF86+BF87+BF88+BF89+BH86+BH87+BH88+BH89=1,Cadeirante/30*FP$4,IF(BF86+BF87+BF88+BF89+BH86+BH87+BH88+BH89=2,Fixo/30*FP$4,IF(BF86+BF87+BF88+BF89+BH86+BH87+BH88+BH89&gt;2,Fixo/30*FP$4+(BF86+BF87+BF88+BF89+BH86+BH87+BH88+BH89-2)*Cadeirante/30*FP$4)))+(BE86+BE87+BE88+BG86+BG87+BG88)*Percapita/30*FP$4+(BE89+BG89)*Crechee/30*FP$4,IF(C86=1,IF(BE86+BE87+BE88+BF86+BF87+BF88+BG86+BG87+BG88+BH86+BH87+BH88&lt;=15,(BE86+BE87+BE88+BG86+BG87+BG88)*Percapita/30*FP$4,IF(BE86+BE87+BE88+BF86+BF87+BF88+BG86+BG87+BG88+BH86+BH87+BH88&gt;=16,Fixo/30*FP$4+(BE86+BE87+BE88+BF86+BF87+BF88+BG86+BG87+BG88+BH86+BH87-16)*Percapita/30*FP$4))))))</f>
        <v>0</v>
      </c>
      <c r="FQ86" s="177">
        <f>IF(C86=4,SUM(BI86+BI87+BI88+BK86+BK87+BK88)*Percapita/30*FQ$4+(BJ86+BJ87+BJ88+BL86+BL87+BL88)*Cadeirante/30*FQ$4,IF(C86=3,IF(BI89+BK89=10,Fixo/30*FQ$4+(BI86+BI87+BI88+BK86+BK87+BK88)*Percapita/30*FQ$4+(BJ89+BL89)*Cadeirante/30*FQ$4,IF(BI89+BK89&lt;=9,(BI89+BK89)*Crechee/30*FQ$4)+(BJ89+BL89)*Cadeirante/30*FQ$4+(BI86+BI87+BI88+BK86+BK87+BK88)*Percapita/30*FQ$4)+IF(BI89+BK89&gt;=11,Fixo/30*FQ$4+(BI89+BK89-10)*Crechee/30*FQ$4,0),IF(C86=2,IF(BJ86+BJ87+BJ88+BJ89+BL86+BL87+BL88+BL89=1,Cadeirante/30*FQ$4,IF(BJ86+BJ87+BJ88+BJ89+BL86+BL87+BL88+BL89=2,Fixo/30*FQ$4,IF(BJ86+BJ87+BJ88+BJ89+BL86+BL87+BL88+BL89&gt;2,Fixo/30*FQ$4+(BJ86+BJ87+BJ88+BJ89+BL86+BL87+BL88+BL89-2)*Cadeirante/30*FQ$4)))+(BI86+BI87+BI88+BK86+BK87+BK88)*Percapita/30*FQ$4+(BI89+BK89)*Crechee/30*FQ$4,IF(C86=1,IF(BI86+BI87+BI88+BJ86+BJ87+BJ88+BK86+BK87+BK88+BL86+BL87+BL88&lt;=15,(BI86+BI87+BI88+BK86+BK87+BK88)*Percapita/30*FQ$4,IF(BI86+BI87+BI88+BJ86+BJ87+BJ88+BK86+BK87+BK88+BL86+BL87+BL88&gt;=16,Fixo/30*FQ$4+(BI86+BI87+BI88+BJ86+BJ87+BJ88+BK86+BK87+BK88+BL86+BL87-16)*Percapita/30*FQ$4))))))</f>
        <v>0</v>
      </c>
      <c r="FR86" s="177">
        <f>IF(C86=4,SUM(BM86+BM87+BM88+BO86+BO87+BO88)*Percapita/30*FR$4+(BN86+BN87+BN88+BP86+BP87+BP88)*Cadeirante/30*FR$4,IF(C86=3,IF(BM89+BO89=10,Fixo/30*FR$4+(BM86+BM87+BM88+BO86+BO87+BO88)*Percapita/30*FR$4+(BN89+BP89)*Cadeirante/30*FR$4,IF(BM89+BO89&lt;=9,(BM89+BO89)*Crechee/30*FR$4)+(BN89+BP89)*Cadeirante/30*FR$4+(BM86+BM87+BM88+BO86+BO87+BO88)*Percapita/30*FR$4)+IF(BM89+BO89&gt;=11,Fixo/30*FR$4+(BM89+BO89-10)*Crechee/30*FR$4,0),IF(C86=2,IF(BN86+BN87+BN88+BN89+BP86+BP87+BP88+BP89=1,Cadeirante/30*FR$4,IF(BN86+BN87+BN88+BN89+BP86+BP87+BP88+BP89=2,Fixo/30*FR$4,IF(BN86+BN87+BN88+BN89+BP86+BP87+BP88+BP89&gt;2,Fixo/30*FR$4+(BN86+BN87+BN88+BN89+BP86+BP87+BP88+BP89-2)*Cadeirante/30*FR$4)))+(BM86+BM87+BM88+BO86+BO87+BO88)*Percapita/30*FR$4+(BM89+BO89)*Crechee/30*FR$4,IF(C86=1,IF(BM86+BM87+BM88+BN86+BN87+BN88+BO86+BO87+BO88+BP86+BP87+BP88&lt;=15,(BM86+BM87+BM88+BO86+BO87+BO88)*Percapita/30*FR$4,IF(BM86+BM87+BM88+BN86+BN87+BN88+BO86+BO87+BO88+BP86+BP87+BP88&gt;=16,Fixo/30*FR$4+(BM86+BM87+BM88+BN86+BN87+BN88+BO86+BO87+BO88+BP86+BP87-16)*Percapita/30*FR$4))))))</f>
        <v>231.13800000000003</v>
      </c>
      <c r="FS86" s="177">
        <f>IF(C86=4,SUM(BQ86+BQ87+BQ88+BS86+BS87+BS88)*Percapita/30*FS$4+(BR86+BR87+BR88+BT86+BT87+BT88)*Cadeirante/30*FS$4,IF(C86=3,IF(BQ89+BS89=10,Fixo/30*FS$4+(BQ86+BQ87+BQ88+BS86+BS87+BS88)*Percapita/30*FS$4+(BR89+BT89)*Cadeirante/30*FS$4,IF(BQ89+BS89&lt;=9,(BQ89+BS89)*Crechee/30*FS$4)+(BR89+BT89)*Cadeirante/30*FS$4+(BQ86+BQ87+BQ88+BS86+BS87+BS88)*Percapita/30*FS$4)+IF(BQ89+BS89&gt;=11,Fixo/30*FS$4+(BQ89+BS89-10)*Crechee/30*FS$4,0),IF(C86=2,IF(BR86+BR87+BR88+BR89+BT86+BT87+BT88+BT89=1,Cadeirante/30*FS$4,IF(BR86+BR87+BR88+BR89+BT86+BT87+BT88+BT89=2,Fixo/30*FS$4,IF(BR86+BR87+BR88+BR89+BT86+BT87+BT88+BT89&gt;2,Fixo/30*FS$4+(BR86+BR87+BR88+BR89+BT86+BT87+BT88+BT89-2)*Cadeirante/30*FS$4)))+(BQ86+BQ87+BQ88+BS86+BS87+BS88)*Percapita/30*FS$4+(BQ89+BS89)*Crechee/30*FS$4,IF(C86=1,IF(BQ86+BQ87+BQ88+BR86+BR87+BR88+BS86+BS87+BS88+BT86+BT87+BT88&lt;=15,(BQ86+BQ87+BQ88+BS86+BS87+BS88)*Percapita/30*FS$4,IF(BQ86+BQ87+BQ88+BR86+BR87+BR88+BS86+BS87+BS88+BT86+BT87+BT88&gt;=16,Fixo/30*FS$4+(BQ86+BQ87+BQ88+BR86+BR87+BR88+BS86+BS87+BS88+BT86+BT87-16)*Percapita/30*FS$4))))))</f>
        <v>218.29700000000003</v>
      </c>
      <c r="FT86" s="177">
        <f>IF(C86=4,SUM(BU86+BU87+BU88+BW86+BW87+BW88)*Percapita/30*FT$4+(BV86+BV87+BV88+BX86+BX87+BX88)*Cadeirante/30*FT$4,IF(C86=3,IF(BU89+BW89=10,Fixo/30*FT$4+(BU86+BU87+BU88+BW86+BW87+BW88)*Percapita/30*FT$4+(BV89+BX89)*Cadeirante/30*FT$4,IF(BU89+BW89&lt;=9,(BU89+BW89)*Crechee/30*FT$4)+(BV89+BX89)*Cadeirante/30*FT$4+(BU86+BU87+BU88+BW86+BW87+BW88)*Percapita/30*FT$4)+IF(BU89+BW89&gt;=11,Fixo/30*FT$4+(BU89+BW89-10)*Crechee/30*FT$4,0),IF(C86=2,IF(BV86+BV87+BV88+BV89+BX86+BX87+BX88+BX89=1,Cadeirante/30*FT$4,IF(BV86+BV87+BV88+BV89+BX86+BX87+BX88+BX89=2,Fixo/30*FT$4,IF(BV86+BV87+BV88+BV89+BX86+BX87+BX88+BX89&gt;2,Fixo/30*FT$4+(BV86+BV87+BV88+BV89+BX86+BX87+BX88+BX89-2)*Cadeirante/30*FT$4)))+(BU86+BU87+BU88+BW86+BW87+BW88)*Percapita/30*FT$4+(BU89+BW89)*Crechee/30*FT$4,IF(C86=1,IF(BU86+BU87+BU88+BV86+BV87+BV88+BW86+BW87+BW88+BX86+BX87+BX88&lt;=15,(BU86+BU87+BU88+BW86+BW87+BW88)*Percapita/30*FT$4,IF(BU86+BU87+BU88+BV86+BV87+BV88+BW86+BW87+BW88+BX86+BX87+BX88&gt;=16,Fixo/30*FT$4+(BU86+BU87+BU88+BV86+BV87+BV88+BW86+BW87+BW88+BX86+BX87-16)*Percapita/30*FT$4))))))</f>
        <v>0</v>
      </c>
      <c r="FU86" s="177">
        <f>IF(C86=4,SUM(BY86+BY87+BY88+CA86+CA87+CA88)*Percapita/30*FU$4+(BZ86+BZ87+BZ88+CB86+CB87+CB88)*Cadeirante/30*FU$4,IF(C86=3,IF(BY89+CA89=10,Fixo/30*FU$4+(BY86+BY87+BY88+CA86+CA87+CA88)*Percapita/30*FU$4+(BZ89+CB89)*Cadeirante/30*FU$4,IF(BY89+CA89&lt;=9,(BY89+CA89)*Crechee/30*FU$4)+(BZ89+CB89)*Cadeirante/30*FU$4+(BY86+BY87+BY88+CA86+CA87+CA88)*Percapita/30*FU$4)+IF(BY89+CA89&gt;=11,Fixo/30*FU$4+(BY89+CA89-10)*Crechee/30*FU$4,0),IF(C86=2,IF(BZ86+BZ87+BZ88+BZ89+CB86+CB87+CB88+CB89=1,Cadeirante/30*FU$4,IF(BZ86+BZ87+BZ88+BZ89+CB86+CB87+CB88+CB89=2,Fixo/30*FU$4,IF(BZ86+BZ87+BZ88+BZ89+CB86+CB87+CB88+CB89&gt;2,Fixo/30*FU$4+(BZ86+BZ87+BZ88+BZ89+CB86+CB87+CB88+CB89-2)*Cadeirante/30*FU$4)))+(BY86+BY87+BY88+CA86+CA87+CA88)*Percapita/30*FU$4+(BY89+CA89)*Crechee/30*FU$4,IF(C86=1,IF(BY86+BY87+BY88+BZ86+BZ87+BZ88+CA86+CA87+CA88+CB86+CB87+CB88&lt;=15,(BY86+BY87+BY88+CA86+CA87+CA88)*Percapita/30*FU$4,IF(BY86+BY87+BY88+BZ86+BZ87+BZ88+CA86+CA87+CA88+CB86+CB87+CB88&gt;=16,Fixo/30*FU$4+(BY86+BY87+BY88+BZ86+BZ87+BZ88+CA86+CA87+CA88+CB86+CB87-16)*Percapita/30*FU$4))))))</f>
        <v>0</v>
      </c>
      <c r="FV86" s="177">
        <f>IF(C86=4,SUM(CC86+CC87+CC88+CE86+CE87+CE88)*Percapita/30*FV$4+(CD86+CD87+CD88+CF86+CF87+CF88)*Cadeirante/30*FV$4,IF(C86=3,IF(CC89+CE89=10,Fixo/30*FV$4+(CC86+CC87+CC88+CE86+CE87+CE88)*Percapita/30*FV$4+(CD89+CF89)*Cadeirante/30*FV$4,IF(CC89+CE89&lt;=9,(CC89+CE89)*Crechee/30*FV$4)+(CD89+CF89)*Cadeirante/30*FV$4+(CC86+CC87+CC88+CE86+CE87+CE88)*Percapita/30*FV$4)+IF(CC89+CE89&gt;=11,Fixo/30*FV$4+(CC89+CE89-10)*Crechee/30*FV$4,0),IF(C86=2,IF(CD86+CD87+CD88+CD89+CF86+CF87+CF88+CF89=1,Cadeirante/30*FV$4,IF(CD86+CD87+CD88+CD89+CF86+CF87+CF88+CF89=2,Fixo/30*FV$4,IF(CD86+CD87+CD88+CD89+CF86+CF87+CF88+CF89&gt;2,Fixo/30*FV$4+(CD86+CD87+CD88+CD89+CF86+CF87+CF88+CF89-2)*Cadeirante/30*FV$4)))+(CC86+CC87+CC88+CE86+CE87+CE88)*Percapita/30*FV$4+(CC89+CE89)*Crechee/30*FV$4,IF(C86=1,IF(CC86+CC87+CC88+CD86+CD87+CD88+CE86+CE87+CE88+CF86+CF87+CF88&lt;=15,(CC86+CC87+CC88+CE86+CE87+CE88)*Percapita/30*FV$4,IF(CC86+CC87+CC88+CD86+CD87+CD88+CE86+CE87+CE88+CF86+CF87+CF88&gt;=16,Fixo/30*FV$4+(CC86+CC87+CC88+CD86+CD87+CD88+CE86+CE87+CE88+CF86+CF87-16)*Percapita/30*FV$4))))))</f>
        <v>0</v>
      </c>
      <c r="FW86" s="177">
        <f>IF(C86=4,SUM(CG86+CG87+CG88+CI86+CI87+CI88)*Percapita/30*FW$4+(CH86+CH87+CH88+CJ86+CJ87+CJ88)*Cadeirante/30*FW$4,IF(C86=3,IF(CG89+CI89=10,Fixo/30*FW$4+(CG86+CG87+CG88+CI86+CI87+CI88)*Percapita/30*FW$4+(CH89+CJ89)*Cadeirante/30*FW$4,IF(CG89+CI89&lt;=9,(CG89+CI89)*Crechee/30*FW$4)+(CH89+CJ89)*Cadeirante/30*FW$4+(CG86+CG87+CG88+CI86+CI87+CI88)*Percapita/30*FW$4)+IF(CG89+CI89&gt;=11,Fixo/30*FW$4+(CG89+CI89-10)*Crechee/30*FW$4,0),IF(C86=2,IF(CH86+CH87+CH88+CH89+CJ86+CJ87+CJ88+CJ89=1,Cadeirante/30*FW$4,IF(CH86+CH87+CH88+CH89+CJ86+CJ87+CJ88+CJ89=2,Fixo/30*FW$4,IF(CH86+CH87+CH88+CH89+CJ86+CJ87+CJ88+CJ89&gt;2,Fixo/30*FW$4+(CH86+CH87+CH88+CH89+CJ86+CJ87+CJ88+CJ89-2)*Cadeirante/30*FW$4)))+(CG86+CG87+CG88+CI86+CI87+CI88)*Percapita/30*FW$4+(CG89+CI89)*Crechee/30*FW$4,IF(C86=1,IF(CG86+CG87+CG88+CH86+CH87+CH88+CI86+CI87+CI88+CJ86+CJ87+CJ88&lt;=15,(CG86+CG87+CG88+CI86+CI87+CI88)*Percapita/30*FW$4,IF(CG86+CG87+CG88+CH86+CH87+CH88+CI86+CI87+CI88+CJ86+CJ87+CJ88&gt;=16,Fixo/30*FW$4+(CG86+CG87+CG88+CH86+CH87+CH88+CI86+CI87+CI88+CJ86+CJ87-16)*Percapita/30*FW$4))))))</f>
        <v>0</v>
      </c>
      <c r="FX86" s="177">
        <f>IF(C86=4,SUM(CK86+CK87+CK88+CM86+CM87+CM88)*Percapita/30*FX$4+(CL86+CL87+CL88+CN86+CN87+CN88)*Cadeirante/30*FX$4,IF(C86=3,IF(CK89+CM89=10,Fixo/30*FX$4+(CK86+CK87+CK88+CM86+CM87+CM88)*Percapita/30*FX$4+(CL89+CN89)*Cadeirante/30*FX$4,IF(CK89+CM89&lt;=9,(CK89+CM89)*Crechee/30*FX$4)+(CL89+CN89)*Cadeirante/30*FX$4+(CK86+CK87+CK88+CM86+CM87+CM88)*Percapita/30*FX$4)+IF(CK89+CM89&gt;=11,Fixo/30*FX$4+(CK89+CM89-10)*Crechee/30*FX$4,0),IF(C86=2,IF(CL86+CL87+CL88+CL89+CN86+CN87+CN88+CN89=1,Cadeirante/30*FX$4,IF(CL86+CL87+CL88+CL89+CN86+CN87+CN88+CN89=2,Fixo/30*FX$4,IF(CL86+CL87+CL88+CL89+CN86+CN87+CN88+CN89&gt;2,Fixo/30*FX$4+(CL86+CL87+CL88+CL89+CN86+CN87+CN88+CN89-2)*Cadeirante/30*FX$4)))+(CK86+CK87+CK88+CM86+CM87+CM88)*Percapita/30*FX$4+(CK89+CM89)*Crechee/30*FX$4,IF(C86=1,IF(CK86+CK87+CK88+CL86+CL87+CL88+CM86+CM87+CM88+CN86+CN87+CN88&lt;=15,(CK86+CK87+CK88+CM86+CM87+CM88)*Percapita/30*FX$4,IF(CK86+CK87+CK88+CL86+CL87+CL88+CM86+CM87+CM88+CN86+CN87+CN88&gt;=16,Fixo/30*FX$4+(CK86+CK87+CK88+CL86+CL87+CL88+CM86+CM87+CM88+CN86+CN87-16)*Percapita/30*FX$4))))))</f>
        <v>0</v>
      </c>
      <c r="FY86" s="177">
        <f>IF(C86=4,SUM(CO86+CO87+CO88+CQ86+CQ87+CQ88)*Percapita/30*FY$4+(CP86+CP87+CP88+CR86+CR87+CR88)*Cadeirante/30*FY$4,IF(C86=3,IF(CO89+CQ89=10,Fixo/30*FY$4+(CO86+CO87+CO88+CQ86+CQ87+CQ88)*Percapita/30*FY$4+(CP89+CR89)*Cadeirante/30*FY$4,IF(CO89+CQ89&lt;=9,(CO89+CQ89)*Crechee/30*FY$4)+(CP89+CR89)*Cadeirante/30*FY$4+(CO86+CO87+CO88+CQ86+CQ87+CQ88)*Percapita/30*FY$4)+IF(CO89+CQ89&gt;=11,Fixo/30*FY$4+(CO89+CQ89-10)*Crechee/30*FY$4,0),IF(C86=2,IF(CP86+CP87+CP88+CP89+CR86+CR87+CR88+CR89=1,Cadeirante/30*FY$4,IF(CP86+CP87+CP88+CP89+CR86+CR87+CR88+CR89=2,Fixo/30*FY$4,IF(CP86+CP87+CP88+CP89+CR86+CR87+CR88+CR89&gt;2,Fixo/30*FY$4+(CP86+CP87+CP88+CP89+CR86+CR87+CR88+CR89-2)*Cadeirante/30*FY$4)))+(CO86+CO87+CO88+CQ86+CQ87+CQ88)*Percapita/30*FY$4+(CO89+CQ89)*Crechee/30*FY$4,IF(C86=1,IF(CO86+CO87+CO88+CP86+CP87+CP88+CQ86+CQ87+CQ88+CR86+CR87+CR88&lt;=15,(CO86+CO87+CO88+CQ86+CQ87+CQ88)*Percapita/30*FY$4,IF(CO86+CO87+CO88+CP86+CP87+CP88+CQ86+CQ87+CQ88+CR86+CR87+CR88&gt;=16,Fixo/30*FY$4+(CO86+CO87+CO88+CP86+CP87+CP88+CQ86+CQ87+CQ88+CR86+CR87-16)*Percapita/30*FY$4))))))</f>
        <v>0</v>
      </c>
      <c r="FZ86" s="177">
        <f>IF(C86=4,SUM(CS86+CS87+CS88+CU86+CU87+CU88)*Percapita/30*FZ$4+(CT86+CT87+CT88+CV86+CV87+CV88)*Cadeirante/30*FZ$4,IF(C86=3,IF(CS89+CU89=10,Fixo/30*FZ$4+(CS86+CS87+CS88+CU86+CU87+CU88)*Percapita/30*FZ$4+(CT89+CV89)*Cadeirante/30*FZ$4,IF(CS89+CU89&lt;=9,(CS89+CU89)*Crechee/30*FZ$4)+(CT89+CV89)*Cadeirante/30*FZ$4+(CS86+CS87+CS88+CU86+CU87+CU88)*Percapita/30*FZ$4)+IF(CS89+CU89&gt;=11,Fixo/30*FZ$4+(CS89+CU89-10)*Crechee/30*FZ$4,0),IF(C86=2,IF(CT86+CT87+CT88+CT89+CV86+CV87+CV88+CV89=1,Cadeirante/30*FZ$4,IF(CT86+CT87+CT88+CT89+CV86+CV87+CV88+CV89=2,Fixo/30*FZ$4,IF(CT86+CT87+CT88+CT89+CV86+CV87+CV88+CV89&gt;2,Fixo/30*FZ$4+(CT86+CT87+CT88+CT89+CV86+CV87+CV88+CV89-2)*Cadeirante/30*FZ$4)))+(CS86+CS87+CS88+CU86+CU87+CU88)*Percapita/30*FZ$4+(CS89+CU89)*Crechee/30*FZ$4,IF(C86=1,IF(CS86+CS87+CS88+CT86+CT87+CT88+CU86+CU87+CU88+CV86+CV87+CV88&lt;=15,(CS86+CS87+CS88+CU86+CU87+CU88)*Percapita/30*FZ$4,IF(CS86+CS87+CS88+CT86+CT87+CT88+CU86+CU87+CU88+CV86+CV87+CV88&gt;=16,Fixo/30*FZ$4+(CS86+CS87+CS88+CT86+CT87+CT88+CU86+CU87+CU88+CV86+CV87-16)*Percapita/30*FZ$4))))))</f>
        <v>0</v>
      </c>
      <c r="GA86" s="177">
        <f>IF(C86=4,SUM(CW86+CW87+CW88+CY86+CY87+CY88)*Percapita/30*GA$4+(CX86+CX87+CX88+CZ86+CZ87+CZ88)*Cadeirante/30*GA$4,IF(C86=3,IF(CW89+CY89=10,Fixo/30*GA$4+(CW86+CW87+CW88+CY86+CY87+CY88)*Percapita/30*GA$4+(CX89+CZ89)*Cadeirante/30*GA$4,IF(CW89+CY89&lt;=9,(CW89+CY89)*Crechee/30*GA$4)+(CX89+CZ89)*Cadeirante/30*GA$4+(CW86+CW87+CW88+CY86+CY87+CY88)*Percapita/30*GA$4)+IF(CW89+CY89&gt;=11,Fixo/30*GA$4+(CW89+CY89-10)*Crechee/30*GA$4,0),IF(C86=2,IF(CX86+CX87+CX88+CX89+CZ86+CZ87+CZ88+CZ89=1,Cadeirante/30*GA$4,IF(CX86+CX87+CX88+CX89+CZ86+CZ87+CZ88+CZ89=2,Fixo/30*GA$4,IF(CX86+CX87+CX88+CX89+CZ86+CZ87+CZ88+CZ89&gt;2,Fixo/30*GA$4+(CX86+CX87+CX88+CX89+CZ86+CZ87+CZ88+CZ89-2)*Cadeirante/30*GA$4)))+(CW86+CW87+CW88+CY86+CY87+CY88)*Percapita/30*GA$4+(CW89+CY89)*Crechee/30*GA$4,IF(C86=1,IF(CW86+CW87+CW88+CX86+CX87+CX88+CY86+CY87+CY88+CZ86+CZ87+CZ88&lt;=15,(CW86+CW87+CW88+CY86+CY87+CY88)*Percapita/30*GA$4,IF(CW86+CW87+CW88+CX86+CX87+CX88+CY86+CY87+CY88+CZ86+CZ87+CZ88&gt;=16,Fixo/30*GA$4+(CW86+CW87+CW88+CX86+CX87+CX88+CY86+CY87+CY88+CZ86+CZ87-16)*Percapita/30*GA$4))))))</f>
        <v>0</v>
      </c>
      <c r="GB86" s="177">
        <f>IF(C86=4,SUM(DA86+DA87+DA88+DC86+DC87+DC88)*Percapita/30*GB$4+(DB86+DB87+DB88+DD86+DD87+DD88)*Cadeirante/30*GB$4,IF(C86=3,IF(DA89+DC89=10,Fixo/30*GB$4+(DA86+DA87+DA88+DC86+DC87+DC88)*Percapita/30*GB$4+(DB89+DD89)*Cadeirante/30*GB$4,IF(DA89+DC89&lt;=9,(DA89+DC89)*Crechee/30*GB$4)+(DB89+DD89)*Cadeirante/30*GB$4+(DA86+DA87+DA88+DC86+DC87+DC88)*Percapita/30*GB$4)+IF(DA89+DC89&gt;=11,Fixo/30*GB$4+(DA89+DC89-10)*Crechee/30*GB$4,0),IF(C86=2,IF(DB86+DB87+DB88+DB89+DD86+DD87+DD88+DD89=1,Cadeirante/30*GB$4,IF(DB86+DB87+DB88+DB89+DD86+DD87+DD88+DD89=2,Fixo/30*GB$4,IF(DB86+DB87+DB88+DB89+DD86+DD87+DD88+DD89&gt;2,Fixo/30*GB$4+(DB86+DB87+DB88+DB89+DD86+DD87+DD88+DD89-2)*Cadeirante/30*GB$4)))+(DA86+DA87+DA88+DC86+DC87+DC88)*Percapita/30*GB$4+(DA89+DC89)*Crechee/30*GB$4,IF(C86=1,IF(DA86+DA87+DA88+DB86+DB87+DB88+DC86+DC87+DC88+DD86+DD87+DD88&lt;=15,(DA86+DA87+DA88+DC86+DC87+DC88)*Percapita/30*GB$4,IF(DA86+DA87+DA88+DB86+DB87+DB88+DC86+DC87+DC88+DD86+DD87+DD88&gt;=16,Fixo/30*GB$4+(DA86+DA87+DA88+DB86+DB87+DB88+DC86+DC87+DC88+DD86+DD87-16)*Percapita/30*GB$4))))))</f>
        <v>205.45600000000002</v>
      </c>
      <c r="GC86" s="177">
        <f>IF(C86=4,SUM(DE86+DE87+DE88+DG86+DG87+DG88)*Percapita/30*GC$4+(DF86+DF87+DF88+DH86+DH87+DH88)*Cadeirante/30*GC$4,IF(C86=3,IF(DE89+DG89=10,Fixo/30*GC$4+(DE86+DE87+DE88+DG86+DG87+DG88)*Percapita/30*GC$4+(DF89+DH89)*Cadeirante/30*GC$4,IF(DE89+DG89&lt;=9,(DE89+DG89)*Crechee/30*GC$4)+(DF89+DH89)*Cadeirante/30*GC$4+(DE86+DE87+DE88+DG86+DG87+DG88)*Percapita/30*GC$4)+IF(DE89+DG89&gt;=11,Fixo/30*GC$4+(DE89+DG89-10)*Crechee/30*GC$4,0),IF(C86=2,IF(DF86+DF87+DF88+DF89+DH86+DH87+DH88+DH89=1,Cadeirante/30*GC$4,IF(DF86+DF87+DF88+DF89+DH86+DH87+DH88+DH89=2,Fixo/30*GC$4,IF(DF86+DF87+DF88+DF89+DH86+DH87+DH88+DH89&gt;2,Fixo/30*GC$4+(DF86+DF87+DF88+DF89+DH86+DH87+DH88+DH89-2)*Cadeirante/30*GC$4)))+(DE86+DE87+DE88+DG86+DG87+DG88)*Percapita/30*GC$4+(DE89+DG89)*Crechee/30*GC$4,IF(C86=1,IF(DE86+DE87+DE88+DF86+DF87+DF88+DG86+DG87+DG88+DH86+DH87+DH88&lt;=15,(DE86+DE87+DE88+DG86+DG87+DG88)*Percapita/30*GC$4,IF(DE86+DE87+DE88+DF86+DF87+DF88+DG86+DG87+DG88+DH86+DH87+DH88&gt;=16,Fixo/30*GC$4+(DE86+DE87+DE88+DF86+DF87+DF88+DG86+DG87+DG88+DH86+DH87-16)*Percapita/30*GC$4))))))</f>
        <v>0</v>
      </c>
      <c r="GD86" s="177">
        <f>IF(C86=4,SUM(DI86+DI87+DI88+DK86+DK87+DK88)*Percapita/30*GD$4+(DJ86+DJ87+DJ88+DL86+DL87+DL88)*Cadeirante/30*GD$4,IF(C86=3,IF(DI89+DK89=10,Fixo/30*GD$4+(DI86+DI87+DI88+DK86+DK87+DK88)*Percapita/30*GD$4+(DJ89+DL89)*Cadeirante/30*GD$4,IF(DI89+DK89&lt;=9,(DI89+DK89)*Crechee/30*GD$4)+(DJ89+DL89)*Cadeirante/30*GD$4+(DI86+DI87+DI88+DK86+DK87+DK88)*Percapita/30*GD$4)+IF(DI89+DK89&gt;=11,Fixo/30*GD$4+(DI89+DK89-10)*Crechee/30*GD$4,0),IF(C86=2,IF(DJ86+DJ87+DJ88+DJ89+DL86+DL87+DL88+DL89=1,Cadeirante/30*GD$4,IF(DJ86+DJ87+DJ88+DJ89+DL86+DL87+DL88+DL89=2,Fixo/30*GD$4,IF(DJ86+DJ87+DJ88+DJ89+DL86+DL87+DL88+DL89&gt;2,Fixo/30*GD$4+(DJ86+DJ87+DJ88+DJ89+DL86+DL87+DL88+DL89-2)*Cadeirante/30*GD$4)))+(DI86+DI87+DI88+DK86+DK87+DK88)*Percapita/30*GD$4+(DI89+DK89)*Crechee/30*GD$4,IF(C86=1,IF(DI86+DI87+DI88+DJ86+DJ87+DJ88+DK86+DK87+DK88+DL86+DL87+DL88&lt;=15,(DI86+DI87+DI88+DK86+DK87+DK88)*Percapita/30*GD$4,IF(DI86+DI87+DI88+DJ86+DJ87+DJ88+DK86+DK87+DK88+DL86+DL87+DL88&gt;=16,Fixo/30*GD$4+(DI86+DI87+DI88+DJ86+DJ87+DJ88+DK86+DK87+DK88+DL86+DL87-16)*Percapita/30*GD$4))))))</f>
        <v>0</v>
      </c>
      <c r="GE86" s="177">
        <f>IF(C86=4,SUM(DM86+DM87+DM88+DO86+DO87+DO88)*Percapita/30*GE$4+(DN86+DN87+DN88+DP86+DP87+DP88)*Cadeirante/30*GE$4,IF(C86=3,IF(DM89+DO89=10,Fixo/30*GE$4+(DM86+DM87+DM88+DO86+DO87+DO88)*Percapita/30*GE$4+(DN89+DP89)*Cadeirante/30*GE$4,IF(DM89+DO89&lt;=9,(DM89+DO89)*Crechee/30*GE$4)+(DN89+DP89)*Cadeirante/30*GE$4+(DM86+DM87+DM88+DO86+DO87+DO88)*Percapita/30*GE$4)+IF(DM89+DO89&gt;=11,Fixo/30*GE$4+(DM89+DO89-10)*Crechee/30*GE$4,0),IF(C86=2,IF(DN86+DN87+DN88+DN89+DP86+DP87+DP88+DP89=1,Cadeirante/30*GE$4,IF(DN86+DN87+DN88+DN89+DP86+DP87+DP88+DP89=2,Fixo/30*GE$4,IF(DN86+DN87+DN88+DN89+DP86+DP87+DP88+DP89&gt;2,Fixo/30*GE$4+(DN86+DN87+DN88+DN89+DP86+DP87+DP88+DP89-2)*Cadeirante/30*GE$4)))+(DM86+DM87+DM88+DO86+DO87+DO88)*Percapita/30*GE$4+(DM89+DO89)*Crechee/30*GE$4,IF(C86=1,IF(DM86+DM87+DM88+DN86+DN87+DN88+DO86+DO87+DO88+DP86+DP87+DP88&lt;=15,(DM86+DM87+DM88+DO86+DO87+DO88)*Percapita/30*GE$4,IF(DM86+DM87+DM88+DN86+DN87+DN88+DO86+DO87+DO88+DP86+DP87+DP88&gt;=16,Fixo/30*GE$4+(DM86+DM87+DM88+DN86+DN87+DN88+DO86+DO87+DO88+DP86+DP87-16)*Percapita/30*GE$4))))))</f>
        <v>0</v>
      </c>
      <c r="GF86" s="177">
        <f>IF(C86=4,SUM(DQ86+DQ87+DQ88+DS86+DS87+DS88)*Percapita/30*GF$4+(DR86+DR87+DR88+DT86+DT87+DT88)*Cadeirante/30*GF$4,IF(C86=3,IF(DQ89+DS89=10,Fixo/30*GF$4+(DQ86+DQ87+DQ88+DS86+DS87+DS88)*Percapita/30*GF$4+(DR89+DT89)*Cadeirante/30*GF$4,IF(DQ89+DS89&lt;=9,(DQ89+DS89)*Crechee/30*GF$4)+(DR89+DT89)*Cadeirante/30*GF$4+(DQ86+DQ87+DQ88+DS86+DS87+DS88)*Percapita/30*GF$4)+IF(DQ89+DS89&gt;=11,Fixo/30*GF$4+(DQ89+DS89-10)*Crechee/30*GF$4,0),IF(C86=2,IF(DR86+DR87+DR88+DR89+DT86+DT87+DT88+DT89=1,Cadeirante/30*GF$4,IF(DR86+DR87+DR88+DR89+DT86+DT87+DT88+DT89=2,Fixo/30*GF$4,IF(DR86+DR87+DR88+DR89+DT86+DT87+DT88+DT89&gt;2,Fixo/30*GF$4+(DR86+DR87+DR88+DR89+DT86+DT87+DT88+DT89-2)*Cadeirante/30*GF$4)))+(DQ86+DQ87+DQ88+DS86+DS87+DS88)*Percapita/30*GF$4+(DQ89+DS89)*Crechee/30*GF$4,IF(C86=1,IF(DQ86+DQ87+DQ88+DR86+DR87+DR88+DS86+DS87+DS88+DT86+DT87+DT88&lt;=15,(DQ86+DQ87+DQ88+DS86+DS87+DS88)*Percapita/30*GF$4,IF(DQ86+DQ87+DQ88+DR86+DR87+DR88+DS86+DS87+DS88+DT86+DT87+DT88&gt;=16,Fixo/30*GF$4+(DQ86+DQ87+DQ88+DR86+DR87+DR88+DS86+DS87+DS88+DT86+DT87-16)*Percapita/30*GF$4))))))</f>
        <v>0</v>
      </c>
      <c r="GG86" s="177">
        <f>IF(C86=4,SUM(DU86+DU87+DU88+DW86+DW87+DW88)*Percapita/30*GG$4+(DV86+DV87+DV88+DX86+DX87+DX88)*Cadeirante/30*GG$4,IF(C86=3,IF(DU89+DW89=10,Fixo/30*GG$4+(DU86+DU87+DU88+DW86+DW87+DW88)*Percapita/30*GG$4+(DV89+DX89)*Cadeirante/30*GG$4,IF(DU89+DW89&lt;=9,(DU89+DW89)*Crechee/30*GG$4)+(DV89+DX89)*Cadeirante/30*GG$4+(DU86+DU87+DU88+DW86+DW87+DW88)*Percapita/30*GG$4)+IF(DU89+DW89&gt;=11,Fixo/30*GG$4+(DU89+DW89-10)*Crechee/30*GG$4,0),IF(C86=2,IF(DV86+DV87+DV88+DV89+DX86+DX87+DX88+DX89=1,Cadeirante/30*GG$4,IF(DV86+DV87+DV88+DV89+DX86+DX87+DX88+DX89=2,Fixo/30*GG$4,IF(DV86+DV87+DV88+DV89+DX86+DX87+DX88+DX89&gt;2,Fixo/30*GG$4+(DV86+DV87+DV88+DV89+DX86+DX87+DX88+DX89-2)*Cadeirante/30*GG$4)))+(DU86+DU87+DU88+DW86+DW87+DW88)*Percapita/30*GG$4+(DU89+DW89)*Crechee/30*GG$4,IF(C86=1,IF(DU86+DU87+DU88+DV86+DV87+DV88+DW86+DW87+DW88+DX86+DX87+DX88&lt;=15,(DU86+DU87+DU88+DW86+DW87+DW88)*Percapita/30*GG$4,IF(DU86+DU87+DU88+DV86+DV87+DV88+DW86+DW87+DW88+DX86+DX87+DX88&gt;=16,Fixo/30*GG$4+(DU86+DU87+DU88+DV86+DV87+DV88+DW86+DW87+DW88+DX86+DX87-16)*Percapita/30*GG$4))))))</f>
        <v>0</v>
      </c>
      <c r="GH86" s="177">
        <f>IF(C86=4,SUM(DY86+DY87+DY88+EA86+EA87+EA88)*Percapita/30*GH$4+(DZ86+DZ87+DZ88+EB86+EB87+EB88)*Cadeirante/30*GH$4,IF(C86=3,IF(DY89+EA89=10,Fixo/30*GH$4+(DY86+DY87+DY88+EA86+EA87+EA88)*Percapita/30*GH$4+(DZ89+EB89)*Cadeirante/30*GH$4,IF(DY89+EA89&lt;=9,(DY89+EA89)*Crechee/30*GH$4)+(DZ89+EB89)*Cadeirante/30*GH$4+(DY86+DY87+DY88+EA86+EA87+EA88)*Percapita/30*GH$4)+IF(DY89+EA89&gt;=11,Fixo/30*GH$4+(DY89+EA89-10)*Crechee/30*GH$4,0),IF(C86=2,IF(DZ86+DZ87+DZ88+DZ89+EB86+EB87+EB88+EB89=1,Cadeirante/30*GH$4,IF(DZ86+DZ87+DZ88+DZ89+EB86+EB87+EB88+EB89=2,Fixo/30*GH$4,IF(DZ86+DZ87+DZ88+DZ89+EB86+EB87+EB88+EB89&gt;2,Fixo/30*GH$4+(DZ86+DZ87+DZ88+DZ89+EB86+EB87+EB88+EB89-2)*Cadeirante/30*GH$4)))+(DY86+DY87+DY88+EA86+EA87+EA88)*Percapita/30*GH$4+(DY89+EA89)*Crechee/30*GH$4,IF(C86=1,IF(DY86+DY87+DY88+DZ86+DZ87+DZ88+EA86+EA87+EA88+EB86+EB87+EB88&lt;=15,(DY86+DY87+DY88+EA86+EA87+EA88)*Percapita/30*GH$4,IF(DY86+DY87+DY88+DZ86+DZ87+DZ88+EA86+EA87+EA88+EB86+EB87+EB88&gt;=16,Fixo/30*GH$4+(DY86+DY87+DY88+DZ86+DZ87+DZ88+EA86+EA87+EA88+EB86+EB87-16)*Percapita/30*GH$4))))))</f>
        <v>0</v>
      </c>
      <c r="GI86" s="177">
        <f>IF(C86=4,SUM(EC86+EC87+EC88+EE86+EE87+EE88)*Percapita/30*GI$4+(ED86+ED87+ED88+EF86+EF87+EF88)*Cadeirante/30*GI$4,IF(C86=3,IF(EC89+EE89=10,Fixo/30*GI$4+(EC86+EC87+EC88+EE86+EE87+EE88)*Percapita/30*GI$4+(ED89+EF89)*Cadeirante/30*GI$4,IF(EC89+EE89&lt;=9,(EC89+EE89)*Crechee/30*GI$4)+(ED89+EF89)*Cadeirante/30*GI$4+(EC86+EC87+EC88+EE86+EE87+EE88)*Percapita/30*GI$4)+IF(EC89+EE89&gt;=11,Fixo/30*GI$4+(EC89+EE89-10)*Crechee/30*GI$4,0),IF(C86=2,IF(ED86+ED87+ED88+ED89+EF86+EF87+EF88+EF89=1,Cadeirante/30*GI$4,IF(ED86+ED87+ED88+ED89+EF86+EF87+EF88+EF89=2,Fixo/30*GI$4,IF(ED86+ED87+ED88+ED89+EF86+EF87+EF88+EF89&gt;2,Fixo/30*GI$4+(ED86+ED87+ED88+ED89+EF86+EF87+EF88+EF89-2)*Cadeirante/30*GI$4)))+(EC86+EC87+EC88+EE86+EE87+EE88)*Percapita/30*GI$4+(EC89+EE89)*Crechee/30*GI$4,IF(C86=1,IF(EC86+EC87+EC88+ED86+ED87+ED88+EE86+EE87+EE88+EF86+EF87+EF88&lt;=15,(EC86+EC87+EC88+EE86+EE87+EE88)*Percapita/30*GI$4,IF(EC86+EC87+EC88+ED86+ED87+ED88+EE86+EE87+EE88+EF86+EF87+EF88&gt;=16,Fixo/30*GI$4+(EC86+EC87+EC88+ED86+ED87+ED88+EE86+EE87+EE88+EF86+EF87-16)*Percapita/30*GI$4))))))</f>
        <v>0</v>
      </c>
      <c r="GJ86" s="177">
        <f>IF(C86=4,SUM(EG86+EG87+EG88+EI86+EI87+EI88)*Percapita/30*GJ$4+(EH86+EH87+EH88+EJ86+EJ87+EJ88)*Cadeirante/30*GJ$4,IF(C86=3,IF(EG89+EI89=10,Fixo/30*GJ$4+(EG86+EG87+EG88+EI86+EI87+EI88)*Percapita/30*GJ$4+(EH89+EJ89)*Cadeirante/30*GJ$4,IF(EG89+EI89&lt;=9,(EG89+EI89)*Crechee/30*GJ$4)+(EH89+EJ89)*Cadeirante/30*GJ$4+(EG86+EG87+EG88+EI86+EI87+EI88)*Percapita/30*GJ$4)+IF(EG89+EI89&gt;=11,Fixo/30*GJ$4+(EG89+EI89-10)*Crechee/30*GJ$4,0),IF(C86=2,IF(EH86+EH87+EH88+EH89+EJ86+EJ87+EJ88+EJ89=1,Cadeirante/30*GJ$4,IF(EH86+EH87+EH88+EH89+EJ86+EJ87+EJ88+EJ89=2,Fixo/30*GJ$4,IF(EH86+EH87+EH88+EH89+EJ86+EJ87+EJ88+EJ89&gt;2,Fixo/30*GJ$4+(EH86+EH87+EH88+EH89+EJ86+EJ87+EJ88+EJ89-2)*Cadeirante/30*GJ$4)))+(EG86+EG87+EG88+EI86+EI87+EI88)*Percapita/30*GJ$4+(EG89+EI89)*Crechee/30*GJ$4,IF(C86=1,IF(EG86+EG87+EG88+EH86+EH87+EH88+EI86+EI87+EI88+EJ86+EJ87+EJ88&lt;=15,(EG86+EG87+EG88+EI86+EI87+EI88)*Percapita/30*GJ$4,IF(EG86+EG87+EG88+EH86+EH87+EH88+EI86+EI87+EI88+EJ86+EJ87+EJ88&gt;=16,Fixo/30*GJ$4+(EG86+EG87+EG88+EH86+EH87+EH88+EI86+EI87+EI88+EJ86+EJ87-16)*Percapita/30*GJ$4))))))</f>
        <v>0</v>
      </c>
      <c r="GK86" s="178"/>
      <c r="GL86" s="103">
        <f t="shared" si="102"/>
        <v>0</v>
      </c>
      <c r="GM86" s="124"/>
      <c r="GN86" s="104">
        <f>SUMIF(V86:V89,"&lt;0")*Cadeirante/30*GN$4+SUMIF(X86:X89,"&lt;0")*Cadeirante/30*GN$4</f>
        <v>0</v>
      </c>
      <c r="GO86" s="104">
        <f>SUMIF(Z86:Z89,"&lt;0")*Cadeirante/30*GO$4+SUMIF(AB86:AB89,"&lt;0")*Cadeirante/30*GO$4</f>
        <v>0</v>
      </c>
      <c r="GP86" s="104">
        <f>SUMIF(AD86:AD89,"&lt;0")*Cadeirante/30*GP$4+SUMIF(AF86:AF89,"&lt;0")*Cadeirante/30*GP$4</f>
        <v>0</v>
      </c>
      <c r="GQ86" s="104">
        <f>SUMIF(AH86:AH89,"&lt;0")*Cadeirante/30*GQ$4+SUMIF(AJ86:AJ89,"&lt;0")*Cadeirante/30*GQ$4</f>
        <v>0</v>
      </c>
      <c r="GR86" s="104">
        <f>SUMIF(AL86:AL89,"&lt;0")*Cadeirante/30*GR$4+SUMIF(AN86:AN89,"&lt;0")*Cadeirante/30*GR$4</f>
        <v>0</v>
      </c>
      <c r="GS86" s="104">
        <f>SUMIF(AP86:AP89,"&lt;0")*Cadeirante/30*GS$4+SUMIF(AR86:AR89,"&lt;0")*Cadeirante/30*GS$4</f>
        <v>0</v>
      </c>
      <c r="GT86" s="104">
        <f>SUMIF(AT86:AT89,"&lt;0")*Cadeirante/30*GT$4+SUMIF(AV86:AV89,"&lt;0")*Cadeirante/30*GT$4</f>
        <v>0</v>
      </c>
      <c r="GU86" s="104">
        <f>SUMIF(AX86:AX89,"&lt;0")*Cadeirante/30*GU$4+SUMIF(AZ86:AZ89,"&lt;0")*Cadeirante/30*GU$4</f>
        <v>0</v>
      </c>
      <c r="GV86" s="104">
        <f>SUMIF(BB86:BB89,"&lt;0")*Cadeirante/30*GV$4+SUMIF(BD86:BD89,"&lt;0")*Cadeirante/30*GV$4</f>
        <v>0</v>
      </c>
      <c r="GW86" s="104">
        <f>SUMIF(BF86:BF89,"&lt;0")*Cadeirante/30*GW$4+SUMIF(BH86:BH89,"&lt;0")*Cadeirante/30*GW$4</f>
        <v>0</v>
      </c>
      <c r="GX86" s="104">
        <f>SUMIF(BJ86:BJ89,"&lt;0")*Cadeirante/30*GX$4+SUMIF(BL86:BL89,"&lt;0")*Cadeirante/30*GX$4</f>
        <v>0</v>
      </c>
      <c r="GY86" s="104">
        <f>SUMIF(BN86:BN89,"&lt;0")*Cadeirante/30*GY$4+SUMIF(BP86:BP89,"&lt;0")*Cadeirante/30*GY$4</f>
        <v>0</v>
      </c>
      <c r="GZ86" s="104">
        <f>SUMIF(BR86:BR89,"&lt;0")*Cadeirante/30*GZ$4+SUMIF(BT86:BT89,"&lt;0")*Cadeirante/30*GZ$4</f>
        <v>0</v>
      </c>
      <c r="HA86" s="104">
        <f>SUMIF(BV86:BV89,"&lt;0")*Cadeirante/30*HA$4+SUMIF(BX86:BX89,"&lt;0")*Cadeirante/30*HA$4</f>
        <v>0</v>
      </c>
      <c r="HB86" s="104">
        <f>SUMIF(BZ86:BZ89,"&lt;0")*Cadeirante/30*HB$4+SUMIF(CB86:CB89,"&lt;0")*Cadeirante/30*HB$4</f>
        <v>0</v>
      </c>
      <c r="HC86" s="104">
        <f>SUMIF(CD86:CD89,"&lt;0")*Cadeirante/30*HC$4+SUMIF(CF86:CF89,"&lt;0")*Cadeirante/30*HC$4</f>
        <v>0</v>
      </c>
      <c r="HD86" s="104">
        <f>SUMIF(CH86:CH89,"&lt;0")*Cadeirante/30*HD$4+SUMIF(CJ86:CJ89,"&lt;0")*Cadeirante/30*HD$4</f>
        <v>0</v>
      </c>
      <c r="HE86" s="104">
        <f>SUMIF(CL86:CL89,"&lt;0")*Cadeirante/30*HE$4+SUMIF(CN86:CN89,"&lt;0")*Cadeirante/30*HE$4</f>
        <v>0</v>
      </c>
      <c r="HF86" s="104">
        <f>SUMIF(CP86:CP89,"&lt;0")*Cadeirante/30*HF$4+SUMIF(CR86:CR89,"&lt;0")*Cadeirante/30*HF$4</f>
        <v>0</v>
      </c>
      <c r="HG86" s="104">
        <f>SUMIF(CT86:CT89,"&lt;0")*Cadeirante/30*HG$4+SUMIF(CV86:CV89,"&lt;0")*Cadeirante/30*HG$4</f>
        <v>0</v>
      </c>
      <c r="HH86" s="104">
        <f>SUMIF(CX86:CX89,"&lt;0")*Cadeirante/30*HH$4+SUMIF(CZ86:CZ89,"&lt;0")*Cadeirante/30*HH$4</f>
        <v>0</v>
      </c>
      <c r="HI86" s="104">
        <f>SUMIF(DB86:DB89,"&lt;0")*Cadeirante/30*HI$4+SUMIF(DD86:DD89,"&lt;0")*Cadeirante/30*HI$4</f>
        <v>0</v>
      </c>
      <c r="HJ86" s="104">
        <f>SUMIF(DF86:DF89,"&lt;0")*Cadeirante/30*HJ$4+SUMIF(DH86:DH89,"&lt;0")*Cadeirante/30*HJ$4</f>
        <v>0</v>
      </c>
      <c r="HK86" s="104">
        <f>SUMIF(DJ86:DJ89,"&lt;0")*Cadeirante/30*HK$4+SUMIF(DL86:DL89,"&lt;0")*Cadeirante/30*HK$4</f>
        <v>0</v>
      </c>
      <c r="HL86" s="104">
        <f>SUMIF(DN86:DN89,"&lt;0")*Cadeirante/30*HL$4+SUMIF(DP86:DP89,"&lt;0")*Cadeirante/30*HL$4</f>
        <v>0</v>
      </c>
      <c r="HM86" s="104">
        <f>SUMIF(DR86:DR89,"&lt;0")*Cadeirante/30*HM$4+SUMIF(DT86:DT89,"&lt;0")*Cadeirante/30*HM$4</f>
        <v>0</v>
      </c>
      <c r="HN86" s="104">
        <f>SUMIF(DV86:DV89,"&lt;0")*Cadeirante/30*HN$4+SUMIF(DX86:DX89,"&lt;0")*Cadeirante/30*HN$4</f>
        <v>0</v>
      </c>
      <c r="HO86" s="104">
        <f>SUMIF(DZ86:DZ89,"&lt;0")*Cadeirante/30*HO$4+SUMIF(EB86:EB89,"&lt;0")*Cadeirante/30*HO$4</f>
        <v>0</v>
      </c>
      <c r="HP86" s="104">
        <f>SUMIF(ED86:ED89,"&lt;0")*Cadeirante/30*HP$4+SUMIF(EF86:EF89,"&lt;0")*Cadeirante/30*HP$4</f>
        <v>0</v>
      </c>
      <c r="HQ86" s="64"/>
      <c r="HR86" s="64"/>
      <c r="HS86" s="64"/>
      <c r="HT86" s="64"/>
      <c r="HU86" s="64"/>
      <c r="HV86" s="64"/>
      <c r="HW86" s="176">
        <v>17629.309999999998</v>
      </c>
      <c r="HX86" s="64"/>
      <c r="HY86" s="280">
        <f>IF(ISTEXT(EM86), VALUE(EM86), EM86)</f>
        <v>0</v>
      </c>
      <c r="HZ86" s="280">
        <f>IF(ISTEXT(EN86), VALUE(EN86), EN86)</f>
        <v>0</v>
      </c>
      <c r="IA86" s="280">
        <f>IF(ISTEXT(EO86), VALUE(EO86), EO86)</f>
        <v>0</v>
      </c>
      <c r="IB86" s="64" t="b">
        <f>HW86=FE86</f>
        <v>0</v>
      </c>
      <c r="IC86" s="64"/>
    </row>
    <row r="87" spans="1:237" s="106" customFormat="1" ht="22.5" customHeight="1" x14ac:dyDescent="0.25">
      <c r="A87" s="368" t="s">
        <v>3258</v>
      </c>
      <c r="B87" s="369" t="s">
        <v>3259</v>
      </c>
      <c r="C87" s="370" t="s">
        <v>3191</v>
      </c>
      <c r="D87" s="371" t="s">
        <v>3260</v>
      </c>
      <c r="E87" s="371" t="s">
        <v>3261</v>
      </c>
      <c r="F87" s="372" t="s">
        <v>3181</v>
      </c>
      <c r="G87" s="372" t="s">
        <v>3182</v>
      </c>
      <c r="H87" s="373" t="s">
        <v>1328</v>
      </c>
      <c r="I87" s="374" t="s">
        <v>1328</v>
      </c>
      <c r="J87" s="421" t="s">
        <v>3183</v>
      </c>
      <c r="K87" s="421" t="s">
        <v>3185</v>
      </c>
      <c r="L87" s="329">
        <f>CONTINUA!BV87</f>
        <v>0</v>
      </c>
      <c r="M87" s="329">
        <f>CONTINUA!BW87</f>
        <v>0</v>
      </c>
      <c r="N87" s="657"/>
      <c r="O87" s="658" t="s">
        <v>3342</v>
      </c>
      <c r="P87" s="659">
        <v>0</v>
      </c>
      <c r="Q87" s="400">
        <v>41</v>
      </c>
      <c r="R87" s="401"/>
      <c r="S87" s="400"/>
      <c r="T87" s="401"/>
      <c r="U87" s="400"/>
      <c r="V87" s="401"/>
      <c r="W87" s="400"/>
      <c r="X87" s="401"/>
      <c r="Y87" s="400"/>
      <c r="Z87" s="401"/>
      <c r="AA87" s="400"/>
      <c r="AB87" s="401"/>
      <c r="AC87" s="400"/>
      <c r="AD87" s="401"/>
      <c r="AE87" s="400"/>
      <c r="AF87" s="401"/>
      <c r="AG87" s="400"/>
      <c r="AH87" s="401"/>
      <c r="AI87" s="400"/>
      <c r="AJ87" s="401"/>
      <c r="AK87" s="400">
        <v>1</v>
      </c>
      <c r="AL87" s="401"/>
      <c r="AM87" s="400"/>
      <c r="AN87" s="401"/>
      <c r="AO87" s="400">
        <v>1</v>
      </c>
      <c r="AP87" s="401"/>
      <c r="AQ87" s="400"/>
      <c r="AR87" s="401"/>
      <c r="AS87" s="400"/>
      <c r="AT87" s="401"/>
      <c r="AU87" s="400"/>
      <c r="AV87" s="401"/>
      <c r="AW87" s="400"/>
      <c r="AX87" s="401"/>
      <c r="AY87" s="400"/>
      <c r="AZ87" s="401"/>
      <c r="BA87" s="400"/>
      <c r="BB87" s="401"/>
      <c r="BC87" s="400"/>
      <c r="BD87" s="401"/>
      <c r="BE87" s="400"/>
      <c r="BF87" s="401"/>
      <c r="BG87" s="400"/>
      <c r="BH87" s="401"/>
      <c r="BI87" s="400"/>
      <c r="BJ87" s="401"/>
      <c r="BK87" s="400"/>
      <c r="BL87" s="401"/>
      <c r="BM87" s="400">
        <v>1</v>
      </c>
      <c r="BN87" s="401"/>
      <c r="BO87" s="400"/>
      <c r="BP87" s="401"/>
      <c r="BQ87" s="400">
        <v>1</v>
      </c>
      <c r="BR87" s="401"/>
      <c r="BS87" s="400"/>
      <c r="BT87" s="401"/>
      <c r="BU87" s="400"/>
      <c r="BV87" s="401"/>
      <c r="BW87" s="400"/>
      <c r="BX87" s="401"/>
      <c r="BY87" s="400"/>
      <c r="BZ87" s="401"/>
      <c r="CA87" s="400"/>
      <c r="CB87" s="401"/>
      <c r="CC87" s="400"/>
      <c r="CD87" s="401"/>
      <c r="CE87" s="400"/>
      <c r="CF87" s="401"/>
      <c r="CG87" s="400"/>
      <c r="CH87" s="401"/>
      <c r="CI87" s="400"/>
      <c r="CJ87" s="401"/>
      <c r="CK87" s="400"/>
      <c r="CL87" s="401"/>
      <c r="CM87" s="400"/>
      <c r="CN87" s="401"/>
      <c r="CO87" s="400"/>
      <c r="CP87" s="401"/>
      <c r="CQ87" s="400"/>
      <c r="CR87" s="401"/>
      <c r="CS87" s="400"/>
      <c r="CT87" s="401"/>
      <c r="CU87" s="400"/>
      <c r="CV87" s="401"/>
      <c r="CW87" s="400"/>
      <c r="CX87" s="401"/>
      <c r="CY87" s="400"/>
      <c r="CZ87" s="401"/>
      <c r="DA87" s="400"/>
      <c r="DB87" s="401"/>
      <c r="DC87" s="400"/>
      <c r="DD87" s="401"/>
      <c r="DE87" s="400"/>
      <c r="DF87" s="401"/>
      <c r="DG87" s="400"/>
      <c r="DH87" s="401"/>
      <c r="DI87" s="400"/>
      <c r="DJ87" s="401"/>
      <c r="DK87" s="400"/>
      <c r="DL87" s="401"/>
      <c r="DM87" s="400"/>
      <c r="DN87" s="401"/>
      <c r="DO87" s="400"/>
      <c r="DP87" s="401"/>
      <c r="DQ87" s="400"/>
      <c r="DR87" s="401"/>
      <c r="DS87" s="400"/>
      <c r="DT87" s="401"/>
      <c r="DU87" s="400"/>
      <c r="DV87" s="401"/>
      <c r="DW87" s="400"/>
      <c r="DX87" s="401"/>
      <c r="DY87" s="400"/>
      <c r="DZ87" s="401"/>
      <c r="EA87" s="400"/>
      <c r="EB87" s="401"/>
      <c r="EC87" s="400"/>
      <c r="ED87" s="401"/>
      <c r="EE87" s="400"/>
      <c r="EF87" s="401"/>
      <c r="EG87" s="400"/>
      <c r="EH87" s="401"/>
      <c r="EI87" s="400"/>
      <c r="EJ87" s="447"/>
      <c r="EK87" s="511"/>
      <c r="EL87" s="514"/>
      <c r="EM87" s="448"/>
      <c r="EN87" s="344"/>
      <c r="EO87" s="345"/>
      <c r="EP87" s="171">
        <f t="shared" si="95"/>
        <v>41</v>
      </c>
      <c r="EQ87" s="171">
        <f t="shared" si="96"/>
        <v>4</v>
      </c>
      <c r="ER87" s="171">
        <f t="shared" si="97"/>
        <v>0</v>
      </c>
      <c r="ES87" s="171">
        <f t="shared" si="98"/>
        <v>0</v>
      </c>
      <c r="ET87" s="171">
        <f t="shared" si="99"/>
        <v>0</v>
      </c>
      <c r="EU87" s="171">
        <f t="shared" si="100"/>
        <v>0</v>
      </c>
      <c r="EV87" s="172">
        <f t="shared" si="101"/>
        <v>45</v>
      </c>
      <c r="EW87" s="173"/>
      <c r="EX87" s="248">
        <f t="shared" si="113"/>
        <v>0</v>
      </c>
      <c r="EY87" s="174">
        <f>(L87*regular)+(M87*Cadeirantee)</f>
        <v>0</v>
      </c>
      <c r="EZ87" s="249">
        <f>SUMIF(FG87:GJ87,"&gt;0")</f>
        <v>0</v>
      </c>
      <c r="FA87" s="249">
        <f>SUMIF(FG87:GJ87,"&lt;0")+SUMIF(GN87:HP87,"&lt;0")</f>
        <v>0</v>
      </c>
      <c r="FB87" s="174">
        <v>0</v>
      </c>
      <c r="FC87" s="126">
        <f>N87*km*'VALORES TABELA'!$B$13</f>
        <v>0</v>
      </c>
      <c r="FD87" s="250">
        <f t="shared" ref="FD87:FD90" si="114">GL87</f>
        <v>0</v>
      </c>
      <c r="FE87" s="105"/>
      <c r="FF87" s="119"/>
      <c r="FG87" s="119"/>
      <c r="FH87" s="119"/>
      <c r="FI87" s="119"/>
      <c r="FJ87" s="119"/>
      <c r="FK87" s="119"/>
      <c r="FL87" s="119"/>
      <c r="FM87" s="119"/>
      <c r="FN87" s="119"/>
      <c r="FO87" s="119"/>
      <c r="FP87" s="119"/>
      <c r="FQ87" s="119"/>
      <c r="FR87" s="119"/>
      <c r="FS87" s="119"/>
      <c r="FT87" s="119"/>
      <c r="FU87" s="119"/>
      <c r="FV87" s="119"/>
      <c r="FW87" s="119"/>
      <c r="FX87" s="119"/>
      <c r="FY87" s="119"/>
      <c r="FZ87" s="119"/>
      <c r="GA87" s="119"/>
      <c r="GB87" s="119"/>
      <c r="GC87" s="119"/>
      <c r="GD87" s="119"/>
      <c r="GE87" s="119"/>
      <c r="GF87" s="119"/>
      <c r="GG87" s="119"/>
      <c r="GH87" s="119"/>
      <c r="GI87" s="119"/>
      <c r="GJ87" s="119"/>
      <c r="GK87" s="251"/>
      <c r="GL87" s="103">
        <f t="shared" si="102"/>
        <v>0</v>
      </c>
      <c r="GM87" s="124"/>
      <c r="GN87" s="104"/>
      <c r="GO87" s="104"/>
      <c r="GP87" s="104"/>
      <c r="GQ87" s="104"/>
      <c r="GR87" s="104"/>
      <c r="GS87" s="104"/>
      <c r="GT87" s="104"/>
      <c r="GU87" s="104"/>
      <c r="GV87" s="104"/>
      <c r="GW87" s="104"/>
      <c r="GX87" s="104"/>
      <c r="GY87" s="104"/>
      <c r="GZ87" s="104"/>
      <c r="HA87" s="104"/>
      <c r="HB87" s="104"/>
      <c r="HC87" s="104"/>
      <c r="HD87" s="104"/>
      <c r="HE87" s="104"/>
      <c r="HF87" s="104"/>
      <c r="HG87" s="104"/>
      <c r="HH87" s="104"/>
      <c r="HI87" s="104"/>
      <c r="HJ87" s="104"/>
      <c r="HK87" s="104"/>
      <c r="HL87" s="104"/>
      <c r="HM87" s="104"/>
      <c r="HN87" s="104"/>
      <c r="HO87" s="104"/>
      <c r="HP87" s="104"/>
      <c r="HQ87" s="64"/>
      <c r="HR87" s="64"/>
      <c r="HS87" s="64"/>
      <c r="HT87" s="64"/>
      <c r="HU87" s="64"/>
      <c r="HV87" s="64"/>
      <c r="HW87" s="105"/>
      <c r="HX87" s="64"/>
      <c r="HY87" s="280">
        <f t="shared" ref="HY87:HY90" si="115">IF(ISTEXT(EM87), VALUE(EM87), EM87)</f>
        <v>0</v>
      </c>
      <c r="HZ87" s="280">
        <f t="shared" ref="HZ87:HZ90" si="116">IF(ISTEXT(EN87), VALUE(EN87), EN87)</f>
        <v>0</v>
      </c>
      <c r="IA87" s="280">
        <f t="shared" ref="IA87:IA90" si="117">IF(ISTEXT(EO87), VALUE(EO87), EO87)</f>
        <v>0</v>
      </c>
      <c r="IB87" s="64"/>
      <c r="IC87" s="64"/>
    </row>
    <row r="88" spans="1:237" s="106" customFormat="1" ht="22.5" customHeight="1" x14ac:dyDescent="0.25">
      <c r="A88" s="368" t="s">
        <v>3258</v>
      </c>
      <c r="B88" s="369" t="s">
        <v>3259</v>
      </c>
      <c r="C88" s="375" t="s">
        <v>3191</v>
      </c>
      <c r="D88" s="371" t="s">
        <v>3260</v>
      </c>
      <c r="E88" s="371" t="s">
        <v>3261</v>
      </c>
      <c r="F88" s="376" t="s">
        <v>3181</v>
      </c>
      <c r="G88" s="376" t="s">
        <v>3182</v>
      </c>
      <c r="H88" s="373" t="s">
        <v>1328</v>
      </c>
      <c r="I88" s="374" t="s">
        <v>1328</v>
      </c>
      <c r="J88" s="421" t="s">
        <v>3183</v>
      </c>
      <c r="K88" s="422" t="s">
        <v>3186</v>
      </c>
      <c r="L88" s="329">
        <f>CONTINUA!BV88</f>
        <v>0</v>
      </c>
      <c r="M88" s="329">
        <f>CONTINUA!BW88</f>
        <v>0</v>
      </c>
      <c r="N88" s="657"/>
      <c r="O88" s="658" t="s">
        <v>3342</v>
      </c>
      <c r="P88" s="659">
        <v>0</v>
      </c>
      <c r="Q88" s="400"/>
      <c r="R88" s="401"/>
      <c r="S88" s="400"/>
      <c r="T88" s="401"/>
      <c r="U88" s="400"/>
      <c r="V88" s="401"/>
      <c r="W88" s="400"/>
      <c r="X88" s="401"/>
      <c r="Y88" s="400"/>
      <c r="Z88" s="401"/>
      <c r="AA88" s="400"/>
      <c r="AB88" s="401"/>
      <c r="AC88" s="400"/>
      <c r="AD88" s="401"/>
      <c r="AE88" s="400"/>
      <c r="AF88" s="401"/>
      <c r="AG88" s="400"/>
      <c r="AH88" s="401"/>
      <c r="AI88" s="400"/>
      <c r="AJ88" s="401"/>
      <c r="AK88" s="400"/>
      <c r="AL88" s="401"/>
      <c r="AM88" s="400"/>
      <c r="AN88" s="401"/>
      <c r="AO88" s="400"/>
      <c r="AP88" s="401"/>
      <c r="AQ88" s="400"/>
      <c r="AR88" s="401"/>
      <c r="AS88" s="400"/>
      <c r="AT88" s="401"/>
      <c r="AU88" s="400"/>
      <c r="AV88" s="401"/>
      <c r="AW88" s="400"/>
      <c r="AX88" s="401"/>
      <c r="AY88" s="400"/>
      <c r="AZ88" s="401"/>
      <c r="BA88" s="400"/>
      <c r="BB88" s="401"/>
      <c r="BC88" s="400"/>
      <c r="BD88" s="401"/>
      <c r="BE88" s="400"/>
      <c r="BF88" s="401"/>
      <c r="BG88" s="400"/>
      <c r="BH88" s="401"/>
      <c r="BI88" s="400"/>
      <c r="BJ88" s="401"/>
      <c r="BK88" s="400"/>
      <c r="BL88" s="401"/>
      <c r="BM88" s="400"/>
      <c r="BN88" s="401"/>
      <c r="BO88" s="400"/>
      <c r="BP88" s="401"/>
      <c r="BQ88" s="400"/>
      <c r="BR88" s="401"/>
      <c r="BS88" s="400"/>
      <c r="BT88" s="401"/>
      <c r="BU88" s="400"/>
      <c r="BV88" s="401"/>
      <c r="BW88" s="400"/>
      <c r="BX88" s="401"/>
      <c r="BY88" s="400"/>
      <c r="BZ88" s="401"/>
      <c r="CA88" s="400"/>
      <c r="CB88" s="401"/>
      <c r="CC88" s="400"/>
      <c r="CD88" s="401"/>
      <c r="CE88" s="400"/>
      <c r="CF88" s="401"/>
      <c r="CG88" s="400"/>
      <c r="CH88" s="401"/>
      <c r="CI88" s="400"/>
      <c r="CJ88" s="401"/>
      <c r="CK88" s="400"/>
      <c r="CL88" s="401"/>
      <c r="CM88" s="400"/>
      <c r="CN88" s="401"/>
      <c r="CO88" s="400"/>
      <c r="CP88" s="401"/>
      <c r="CQ88" s="400"/>
      <c r="CR88" s="401"/>
      <c r="CS88" s="400"/>
      <c r="CT88" s="401"/>
      <c r="CU88" s="400"/>
      <c r="CV88" s="401"/>
      <c r="CW88" s="400"/>
      <c r="CX88" s="401"/>
      <c r="CY88" s="400"/>
      <c r="CZ88" s="401"/>
      <c r="DA88" s="400"/>
      <c r="DB88" s="401"/>
      <c r="DC88" s="400"/>
      <c r="DD88" s="401"/>
      <c r="DE88" s="400"/>
      <c r="DF88" s="401"/>
      <c r="DG88" s="400"/>
      <c r="DH88" s="401"/>
      <c r="DI88" s="400"/>
      <c r="DJ88" s="401"/>
      <c r="DK88" s="400"/>
      <c r="DL88" s="401"/>
      <c r="DM88" s="400"/>
      <c r="DN88" s="401"/>
      <c r="DO88" s="400"/>
      <c r="DP88" s="401"/>
      <c r="DQ88" s="400"/>
      <c r="DR88" s="401"/>
      <c r="DS88" s="400"/>
      <c r="DT88" s="401"/>
      <c r="DU88" s="400"/>
      <c r="DV88" s="401"/>
      <c r="DW88" s="400"/>
      <c r="DX88" s="401"/>
      <c r="DY88" s="400"/>
      <c r="DZ88" s="401"/>
      <c r="EA88" s="400"/>
      <c r="EB88" s="401"/>
      <c r="EC88" s="400"/>
      <c r="ED88" s="401"/>
      <c r="EE88" s="400"/>
      <c r="EF88" s="401"/>
      <c r="EG88" s="400"/>
      <c r="EH88" s="401"/>
      <c r="EI88" s="400"/>
      <c r="EJ88" s="447"/>
      <c r="EK88" s="511"/>
      <c r="EL88" s="514"/>
      <c r="EM88" s="448"/>
      <c r="EN88" s="344"/>
      <c r="EO88" s="345"/>
      <c r="EP88" s="171">
        <f t="shared" si="95"/>
        <v>0</v>
      </c>
      <c r="EQ88" s="171">
        <f t="shared" si="96"/>
        <v>0</v>
      </c>
      <c r="ER88" s="171">
        <f t="shared" si="97"/>
        <v>0</v>
      </c>
      <c r="ES88" s="171">
        <f t="shared" si="98"/>
        <v>0</v>
      </c>
      <c r="ET88" s="171">
        <f t="shared" si="99"/>
        <v>0</v>
      </c>
      <c r="EU88" s="171">
        <f t="shared" si="100"/>
        <v>0</v>
      </c>
      <c r="EV88" s="172">
        <f t="shared" si="101"/>
        <v>0</v>
      </c>
      <c r="EW88" s="125"/>
      <c r="EX88" s="248">
        <f t="shared" si="113"/>
        <v>0</v>
      </c>
      <c r="EY88" s="174">
        <f>(L88*regular)+(M88*Cadeirantee)</f>
        <v>0</v>
      </c>
      <c r="EZ88" s="249">
        <f>SUMIF(FG88:GJ88,"&gt;0")</f>
        <v>0</v>
      </c>
      <c r="FA88" s="249">
        <f>SUMIF(FG88:GJ88,"&lt;0")+SUMIF(GN88:HP88,"&lt;0")</f>
        <v>0</v>
      </c>
      <c r="FB88" s="174">
        <v>0</v>
      </c>
      <c r="FC88" s="126">
        <f>N88*km*'VALORES TABELA'!$B$13</f>
        <v>0</v>
      </c>
      <c r="FD88" s="250">
        <f t="shared" si="114"/>
        <v>0</v>
      </c>
      <c r="FE88" s="105"/>
      <c r="FF88" s="108"/>
      <c r="FG88" s="108"/>
      <c r="FH88" s="108"/>
      <c r="FI88" s="108"/>
      <c r="FJ88" s="108"/>
      <c r="FK88" s="108"/>
      <c r="FL88" s="108"/>
      <c r="FM88" s="108"/>
      <c r="FN88" s="108"/>
      <c r="FO88" s="108"/>
      <c r="FP88" s="108"/>
      <c r="FQ88" s="108"/>
      <c r="FR88" s="108"/>
      <c r="FS88" s="108"/>
      <c r="FT88" s="108"/>
      <c r="FU88" s="108"/>
      <c r="FV88" s="108"/>
      <c r="FW88" s="108"/>
      <c r="FX88" s="108"/>
      <c r="FY88" s="108"/>
      <c r="FZ88" s="108"/>
      <c r="GA88" s="108"/>
      <c r="GB88" s="108"/>
      <c r="GC88" s="108"/>
      <c r="GD88" s="108"/>
      <c r="GE88" s="108"/>
      <c r="GF88" s="108"/>
      <c r="GG88" s="108"/>
      <c r="GH88" s="108"/>
      <c r="GI88" s="108"/>
      <c r="GJ88" s="108"/>
      <c r="GK88" s="251"/>
      <c r="GL88" s="103">
        <f t="shared" si="102"/>
        <v>0</v>
      </c>
      <c r="GM88" s="124"/>
      <c r="GN88" s="104"/>
      <c r="GO88" s="104"/>
      <c r="GP88" s="104"/>
      <c r="GQ88" s="104"/>
      <c r="GR88" s="104"/>
      <c r="GS88" s="104"/>
      <c r="GT88" s="104"/>
      <c r="GU88" s="104"/>
      <c r="GV88" s="104"/>
      <c r="GW88" s="104"/>
      <c r="GX88" s="104"/>
      <c r="GY88" s="104"/>
      <c r="GZ88" s="104"/>
      <c r="HA88" s="104"/>
      <c r="HB88" s="104"/>
      <c r="HC88" s="104"/>
      <c r="HD88" s="104"/>
      <c r="HE88" s="104"/>
      <c r="HF88" s="104"/>
      <c r="HG88" s="104"/>
      <c r="HH88" s="104"/>
      <c r="HI88" s="104"/>
      <c r="HJ88" s="104"/>
      <c r="HK88" s="104"/>
      <c r="HL88" s="104"/>
      <c r="HM88" s="104"/>
      <c r="HN88" s="104"/>
      <c r="HO88" s="104"/>
      <c r="HP88" s="104"/>
      <c r="HQ88" s="64"/>
      <c r="HR88" s="64"/>
      <c r="HS88" s="64"/>
      <c r="HT88" s="64"/>
      <c r="HU88" s="64"/>
      <c r="HV88" s="64"/>
      <c r="HW88" s="105"/>
      <c r="HX88" s="64"/>
      <c r="HY88" s="280">
        <f t="shared" si="115"/>
        <v>0</v>
      </c>
      <c r="HZ88" s="280">
        <f t="shared" si="116"/>
        <v>0</v>
      </c>
      <c r="IA88" s="280">
        <f t="shared" si="117"/>
        <v>0</v>
      </c>
      <c r="IB88" s="64"/>
      <c r="IC88" s="64"/>
    </row>
    <row r="89" spans="1:237" s="106" customFormat="1" ht="22.5" customHeight="1" x14ac:dyDescent="0.25">
      <c r="A89" s="368" t="s">
        <v>3258</v>
      </c>
      <c r="B89" s="369" t="s">
        <v>3259</v>
      </c>
      <c r="C89" s="375" t="s">
        <v>3191</v>
      </c>
      <c r="D89" s="371" t="s">
        <v>3260</v>
      </c>
      <c r="E89" s="371" t="s">
        <v>3261</v>
      </c>
      <c r="F89" s="376" t="s">
        <v>3181</v>
      </c>
      <c r="G89" s="376" t="s">
        <v>3182</v>
      </c>
      <c r="H89" s="373" t="s">
        <v>1328</v>
      </c>
      <c r="I89" s="374" t="s">
        <v>1328</v>
      </c>
      <c r="J89" s="421" t="s">
        <v>3183</v>
      </c>
      <c r="K89" s="423" t="s">
        <v>3187</v>
      </c>
      <c r="L89" s="329">
        <f>CONTINUA!BV89</f>
        <v>0</v>
      </c>
      <c r="M89" s="329">
        <f>CONTINUA!BW89</f>
        <v>0</v>
      </c>
      <c r="N89" s="657"/>
      <c r="O89" s="658" t="s">
        <v>3342</v>
      </c>
      <c r="P89" s="659">
        <v>0</v>
      </c>
      <c r="Q89" s="400"/>
      <c r="R89" s="401"/>
      <c r="S89" s="400"/>
      <c r="T89" s="401"/>
      <c r="U89" s="400"/>
      <c r="V89" s="401"/>
      <c r="W89" s="400"/>
      <c r="X89" s="401"/>
      <c r="Y89" s="400"/>
      <c r="Z89" s="401"/>
      <c r="AA89" s="400"/>
      <c r="AB89" s="401"/>
      <c r="AC89" s="400"/>
      <c r="AD89" s="401"/>
      <c r="AE89" s="400"/>
      <c r="AF89" s="401"/>
      <c r="AG89" s="400"/>
      <c r="AH89" s="401"/>
      <c r="AI89" s="400"/>
      <c r="AJ89" s="401"/>
      <c r="AK89" s="400"/>
      <c r="AL89" s="401"/>
      <c r="AM89" s="400"/>
      <c r="AN89" s="401"/>
      <c r="AO89" s="400"/>
      <c r="AP89" s="401"/>
      <c r="AQ89" s="400"/>
      <c r="AR89" s="401"/>
      <c r="AS89" s="400"/>
      <c r="AT89" s="401"/>
      <c r="AU89" s="400"/>
      <c r="AV89" s="401"/>
      <c r="AW89" s="400"/>
      <c r="AX89" s="401"/>
      <c r="AY89" s="400"/>
      <c r="AZ89" s="401"/>
      <c r="BA89" s="400"/>
      <c r="BB89" s="401"/>
      <c r="BC89" s="400"/>
      <c r="BD89" s="401"/>
      <c r="BE89" s="400"/>
      <c r="BF89" s="401"/>
      <c r="BG89" s="400"/>
      <c r="BH89" s="401"/>
      <c r="BI89" s="400"/>
      <c r="BJ89" s="401"/>
      <c r="BK89" s="400"/>
      <c r="BL89" s="401"/>
      <c r="BM89" s="400"/>
      <c r="BN89" s="401"/>
      <c r="BO89" s="400"/>
      <c r="BP89" s="401"/>
      <c r="BQ89" s="400"/>
      <c r="BR89" s="401"/>
      <c r="BS89" s="400"/>
      <c r="BT89" s="401"/>
      <c r="BU89" s="400"/>
      <c r="BV89" s="401"/>
      <c r="BW89" s="400"/>
      <c r="BX89" s="401"/>
      <c r="BY89" s="400"/>
      <c r="BZ89" s="401"/>
      <c r="CA89" s="400"/>
      <c r="CB89" s="401"/>
      <c r="CC89" s="400"/>
      <c r="CD89" s="401"/>
      <c r="CE89" s="400"/>
      <c r="CF89" s="401"/>
      <c r="CG89" s="400"/>
      <c r="CH89" s="401"/>
      <c r="CI89" s="400"/>
      <c r="CJ89" s="401"/>
      <c r="CK89" s="400"/>
      <c r="CL89" s="401"/>
      <c r="CM89" s="400"/>
      <c r="CN89" s="401"/>
      <c r="CO89" s="400"/>
      <c r="CP89" s="401"/>
      <c r="CQ89" s="400"/>
      <c r="CR89" s="401"/>
      <c r="CS89" s="400"/>
      <c r="CT89" s="401"/>
      <c r="CU89" s="400"/>
      <c r="CV89" s="401"/>
      <c r="CW89" s="400"/>
      <c r="CX89" s="401"/>
      <c r="CY89" s="400"/>
      <c r="CZ89" s="401"/>
      <c r="DA89" s="400"/>
      <c r="DB89" s="401"/>
      <c r="DC89" s="400"/>
      <c r="DD89" s="401"/>
      <c r="DE89" s="400"/>
      <c r="DF89" s="401"/>
      <c r="DG89" s="400"/>
      <c r="DH89" s="401"/>
      <c r="DI89" s="400"/>
      <c r="DJ89" s="401"/>
      <c r="DK89" s="400"/>
      <c r="DL89" s="401"/>
      <c r="DM89" s="400"/>
      <c r="DN89" s="401"/>
      <c r="DO89" s="400"/>
      <c r="DP89" s="401"/>
      <c r="DQ89" s="400"/>
      <c r="DR89" s="401"/>
      <c r="DS89" s="400"/>
      <c r="DT89" s="401"/>
      <c r="DU89" s="400"/>
      <c r="DV89" s="401"/>
      <c r="DW89" s="400"/>
      <c r="DX89" s="401"/>
      <c r="DY89" s="400"/>
      <c r="DZ89" s="401"/>
      <c r="EA89" s="400"/>
      <c r="EB89" s="401"/>
      <c r="EC89" s="400"/>
      <c r="ED89" s="401"/>
      <c r="EE89" s="400"/>
      <c r="EF89" s="401"/>
      <c r="EG89" s="400"/>
      <c r="EH89" s="401"/>
      <c r="EI89" s="400"/>
      <c r="EJ89" s="447"/>
      <c r="EK89" s="511"/>
      <c r="EL89" s="514"/>
      <c r="EM89" s="448"/>
      <c r="EN89" s="344"/>
      <c r="EO89" s="345"/>
      <c r="EP89" s="171">
        <f t="shared" si="95"/>
        <v>0</v>
      </c>
      <c r="EQ89" s="171">
        <f t="shared" si="96"/>
        <v>0</v>
      </c>
      <c r="ER89" s="171">
        <f t="shared" si="97"/>
        <v>0</v>
      </c>
      <c r="ES89" s="171">
        <f t="shared" si="98"/>
        <v>0</v>
      </c>
      <c r="ET89" s="171">
        <f t="shared" si="99"/>
        <v>0</v>
      </c>
      <c r="EU89" s="171">
        <f t="shared" si="100"/>
        <v>0</v>
      </c>
      <c r="EV89" s="172">
        <f t="shared" si="101"/>
        <v>0</v>
      </c>
      <c r="EW89" s="127"/>
      <c r="EX89" s="248">
        <f t="shared" si="113"/>
        <v>0</v>
      </c>
      <c r="EY89" s="174">
        <f>(L89*regular)+(M89*Cadeirantee)</f>
        <v>0</v>
      </c>
      <c r="EZ89" s="249">
        <f>SUMIF(FG89:GJ89,"&gt;0")</f>
        <v>0</v>
      </c>
      <c r="FA89" s="249">
        <f>SUMIF(FG89:GJ89,"&lt;0")+SUMIF(GN89:HP89,"&lt;0")</f>
        <v>0</v>
      </c>
      <c r="FB89" s="174">
        <v>0</v>
      </c>
      <c r="FC89" s="126">
        <f>N89*km*'VALORES TABELA'!$B$13</f>
        <v>0</v>
      </c>
      <c r="FD89" s="250">
        <f t="shared" si="114"/>
        <v>0</v>
      </c>
      <c r="FE89" s="105"/>
      <c r="FF89" s="118"/>
      <c r="FG89" s="118"/>
      <c r="FH89" s="118"/>
      <c r="FI89" s="118"/>
      <c r="FJ89" s="118"/>
      <c r="FK89" s="118"/>
      <c r="FL89" s="118"/>
      <c r="FM89" s="118"/>
      <c r="FN89" s="118"/>
      <c r="FO89" s="118"/>
      <c r="FP89" s="118"/>
      <c r="FQ89" s="118"/>
      <c r="FR89" s="118"/>
      <c r="FS89" s="118"/>
      <c r="FT89" s="118"/>
      <c r="FU89" s="118"/>
      <c r="FV89" s="118"/>
      <c r="FW89" s="118"/>
      <c r="FX89" s="118"/>
      <c r="FY89" s="118"/>
      <c r="FZ89" s="118"/>
      <c r="GA89" s="118"/>
      <c r="GB89" s="118"/>
      <c r="GC89" s="118"/>
      <c r="GD89" s="118"/>
      <c r="GE89" s="118"/>
      <c r="GF89" s="118"/>
      <c r="GG89" s="118"/>
      <c r="GH89" s="118"/>
      <c r="GI89" s="118"/>
      <c r="GJ89" s="118"/>
      <c r="GK89" s="252"/>
      <c r="GL89" s="103">
        <f t="shared" si="102"/>
        <v>0</v>
      </c>
      <c r="GM89" s="124"/>
      <c r="GN89" s="104"/>
      <c r="GO89" s="104"/>
      <c r="GP89" s="104"/>
      <c r="GQ89" s="104"/>
      <c r="GR89" s="104"/>
      <c r="GS89" s="104"/>
      <c r="GT89" s="104"/>
      <c r="GU89" s="104"/>
      <c r="GV89" s="104"/>
      <c r="GW89" s="104"/>
      <c r="GX89" s="104"/>
      <c r="GY89" s="104"/>
      <c r="GZ89" s="104"/>
      <c r="HA89" s="104"/>
      <c r="HB89" s="104"/>
      <c r="HC89" s="104"/>
      <c r="HD89" s="104"/>
      <c r="HE89" s="104"/>
      <c r="HF89" s="104"/>
      <c r="HG89" s="104"/>
      <c r="HH89" s="104"/>
      <c r="HI89" s="104"/>
      <c r="HJ89" s="104"/>
      <c r="HK89" s="104"/>
      <c r="HL89" s="104"/>
      <c r="HM89" s="104"/>
      <c r="HN89" s="104"/>
      <c r="HO89" s="104"/>
      <c r="HP89" s="104"/>
      <c r="HQ89" s="64"/>
      <c r="HR89" s="65"/>
      <c r="HS89" s="65"/>
      <c r="HT89" s="65"/>
      <c r="HU89" s="65"/>
      <c r="HV89" s="65"/>
      <c r="HW89" s="105"/>
      <c r="HX89" s="65"/>
      <c r="HY89" s="280">
        <f t="shared" si="115"/>
        <v>0</v>
      </c>
      <c r="HZ89" s="280">
        <f t="shared" si="116"/>
        <v>0</v>
      </c>
      <c r="IA89" s="280">
        <f t="shared" si="117"/>
        <v>0</v>
      </c>
      <c r="IB89" s="65"/>
      <c r="IC89" s="65"/>
    </row>
    <row r="90" spans="1:237" s="106" customFormat="1" ht="22.5" customHeight="1" thickBot="1" x14ac:dyDescent="0.3">
      <c r="A90" s="377" t="s">
        <v>3258</v>
      </c>
      <c r="B90" s="378" t="s">
        <v>3259</v>
      </c>
      <c r="C90" s="379" t="s">
        <v>3191</v>
      </c>
      <c r="D90" s="380" t="s">
        <v>3260</v>
      </c>
      <c r="E90" s="380" t="s">
        <v>3261</v>
      </c>
      <c r="F90" s="381" t="s">
        <v>3181</v>
      </c>
      <c r="G90" s="381" t="s">
        <v>3182</v>
      </c>
      <c r="H90" s="382" t="s">
        <v>1328</v>
      </c>
      <c r="I90" s="383" t="s">
        <v>1328</v>
      </c>
      <c r="J90" s="421" t="s">
        <v>3183</v>
      </c>
      <c r="K90" s="424" t="s">
        <v>60</v>
      </c>
      <c r="L90" s="329">
        <f>CONTINUA!BV90</f>
        <v>0</v>
      </c>
      <c r="M90" s="329">
        <f>CONTINUA!BW90</f>
        <v>0</v>
      </c>
      <c r="N90" s="657"/>
      <c r="O90" s="658" t="s">
        <v>3342</v>
      </c>
      <c r="P90" s="659">
        <v>0</v>
      </c>
      <c r="Q90" s="400"/>
      <c r="R90" s="401"/>
      <c r="S90" s="400"/>
      <c r="T90" s="401"/>
      <c r="U90" s="400"/>
      <c r="V90" s="401"/>
      <c r="W90" s="400"/>
      <c r="X90" s="401"/>
      <c r="Y90" s="400"/>
      <c r="Z90" s="401"/>
      <c r="AA90" s="400"/>
      <c r="AB90" s="401"/>
      <c r="AC90" s="400"/>
      <c r="AD90" s="401"/>
      <c r="AE90" s="400"/>
      <c r="AF90" s="401"/>
      <c r="AG90" s="400"/>
      <c r="AH90" s="401"/>
      <c r="AI90" s="400"/>
      <c r="AJ90" s="401"/>
      <c r="AK90" s="400"/>
      <c r="AL90" s="401"/>
      <c r="AM90" s="400"/>
      <c r="AN90" s="401"/>
      <c r="AO90" s="400"/>
      <c r="AP90" s="401"/>
      <c r="AQ90" s="400"/>
      <c r="AR90" s="401"/>
      <c r="AS90" s="400"/>
      <c r="AT90" s="401"/>
      <c r="AU90" s="400"/>
      <c r="AV90" s="401"/>
      <c r="AW90" s="400"/>
      <c r="AX90" s="401"/>
      <c r="AY90" s="400"/>
      <c r="AZ90" s="401"/>
      <c r="BA90" s="400"/>
      <c r="BB90" s="401"/>
      <c r="BC90" s="400"/>
      <c r="BD90" s="401"/>
      <c r="BE90" s="400"/>
      <c r="BF90" s="401"/>
      <c r="BG90" s="400"/>
      <c r="BH90" s="401"/>
      <c r="BI90" s="400"/>
      <c r="BJ90" s="401"/>
      <c r="BK90" s="400"/>
      <c r="BL90" s="401"/>
      <c r="BM90" s="400"/>
      <c r="BN90" s="401"/>
      <c r="BO90" s="400"/>
      <c r="BP90" s="401"/>
      <c r="BQ90" s="400"/>
      <c r="BR90" s="401"/>
      <c r="BS90" s="400"/>
      <c r="BT90" s="401"/>
      <c r="BU90" s="400"/>
      <c r="BV90" s="401"/>
      <c r="BW90" s="400"/>
      <c r="BX90" s="401"/>
      <c r="BY90" s="400"/>
      <c r="BZ90" s="401"/>
      <c r="CA90" s="400"/>
      <c r="CB90" s="401"/>
      <c r="CC90" s="400"/>
      <c r="CD90" s="401"/>
      <c r="CE90" s="400"/>
      <c r="CF90" s="401"/>
      <c r="CG90" s="400"/>
      <c r="CH90" s="401"/>
      <c r="CI90" s="400"/>
      <c r="CJ90" s="401"/>
      <c r="CK90" s="400"/>
      <c r="CL90" s="401"/>
      <c r="CM90" s="400"/>
      <c r="CN90" s="401"/>
      <c r="CO90" s="400"/>
      <c r="CP90" s="401"/>
      <c r="CQ90" s="400"/>
      <c r="CR90" s="401"/>
      <c r="CS90" s="400"/>
      <c r="CT90" s="401"/>
      <c r="CU90" s="400"/>
      <c r="CV90" s="401"/>
      <c r="CW90" s="400"/>
      <c r="CX90" s="401"/>
      <c r="CY90" s="400"/>
      <c r="CZ90" s="401"/>
      <c r="DA90" s="400"/>
      <c r="DB90" s="401"/>
      <c r="DC90" s="400"/>
      <c r="DD90" s="401"/>
      <c r="DE90" s="400"/>
      <c r="DF90" s="401"/>
      <c r="DG90" s="400"/>
      <c r="DH90" s="401"/>
      <c r="DI90" s="400"/>
      <c r="DJ90" s="401"/>
      <c r="DK90" s="400"/>
      <c r="DL90" s="401"/>
      <c r="DM90" s="400"/>
      <c r="DN90" s="401"/>
      <c r="DO90" s="400"/>
      <c r="DP90" s="401"/>
      <c r="DQ90" s="400"/>
      <c r="DR90" s="401"/>
      <c r="DS90" s="400"/>
      <c r="DT90" s="401"/>
      <c r="DU90" s="400"/>
      <c r="DV90" s="401"/>
      <c r="DW90" s="400"/>
      <c r="DX90" s="401"/>
      <c r="DY90" s="400"/>
      <c r="DZ90" s="401"/>
      <c r="EA90" s="400"/>
      <c r="EB90" s="401"/>
      <c r="EC90" s="400"/>
      <c r="ED90" s="401"/>
      <c r="EE90" s="400"/>
      <c r="EF90" s="401"/>
      <c r="EG90" s="400"/>
      <c r="EH90" s="401"/>
      <c r="EI90" s="400"/>
      <c r="EJ90" s="447"/>
      <c r="EK90" s="512"/>
      <c r="EL90" s="515"/>
      <c r="EM90" s="450"/>
      <c r="EN90" s="348"/>
      <c r="EO90" s="348"/>
      <c r="EP90" s="179">
        <f t="shared" si="95"/>
        <v>0</v>
      </c>
      <c r="EQ90" s="179">
        <f t="shared" si="96"/>
        <v>0</v>
      </c>
      <c r="ER90" s="179">
        <f t="shared" si="97"/>
        <v>0</v>
      </c>
      <c r="ES90" s="179">
        <f t="shared" si="98"/>
        <v>0</v>
      </c>
      <c r="ET90" s="179">
        <f t="shared" si="99"/>
        <v>0</v>
      </c>
      <c r="EU90" s="179">
        <f t="shared" si="100"/>
        <v>0</v>
      </c>
      <c r="EV90" s="172">
        <f t="shared" si="101"/>
        <v>0</v>
      </c>
      <c r="EW90" s="253"/>
      <c r="EX90" s="254">
        <v>0</v>
      </c>
      <c r="EY90" s="180">
        <v>0</v>
      </c>
      <c r="EZ90" s="255">
        <v>0</v>
      </c>
      <c r="FA90" s="255">
        <v>0</v>
      </c>
      <c r="FB90" s="180">
        <f>SUM(FF90:GI90)/2</f>
        <v>0</v>
      </c>
      <c r="FC90" s="256">
        <f>N90*km*'VALORES TABELA'!$B$13</f>
        <v>0</v>
      </c>
      <c r="FD90" s="250">
        <f t="shared" si="114"/>
        <v>0</v>
      </c>
      <c r="FE90" s="257"/>
      <c r="FF90" s="181">
        <f>((Q90+S90)*Percapita)+((R90+T90)*Cadeirante)</f>
        <v>0</v>
      </c>
      <c r="FG90" s="181">
        <f>((U90+W90)*Percapita/30*FG$4)+((V90+X90)*Cadeirante/30*FG$4)</f>
        <v>0</v>
      </c>
      <c r="FH90" s="181">
        <f>((Y90+AA90)*Percapita/30*FH$4)+((Z90+AB90)*Cadeirante/30*FH$4)</f>
        <v>0</v>
      </c>
      <c r="FI90" s="181">
        <f>((AC90+AE90)*Percapita/30*FI$4)+((AD90+AF90)*Cadeirante/30*FI$4)</f>
        <v>0</v>
      </c>
      <c r="FJ90" s="181">
        <f>((AG90+AI90)*Percapita/30*FJ$4)+((AH90+AJ90)*Cadeirante/30*FJ$4)</f>
        <v>0</v>
      </c>
      <c r="FK90" s="181">
        <f>((AK90+AM90)*Percapita/30*FK$4)+((AL90+AN90)*Cadeirante/30*FK$4)</f>
        <v>0</v>
      </c>
      <c r="FL90" s="181">
        <f>((AO90+AQ90)*Percapita/30*FL$4)+((AP90+AR90)*Cadeirante/30*FL$4)</f>
        <v>0</v>
      </c>
      <c r="FM90" s="181">
        <f>((AS90+AU90)*Percapita/30*FM$4)+((AT90+AV90)*Cadeirante/30*FM$4)</f>
        <v>0</v>
      </c>
      <c r="FN90" s="181">
        <f>((AW90+AY90)*Percapita/30*FN$4)+((AX90+AZ90)*Cadeirante/30*FN$4)</f>
        <v>0</v>
      </c>
      <c r="FO90" s="181">
        <f>((BA90+BC90)*Percapita/30*FO$4)+((BB90+BD90)*Cadeirante/30*FO$4)</f>
        <v>0</v>
      </c>
      <c r="FP90" s="181">
        <f>((BE90+BG90)*Percapita/30*FP$4)+((BF90+BH90)*Cadeirante/30*FP$4)</f>
        <v>0</v>
      </c>
      <c r="FQ90" s="181">
        <f>((BI90+BK90)*Percapita/30*FQ$4)+((BJ90+BL90)*Cadeirante/30*FQ$4)</f>
        <v>0</v>
      </c>
      <c r="FR90" s="181">
        <f>((BM90+BO90)*Percapita/30*FR$4)+((BN90+BP90)*Cadeirante/30*FR$4)</f>
        <v>0</v>
      </c>
      <c r="FS90" s="181">
        <f>((BQ90+BS90)*Percapita/30*FS$4)+((BR90+BT90)*Cadeirante/30*FS$4)</f>
        <v>0</v>
      </c>
      <c r="FT90" s="181">
        <f>((BU90+BW90)*Percapita/30*FT$4)+((BV90+BX90)*Cadeirante/30*FT$4)</f>
        <v>0</v>
      </c>
      <c r="FU90" s="181">
        <f>((BY90+CA90)*Percapita/30*FU$4)+((BZ90+CB90)*Cadeirante/30*FU$4)</f>
        <v>0</v>
      </c>
      <c r="FV90" s="181">
        <f>((CC90+CE90)*Percapita/30*FV$4)+((CD90+CF90)*Cadeirante/30*FV$4)</f>
        <v>0</v>
      </c>
      <c r="FW90" s="181">
        <f>((CG90+CI90)*Percapita/30*FW$4)+((CI90+CK90)*Cadeirante/30*FW$4)</f>
        <v>0</v>
      </c>
      <c r="FX90" s="181">
        <f>((CK90+CM90)*Percapita/30*FX$4)+((CL90+CN90)*Cadeirante/30*FX$4)</f>
        <v>0</v>
      </c>
      <c r="FY90" s="181">
        <f>((CO90+CQ90)*Percapita/30*FY$4)+((CP90+CR90)*Cadeirante/30*FY$4)</f>
        <v>0</v>
      </c>
      <c r="FZ90" s="181">
        <f>((CS90+CU90)*Percapita/30*FZ$4)+((CT90+CV90)*Cadeirante/30*FZ$4)</f>
        <v>0</v>
      </c>
      <c r="GA90" s="181">
        <f>((CW90+CY90)*Percapita/30*GA$4)+((CX90+CZ90)*Cadeirante/30*GA$4)</f>
        <v>0</v>
      </c>
      <c r="GB90" s="181">
        <f>((DA90+DC90)*Percapita/30*GB$4)+((DB90+DD90)*Cadeirante/30*GB$4)</f>
        <v>0</v>
      </c>
      <c r="GC90" s="181">
        <f>((DE90+DG90)*Percapita/30*GC$4)+((DF90+DH90)*Cadeirante/30*GC$4)</f>
        <v>0</v>
      </c>
      <c r="GD90" s="181">
        <f>((DI90+DK90)*Percapita/30*GD$4)+((DJ90+DL90)*Cadeirante/30*GD$4)</f>
        <v>0</v>
      </c>
      <c r="GE90" s="181">
        <f>((DM90+DO90)*Percapita/30*GE$4)+((DN90+DP90)*Cadeirante/30*GE$4)</f>
        <v>0</v>
      </c>
      <c r="GF90" s="181">
        <f>((DQ90+DS90)*Percapita/30*GF$4)+((DR90+DT90)*Cadeirante/30*GF$4)</f>
        <v>0</v>
      </c>
      <c r="GG90" s="181">
        <f>((DU90+DW90)*Percapita/30*GG$4)+((DV90+DX90)*Cadeirante/30*GG$4)</f>
        <v>0</v>
      </c>
      <c r="GH90" s="181">
        <f>((DY90+EA90)*Percapita/30*GH$4)+((DZ90+EB90)*Cadeirante/30*GH$4)</f>
        <v>0</v>
      </c>
      <c r="GI90" s="181">
        <f>((EC90+EE90)*Percapita/30*GI$4)+((ED90+EF90)*Cadeirante/30*GI$4)</f>
        <v>0</v>
      </c>
      <c r="GJ90" s="181">
        <f>((EG90+EI90)*Percapita)+((EH90+EJ90)*Cadeirante)</f>
        <v>0</v>
      </c>
      <c r="GK90" s="258"/>
      <c r="GL90" s="103">
        <f t="shared" si="102"/>
        <v>0</v>
      </c>
      <c r="GM90" s="124"/>
      <c r="GN90" s="182"/>
      <c r="GO90" s="182"/>
      <c r="GP90" s="182"/>
      <c r="GQ90" s="182"/>
      <c r="GR90" s="182"/>
      <c r="GS90" s="182"/>
      <c r="GT90" s="182"/>
      <c r="GU90" s="182"/>
      <c r="GV90" s="182"/>
      <c r="GW90" s="182"/>
      <c r="GX90" s="182"/>
      <c r="GY90" s="182"/>
      <c r="GZ90" s="182"/>
      <c r="HA90" s="182"/>
      <c r="HB90" s="182"/>
      <c r="HC90" s="182"/>
      <c r="HD90" s="182"/>
      <c r="HE90" s="182"/>
      <c r="HF90" s="182"/>
      <c r="HG90" s="182"/>
      <c r="HH90" s="182"/>
      <c r="HI90" s="182"/>
      <c r="HJ90" s="182"/>
      <c r="HK90" s="182"/>
      <c r="HL90" s="182"/>
      <c r="HM90" s="182"/>
      <c r="HN90" s="182"/>
      <c r="HO90" s="182"/>
      <c r="HP90" s="259"/>
      <c r="HQ90" s="64"/>
      <c r="HW90" s="257"/>
      <c r="HY90" s="280">
        <f t="shared" si="115"/>
        <v>0</v>
      </c>
      <c r="HZ90" s="280">
        <f t="shared" si="116"/>
        <v>0</v>
      </c>
      <c r="IA90" s="280">
        <f t="shared" si="117"/>
        <v>0</v>
      </c>
    </row>
    <row r="91" spans="1:237" s="106" customFormat="1" ht="22.5" customHeight="1" x14ac:dyDescent="0.25">
      <c r="A91" t="s">
        <v>3262</v>
      </c>
      <c r="B91" s="522" t="s">
        <v>3263</v>
      </c>
      <c r="C91" s="523">
        <v>1</v>
      </c>
      <c r="D91" s="524" t="s">
        <v>3264</v>
      </c>
      <c r="E91" s="524" t="s">
        <v>3265</v>
      </c>
      <c r="F91" s="525" t="s">
        <v>3181</v>
      </c>
      <c r="G91" s="525" t="s">
        <v>3182</v>
      </c>
      <c r="H91" s="350" t="s">
        <v>1330</v>
      </c>
      <c r="I91" s="351" t="s">
        <v>1330</v>
      </c>
      <c r="J91" s="409" t="s">
        <v>3183</v>
      </c>
      <c r="K91" s="410" t="s">
        <v>3184</v>
      </c>
      <c r="L91" s="329">
        <f>CONTINUA!BV91</f>
        <v>0</v>
      </c>
      <c r="M91" s="329">
        <f>CONTINUA!BW91</f>
        <v>0</v>
      </c>
      <c r="N91" s="657"/>
      <c r="O91" s="658" t="s">
        <v>3343</v>
      </c>
      <c r="P91" s="659">
        <v>0</v>
      </c>
      <c r="Q91" s="400"/>
      <c r="R91" s="401"/>
      <c r="S91" s="400"/>
      <c r="T91" s="401"/>
      <c r="U91" s="400"/>
      <c r="V91" s="401"/>
      <c r="W91" s="400"/>
      <c r="X91" s="401"/>
      <c r="Y91" s="400"/>
      <c r="Z91" s="401"/>
      <c r="AA91" s="400"/>
      <c r="AB91" s="401"/>
      <c r="AC91" s="400"/>
      <c r="AD91" s="401"/>
      <c r="AE91" s="400"/>
      <c r="AF91" s="401"/>
      <c r="AG91" s="400"/>
      <c r="AH91" s="401"/>
      <c r="AI91" s="400"/>
      <c r="AJ91" s="401"/>
      <c r="AK91" s="400"/>
      <c r="AL91" s="401"/>
      <c r="AM91" s="400"/>
      <c r="AN91" s="401"/>
      <c r="AO91" s="400"/>
      <c r="AP91" s="401"/>
      <c r="AQ91" s="400"/>
      <c r="AR91" s="401"/>
      <c r="AS91" s="400"/>
      <c r="AT91" s="401"/>
      <c r="AU91" s="400"/>
      <c r="AV91" s="401"/>
      <c r="AW91" s="400"/>
      <c r="AX91" s="401"/>
      <c r="AY91" s="400"/>
      <c r="AZ91" s="401"/>
      <c r="BA91" s="400"/>
      <c r="BB91" s="401"/>
      <c r="BC91" s="400"/>
      <c r="BD91" s="401"/>
      <c r="BE91" s="400"/>
      <c r="BF91" s="401"/>
      <c r="BG91" s="400"/>
      <c r="BH91" s="401"/>
      <c r="BI91" s="400"/>
      <c r="BJ91" s="401"/>
      <c r="BK91" s="400"/>
      <c r="BL91" s="401"/>
      <c r="BM91" s="400"/>
      <c r="BN91" s="401"/>
      <c r="BO91" s="400"/>
      <c r="BP91" s="401"/>
      <c r="BQ91" s="400"/>
      <c r="BR91" s="401"/>
      <c r="BS91" s="400"/>
      <c r="BT91" s="401"/>
      <c r="BU91" s="400"/>
      <c r="BV91" s="401"/>
      <c r="BW91" s="400"/>
      <c r="BX91" s="401"/>
      <c r="BY91" s="400"/>
      <c r="BZ91" s="401"/>
      <c r="CA91" s="400"/>
      <c r="CB91" s="401"/>
      <c r="CC91" s="400"/>
      <c r="CD91" s="401"/>
      <c r="CE91" s="400"/>
      <c r="CF91" s="401"/>
      <c r="CG91" s="400"/>
      <c r="CH91" s="401"/>
      <c r="CI91" s="400"/>
      <c r="CJ91" s="401"/>
      <c r="CK91" s="400"/>
      <c r="CL91" s="401"/>
      <c r="CM91" s="400"/>
      <c r="CN91" s="401"/>
      <c r="CO91" s="400"/>
      <c r="CP91" s="401"/>
      <c r="CQ91" s="400"/>
      <c r="CR91" s="401"/>
      <c r="CS91" s="400"/>
      <c r="CT91" s="401"/>
      <c r="CU91" s="400"/>
      <c r="CV91" s="401"/>
      <c r="CW91" s="400"/>
      <c r="CX91" s="401"/>
      <c r="CY91" s="400"/>
      <c r="CZ91" s="401"/>
      <c r="DA91" s="400"/>
      <c r="DB91" s="401"/>
      <c r="DC91" s="400"/>
      <c r="DD91" s="401"/>
      <c r="DE91" s="400"/>
      <c r="DF91" s="401"/>
      <c r="DG91" s="400"/>
      <c r="DH91" s="401"/>
      <c r="DI91" s="400"/>
      <c r="DJ91" s="401"/>
      <c r="DK91" s="400"/>
      <c r="DL91" s="401"/>
      <c r="DM91" s="400"/>
      <c r="DN91" s="401"/>
      <c r="DO91" s="400"/>
      <c r="DP91" s="401"/>
      <c r="DQ91" s="400"/>
      <c r="DR91" s="401"/>
      <c r="DS91" s="400"/>
      <c r="DT91" s="401"/>
      <c r="DU91" s="400"/>
      <c r="DV91" s="401"/>
      <c r="DW91" s="400"/>
      <c r="DX91" s="401"/>
      <c r="DY91" s="400"/>
      <c r="DZ91" s="401"/>
      <c r="EA91" s="400"/>
      <c r="EB91" s="401"/>
      <c r="EC91" s="400"/>
      <c r="ED91" s="401"/>
      <c r="EE91" s="400"/>
      <c r="EF91" s="401"/>
      <c r="EG91" s="400"/>
      <c r="EH91" s="401"/>
      <c r="EI91" s="400"/>
      <c r="EJ91" s="447"/>
      <c r="EK91" s="510"/>
      <c r="EL91" s="513"/>
      <c r="EM91" s="520"/>
      <c r="EN91" s="520"/>
      <c r="EO91" s="520"/>
      <c r="EP91" s="171">
        <f t="shared" si="95"/>
        <v>0</v>
      </c>
      <c r="EQ91" s="171">
        <f t="shared" si="96"/>
        <v>0</v>
      </c>
      <c r="ER91" s="171">
        <f t="shared" si="97"/>
        <v>0</v>
      </c>
      <c r="ES91" s="171">
        <f t="shared" si="98"/>
        <v>0</v>
      </c>
      <c r="ET91" s="171">
        <f t="shared" si="99"/>
        <v>0</v>
      </c>
      <c r="EU91" s="171">
        <f t="shared" si="100"/>
        <v>0</v>
      </c>
      <c r="EV91" s="172">
        <f t="shared" si="101"/>
        <v>0</v>
      </c>
      <c r="EW91" s="367">
        <f>IF(C91=4,IF(MAX(Q91:EJ93)&gt;0,(Especiall/30*(IF(($G91-$F91)=($G$5-$F$5),30,IF(DAY($G91)=31,($G91-$F91),($G91-$F91)+1)))),0),0)</f>
        <v>0</v>
      </c>
      <c r="EX91" s="248">
        <f t="shared" ref="EX91:EX94" si="118">FF91</f>
        <v>25983.56</v>
      </c>
      <c r="EY91" s="174">
        <f>(L91*regular)+(M91*Cadeirantee)</f>
        <v>0</v>
      </c>
      <c r="EZ91" s="249">
        <f>SUMIF(FG91:GJ91,"&gt;0")</f>
        <v>0</v>
      </c>
      <c r="FA91" s="249">
        <f>SUMIF(FG91:GJ91,"&lt;0")+SUMIF(GN91:HP91,"&lt;0")</f>
        <v>0</v>
      </c>
      <c r="FB91" s="174">
        <v>0</v>
      </c>
      <c r="FC91" s="175">
        <f>N91*km*'VALORES TABELA'!$B$13</f>
        <v>0</v>
      </c>
      <c r="FD91" s="250">
        <f>GL91</f>
        <v>0</v>
      </c>
      <c r="FE91" s="176">
        <f>(EW91+EW92+EW93+EW94+EX91+EX92+EX93+EX94+EY91+EY92+EY93+EY94+EY95+EZ91+EZ92+EZ93+EZ94+FA91+FA92+FA93+FA94+FC91+FC92+FC93+FC94+HY91-HZ91-IA91+FD91+FD92+FD93+FD94+FB95)</f>
        <v>26157.08</v>
      </c>
      <c r="FF91" s="177">
        <f>IF(C91=4,SUM(Q91+Q92+Q93+S91+S92+S93)*Percapita/30*FF$4+(R91+R92+R93+T91+T92+T93)*Cadeirante/30*FF$4,IF(C91=3,IF(Q94+S94=10,Fixo/30*FF$4+(Q91+Q92+Q93+S91+S92+S93)*Percapita/30*FF$4+(R94+T94)*Cadeirante/30*FF$4,IF(Q94+S94&lt;=9,(Q94+S94)*Crechee/30*FF$4)+(R94+T94)*Cadeirante/30*FF$4+(Q91+Q92+Q93+S91+S92+S93)*Percapita/30*FF$4)+IF(Q94+S94&gt;=11,Fixo/30*FF$4+(Q94+S94-10)*Crechee/30*FF$4,0),IF(C91=2,IF(R91+R92+R93+R94+T91+T92+T93+T94=1,Cadeirante/30*FF$4,IF(R91+R92+R93+R94+T91+T92+T93+T94=2,Fixo/30*FF$4,IF(R91+R92+R93+R94+T91+T92+T93+T94&gt;2,Fixo/30*FF$4+(R91+R92+R93+R94+T91+T92+T93+T94-2)*Cadeirante/30*FF$4)))+(Q91+Q92+Q93+S91+S92+S93)*Percapita/30*FF$4+(Q94+S94)*Crechee/30*FF$4,IF(C91=1,IF(Q91+Q92+Q93+R91+R92+R93+S91+S92+S93+T91+T92+T93&lt;=15,(Q91+Q92+Q93+S91+S92+S93)*Percapita/30*FF$4,IF(Q91+Q92+Q93+R91+R92+R93+S91+S92+S93+T91+T92+T93&gt;=16,Fixo/30*FF$4+(Q91+Q92+Q93+R91+R92+R93+S91+S92+S93+T91+T92-16)*Percapita/30*FF$4))))))</f>
        <v>25983.56</v>
      </c>
      <c r="FG91" s="177">
        <f>IF(C91=4,SUM(U91+U92+U93+W91+W92+W93)*Percapita/30*FG$4+(V91+V92+V93+X91+X92+X93)*Cadeirante/30*FG$4,IF(C91=3,IF(U94+W94=10,Fixo/30*FG$4+(U91+U92+U93+W91+W92+W93)*Percapita/30*FG$4+(V94+X94)*Cadeirante/30*FG$4,IF(U94+W94&lt;=9,(U94+W94)*Crechee/30*FG$4)+(V94+X94)*Cadeirante/30*FG$4+(U91+U92+U93+W91+W92+W93)*Percapita/30*FG$4)+IF(U94+W94&gt;=11,Fixo/30*FG$4+(U94+W94-10)*Crechee/30*FG$4,0),IF(C91=2,IF(V91+V92+V93+V94+X91+X92+X93+X94=1,Cadeirante/30*FG$4,IF(V91+V92+V93+V94+X91+X92+X93+X94=2,Fixo/30*FG$4,IF(V91+V92+V93+V94+X91+X92+X93+X94&gt;2,Fixo/30*FG$4+(V91+V92+V93+V94+X91+X92+X93+X94-2)*Cadeirante/30*FG$4)))+(U91+U92+U93+W91+W92+W93)*Percapita/30*FG$4+(U94+W94)*Crechee/30*FG$4,IF(C91=1,IF(U91+U92+U93+V91+V92+V93+W91+W92+W93+X91+X92+X93&lt;=15,(U91+U92+U93+W91+W92+W93)*Percapita/30*FG$4,IF(U91+U92+U93+V91+V92+V93+W91+W92+W93+X91+X92+X93&gt;=16,Fixo/30*FG$4+(U91+U92+U93+V91+V92+V93+W91+W92+W93+X91+X92-16)*Percapita/30*FG$4))))))</f>
        <v>0</v>
      </c>
      <c r="FH91" s="177">
        <f>IF(C91=4,SUM(Y91+Y92+Y93+AA91+AA92+AA93)*Percapita/30*FH$4+(Z91+Z92+Z93+AB91+AB92+AB93)*Cadeirante/30*FH$4,IF(C91=3,IF(Y94+AA94=10,Fixo/30*FH$4+(Y91+Y92+Y93+AA91+AA92+AA93)*Percapita/30*FH$4+(Z94+AB94)*Cadeirante/30*FH$4,IF(Y94+AA94&lt;=9,(Y94+AA94)*Crechee/30*FH$4)+(Z94+AB94)*Cadeirante/30*FH$4+(Y91+Y92+Y93+AA91+AA92+AA93)*Percapita/30*FH$4)+IF(Y94+AA94&gt;=11,Fixo/30*FH$4+(Y94+AA94-10)*Crechee/30*FH$4,0),IF(C91=2,IF(Z91+Z92+Z93+Z94+AB91+AB92+AB93+AB94=1,Cadeirante/30*FH$4,IF(Z91+Z92+Z93+Z94+AB91+AB92+AB93+AB94=2,Fixo/30*FH$4,IF(Z91+Z92+Z93+Z94+AB91+AB92+AB93+AB94&gt;2,Fixo/30*FH$4+(Z91+Z92+Z93+Z94+AB91+AB92+AB93+AB94-2)*Cadeirante/30*FH$4)))+(Y91+Y92+Y93+AA91+AA92+AA93)*Percapita/30*FH$4+(Y94+AA94)*Crechee/30*FH$4,IF(C91=1,IF(Y91+Y92+Y93+Z91+Z92+Z93+AA91+AA92+AA93+AB91+AB92+AB93&lt;=15,(Y91+Y92+Y93+AA91+AA92+AA93)*Percapita/30*FH$4,IF(Y91+Y92+Y93+Z91+Z92+Z93+AA91+AA92+AA93+AB91+AB92+AB93&gt;=16,Fixo/30*FH$4+(Y91+Y92+Y93+Z91+Z92+Z93+AA91+AA92+AA93+AB91+AB92-16)*Percapita/30*FH$4))))))</f>
        <v>0</v>
      </c>
      <c r="FI91" s="177">
        <f>IF(C91=4,SUM(AC91+AC92+AC93+AE91+AE92+AE93)*Percapita/30*FI$4+(AD91+AD92+AD93+AF91+AF92+AF93)*Cadeirante/30*FI$4,IF(C91=3,IF(AC94+AE94=10,Fixo/30*FI$4+(AC91+AC92+AC93+AE91+AE92+AE93)*Percapita/30*FI$4+(AD94+AF94)*Cadeirante/30*FI$4,IF(AC94+AE94&lt;=9,(AC94+AE94)*Crechee/30*FI$4)+(AD94+AF94)*Cadeirante/30*FI$4+(AC91+AC92+AC93+AE91+AE92+AE93)*Percapita/30*FI$4)+IF(AC94+AE94&gt;=11,Fixo/30*FI$4+(AC94+AE94-10)*Crechee/30*FI$4,0),IF(C91=2,IF(AD91+AD92+AD93+AD94+AF91+AF92+AF93+AF94=1,Cadeirante/30*FI$4,IF(AD91+AD92+AD93+AD94+AF91+AF92+AF93+AF94=2,Fixo/30*FI$4,IF(AD91+AD92+AD93+AD94+AF91+AF92+AF93+AF94&gt;2,Fixo/30*FI$4+(AD91+AD92+AD93+AD94+AF91+AF92+AF93+AF94-2)*Cadeirante/30*FI$4)))+(AC91+AC92+AC93+AE91+AE92+AE93)*Percapita/30*FI$4+(AC94+AE94)*Crechee/30*FI$4,IF(C91=1,IF(AC91+AC92+AC93+AD91+AD92+AD93+AE91+AE92+AE93+AF91+AF92+AF93&lt;=15,(AC91+AC92+AC93+AE91+AE92+AE93)*Percapita/30*FI$4,IF(AC91+AC92+AC93+AD91+AD92+AD93+AE91+AE92+AE93+AF91+AF92+AF93&gt;=16,Fixo/30*FI$4+(AC91+AC92+AC93+AD91+AD92+AD93+AE91+AE92+AE93+AF91+AF92-16)*Percapita/30*FI$4))))))</f>
        <v>0</v>
      </c>
      <c r="FJ91" s="177">
        <f>IF(C91=4,SUM(AG91+AG92+AG93+AI91+AI92+AI93)*Percapita/30*FJ$4+(AH91+AH92+AH93+AJ91+AJ92+AJ93)*Cadeirante/30*FJ$4,IF(C91=3,IF(AG94+AI94=10,Fixo/30*FJ$4+(AG91+AG92+AG93+AI91+AI92+AI93)*Percapita/30*FJ$4+(AH94+AJ94)*Cadeirante/30*FJ$4,IF(AG94+AI94&lt;=9,(AG94+AI94)*Crechee/30*FJ$4)+(AH94+AJ94)*Cadeirante/30*FJ$4+(AG91+AG92+AG93+AI91+AI92+AI93)*Percapita/30*FJ$4)+IF(AG94+AI94&gt;=11,Fixo/30*FJ$4+(AG94+AI94-10)*Crechee/30*FJ$4,0),IF(C91=2,IF(AH91+AH92+AH93+AH94+AJ91+AJ92+AJ93+AJ94=1,Cadeirante/30*FJ$4,IF(AH91+AH92+AH93+AH94+AJ91+AJ92+AJ93+AJ94=2,Fixo/30*FJ$4,IF(AH91+AH92+AH93+AH94+AJ91+AJ92+AJ93+AJ94&gt;2,Fixo/30*FJ$4+(AH91+AH92+AH93+AH94+AJ91+AJ92+AJ93+AJ94-2)*Cadeirante/30*FJ$4)))+(AG91+AG92+AG93+AI91+AI92+AI93)*Percapita/30*FJ$4+(AG94+AI94)*Crechee/30*FJ$4,IF(C91=1,IF(AG91+AG92+AG93+AH91+AH92+AH93+AI91+AI92+AI93+AJ91+AJ92+AJ93&lt;=15,(AG91+AG92+AG93+AI91+AI92+AI93)*Percapita/30*FJ$4,IF(AG91+AG92+AG93+AH91+AH92+AH93+AI91+AI92+AI93+AJ91+AJ92+AJ93&gt;=16,Fixo/30*FJ$4+(AG91+AG92+AG93+AH91+AH92+AH93+AI91+AI92+AI93+AJ91+AJ92-16)*Percapita/30*FJ$4))))))</f>
        <v>0</v>
      </c>
      <c r="FK91" s="177">
        <f>IF(C91=4,SUM(AK91+AK92+AK93+AM91+AM92+AM93)*Percapita/30*FK$4+(AL91+AL92+AL93+AN91+AN92+AN93)*Cadeirante/30*FK$4,IF(C91=3,IF(AK94+AM94=10,Fixo/30*FK$4+(AK91+AK92+AK93+AM91+AM92+AM93)*Percapita/30*FK$4+(AL94+AN94)*Cadeirante/30*FK$4,IF(AK94+AM94&lt;=9,(AK94+AM94)*Crechee/30*FK$4)+(AL94+AN94)*Cadeirante/30*FK$4+(AK91+AK92+AK93+AM91+AM92+AM93)*Percapita/30*FK$4)+IF(AK94+AM94&gt;=11,Fixo/30*FK$4+(AK94+AM94-10)*Crechee/30*FK$4,0),IF(C91=2,IF(AL91+AL92+AL93+AL94+AN91+AN92+AN93+AN94=1,Cadeirante/30*FK$4,IF(AL91+AL92+AL93+AL94+AN91+AN92+AN93+AN94=2,Fixo/30*FK$4,IF(AL91+AL92+AL93+AL94+AN91+AN92+AN93+AN94&gt;2,Fixo/30*FK$4+(AL91+AL92+AL93+AL94+AN91+AN92+AN93+AN94-2)*Cadeirante/30*FK$4)))+(AK91+AK92+AK93+AM91+AM92+AM93)*Percapita/30*FK$4+(AK94+AM94)*Crechee/30*FK$4,IF(C91=1,IF(AK91+AK92+AK93+AL91+AL92+AL93+AM91+AM92+AM93+AN91+AN92+AN93&lt;=15,(AK91+AK92+AK93+AM91+AM92+AM93)*Percapita/30*FK$4,IF(AK91+AK92+AK93+AL91+AL92+AL93+AM91+AM92+AM93+AN91+AN92+AN93&gt;=16,Fixo/30*FK$4+(AK91+AK92+AK93+AL91+AL92+AL93+AM91+AM92+AM93+AN91+AN92-16)*Percapita/30*FK$4))))))</f>
        <v>0</v>
      </c>
      <c r="FL91" s="177">
        <f>IF(C91=4,SUM(AO91+AO92+AO93+AQ91+AQ92+AQ93)*Percapita/30*FL$4+(AP91+AP92+AP93+AR91+AR92+AR93)*Cadeirante/30*FL$4,IF(C91=3,IF(AO94+AQ94=10,Fixo/30*FL$4+(AO91+AO92+AO93+AQ91+AQ92+AQ93)*Percapita/30*FL$4+(AP94+AR94)*Cadeirante/30*FL$4,IF(AO94+AQ94&lt;=9,(AO94+AQ94)*Crechee/30*FL$4)+(AP94+AR94)*Cadeirante/30*FL$4+(AO91+AO92+AO93+AQ91+AQ92+AQ93)*Percapita/30*FL$4)+IF(AO94+AQ94&gt;=11,Fixo/30*FL$4+(AO94+AQ94-10)*Crechee/30*FL$4,0),IF(C91=2,IF(AP91+AP92+AP93+AP94+AR91+AR92+AR93+AR94=1,Cadeirante/30*FL$4,IF(AP91+AP92+AP93+AP94+AR91+AR92+AR93+AR94=2,Fixo/30*FL$4,IF(AP91+AP92+AP93+AP94+AR91+AR92+AR93+AR94&gt;2,Fixo/30*FL$4+(AP91+AP92+AP93+AP94+AR91+AR92+AR93+AR94-2)*Cadeirante/30*FL$4)))+(AO91+AO92+AO93+AQ91+AQ92+AQ93)*Percapita/30*FL$4+(AO94+AQ94)*Crechee/30*FL$4,IF(C91=1,IF(AO91+AO92+AO93+AP91+AP92+AP93+AQ91+AQ92+AQ93+AR91+AR92+AR93&lt;=15,(AO91+AO92+AO93+AQ91+AQ92+AQ93)*Percapita/30*FL$4,IF(AO91+AO92+AO93+AP91+AP92+AP93+AQ91+AQ92+AQ93+AR91+AR92+AR93&gt;=16,Fixo/30*FL$4+(AO91+AO92+AO93+AP91+AP92+AP93+AQ91+AQ92+AQ93+AR91+AR92-16)*Percapita/30*FL$4))))))</f>
        <v>0</v>
      </c>
      <c r="FM91" s="177">
        <f>IF(C91=4,SUM(AS91+AS92+AS93+AU91+AU92+AU93)*Percapita/30*FM$4+(AT91+AT92+AT93+AV91+AV92+AV93)*Cadeirante/30*FM$4,IF(C91=3,IF(AS94+AU94=10,Fixo/30*FM$4+(AS91+AS92+AS93+AU91+AU92+AU93)*Percapita/30*FM$4+(AT94+AV94)*Cadeirante/30*FM$4,IF(AS94+AU94&lt;=9,(AS94+AU94)*Crechee/30*FM$4)+(AT94+AV94)*Cadeirante/30*FM$4+(AS91+AS92+AS93+AU91+AU92+AU93)*Percapita/30*FM$4)+IF(AS94+AU94&gt;=11,Fixo/30*FM$4+(AS94+AU94-10)*Crechee/30*FM$4,0),IF(C91=2,IF(AT91+AT92+AT93+AT94+AV91+AV92+AV93+AV94=1,Cadeirante/30*FM$4,IF(AT91+AT92+AT93+AT94+AV91+AV92+AV93+AV94=2,Fixo/30*FM$4,IF(AT91+AT92+AT93+AT94+AV91+AV92+AV93+AV94&gt;2,Fixo/30*FM$4+(AT91+AT92+AT93+AT94+AV91+AV92+AV93+AV94-2)*Cadeirante/30*FM$4)))+(AS91+AS92+AS93+AU91+AU92+AU93)*Percapita/30*FM$4+(AS94+AU94)*Crechee/30*FM$4,IF(C91=1,IF(AS91+AS92+AS93+AT91+AT92+AT93+AU91+AU92+AU93+AV91+AV92+AV93&lt;=15,(AS91+AS92+AS93+AU91+AU92+AU93)*Percapita/30*FM$4,IF(AS91+AS92+AS93+AT91+AT92+AT93+AU91+AU92+AU93+AV91+AV92+AV93&gt;=16,Fixo/30*FM$4+(AS91+AS92+AS93+AT91+AT92+AT93+AU91+AU92+AU93+AV91+AV92-16)*Percapita/30*FM$4))))))</f>
        <v>0</v>
      </c>
      <c r="FN91" s="177">
        <f>IF(C91=4,SUM(AW91+AW92+AW93+AY91+AY92+AY93)*Percapita/30*FN$4+(AX91+AX92+AX93+AZ91+AZ92+AZ93)*Cadeirante/30*FN$4,IF(C91=3,IF(AW94+AY94=10,Fixo/30*FN$4+(AW91+AW92+AW93+AY91+AY92+AY93)*Percapita/30*FN$4+(AX94+AZ94)*Cadeirante/30*FN$4,IF(AW94+AY94&lt;=9,(AW94+AY94)*Crechee/30*FN$4)+(AX94+AZ94)*Cadeirante/30*FN$4+(AW91+AW92+AW93+AY91+AY92+AY93)*Percapita/30*FN$4)+IF(AW94+AY94&gt;=11,Fixo/30*FN$4+(AW94+AY94-10)*Crechee/30*FN$4,0),IF(C91=2,IF(AX91+AX92+AX93+AX94+AZ91+AZ92+AZ93+AZ94=1,Cadeirante/30*FN$4,IF(AX91+AX92+AX93+AX94+AZ91+AZ92+AZ93+AZ94=2,Fixo/30*FN$4,IF(AX91+AX92+AX93+AX94+AZ91+AZ92+AZ93+AZ94&gt;2,Fixo/30*FN$4+(AX91+AX92+AX93+AX94+AZ91+AZ92+AZ93+AZ94-2)*Cadeirante/30*FN$4)))+(AW91+AW92+AW93+AY91+AY92+AY93)*Percapita/30*FN$4+(AW94+AY94)*Crechee/30*FN$4,IF(C91=1,IF(AW91+AW92+AW93+AX91+AX92+AX93+AY91+AY92+AY93+AZ91+AZ92+AZ93&lt;=15,(AW91+AW92+AW93+AY91+AY92+AY93)*Percapita/30*FN$4,IF(AW91+AW92+AW93+AX91+AX92+AX93+AY91+AY92+AY93+AZ91+AZ92+AZ93&gt;=16,Fixo/30*FN$4+(AW91+AW92+AW93+AX91+AX92+AX93+AY91+AY92+AY93+AZ91+AZ92-16)*Percapita/30*FN$4))))))</f>
        <v>0</v>
      </c>
      <c r="FO91" s="177">
        <f>IF(C91=4,SUM(BA91+BA92+BA93+BC91+BC92+BC93)*Percapita/30*FO$4+(BB91+BB92+BB93+BD91+BD92+BD93)*Cadeirante/30*FO$4,IF(C91=3,IF(BA94+BC94=10,Fixo/30*FO$4+(BA91+BA92+BA93+BC91+BC92+BC93)*Percapita/30*FO$4+(BB94+BD94)*Cadeirante/30*FO$4,IF(BA94+BC94&lt;=9,(BA94+BC94)*Crechee/30*FO$4)+(BB94+BD94)*Cadeirante/30*FO$4+(BA91+BA92+BA93+BC91+BC92+BC93)*Percapita/30*FO$4)+IF(BA94+BC94&gt;=11,Fixo/30*FO$4+(BA94+BC94-10)*Crechee/30*FO$4,0),IF(C91=2,IF(BB91+BB92+BB93+BB94+BD91+BD92+BD93+BD94=1,Cadeirante/30*FO$4,IF(BB91+BB92+BB93+BB94+BD91+BD92+BD93+BD94=2,Fixo/30*FO$4,IF(BB91+BB92+BB93+BB94+BD91+BD92+BD93+BD94&gt;2,Fixo/30*FO$4+(BB91+BB92+BB93+BB94+BD91+BD92+BD93+BD94-2)*Cadeirante/30*FO$4)))+(BA91+BA92+BA93+BC91+BC92+BC93)*Percapita/30*FO$4+(BA94+BC94)*Crechee/30*FO$4,IF(C91=1,IF(BA91+BA92+BA93+BB91+BB92+BB93+BC91+BC92+BC93+BD91+BD92+BD93&lt;=15,(BA91+BA92+BA93+BC91+BC92+BC93)*Percapita/30*FO$4,IF(BA91+BA92+BA93+BB91+BB92+BB93+BC91+BC92+BC93+BD91+BD92+BD93&gt;=16,Fixo/30*FO$4+(BA91+BA92+BA93+BB91+BB92+BB93+BC91+BC92+BC93+BD91+BD92-16)*Percapita/30*FO$4))))))</f>
        <v>0</v>
      </c>
      <c r="FP91" s="177">
        <f>IF(C91=4,SUM(BE91+BE92+BE93+BG91+BG92+BG93)*Percapita/30*FP$4+(BF91+BF92+BF93+BH91+BH92+BH93)*Cadeirante/30*FP$4,IF(C91=3,IF(BE94+BG94=10,Fixo/30*FP$4+(BE91+BE92+BE93+BG91+BG92+BG93)*Percapita/30*FP$4+(BF94+BH94)*Cadeirante/30*FP$4,IF(BE94+BG94&lt;=9,(BE94+BG94)*Crechee/30*FP$4)+(BF94+BH94)*Cadeirante/30*FP$4+(BE91+BE92+BE93+BG91+BG92+BG93)*Percapita/30*FP$4)+IF(BE94+BG94&gt;=11,Fixo/30*FP$4+(BE94+BG94-10)*Crechee/30*FP$4,0),IF(C91=2,IF(BF91+BF92+BF93+BF94+BH91+BH92+BH93+BH94=1,Cadeirante/30*FP$4,IF(BF91+BF92+BF93+BF94+BH91+BH92+BH93+BH94=2,Fixo/30*FP$4,IF(BF91+BF92+BF93+BF94+BH91+BH92+BH93+BH94&gt;2,Fixo/30*FP$4+(BF91+BF92+BF93+BF94+BH91+BH92+BH93+BH94-2)*Cadeirante/30*FP$4)))+(BE91+BE92+BE93+BG91+BG92+BG93)*Percapita/30*FP$4+(BE94+BG94)*Crechee/30*FP$4,IF(C91=1,IF(BE91+BE92+BE93+BF91+BF92+BF93+BG91+BG92+BG93+BH91+BH92+BH93&lt;=15,(BE91+BE92+BE93+BG91+BG92+BG93)*Percapita/30*FP$4,IF(BE91+BE92+BE93+BF91+BF92+BF93+BG91+BG92+BG93+BH91+BH92+BH93&gt;=16,Fixo/30*FP$4+(BE91+BE92+BE93+BF91+BF92+BF93+BG91+BG92+BG93+BH91+BH92-16)*Percapita/30*FP$4))))))</f>
        <v>0</v>
      </c>
      <c r="FQ91" s="177">
        <f>IF(C91=4,SUM(BI91+BI92+BI93+BK91+BK92+BK93)*Percapita/30*FQ$4+(BJ91+BJ92+BJ93+BL91+BL92+BL93)*Cadeirante/30*FQ$4,IF(C91=3,IF(BI94+BK94=10,Fixo/30*FQ$4+(BI91+BI92+BI93+BK91+BK92+BK93)*Percapita/30*FQ$4+(BJ94+BL94)*Cadeirante/30*FQ$4,IF(BI94+BK94&lt;=9,(BI94+BK94)*Crechee/30*FQ$4)+(BJ94+BL94)*Cadeirante/30*FQ$4+(BI91+BI92+BI93+BK91+BK92+BK93)*Percapita/30*FQ$4)+IF(BI94+BK94&gt;=11,Fixo/30*FQ$4+(BI94+BK94-10)*Crechee/30*FQ$4,0),IF(C91=2,IF(BJ91+BJ92+BJ93+BJ94+BL91+BL92+BL93+BL94=1,Cadeirante/30*FQ$4,IF(BJ91+BJ92+BJ93+BJ94+BL91+BL92+BL93+BL94=2,Fixo/30*FQ$4,IF(BJ91+BJ92+BJ93+BJ94+BL91+BL92+BL93+BL94&gt;2,Fixo/30*FQ$4+(BJ91+BJ92+BJ93+BJ94+BL91+BL92+BL93+BL94-2)*Cadeirante/30*FQ$4)))+(BI91+BI92+BI93+BK91+BK92+BK93)*Percapita/30*FQ$4+(BI94+BK94)*Crechee/30*FQ$4,IF(C91=1,IF(BI91+BI92+BI93+BJ91+BJ92+BJ93+BK91+BK92+BK93+BL91+BL92+BL93&lt;=15,(BI91+BI92+BI93+BK91+BK92+BK93)*Percapita/30*FQ$4,IF(BI91+BI92+BI93+BJ91+BJ92+BJ93+BK91+BK92+BK93+BL91+BL92+BL93&gt;=16,Fixo/30*FQ$4+(BI91+BI92+BI93+BJ91+BJ92+BJ93+BK91+BK92+BK93+BL91+BL92-16)*Percapita/30*FQ$4))))))</f>
        <v>0</v>
      </c>
      <c r="FR91" s="177">
        <f>IF(C91=4,SUM(BM91+BM92+BM93+BO91+BO92+BO93)*Percapita/30*FR$4+(BN91+BN92+BN93+BP91+BP92+BP93)*Cadeirante/30*FR$4,IF(C91=3,IF(BM94+BO94=10,Fixo/30*FR$4+(BM91+BM92+BM93+BO91+BO92+BO93)*Percapita/30*FR$4+(BN94+BP94)*Cadeirante/30*FR$4,IF(BM94+BO94&lt;=9,(BM94+BO94)*Crechee/30*FR$4)+(BN94+BP94)*Cadeirante/30*FR$4+(BM91+BM92+BM93+BO91+BO92+BO93)*Percapita/30*FR$4)+IF(BM94+BO94&gt;=11,Fixo/30*FR$4+(BM94+BO94-10)*Crechee/30*FR$4,0),IF(C91=2,IF(BN91+BN92+BN93+BN94+BP91+BP92+BP93+BP94=1,Cadeirante/30*FR$4,IF(BN91+BN92+BN93+BN94+BP91+BP92+BP93+BP94=2,Fixo/30*FR$4,IF(BN91+BN92+BN93+BN94+BP91+BP92+BP93+BP94&gt;2,Fixo/30*FR$4+(BN91+BN92+BN93+BN94+BP91+BP92+BP93+BP94-2)*Cadeirante/30*FR$4)))+(BM91+BM92+BM93+BO91+BO92+BO93)*Percapita/30*FR$4+(BM94+BO94)*Crechee/30*FR$4,IF(C91=1,IF(BM91+BM92+BM93+BN91+BN92+BN93+BO91+BO92+BO93+BP91+BP92+BP93&lt;=15,(BM91+BM92+BM93+BO91+BO92+BO93)*Percapita/30*FR$4,IF(BM91+BM92+BM93+BN91+BN92+BN93+BO91+BO92+BO93+BP91+BP92+BP93&gt;=16,Fixo/30*FR$4+(BM91+BM92+BM93+BN91+BN92+BN93+BO91+BO92+BO93+BP91+BP92-16)*Percapita/30*FR$4))))))</f>
        <v>0</v>
      </c>
      <c r="FS91" s="177">
        <f>IF(C91=4,SUM(BQ91+BQ92+BQ93+BS91+BS92+BS93)*Percapita/30*FS$4+(BR91+BR92+BR93+BT91+BT92+BT93)*Cadeirante/30*FS$4,IF(C91=3,IF(BQ94+BS94=10,Fixo/30*FS$4+(BQ91+BQ92+BQ93+BS91+BS92+BS93)*Percapita/30*FS$4+(BR94+BT94)*Cadeirante/30*FS$4,IF(BQ94+BS94&lt;=9,(BQ94+BS94)*Crechee/30*FS$4)+(BR94+BT94)*Cadeirante/30*FS$4+(BQ91+BQ92+BQ93+BS91+BS92+BS93)*Percapita/30*FS$4)+IF(BQ94+BS94&gt;=11,Fixo/30*FS$4+(BQ94+BS94-10)*Crechee/30*FS$4,0),IF(C91=2,IF(BR91+BR92+BR93+BR94+BT91+BT92+BT93+BT94=1,Cadeirante/30*FS$4,IF(BR91+BR92+BR93+BR94+BT91+BT92+BT93+BT94=2,Fixo/30*FS$4,IF(BR91+BR92+BR93+BR94+BT91+BT92+BT93+BT94&gt;2,Fixo/30*FS$4+(BR91+BR92+BR93+BR94+BT91+BT92+BT93+BT94-2)*Cadeirante/30*FS$4)))+(BQ91+BQ92+BQ93+BS91+BS92+BS93)*Percapita/30*FS$4+(BQ94+BS94)*Crechee/30*FS$4,IF(C91=1,IF(BQ91+BQ92+BQ93+BR91+BR92+BR93+BS91+BS92+BS93+BT91+BT92+BT93&lt;=15,(BQ91+BQ92+BQ93+BS91+BS92+BS93)*Percapita/30*FS$4,IF(BQ91+BQ92+BQ93+BR91+BR92+BR93+BS91+BS92+BS93+BT91+BT92+BT93&gt;=16,Fixo/30*FS$4+(BQ91+BQ92+BQ93+BR91+BR92+BR93+BS91+BS92+BS93+BT91+BT92-16)*Percapita/30*FS$4))))))</f>
        <v>0</v>
      </c>
      <c r="FT91" s="177">
        <f>IF(C91=4,SUM(BU91+BU92+BU93+BW91+BW92+BW93)*Percapita/30*FT$4+(BV91+BV92+BV93+BX91+BX92+BX93)*Cadeirante/30*FT$4,IF(C91=3,IF(BU94+BW94=10,Fixo/30*FT$4+(BU91+BU92+BU93+BW91+BW92+BW93)*Percapita/30*FT$4+(BV94+BX94)*Cadeirante/30*FT$4,IF(BU94+BW94&lt;=9,(BU94+BW94)*Crechee/30*FT$4)+(BV94+BX94)*Cadeirante/30*FT$4+(BU91+BU92+BU93+BW91+BW92+BW93)*Percapita/30*FT$4)+IF(BU94+BW94&gt;=11,Fixo/30*FT$4+(BU94+BW94-10)*Crechee/30*FT$4,0),IF(C91=2,IF(BV91+BV92+BV93+BV94+BX91+BX92+BX93+BX94=1,Cadeirante/30*FT$4,IF(BV91+BV92+BV93+BV94+BX91+BX92+BX93+BX94=2,Fixo/30*FT$4,IF(BV91+BV92+BV93+BV94+BX91+BX92+BX93+BX94&gt;2,Fixo/30*FT$4+(BV91+BV92+BV93+BV94+BX91+BX92+BX93+BX94-2)*Cadeirante/30*FT$4)))+(BU91+BU92+BU93+BW91+BW92+BW93)*Percapita/30*FT$4+(BU94+BW94)*Crechee/30*FT$4,IF(C91=1,IF(BU91+BU92+BU93+BV91+BV92+BV93+BW91+BW92+BW93+BX91+BX92+BX93&lt;=15,(BU91+BU92+BU93+BW91+BW92+BW93)*Percapita/30*FT$4,IF(BU91+BU92+BU93+BV91+BV92+BV93+BW91+BW92+BW93+BX91+BX92+BX93&gt;=16,Fixo/30*FT$4+(BU91+BU92+BU93+BV91+BV92+BV93+BW91+BW92+BW93+BX91+BX92-16)*Percapita/30*FT$4))))))</f>
        <v>0</v>
      </c>
      <c r="FU91" s="177">
        <f>IF(C91=4,SUM(BY91+BY92+BY93+CA91+CA92+CA93)*Percapita/30*FU$4+(BZ91+BZ92+BZ93+CB91+CB92+CB93)*Cadeirante/30*FU$4,IF(C91=3,IF(BY94+CA94=10,Fixo/30*FU$4+(BY91+BY92+BY93+CA91+CA92+CA93)*Percapita/30*FU$4+(BZ94+CB94)*Cadeirante/30*FU$4,IF(BY94+CA94&lt;=9,(BY94+CA94)*Crechee/30*FU$4)+(BZ94+CB94)*Cadeirante/30*FU$4+(BY91+BY92+BY93+CA91+CA92+CA93)*Percapita/30*FU$4)+IF(BY94+CA94&gt;=11,Fixo/30*FU$4+(BY94+CA94-10)*Crechee/30*FU$4,0),IF(C91=2,IF(BZ91+BZ92+BZ93+BZ94+CB91+CB92+CB93+CB94=1,Cadeirante/30*FU$4,IF(BZ91+BZ92+BZ93+BZ94+CB91+CB92+CB93+CB94=2,Fixo/30*FU$4,IF(BZ91+BZ92+BZ93+BZ94+CB91+CB92+CB93+CB94&gt;2,Fixo/30*FU$4+(BZ91+BZ92+BZ93+BZ94+CB91+CB92+CB93+CB94-2)*Cadeirante/30*FU$4)))+(BY91+BY92+BY93+CA91+CA92+CA93)*Percapita/30*FU$4+(BY94+CA94)*Crechee/30*FU$4,IF(C91=1,IF(BY91+BY92+BY93+BZ91+BZ92+BZ93+CA91+CA92+CA93+CB91+CB92+CB93&lt;=15,(BY91+BY92+BY93+CA91+CA92+CA93)*Percapita/30*FU$4,IF(BY91+BY92+BY93+BZ91+BZ92+BZ93+CA91+CA92+CA93+CB91+CB92+CB93&gt;=16,Fixo/30*FU$4+(BY91+BY92+BY93+BZ91+BZ92+BZ93+CA91+CA92+CA93+CB91+CB92-16)*Percapita/30*FU$4))))))</f>
        <v>0</v>
      </c>
      <c r="FV91" s="177">
        <f>IF(C91=4,SUM(CC91+CC92+CC93+CE91+CE92+CE93)*Percapita/30*FV$4+(CD91+CD92+CD93+CF91+CF92+CF93)*Cadeirante/30*FV$4,IF(C91=3,IF(CC94+CE94=10,Fixo/30*FV$4+(CC91+CC92+CC93+CE91+CE92+CE93)*Percapita/30*FV$4+(CD94+CF94)*Cadeirante/30*FV$4,IF(CC94+CE94&lt;=9,(CC94+CE94)*Crechee/30*FV$4)+(CD94+CF94)*Cadeirante/30*FV$4+(CC91+CC92+CC93+CE91+CE92+CE93)*Percapita/30*FV$4)+IF(CC94+CE94&gt;=11,Fixo/30*FV$4+(CC94+CE94-10)*Crechee/30*FV$4,0),IF(C91=2,IF(CD91+CD92+CD93+CD94+CF91+CF92+CF93+CF94=1,Cadeirante/30*FV$4,IF(CD91+CD92+CD93+CD94+CF91+CF92+CF93+CF94=2,Fixo/30*FV$4,IF(CD91+CD92+CD93+CD94+CF91+CF92+CF93+CF94&gt;2,Fixo/30*FV$4+(CD91+CD92+CD93+CD94+CF91+CF92+CF93+CF94-2)*Cadeirante/30*FV$4)))+(CC91+CC92+CC93+CE91+CE92+CE93)*Percapita/30*FV$4+(CC94+CE94)*Crechee/30*FV$4,IF(C91=1,IF(CC91+CC92+CC93+CD91+CD92+CD93+CE91+CE92+CE93+CF91+CF92+CF93&lt;=15,(CC91+CC92+CC93+CE91+CE92+CE93)*Percapita/30*FV$4,IF(CC91+CC92+CC93+CD91+CD92+CD93+CE91+CE92+CE93+CF91+CF92+CF93&gt;=16,Fixo/30*FV$4+(CC91+CC92+CC93+CD91+CD92+CD93+CE91+CE92+CE93+CF91+CF92-16)*Percapita/30*FV$4))))))</f>
        <v>0</v>
      </c>
      <c r="FW91" s="177">
        <f>IF(C91=4,SUM(CG91+CG92+CG93+CI91+CI92+CI93)*Percapita/30*FW$4+(CH91+CH92+CH93+CJ91+CJ92+CJ93)*Cadeirante/30*FW$4,IF(C91=3,IF(CG94+CI94=10,Fixo/30*FW$4+(CG91+CG92+CG93+CI91+CI92+CI93)*Percapita/30*FW$4+(CH94+CJ94)*Cadeirante/30*FW$4,IF(CG94+CI94&lt;=9,(CG94+CI94)*Crechee/30*FW$4)+(CH94+CJ94)*Cadeirante/30*FW$4+(CG91+CG92+CG93+CI91+CI92+CI93)*Percapita/30*FW$4)+IF(CG94+CI94&gt;=11,Fixo/30*FW$4+(CG94+CI94-10)*Crechee/30*FW$4,0),IF(C91=2,IF(CH91+CH92+CH93+CH94+CJ91+CJ92+CJ93+CJ94=1,Cadeirante/30*FW$4,IF(CH91+CH92+CH93+CH94+CJ91+CJ92+CJ93+CJ94=2,Fixo/30*FW$4,IF(CH91+CH92+CH93+CH94+CJ91+CJ92+CJ93+CJ94&gt;2,Fixo/30*FW$4+(CH91+CH92+CH93+CH94+CJ91+CJ92+CJ93+CJ94-2)*Cadeirante/30*FW$4)))+(CG91+CG92+CG93+CI91+CI92+CI93)*Percapita/30*FW$4+(CG94+CI94)*Crechee/30*FW$4,IF(C91=1,IF(CG91+CG92+CG93+CH91+CH92+CH93+CI91+CI92+CI93+CJ91+CJ92+CJ93&lt;=15,(CG91+CG92+CG93+CI91+CI92+CI93)*Percapita/30*FW$4,IF(CG91+CG92+CG93+CH91+CH92+CH93+CI91+CI92+CI93+CJ91+CJ92+CJ93&gt;=16,Fixo/30*FW$4+(CG91+CG92+CG93+CH91+CH92+CH93+CI91+CI92+CI93+CJ91+CJ92-16)*Percapita/30*FW$4))))))</f>
        <v>0</v>
      </c>
      <c r="FX91" s="177">
        <f>IF(C91=4,SUM(CK91+CK92+CK93+CM91+CM92+CM93)*Percapita/30*FX$4+(CL91+CL92+CL93+CN91+CN92+CN93)*Cadeirante/30*FX$4,IF(C91=3,IF(CK94+CM94=10,Fixo/30*FX$4+(CK91+CK92+CK93+CM91+CM92+CM93)*Percapita/30*FX$4+(CL94+CN94)*Cadeirante/30*FX$4,IF(CK94+CM94&lt;=9,(CK94+CM94)*Crechee/30*FX$4)+(CL94+CN94)*Cadeirante/30*FX$4+(CK91+CK92+CK93+CM91+CM92+CM93)*Percapita/30*FX$4)+IF(CK94+CM94&gt;=11,Fixo/30*FX$4+(CK94+CM94-10)*Crechee/30*FX$4,0),IF(C91=2,IF(CL91+CL92+CL93+CL94+CN91+CN92+CN93+CN94=1,Cadeirante/30*FX$4,IF(CL91+CL92+CL93+CL94+CN91+CN92+CN93+CN94=2,Fixo/30*FX$4,IF(CL91+CL92+CL93+CL94+CN91+CN92+CN93+CN94&gt;2,Fixo/30*FX$4+(CL91+CL92+CL93+CL94+CN91+CN92+CN93+CN94-2)*Cadeirante/30*FX$4)))+(CK91+CK92+CK93+CM91+CM92+CM93)*Percapita/30*FX$4+(CK94+CM94)*Crechee/30*FX$4,IF(C91=1,IF(CK91+CK92+CK93+CL91+CL92+CL93+CM91+CM92+CM93+CN91+CN92+CN93&lt;=15,(CK91+CK92+CK93+CM91+CM92+CM93)*Percapita/30*FX$4,IF(CK91+CK92+CK93+CL91+CL92+CL93+CM91+CM92+CM93+CN91+CN92+CN93&gt;=16,Fixo/30*FX$4+(CK91+CK92+CK93+CL91+CL92+CL93+CM91+CM92+CM93+CN91+CN92-16)*Percapita/30*FX$4))))))</f>
        <v>0</v>
      </c>
      <c r="FY91" s="177">
        <f>IF(C91=4,SUM(CO91+CO92+CO93+CQ91+CQ92+CQ93)*Percapita/30*FY$4+(CP91+CP92+CP93+CR91+CR92+CR93)*Cadeirante/30*FY$4,IF(C91=3,IF(CO94+CQ94=10,Fixo/30*FY$4+(CO91+CO92+CO93+CQ91+CQ92+CQ93)*Percapita/30*FY$4+(CP94+CR94)*Cadeirante/30*FY$4,IF(CO94+CQ94&lt;=9,(CO94+CQ94)*Crechee/30*FY$4)+(CP94+CR94)*Cadeirante/30*FY$4+(CO91+CO92+CO93+CQ91+CQ92+CQ93)*Percapita/30*FY$4)+IF(CO94+CQ94&gt;=11,Fixo/30*FY$4+(CO94+CQ94-10)*Crechee/30*FY$4,0),IF(C91=2,IF(CP91+CP92+CP93+CP94+CR91+CR92+CR93+CR94=1,Cadeirante/30*FY$4,IF(CP91+CP92+CP93+CP94+CR91+CR92+CR93+CR94=2,Fixo/30*FY$4,IF(CP91+CP92+CP93+CP94+CR91+CR92+CR93+CR94&gt;2,Fixo/30*FY$4+(CP91+CP92+CP93+CP94+CR91+CR92+CR93+CR94-2)*Cadeirante/30*FY$4)))+(CO91+CO92+CO93+CQ91+CQ92+CQ93)*Percapita/30*FY$4+(CO94+CQ94)*Crechee/30*FY$4,IF(C91=1,IF(CO91+CO92+CO93+CP91+CP92+CP93+CQ91+CQ92+CQ93+CR91+CR92+CR93&lt;=15,(CO91+CO92+CO93+CQ91+CQ92+CQ93)*Percapita/30*FY$4,IF(CO91+CO92+CO93+CP91+CP92+CP93+CQ91+CQ92+CQ93+CR91+CR92+CR93&gt;=16,Fixo/30*FY$4+(CO91+CO92+CO93+CP91+CP92+CP93+CQ91+CQ92+CQ93+CR91+CR92-16)*Percapita/30*FY$4))))))</f>
        <v>0</v>
      </c>
      <c r="FZ91" s="177">
        <f>IF(C91=4,SUM(CS91+CS92+CS93+CU91+CU92+CU93)*Percapita/30*FZ$4+(CT91+CT92+CT93+CV91+CV92+CV93)*Cadeirante/30*FZ$4,IF(C91=3,IF(CS94+CU94=10,Fixo/30*FZ$4+(CS91+CS92+CS93+CU91+CU92+CU93)*Percapita/30*FZ$4+(CT94+CV94)*Cadeirante/30*FZ$4,IF(CS94+CU94&lt;=9,(CS94+CU94)*Crechee/30*FZ$4)+(CT94+CV94)*Cadeirante/30*FZ$4+(CS91+CS92+CS93+CU91+CU92+CU93)*Percapita/30*FZ$4)+IF(CS94+CU94&gt;=11,Fixo/30*FZ$4+(CS94+CU94-10)*Crechee/30*FZ$4,0),IF(C91=2,IF(CT91+CT92+CT93+CT94+CV91+CV92+CV93+CV94=1,Cadeirante/30*FZ$4,IF(CT91+CT92+CT93+CT94+CV91+CV92+CV93+CV94=2,Fixo/30*FZ$4,IF(CT91+CT92+CT93+CT94+CV91+CV92+CV93+CV94&gt;2,Fixo/30*FZ$4+(CT91+CT92+CT93+CT94+CV91+CV92+CV93+CV94-2)*Cadeirante/30*FZ$4)))+(CS91+CS92+CS93+CU91+CU92+CU93)*Percapita/30*FZ$4+(CS94+CU94)*Crechee/30*FZ$4,IF(C91=1,IF(CS91+CS92+CS93+CT91+CT92+CT93+CU91+CU92+CU93+CV91+CV92+CV93&lt;=15,(CS91+CS92+CS93+CU91+CU92+CU93)*Percapita/30*FZ$4,IF(CS91+CS92+CS93+CT91+CT92+CT93+CU91+CU92+CU93+CV91+CV92+CV93&gt;=16,Fixo/30*FZ$4+(CS91+CS92+CS93+CT91+CT92+CT93+CU91+CU92+CU93+CV91+CV92-16)*Percapita/30*FZ$4))))))</f>
        <v>0</v>
      </c>
      <c r="GA91" s="177">
        <f>IF(C91=4,SUM(CW91+CW92+CW93+CY91+CY92+CY93)*Percapita/30*GA$4+(CX91+CX92+CX93+CZ91+CZ92+CZ93)*Cadeirante/30*GA$4,IF(C91=3,IF(CW94+CY94=10,Fixo/30*GA$4+(CW91+CW92+CW93+CY91+CY92+CY93)*Percapita/30*GA$4+(CX94+CZ94)*Cadeirante/30*GA$4,IF(CW94+CY94&lt;=9,(CW94+CY94)*Crechee/30*GA$4)+(CX94+CZ94)*Cadeirante/30*GA$4+(CW91+CW92+CW93+CY91+CY92+CY93)*Percapita/30*GA$4)+IF(CW94+CY94&gt;=11,Fixo/30*GA$4+(CW94+CY94-10)*Crechee/30*GA$4,0),IF(C91=2,IF(CX91+CX92+CX93+CX94+CZ91+CZ92+CZ93+CZ94=1,Cadeirante/30*GA$4,IF(CX91+CX92+CX93+CX94+CZ91+CZ92+CZ93+CZ94=2,Fixo/30*GA$4,IF(CX91+CX92+CX93+CX94+CZ91+CZ92+CZ93+CZ94&gt;2,Fixo/30*GA$4+(CX91+CX92+CX93+CX94+CZ91+CZ92+CZ93+CZ94-2)*Cadeirante/30*GA$4)))+(CW91+CW92+CW93+CY91+CY92+CY93)*Percapita/30*GA$4+(CW94+CY94)*Crechee/30*GA$4,IF(C91=1,IF(CW91+CW92+CW93+CX91+CX92+CX93+CY91+CY92+CY93+CZ91+CZ92+CZ93&lt;=15,(CW91+CW92+CW93+CY91+CY92+CY93)*Percapita/30*GA$4,IF(CW91+CW92+CW93+CX91+CX92+CX93+CY91+CY92+CY93+CZ91+CZ92+CZ93&gt;=16,Fixo/30*GA$4+(CW91+CW92+CW93+CX91+CX92+CX93+CY91+CY92+CY93+CZ91+CZ92-16)*Percapita/30*GA$4))))))</f>
        <v>0</v>
      </c>
      <c r="GB91" s="177">
        <f>IF(C91=4,SUM(DA91+DA92+DA93+DC91+DC92+DC93)*Percapita/30*GB$4+(DB91+DB92+DB93+DD91+DD92+DD93)*Cadeirante/30*GB$4,IF(C91=3,IF(DA94+DC94=10,Fixo/30*GB$4+(DA91+DA92+DA93+DC91+DC92+DC93)*Percapita/30*GB$4+(DB94+DD94)*Cadeirante/30*GB$4,IF(DA94+DC94&lt;=9,(DA94+DC94)*Crechee/30*GB$4)+(DB94+DD94)*Cadeirante/30*GB$4+(DA91+DA92+DA93+DC91+DC92+DC93)*Percapita/30*GB$4)+IF(DA94+DC94&gt;=11,Fixo/30*GB$4+(DA94+DC94-10)*Crechee/30*GB$4,0),IF(C91=2,IF(DB91+DB92+DB93+DB94+DD91+DD92+DD93+DD94=1,Cadeirante/30*GB$4,IF(DB91+DB92+DB93+DB94+DD91+DD92+DD93+DD94=2,Fixo/30*GB$4,IF(DB91+DB92+DB93+DB94+DD91+DD92+DD93+DD94&gt;2,Fixo/30*GB$4+(DB91+DB92+DB93+DB94+DD91+DD92+DD93+DD94-2)*Cadeirante/30*GB$4)))+(DA91+DA92+DA93+DC91+DC92+DC93)*Percapita/30*GB$4+(DA94+DC94)*Crechee/30*GB$4,IF(C91=1,IF(DA91+DA92+DA93+DB91+DB92+DB93+DC91+DC92+DC93+DD91+DD92+DD93&lt;=15,(DA91+DA92+DA93+DC91+DC92+DC93)*Percapita/30*GB$4,IF(DA91+DA92+DA93+DB91+DB92+DB93+DC91+DC92+DC93+DD91+DD92+DD93&gt;=16,Fixo/30*GB$4+(DA91+DA92+DA93+DB91+DB92+DB93+DC91+DC92+DC93+DD91+DD92-16)*Percapita/30*GB$4))))))</f>
        <v>0</v>
      </c>
      <c r="GC91" s="177">
        <f>IF(C91=4,SUM(DE91+DE92+DE93+DG91+DG92+DG93)*Percapita/30*GC$4+(DF91+DF92+DF93+DH91+DH92+DH93)*Cadeirante/30*GC$4,IF(C91=3,IF(DE94+DG94=10,Fixo/30*GC$4+(DE91+DE92+DE93+DG91+DG92+DG93)*Percapita/30*GC$4+(DF94+DH94)*Cadeirante/30*GC$4,IF(DE94+DG94&lt;=9,(DE94+DG94)*Crechee/30*GC$4)+(DF94+DH94)*Cadeirante/30*GC$4+(DE91+DE92+DE93+DG91+DG92+DG93)*Percapita/30*GC$4)+IF(DE94+DG94&gt;=11,Fixo/30*GC$4+(DE94+DG94-10)*Crechee/30*GC$4,0),IF(C91=2,IF(DF91+DF92+DF93+DF94+DH91+DH92+DH93+DH94=1,Cadeirante/30*GC$4,IF(DF91+DF92+DF93+DF94+DH91+DH92+DH93+DH94=2,Fixo/30*GC$4,IF(DF91+DF92+DF93+DF94+DH91+DH92+DH93+DH94&gt;2,Fixo/30*GC$4+(DF91+DF92+DF93+DF94+DH91+DH92+DH93+DH94-2)*Cadeirante/30*GC$4)))+(DE91+DE92+DE93+DG91+DG92+DG93)*Percapita/30*GC$4+(DE94+DG94)*Crechee/30*GC$4,IF(C91=1,IF(DE91+DE92+DE93+DF91+DF92+DF93+DG91+DG92+DG93+DH91+DH92+DH93&lt;=15,(DE91+DE92+DE93+DG91+DG92+DG93)*Percapita/30*GC$4,IF(DE91+DE92+DE93+DF91+DF92+DF93+DG91+DG92+DG93+DH91+DH92+DH93&gt;=16,Fixo/30*GC$4+(DE91+DE92+DE93+DF91+DF92+DF93+DG91+DG92+DG93+DH91+DH92-16)*Percapita/30*GC$4))))))</f>
        <v>0</v>
      </c>
      <c r="GD91" s="177">
        <f>IF(C91=4,SUM(DI91+DI92+DI93+DK91+DK92+DK93)*Percapita/30*GD$4+(DJ91+DJ92+DJ93+DL91+DL92+DL93)*Cadeirante/30*GD$4,IF(C91=3,IF(DI94+DK94=10,Fixo/30*GD$4+(DI91+DI92+DI93+DK91+DK92+DK93)*Percapita/30*GD$4+(DJ94+DL94)*Cadeirante/30*GD$4,IF(DI94+DK94&lt;=9,(DI94+DK94)*Crechee/30*GD$4)+(DJ94+DL94)*Cadeirante/30*GD$4+(DI91+DI92+DI93+DK91+DK92+DK93)*Percapita/30*GD$4)+IF(DI94+DK94&gt;=11,Fixo/30*GD$4+(DI94+DK94-10)*Crechee/30*GD$4,0),IF(C91=2,IF(DJ91+DJ92+DJ93+DJ94+DL91+DL92+DL93+DL94=1,Cadeirante/30*GD$4,IF(DJ91+DJ92+DJ93+DJ94+DL91+DL92+DL93+DL94=2,Fixo/30*GD$4,IF(DJ91+DJ92+DJ93+DJ94+DL91+DL92+DL93+DL94&gt;2,Fixo/30*GD$4+(DJ91+DJ92+DJ93+DJ94+DL91+DL92+DL93+DL94-2)*Cadeirante/30*GD$4)))+(DI91+DI92+DI93+DK91+DK92+DK93)*Percapita/30*GD$4+(DI94+DK94)*Crechee/30*GD$4,IF(C91=1,IF(DI91+DI92+DI93+DJ91+DJ92+DJ93+DK91+DK92+DK93+DL91+DL92+DL93&lt;=15,(DI91+DI92+DI93+DK91+DK92+DK93)*Percapita/30*GD$4,IF(DI91+DI92+DI93+DJ91+DJ92+DJ93+DK91+DK92+DK93+DL91+DL92+DL93&gt;=16,Fixo/30*GD$4+(DI91+DI92+DI93+DJ91+DJ92+DJ93+DK91+DK92+DK93+DL91+DL92-16)*Percapita/30*GD$4))))))</f>
        <v>0</v>
      </c>
      <c r="GE91" s="177">
        <f>IF(C91=4,SUM(DM91+DM92+DM93+DO91+DO92+DO93)*Percapita/30*GE$4+(DN91+DN92+DN93+DP91+DP92+DP93)*Cadeirante/30*GE$4,IF(C91=3,IF(DM94+DO94=10,Fixo/30*GE$4+(DM91+DM92+DM93+DO91+DO92+DO93)*Percapita/30*GE$4+(DN94+DP94)*Cadeirante/30*GE$4,IF(DM94+DO94&lt;=9,(DM94+DO94)*Crechee/30*GE$4)+(DN94+DP94)*Cadeirante/30*GE$4+(DM91+DM92+DM93+DO91+DO92+DO93)*Percapita/30*GE$4)+IF(DM94+DO94&gt;=11,Fixo/30*GE$4+(DM94+DO94-10)*Crechee/30*GE$4,0),IF(C91=2,IF(DN91+DN92+DN93+DN94+DP91+DP92+DP93+DP94=1,Cadeirante/30*GE$4,IF(DN91+DN92+DN93+DN94+DP91+DP92+DP93+DP94=2,Fixo/30*GE$4,IF(DN91+DN92+DN93+DN94+DP91+DP92+DP93+DP94&gt;2,Fixo/30*GE$4+(DN91+DN92+DN93+DN94+DP91+DP92+DP93+DP94-2)*Cadeirante/30*GE$4)))+(DM91+DM92+DM93+DO91+DO92+DO93)*Percapita/30*GE$4+(DM94+DO94)*Crechee/30*GE$4,IF(C91=1,IF(DM91+DM92+DM93+DN91+DN92+DN93+DO91+DO92+DO93+DP91+DP92+DP93&lt;=15,(DM91+DM92+DM93+DO91+DO92+DO93)*Percapita/30*GE$4,IF(DM91+DM92+DM93+DN91+DN92+DN93+DO91+DO92+DO93+DP91+DP92+DP93&gt;=16,Fixo/30*GE$4+(DM91+DM92+DM93+DN91+DN92+DN93+DO91+DO92+DO93+DP91+DP92-16)*Percapita/30*GE$4))))))</f>
        <v>0</v>
      </c>
      <c r="GF91" s="177">
        <f>IF(C91=4,SUM(DQ91+DQ92+DQ93+DS91+DS92+DS93)*Percapita/30*GF$4+(DR91+DR92+DR93+DT91+DT92+DT93)*Cadeirante/30*GF$4,IF(C91=3,IF(DQ94+DS94=10,Fixo/30*GF$4+(DQ91+DQ92+DQ93+DS91+DS92+DS93)*Percapita/30*GF$4+(DR94+DT94)*Cadeirante/30*GF$4,IF(DQ94+DS94&lt;=9,(DQ94+DS94)*Crechee/30*GF$4)+(DR94+DT94)*Cadeirante/30*GF$4+(DQ91+DQ92+DQ93+DS91+DS92+DS93)*Percapita/30*GF$4)+IF(DQ94+DS94&gt;=11,Fixo/30*GF$4+(DQ94+DS94-10)*Crechee/30*GF$4,0),IF(C91=2,IF(DR91+DR92+DR93+DR94+DT91+DT92+DT93+DT94=1,Cadeirante/30*GF$4,IF(DR91+DR92+DR93+DR94+DT91+DT92+DT93+DT94=2,Fixo/30*GF$4,IF(DR91+DR92+DR93+DR94+DT91+DT92+DT93+DT94&gt;2,Fixo/30*GF$4+(DR91+DR92+DR93+DR94+DT91+DT92+DT93+DT94-2)*Cadeirante/30*GF$4)))+(DQ91+DQ92+DQ93+DS91+DS92+DS93)*Percapita/30*GF$4+(DQ94+DS94)*Crechee/30*GF$4,IF(C91=1,IF(DQ91+DQ92+DQ93+DR91+DR92+DR93+DS91+DS92+DS93+DT91+DT92+DT93&lt;=15,(DQ91+DQ92+DQ93+DS91+DS92+DS93)*Percapita/30*GF$4,IF(DQ91+DQ92+DQ93+DR91+DR92+DR93+DS91+DS92+DS93+DT91+DT92+DT93&gt;=16,Fixo/30*GF$4+(DQ91+DQ92+DQ93+DR91+DR92+DR93+DS91+DS92+DS93+DT91+DT92-16)*Percapita/30*GF$4))))))</f>
        <v>0</v>
      </c>
      <c r="GG91" s="177">
        <f>IF(C91=4,SUM(DU91+DU92+DU93+DW91+DW92+DW93)*Percapita/30*GG$4+(DV91+DV92+DV93+DX91+DX92+DX93)*Cadeirante/30*GG$4,IF(C91=3,IF(DU94+DW94=10,Fixo/30*GG$4+(DU91+DU92+DU93+DW91+DW92+DW93)*Percapita/30*GG$4+(DV94+DX94)*Cadeirante/30*GG$4,IF(DU94+DW94&lt;=9,(DU94+DW94)*Crechee/30*GG$4)+(DV94+DX94)*Cadeirante/30*GG$4+(DU91+DU92+DU93+DW91+DW92+DW93)*Percapita/30*GG$4)+IF(DU94+DW94&gt;=11,Fixo/30*GG$4+(DU94+DW94-10)*Crechee/30*GG$4,0),IF(C91=2,IF(DV91+DV92+DV93+DV94+DX91+DX92+DX93+DX94=1,Cadeirante/30*GG$4,IF(DV91+DV92+DV93+DV94+DX91+DX92+DX93+DX94=2,Fixo/30*GG$4,IF(DV91+DV92+DV93+DV94+DX91+DX92+DX93+DX94&gt;2,Fixo/30*GG$4+(DV91+DV92+DV93+DV94+DX91+DX92+DX93+DX94-2)*Cadeirante/30*GG$4)))+(DU91+DU92+DU93+DW91+DW92+DW93)*Percapita/30*GG$4+(DU94+DW94)*Crechee/30*GG$4,IF(C91=1,IF(DU91+DU92+DU93+DV91+DV92+DV93+DW91+DW92+DW93+DX91+DX92+DX93&lt;=15,(DU91+DU92+DU93+DW91+DW92+DW93)*Percapita/30*GG$4,IF(DU91+DU92+DU93+DV91+DV92+DV93+DW91+DW92+DW93+DX91+DX92+DX93&gt;=16,Fixo/30*GG$4+(DU91+DU92+DU93+DV91+DV92+DV93+DW91+DW92+DW93+DX91+DX92-16)*Percapita/30*GG$4))))))</f>
        <v>0</v>
      </c>
      <c r="GH91" s="177">
        <f>IF(C91=4,SUM(DY91+DY92+DY93+EA91+EA92+EA93)*Percapita/30*GH$4+(DZ91+DZ92+DZ93+EB91+EB92+EB93)*Cadeirante/30*GH$4,IF(C91=3,IF(DY94+EA94=10,Fixo/30*GH$4+(DY91+DY92+DY93+EA91+EA92+EA93)*Percapita/30*GH$4+(DZ94+EB94)*Cadeirante/30*GH$4,IF(DY94+EA94&lt;=9,(DY94+EA94)*Crechee/30*GH$4)+(DZ94+EB94)*Cadeirante/30*GH$4+(DY91+DY92+DY93+EA91+EA92+EA93)*Percapita/30*GH$4)+IF(DY94+EA94&gt;=11,Fixo/30*GH$4+(DY94+EA94-10)*Crechee/30*GH$4,0),IF(C91=2,IF(DZ91+DZ92+DZ93+DZ94+EB91+EB92+EB93+EB94=1,Cadeirante/30*GH$4,IF(DZ91+DZ92+DZ93+DZ94+EB91+EB92+EB93+EB94=2,Fixo/30*GH$4,IF(DZ91+DZ92+DZ93+DZ94+EB91+EB92+EB93+EB94&gt;2,Fixo/30*GH$4+(DZ91+DZ92+DZ93+DZ94+EB91+EB92+EB93+EB94-2)*Cadeirante/30*GH$4)))+(DY91+DY92+DY93+EA91+EA92+EA93)*Percapita/30*GH$4+(DY94+EA94)*Crechee/30*GH$4,IF(C91=1,IF(DY91+DY92+DY93+DZ91+DZ92+DZ93+EA91+EA92+EA93+EB91+EB92+EB93&lt;=15,(DY91+DY92+DY93+EA91+EA92+EA93)*Percapita/30*GH$4,IF(DY91+DY92+DY93+DZ91+DZ92+DZ93+EA91+EA92+EA93+EB91+EB92+EB93&gt;=16,Fixo/30*GH$4+(DY91+DY92+DY93+DZ91+DZ92+DZ93+EA91+EA92+EA93+EB91+EB92-16)*Percapita/30*GH$4))))))</f>
        <v>0</v>
      </c>
      <c r="GI91" s="177">
        <f>IF(C91=4,SUM(EC91+EC92+EC93+EE91+EE92+EE93)*Percapita/30*GI$4+(ED91+ED92+ED93+EF91+EF92+EF93)*Cadeirante/30*GI$4,IF(C91=3,IF(EC94+EE94=10,Fixo/30*GI$4+(EC91+EC92+EC93+EE91+EE92+EE93)*Percapita/30*GI$4+(ED94+EF94)*Cadeirante/30*GI$4,IF(EC94+EE94&lt;=9,(EC94+EE94)*Crechee/30*GI$4)+(ED94+EF94)*Cadeirante/30*GI$4+(EC91+EC92+EC93+EE91+EE92+EE93)*Percapita/30*GI$4)+IF(EC94+EE94&gt;=11,Fixo/30*GI$4+(EC94+EE94-10)*Crechee/30*GI$4,0),IF(C91=2,IF(ED91+ED92+ED93+ED94+EF91+EF92+EF93+EF94=1,Cadeirante/30*GI$4,IF(ED91+ED92+ED93+ED94+EF91+EF92+EF93+EF94=2,Fixo/30*GI$4,IF(ED91+ED92+ED93+ED94+EF91+EF92+EF93+EF94&gt;2,Fixo/30*GI$4+(ED91+ED92+ED93+ED94+EF91+EF92+EF93+EF94-2)*Cadeirante/30*GI$4)))+(EC91+EC92+EC93+EE91+EE92+EE93)*Percapita/30*GI$4+(EC94+EE94)*Crechee/30*GI$4,IF(C91=1,IF(EC91+EC92+EC93+ED91+ED92+ED93+EE91+EE92+EE93+EF91+EF92+EF93&lt;=15,(EC91+EC92+EC93+EE91+EE92+EE93)*Percapita/30*GI$4,IF(EC91+EC92+EC93+ED91+ED92+ED93+EE91+EE92+EE93+EF91+EF92+EF93&gt;=16,Fixo/30*GI$4+(EC91+EC92+EC93+ED91+ED92+ED93+EE91+EE92+EE93+EF91+EF92-16)*Percapita/30*GI$4))))))</f>
        <v>0</v>
      </c>
      <c r="GJ91" s="177">
        <f>IF(C91=4,SUM(EG91+EG92+EG93+EI91+EI92+EI93)*Percapita/30*GJ$4+(EH91+EH92+EH93+EJ91+EJ92+EJ93)*Cadeirante/30*GJ$4,IF(C91=3,IF(EG94+EI94=10,Fixo/30*GJ$4+(EG91+EG92+EG93+EI91+EI92+EI93)*Percapita/30*GJ$4+(EH94+EJ94)*Cadeirante/30*GJ$4,IF(EG94+EI94&lt;=9,(EG94+EI94)*Crechee/30*GJ$4)+(EH94+EJ94)*Cadeirante/30*GJ$4+(EG91+EG92+EG93+EI91+EI92+EI93)*Percapita/30*GJ$4)+IF(EG94+EI94&gt;=11,Fixo/30*GJ$4+(EG94+EI94-10)*Crechee/30*GJ$4,0),IF(C91=2,IF(EH91+EH92+EH93+EH94+EJ91+EJ92+EJ93+EJ94=1,Cadeirante/30*GJ$4,IF(EH91+EH92+EH93+EH94+EJ91+EJ92+EJ93+EJ94=2,Fixo/30*GJ$4,IF(EH91+EH92+EH93+EH94+EJ91+EJ92+EJ93+EJ94&gt;2,Fixo/30*GJ$4+(EH91+EH92+EH93+EH94+EJ91+EJ92+EJ93+EJ94-2)*Cadeirante/30*GJ$4)))+(EG91+EG92+EG93+EI91+EI92+EI93)*Percapita/30*GJ$4+(EG94+EI94)*Crechee/30*GJ$4,IF(C91=1,IF(EG91+EG92+EG93+EH91+EH92+EH93+EI91+EI92+EI93+EJ91+EJ92+EJ93&lt;=15,(EG91+EG92+EG93+EI91+EI92+EI93)*Percapita/30*GJ$4,IF(EG91+EG92+EG93+EH91+EH92+EH93+EI91+EI92+EI93+EJ91+EJ92+EJ93&gt;=16,Fixo/30*GJ$4+(EG91+EG92+EG93+EH91+EH92+EH93+EI91+EI92+EI93+EJ91+EJ92-16)*Percapita/30*GJ$4))))))</f>
        <v>0</v>
      </c>
      <c r="GK91" s="178"/>
      <c r="GL91" s="103">
        <f t="shared" si="102"/>
        <v>0</v>
      </c>
      <c r="GM91" s="124"/>
      <c r="GN91" s="104">
        <f>SUMIF(V91:V94,"&lt;0")*Cadeirante/30*GN$4+SUMIF(X91:X94,"&lt;0")*Cadeirante/30*GN$4</f>
        <v>0</v>
      </c>
      <c r="GO91" s="104">
        <f>SUMIF(Z91:Z94,"&lt;0")*Cadeirante/30*GO$4+SUMIF(AB91:AB94,"&lt;0")*Cadeirante/30*GO$4</f>
        <v>0</v>
      </c>
      <c r="GP91" s="104">
        <f>SUMIF(AD91:AD94,"&lt;0")*Cadeirante/30*GP$4+SUMIF(AF91:AF94,"&lt;0")*Cadeirante/30*GP$4</f>
        <v>0</v>
      </c>
      <c r="GQ91" s="104">
        <f>SUMIF(AH91:AH94,"&lt;0")*Cadeirante/30*GQ$4+SUMIF(AJ91:AJ94,"&lt;0")*Cadeirante/30*GQ$4</f>
        <v>0</v>
      </c>
      <c r="GR91" s="104">
        <f>SUMIF(AL91:AL94,"&lt;0")*Cadeirante/30*GR$4+SUMIF(AN91:AN94,"&lt;0")*Cadeirante/30*GR$4</f>
        <v>0</v>
      </c>
      <c r="GS91" s="104">
        <f>SUMIF(AP91:AP94,"&lt;0")*Cadeirante/30*GS$4+SUMIF(AR91:AR94,"&lt;0")*Cadeirante/30*GS$4</f>
        <v>0</v>
      </c>
      <c r="GT91" s="104">
        <f>SUMIF(AT91:AT94,"&lt;0")*Cadeirante/30*GT$4+SUMIF(AV91:AV94,"&lt;0")*Cadeirante/30*GT$4</f>
        <v>0</v>
      </c>
      <c r="GU91" s="104">
        <f>SUMIF(AX91:AX94,"&lt;0")*Cadeirante/30*GU$4+SUMIF(AZ91:AZ94,"&lt;0")*Cadeirante/30*GU$4</f>
        <v>0</v>
      </c>
      <c r="GV91" s="104">
        <f>SUMIF(BB91:BB94,"&lt;0")*Cadeirante/30*GV$4+SUMIF(BD91:BD94,"&lt;0")*Cadeirante/30*GV$4</f>
        <v>0</v>
      </c>
      <c r="GW91" s="104">
        <f>SUMIF(BF91:BF94,"&lt;0")*Cadeirante/30*GW$4+SUMIF(BH91:BH94,"&lt;0")*Cadeirante/30*GW$4</f>
        <v>0</v>
      </c>
      <c r="GX91" s="104">
        <f>SUMIF(BJ91:BJ94,"&lt;0")*Cadeirante/30*GX$4+SUMIF(BL91:BL94,"&lt;0")*Cadeirante/30*GX$4</f>
        <v>0</v>
      </c>
      <c r="GY91" s="104">
        <f>SUMIF(BN91:BN94,"&lt;0")*Cadeirante/30*GY$4+SUMIF(BP91:BP94,"&lt;0")*Cadeirante/30*GY$4</f>
        <v>0</v>
      </c>
      <c r="GZ91" s="104">
        <f>SUMIF(BR91:BR94,"&lt;0")*Cadeirante/30*GZ$4+SUMIF(BT91:BT94,"&lt;0")*Cadeirante/30*GZ$4</f>
        <v>0</v>
      </c>
      <c r="HA91" s="104">
        <f>SUMIF(BV91:BV94,"&lt;0")*Cadeirante/30*HA$4+SUMIF(BX91:BX94,"&lt;0")*Cadeirante/30*HA$4</f>
        <v>0</v>
      </c>
      <c r="HB91" s="104">
        <f>SUMIF(BZ91:BZ94,"&lt;0")*Cadeirante/30*HB$4+SUMIF(CB91:CB94,"&lt;0")*Cadeirante/30*HB$4</f>
        <v>0</v>
      </c>
      <c r="HC91" s="104">
        <f>SUMIF(CD91:CD94,"&lt;0")*Cadeirante/30*HC$4+SUMIF(CF91:CF94,"&lt;0")*Cadeirante/30*HC$4</f>
        <v>0</v>
      </c>
      <c r="HD91" s="104">
        <f>SUMIF(CH91:CH94,"&lt;0")*Cadeirante/30*HD$4+SUMIF(CJ91:CJ94,"&lt;0")*Cadeirante/30*HD$4</f>
        <v>0</v>
      </c>
      <c r="HE91" s="104">
        <f>SUMIF(CL91:CL94,"&lt;0")*Cadeirante/30*HE$4+SUMIF(CN91:CN94,"&lt;0")*Cadeirante/30*HE$4</f>
        <v>0</v>
      </c>
      <c r="HF91" s="104">
        <f>SUMIF(CP91:CP94,"&lt;0")*Cadeirante/30*HF$4+SUMIF(CR91:CR94,"&lt;0")*Cadeirante/30*HF$4</f>
        <v>0</v>
      </c>
      <c r="HG91" s="104">
        <f>SUMIF(CT91:CT94,"&lt;0")*Cadeirante/30*HG$4+SUMIF(CV91:CV94,"&lt;0")*Cadeirante/30*HG$4</f>
        <v>0</v>
      </c>
      <c r="HH91" s="104">
        <f>SUMIF(CX91:CX94,"&lt;0")*Cadeirante/30*HH$4+SUMIF(CZ91:CZ94,"&lt;0")*Cadeirante/30*HH$4</f>
        <v>0</v>
      </c>
      <c r="HI91" s="104">
        <f>SUMIF(DB91:DB94,"&lt;0")*Cadeirante/30*HI$4+SUMIF(DD91:DD94,"&lt;0")*Cadeirante/30*HI$4</f>
        <v>0</v>
      </c>
      <c r="HJ91" s="104">
        <f>SUMIF(DF91:DF94,"&lt;0")*Cadeirante/30*HJ$4+SUMIF(DH91:DH94,"&lt;0")*Cadeirante/30*HJ$4</f>
        <v>0</v>
      </c>
      <c r="HK91" s="104">
        <f>SUMIF(DJ91:DJ94,"&lt;0")*Cadeirante/30*HK$4+SUMIF(DL91:DL94,"&lt;0")*Cadeirante/30*HK$4</f>
        <v>0</v>
      </c>
      <c r="HL91" s="104">
        <f>SUMIF(DN91:DN94,"&lt;0")*Cadeirante/30*HL$4+SUMIF(DP91:DP94,"&lt;0")*Cadeirante/30*HL$4</f>
        <v>0</v>
      </c>
      <c r="HM91" s="104">
        <f>SUMIF(DR91:DR94,"&lt;0")*Cadeirante/30*HM$4+SUMIF(DT91:DT94,"&lt;0")*Cadeirante/30*HM$4</f>
        <v>0</v>
      </c>
      <c r="HN91" s="104">
        <f>SUMIF(DV91:DV94,"&lt;0")*Cadeirante/30*HN$4+SUMIF(DX91:DX94,"&lt;0")*Cadeirante/30*HN$4</f>
        <v>0</v>
      </c>
      <c r="HO91" s="104">
        <f>SUMIF(DZ91:DZ94,"&lt;0")*Cadeirante/30*HO$4+SUMIF(EB91:EB94,"&lt;0")*Cadeirante/30*HO$4</f>
        <v>0</v>
      </c>
      <c r="HP91" s="104">
        <f>SUMIF(ED91:ED94,"&lt;0")*Cadeirante/30*HP$4+SUMIF(EF91:EF94,"&lt;0")*Cadeirante/30*HP$4</f>
        <v>0</v>
      </c>
      <c r="HQ91" s="64"/>
      <c r="HR91" s="64"/>
      <c r="HS91" s="64"/>
      <c r="HT91" s="64"/>
      <c r="HU91" s="64"/>
      <c r="HV91" s="64"/>
      <c r="HW91" s="176">
        <v>17629.309999999998</v>
      </c>
      <c r="HX91" s="64"/>
      <c r="HY91" s="280">
        <f>IF(ISTEXT(EM91), VALUE(EM91), EM91)</f>
        <v>0</v>
      </c>
      <c r="HZ91" s="280">
        <f>IF(ISTEXT(EN91), VALUE(EN91), EN91)</f>
        <v>0</v>
      </c>
      <c r="IA91" s="280">
        <f>IF(ISTEXT(EO91), VALUE(EO91), EO91)</f>
        <v>0</v>
      </c>
      <c r="IB91" s="64" t="b">
        <f>HW91=FE91</f>
        <v>0</v>
      </c>
      <c r="IC91" s="64"/>
    </row>
    <row r="92" spans="1:237" s="106" customFormat="1" ht="22.5" customHeight="1" x14ac:dyDescent="0.25">
      <c r="A92" s="368" t="s">
        <v>3262</v>
      </c>
      <c r="B92" s="369" t="s">
        <v>3263</v>
      </c>
      <c r="C92" s="370" t="s">
        <v>3191</v>
      </c>
      <c r="D92" s="371" t="s">
        <v>3264</v>
      </c>
      <c r="E92" s="371" t="s">
        <v>3265</v>
      </c>
      <c r="F92" s="372" t="s">
        <v>3181</v>
      </c>
      <c r="G92" s="372" t="s">
        <v>3182</v>
      </c>
      <c r="H92" s="373" t="s">
        <v>1330</v>
      </c>
      <c r="I92" s="374" t="s">
        <v>1330</v>
      </c>
      <c r="J92" s="421" t="s">
        <v>3183</v>
      </c>
      <c r="K92" s="421" t="s">
        <v>3185</v>
      </c>
      <c r="L92" s="329">
        <f>CONTINUA!BV92</f>
        <v>18</v>
      </c>
      <c r="M92" s="329">
        <f>CONTINUA!BW92</f>
        <v>0</v>
      </c>
      <c r="N92" s="657"/>
      <c r="O92" s="658" t="s">
        <v>3343</v>
      </c>
      <c r="P92" s="659">
        <v>0</v>
      </c>
      <c r="Q92" s="400">
        <v>55</v>
      </c>
      <c r="R92" s="401"/>
      <c r="S92" s="400">
        <v>9</v>
      </c>
      <c r="T92" s="401"/>
      <c r="U92" s="400"/>
      <c r="V92" s="401"/>
      <c r="W92" s="400"/>
      <c r="X92" s="401"/>
      <c r="Y92" s="400"/>
      <c r="Z92" s="401"/>
      <c r="AA92" s="400"/>
      <c r="AB92" s="401"/>
      <c r="AC92" s="400"/>
      <c r="AD92" s="401"/>
      <c r="AE92" s="400"/>
      <c r="AF92" s="401"/>
      <c r="AG92" s="400"/>
      <c r="AH92" s="401"/>
      <c r="AI92" s="400"/>
      <c r="AJ92" s="401"/>
      <c r="AK92" s="400"/>
      <c r="AL92" s="401"/>
      <c r="AM92" s="400"/>
      <c r="AN92" s="401"/>
      <c r="AO92" s="400"/>
      <c r="AP92" s="401"/>
      <c r="AQ92" s="400"/>
      <c r="AR92" s="401"/>
      <c r="AS92" s="400"/>
      <c r="AT92" s="401"/>
      <c r="AU92" s="400"/>
      <c r="AV92" s="401"/>
      <c r="AW92" s="400"/>
      <c r="AX92" s="401"/>
      <c r="AY92" s="400"/>
      <c r="AZ92" s="401"/>
      <c r="BA92" s="400"/>
      <c r="BB92" s="401"/>
      <c r="BC92" s="400"/>
      <c r="BD92" s="401"/>
      <c r="BE92" s="400"/>
      <c r="BF92" s="401"/>
      <c r="BG92" s="400"/>
      <c r="BH92" s="401"/>
      <c r="BI92" s="400"/>
      <c r="BJ92" s="401"/>
      <c r="BK92" s="400"/>
      <c r="BL92" s="401"/>
      <c r="BM92" s="400"/>
      <c r="BN92" s="401"/>
      <c r="BO92" s="400"/>
      <c r="BP92" s="401"/>
      <c r="BQ92" s="400"/>
      <c r="BR92" s="401"/>
      <c r="BS92" s="400"/>
      <c r="BT92" s="401"/>
      <c r="BU92" s="400"/>
      <c r="BV92" s="401"/>
      <c r="BW92" s="400"/>
      <c r="BX92" s="401"/>
      <c r="BY92" s="400"/>
      <c r="BZ92" s="401"/>
      <c r="CA92" s="400"/>
      <c r="CB92" s="401"/>
      <c r="CC92" s="400"/>
      <c r="CD92" s="401"/>
      <c r="CE92" s="400"/>
      <c r="CF92" s="401"/>
      <c r="CG92" s="400"/>
      <c r="CH92" s="401"/>
      <c r="CI92" s="400"/>
      <c r="CJ92" s="401"/>
      <c r="CK92" s="400"/>
      <c r="CL92" s="401"/>
      <c r="CM92" s="400"/>
      <c r="CN92" s="401"/>
      <c r="CO92" s="400"/>
      <c r="CP92" s="401"/>
      <c r="CQ92" s="400"/>
      <c r="CR92" s="401"/>
      <c r="CS92" s="400"/>
      <c r="CT92" s="401"/>
      <c r="CU92" s="400"/>
      <c r="CV92" s="401"/>
      <c r="CW92" s="400"/>
      <c r="CX92" s="401"/>
      <c r="CY92" s="400"/>
      <c r="CZ92" s="401"/>
      <c r="DA92" s="400"/>
      <c r="DB92" s="401"/>
      <c r="DC92" s="400"/>
      <c r="DD92" s="401"/>
      <c r="DE92" s="400"/>
      <c r="DF92" s="401"/>
      <c r="DG92" s="400"/>
      <c r="DH92" s="401"/>
      <c r="DI92" s="400"/>
      <c r="DJ92" s="401"/>
      <c r="DK92" s="400"/>
      <c r="DL92" s="401"/>
      <c r="DM92" s="400"/>
      <c r="DN92" s="401"/>
      <c r="DO92" s="400"/>
      <c r="DP92" s="401"/>
      <c r="DQ92" s="400"/>
      <c r="DR92" s="401"/>
      <c r="DS92" s="400"/>
      <c r="DT92" s="401"/>
      <c r="DU92" s="400"/>
      <c r="DV92" s="401"/>
      <c r="DW92" s="400"/>
      <c r="DX92" s="401"/>
      <c r="DY92" s="400"/>
      <c r="DZ92" s="401"/>
      <c r="EA92" s="400"/>
      <c r="EB92" s="401"/>
      <c r="EC92" s="400"/>
      <c r="ED92" s="401"/>
      <c r="EE92" s="400"/>
      <c r="EF92" s="401"/>
      <c r="EG92" s="400"/>
      <c r="EH92" s="401"/>
      <c r="EI92" s="400"/>
      <c r="EJ92" s="447"/>
      <c r="EK92" s="511"/>
      <c r="EL92" s="514"/>
      <c r="EM92" s="448"/>
      <c r="EN92" s="344"/>
      <c r="EO92" s="345"/>
      <c r="EP92" s="171">
        <f t="shared" si="95"/>
        <v>55</v>
      </c>
      <c r="EQ92" s="171">
        <f t="shared" si="96"/>
        <v>0</v>
      </c>
      <c r="ER92" s="171">
        <f t="shared" si="97"/>
        <v>9</v>
      </c>
      <c r="ES92" s="171">
        <f t="shared" si="98"/>
        <v>0</v>
      </c>
      <c r="ET92" s="171">
        <f t="shared" si="99"/>
        <v>0</v>
      </c>
      <c r="EU92" s="171">
        <f t="shared" si="100"/>
        <v>0</v>
      </c>
      <c r="EV92" s="172">
        <f t="shared" si="101"/>
        <v>64</v>
      </c>
      <c r="EW92" s="173"/>
      <c r="EX92" s="248">
        <f t="shared" si="118"/>
        <v>0</v>
      </c>
      <c r="EY92" s="174">
        <f>(L92*regular)+(M92*Cadeirantee)</f>
        <v>173.52</v>
      </c>
      <c r="EZ92" s="249">
        <f>SUMIF(FG92:GJ92,"&gt;0")</f>
        <v>0</v>
      </c>
      <c r="FA92" s="249">
        <f>SUMIF(FG92:GJ92,"&lt;0")+SUMIF(GN92:HP92,"&lt;0")</f>
        <v>0</v>
      </c>
      <c r="FB92" s="174">
        <v>0</v>
      </c>
      <c r="FC92" s="126">
        <f>N92*km*'VALORES TABELA'!$B$13</f>
        <v>0</v>
      </c>
      <c r="FD92" s="250">
        <f t="shared" ref="FD92:FD95" si="119">GL92</f>
        <v>0</v>
      </c>
      <c r="FE92" s="105"/>
      <c r="FF92" s="119"/>
      <c r="FG92" s="119"/>
      <c r="FH92" s="119"/>
      <c r="FI92" s="119"/>
      <c r="FJ92" s="119"/>
      <c r="FK92" s="119"/>
      <c r="FL92" s="119"/>
      <c r="FM92" s="119"/>
      <c r="FN92" s="119"/>
      <c r="FO92" s="119"/>
      <c r="FP92" s="119"/>
      <c r="FQ92" s="119"/>
      <c r="FR92" s="119"/>
      <c r="FS92" s="119"/>
      <c r="FT92" s="119"/>
      <c r="FU92" s="119"/>
      <c r="FV92" s="119"/>
      <c r="FW92" s="119"/>
      <c r="FX92" s="119"/>
      <c r="FY92" s="119"/>
      <c r="FZ92" s="119"/>
      <c r="GA92" s="119"/>
      <c r="GB92" s="119"/>
      <c r="GC92" s="119"/>
      <c r="GD92" s="119"/>
      <c r="GE92" s="119"/>
      <c r="GF92" s="119"/>
      <c r="GG92" s="119"/>
      <c r="GH92" s="119"/>
      <c r="GI92" s="119"/>
      <c r="GJ92" s="119"/>
      <c r="GK92" s="251"/>
      <c r="GL92" s="103">
        <f t="shared" si="102"/>
        <v>0</v>
      </c>
      <c r="GM92" s="124"/>
      <c r="GN92" s="104"/>
      <c r="GO92" s="104"/>
      <c r="GP92" s="104"/>
      <c r="GQ92" s="104"/>
      <c r="GR92" s="104"/>
      <c r="GS92" s="104"/>
      <c r="GT92" s="104"/>
      <c r="GU92" s="104"/>
      <c r="GV92" s="104"/>
      <c r="GW92" s="104"/>
      <c r="GX92" s="104"/>
      <c r="GY92" s="104"/>
      <c r="GZ92" s="104"/>
      <c r="HA92" s="104"/>
      <c r="HB92" s="104"/>
      <c r="HC92" s="104"/>
      <c r="HD92" s="104"/>
      <c r="HE92" s="104"/>
      <c r="HF92" s="104"/>
      <c r="HG92" s="104"/>
      <c r="HH92" s="104"/>
      <c r="HI92" s="104"/>
      <c r="HJ92" s="104"/>
      <c r="HK92" s="104"/>
      <c r="HL92" s="104"/>
      <c r="HM92" s="104"/>
      <c r="HN92" s="104"/>
      <c r="HO92" s="104"/>
      <c r="HP92" s="104"/>
      <c r="HQ92" s="64"/>
      <c r="HR92" s="64"/>
      <c r="HS92" s="64"/>
      <c r="HT92" s="64"/>
      <c r="HU92" s="64"/>
      <c r="HV92" s="64"/>
      <c r="HW92" s="105"/>
      <c r="HX92" s="64"/>
      <c r="HY92" s="280">
        <f t="shared" ref="HY92:HY95" si="120">IF(ISTEXT(EM92), VALUE(EM92), EM92)</f>
        <v>0</v>
      </c>
      <c r="HZ92" s="280">
        <f t="shared" ref="HZ92:HZ95" si="121">IF(ISTEXT(EN92), VALUE(EN92), EN92)</f>
        <v>0</v>
      </c>
      <c r="IA92" s="280">
        <f t="shared" ref="IA92:IA95" si="122">IF(ISTEXT(EO92), VALUE(EO92), EO92)</f>
        <v>0</v>
      </c>
      <c r="IB92" s="64"/>
      <c r="IC92" s="64"/>
    </row>
    <row r="93" spans="1:237" s="106" customFormat="1" ht="22.5" customHeight="1" x14ac:dyDescent="0.25">
      <c r="A93" s="368" t="s">
        <v>3262</v>
      </c>
      <c r="B93" s="369" t="s">
        <v>3263</v>
      </c>
      <c r="C93" s="375" t="s">
        <v>3191</v>
      </c>
      <c r="D93" s="371" t="s">
        <v>3264</v>
      </c>
      <c r="E93" s="371" t="s">
        <v>3265</v>
      </c>
      <c r="F93" s="376" t="s">
        <v>3181</v>
      </c>
      <c r="G93" s="376" t="s">
        <v>3182</v>
      </c>
      <c r="H93" s="373" t="s">
        <v>1330</v>
      </c>
      <c r="I93" s="374" t="s">
        <v>1330</v>
      </c>
      <c r="J93" s="421" t="s">
        <v>3183</v>
      </c>
      <c r="K93" s="422" t="s">
        <v>3186</v>
      </c>
      <c r="L93" s="329">
        <f>CONTINUA!BV93</f>
        <v>0</v>
      </c>
      <c r="M93" s="329">
        <f>CONTINUA!BW93</f>
        <v>0</v>
      </c>
      <c r="N93" s="657"/>
      <c r="O93" s="658" t="s">
        <v>3343</v>
      </c>
      <c r="P93" s="659">
        <v>0</v>
      </c>
      <c r="Q93" s="400"/>
      <c r="R93" s="401"/>
      <c r="S93" s="400"/>
      <c r="T93" s="401"/>
      <c r="U93" s="400"/>
      <c r="V93" s="401"/>
      <c r="W93" s="400"/>
      <c r="X93" s="401"/>
      <c r="Y93" s="400"/>
      <c r="Z93" s="401"/>
      <c r="AA93" s="400"/>
      <c r="AB93" s="401"/>
      <c r="AC93" s="400"/>
      <c r="AD93" s="401"/>
      <c r="AE93" s="400"/>
      <c r="AF93" s="401"/>
      <c r="AG93" s="400"/>
      <c r="AH93" s="401"/>
      <c r="AI93" s="400"/>
      <c r="AJ93" s="401"/>
      <c r="AK93" s="400"/>
      <c r="AL93" s="401"/>
      <c r="AM93" s="400"/>
      <c r="AN93" s="401"/>
      <c r="AO93" s="400"/>
      <c r="AP93" s="401"/>
      <c r="AQ93" s="400"/>
      <c r="AR93" s="401"/>
      <c r="AS93" s="400"/>
      <c r="AT93" s="401"/>
      <c r="AU93" s="400"/>
      <c r="AV93" s="401"/>
      <c r="AW93" s="400"/>
      <c r="AX93" s="401"/>
      <c r="AY93" s="400"/>
      <c r="AZ93" s="401"/>
      <c r="BA93" s="400"/>
      <c r="BB93" s="401"/>
      <c r="BC93" s="400"/>
      <c r="BD93" s="401"/>
      <c r="BE93" s="400"/>
      <c r="BF93" s="401"/>
      <c r="BG93" s="400"/>
      <c r="BH93" s="401"/>
      <c r="BI93" s="400"/>
      <c r="BJ93" s="401"/>
      <c r="BK93" s="400"/>
      <c r="BL93" s="401"/>
      <c r="BM93" s="400"/>
      <c r="BN93" s="401"/>
      <c r="BO93" s="400"/>
      <c r="BP93" s="401"/>
      <c r="BQ93" s="400"/>
      <c r="BR93" s="401"/>
      <c r="BS93" s="400"/>
      <c r="BT93" s="401"/>
      <c r="BU93" s="400"/>
      <c r="BV93" s="401"/>
      <c r="BW93" s="400"/>
      <c r="BX93" s="401"/>
      <c r="BY93" s="400"/>
      <c r="BZ93" s="401"/>
      <c r="CA93" s="400"/>
      <c r="CB93" s="401"/>
      <c r="CC93" s="400"/>
      <c r="CD93" s="401"/>
      <c r="CE93" s="400"/>
      <c r="CF93" s="401"/>
      <c r="CG93" s="400"/>
      <c r="CH93" s="401"/>
      <c r="CI93" s="400"/>
      <c r="CJ93" s="401"/>
      <c r="CK93" s="400"/>
      <c r="CL93" s="401"/>
      <c r="CM93" s="400"/>
      <c r="CN93" s="401"/>
      <c r="CO93" s="400"/>
      <c r="CP93" s="401"/>
      <c r="CQ93" s="400"/>
      <c r="CR93" s="401"/>
      <c r="CS93" s="400"/>
      <c r="CT93" s="401"/>
      <c r="CU93" s="400"/>
      <c r="CV93" s="401"/>
      <c r="CW93" s="400"/>
      <c r="CX93" s="401"/>
      <c r="CY93" s="400"/>
      <c r="CZ93" s="401"/>
      <c r="DA93" s="400"/>
      <c r="DB93" s="401"/>
      <c r="DC93" s="400"/>
      <c r="DD93" s="401"/>
      <c r="DE93" s="400"/>
      <c r="DF93" s="401"/>
      <c r="DG93" s="400"/>
      <c r="DH93" s="401"/>
      <c r="DI93" s="400"/>
      <c r="DJ93" s="401"/>
      <c r="DK93" s="400"/>
      <c r="DL93" s="401"/>
      <c r="DM93" s="400"/>
      <c r="DN93" s="401"/>
      <c r="DO93" s="400"/>
      <c r="DP93" s="401"/>
      <c r="DQ93" s="400"/>
      <c r="DR93" s="401"/>
      <c r="DS93" s="400"/>
      <c r="DT93" s="401"/>
      <c r="DU93" s="400"/>
      <c r="DV93" s="401"/>
      <c r="DW93" s="400"/>
      <c r="DX93" s="401"/>
      <c r="DY93" s="400"/>
      <c r="DZ93" s="401"/>
      <c r="EA93" s="400"/>
      <c r="EB93" s="401"/>
      <c r="EC93" s="400"/>
      <c r="ED93" s="401"/>
      <c r="EE93" s="400"/>
      <c r="EF93" s="401"/>
      <c r="EG93" s="400"/>
      <c r="EH93" s="401"/>
      <c r="EI93" s="400"/>
      <c r="EJ93" s="447"/>
      <c r="EK93" s="511"/>
      <c r="EL93" s="514"/>
      <c r="EM93" s="448"/>
      <c r="EN93" s="344"/>
      <c r="EO93" s="345"/>
      <c r="EP93" s="171">
        <f t="shared" si="95"/>
        <v>0</v>
      </c>
      <c r="EQ93" s="171">
        <f t="shared" si="96"/>
        <v>0</v>
      </c>
      <c r="ER93" s="171">
        <f t="shared" si="97"/>
        <v>0</v>
      </c>
      <c r="ES93" s="171">
        <f t="shared" si="98"/>
        <v>0</v>
      </c>
      <c r="ET93" s="171">
        <f t="shared" si="99"/>
        <v>0</v>
      </c>
      <c r="EU93" s="171">
        <f t="shared" si="100"/>
        <v>0</v>
      </c>
      <c r="EV93" s="172">
        <f t="shared" si="101"/>
        <v>0</v>
      </c>
      <c r="EW93" s="125"/>
      <c r="EX93" s="248">
        <f t="shared" si="118"/>
        <v>0</v>
      </c>
      <c r="EY93" s="174">
        <f>(L93*regular)+(M93*Cadeirantee)</f>
        <v>0</v>
      </c>
      <c r="EZ93" s="249">
        <f>SUMIF(FG93:GJ93,"&gt;0")</f>
        <v>0</v>
      </c>
      <c r="FA93" s="249">
        <f>SUMIF(FG93:GJ93,"&lt;0")+SUMIF(GN93:HP93,"&lt;0")</f>
        <v>0</v>
      </c>
      <c r="FB93" s="174">
        <v>0</v>
      </c>
      <c r="FC93" s="126">
        <f>N93*km*'VALORES TABELA'!$B$13</f>
        <v>0</v>
      </c>
      <c r="FD93" s="250">
        <f t="shared" si="119"/>
        <v>0</v>
      </c>
      <c r="FE93" s="105"/>
      <c r="FF93" s="108"/>
      <c r="FG93" s="108"/>
      <c r="FH93" s="108"/>
      <c r="FI93" s="108"/>
      <c r="FJ93" s="108"/>
      <c r="FK93" s="108"/>
      <c r="FL93" s="108"/>
      <c r="FM93" s="108"/>
      <c r="FN93" s="108"/>
      <c r="FO93" s="108"/>
      <c r="FP93" s="108"/>
      <c r="FQ93" s="108"/>
      <c r="FR93" s="108"/>
      <c r="FS93" s="108"/>
      <c r="FT93" s="108"/>
      <c r="FU93" s="108"/>
      <c r="FV93" s="108"/>
      <c r="FW93" s="108"/>
      <c r="FX93" s="108"/>
      <c r="FY93" s="108"/>
      <c r="FZ93" s="108"/>
      <c r="GA93" s="108"/>
      <c r="GB93" s="108"/>
      <c r="GC93" s="108"/>
      <c r="GD93" s="108"/>
      <c r="GE93" s="108"/>
      <c r="GF93" s="108"/>
      <c r="GG93" s="108"/>
      <c r="GH93" s="108"/>
      <c r="GI93" s="108"/>
      <c r="GJ93" s="108"/>
      <c r="GK93" s="251"/>
      <c r="GL93" s="103">
        <f t="shared" si="102"/>
        <v>0</v>
      </c>
      <c r="GM93" s="124"/>
      <c r="GN93" s="104"/>
      <c r="GO93" s="104"/>
      <c r="GP93" s="104"/>
      <c r="GQ93" s="104"/>
      <c r="GR93" s="104"/>
      <c r="GS93" s="104"/>
      <c r="GT93" s="104"/>
      <c r="GU93" s="104"/>
      <c r="GV93" s="104"/>
      <c r="GW93" s="104"/>
      <c r="GX93" s="104"/>
      <c r="GY93" s="104"/>
      <c r="GZ93" s="104"/>
      <c r="HA93" s="104"/>
      <c r="HB93" s="104"/>
      <c r="HC93" s="104"/>
      <c r="HD93" s="104"/>
      <c r="HE93" s="104"/>
      <c r="HF93" s="104"/>
      <c r="HG93" s="104"/>
      <c r="HH93" s="104"/>
      <c r="HI93" s="104"/>
      <c r="HJ93" s="104"/>
      <c r="HK93" s="104"/>
      <c r="HL93" s="104"/>
      <c r="HM93" s="104"/>
      <c r="HN93" s="104"/>
      <c r="HO93" s="104"/>
      <c r="HP93" s="104"/>
      <c r="HQ93" s="64"/>
      <c r="HR93" s="64"/>
      <c r="HS93" s="64"/>
      <c r="HT93" s="64"/>
      <c r="HU93" s="64"/>
      <c r="HV93" s="64"/>
      <c r="HW93" s="105"/>
      <c r="HX93" s="64"/>
      <c r="HY93" s="280">
        <f t="shared" si="120"/>
        <v>0</v>
      </c>
      <c r="HZ93" s="280">
        <f t="shared" si="121"/>
        <v>0</v>
      </c>
      <c r="IA93" s="280">
        <f t="shared" si="122"/>
        <v>0</v>
      </c>
      <c r="IB93" s="64"/>
      <c r="IC93" s="64"/>
    </row>
    <row r="94" spans="1:237" s="106" customFormat="1" ht="22.5" customHeight="1" x14ac:dyDescent="0.25">
      <c r="A94" s="368" t="s">
        <v>3262</v>
      </c>
      <c r="B94" s="369" t="s">
        <v>3263</v>
      </c>
      <c r="C94" s="375" t="s">
        <v>3191</v>
      </c>
      <c r="D94" s="371" t="s">
        <v>3264</v>
      </c>
      <c r="E94" s="371" t="s">
        <v>3265</v>
      </c>
      <c r="F94" s="376" t="s">
        <v>3181</v>
      </c>
      <c r="G94" s="376" t="s">
        <v>3182</v>
      </c>
      <c r="H94" s="373" t="s">
        <v>1330</v>
      </c>
      <c r="I94" s="374" t="s">
        <v>1330</v>
      </c>
      <c r="J94" s="421" t="s">
        <v>3183</v>
      </c>
      <c r="K94" s="423" t="s">
        <v>3187</v>
      </c>
      <c r="L94" s="329">
        <f>CONTINUA!BV94</f>
        <v>0</v>
      </c>
      <c r="M94" s="329">
        <f>CONTINUA!BW94</f>
        <v>0</v>
      </c>
      <c r="N94" s="657"/>
      <c r="O94" s="658" t="s">
        <v>3343</v>
      </c>
      <c r="P94" s="659">
        <v>0</v>
      </c>
      <c r="Q94" s="400"/>
      <c r="R94" s="401"/>
      <c r="S94" s="400"/>
      <c r="T94" s="401"/>
      <c r="U94" s="400"/>
      <c r="V94" s="401"/>
      <c r="W94" s="400"/>
      <c r="X94" s="401"/>
      <c r="Y94" s="400"/>
      <c r="Z94" s="401"/>
      <c r="AA94" s="400"/>
      <c r="AB94" s="401"/>
      <c r="AC94" s="400"/>
      <c r="AD94" s="401"/>
      <c r="AE94" s="400"/>
      <c r="AF94" s="401"/>
      <c r="AG94" s="400"/>
      <c r="AH94" s="401"/>
      <c r="AI94" s="400"/>
      <c r="AJ94" s="401"/>
      <c r="AK94" s="400"/>
      <c r="AL94" s="401"/>
      <c r="AM94" s="400"/>
      <c r="AN94" s="401"/>
      <c r="AO94" s="400"/>
      <c r="AP94" s="401"/>
      <c r="AQ94" s="400"/>
      <c r="AR94" s="401"/>
      <c r="AS94" s="400"/>
      <c r="AT94" s="401"/>
      <c r="AU94" s="400"/>
      <c r="AV94" s="401"/>
      <c r="AW94" s="400"/>
      <c r="AX94" s="401"/>
      <c r="AY94" s="400"/>
      <c r="AZ94" s="401"/>
      <c r="BA94" s="400"/>
      <c r="BB94" s="401"/>
      <c r="BC94" s="400"/>
      <c r="BD94" s="401"/>
      <c r="BE94" s="400"/>
      <c r="BF94" s="401"/>
      <c r="BG94" s="400"/>
      <c r="BH94" s="401"/>
      <c r="BI94" s="400"/>
      <c r="BJ94" s="401"/>
      <c r="BK94" s="400"/>
      <c r="BL94" s="401"/>
      <c r="BM94" s="400"/>
      <c r="BN94" s="401"/>
      <c r="BO94" s="400"/>
      <c r="BP94" s="401"/>
      <c r="BQ94" s="400"/>
      <c r="BR94" s="401"/>
      <c r="BS94" s="400"/>
      <c r="BT94" s="401"/>
      <c r="BU94" s="400"/>
      <c r="BV94" s="401"/>
      <c r="BW94" s="400"/>
      <c r="BX94" s="401"/>
      <c r="BY94" s="400"/>
      <c r="BZ94" s="401"/>
      <c r="CA94" s="400"/>
      <c r="CB94" s="401"/>
      <c r="CC94" s="400"/>
      <c r="CD94" s="401"/>
      <c r="CE94" s="400"/>
      <c r="CF94" s="401"/>
      <c r="CG94" s="400"/>
      <c r="CH94" s="401"/>
      <c r="CI94" s="400"/>
      <c r="CJ94" s="401"/>
      <c r="CK94" s="400"/>
      <c r="CL94" s="401"/>
      <c r="CM94" s="400"/>
      <c r="CN94" s="401"/>
      <c r="CO94" s="400"/>
      <c r="CP94" s="401"/>
      <c r="CQ94" s="400"/>
      <c r="CR94" s="401"/>
      <c r="CS94" s="400"/>
      <c r="CT94" s="401"/>
      <c r="CU94" s="400"/>
      <c r="CV94" s="401"/>
      <c r="CW94" s="400"/>
      <c r="CX94" s="401"/>
      <c r="CY94" s="400"/>
      <c r="CZ94" s="401"/>
      <c r="DA94" s="400"/>
      <c r="DB94" s="401"/>
      <c r="DC94" s="400"/>
      <c r="DD94" s="401"/>
      <c r="DE94" s="400"/>
      <c r="DF94" s="401"/>
      <c r="DG94" s="400"/>
      <c r="DH94" s="401"/>
      <c r="DI94" s="400"/>
      <c r="DJ94" s="401"/>
      <c r="DK94" s="400"/>
      <c r="DL94" s="401"/>
      <c r="DM94" s="400"/>
      <c r="DN94" s="401"/>
      <c r="DO94" s="400"/>
      <c r="DP94" s="401"/>
      <c r="DQ94" s="400"/>
      <c r="DR94" s="401"/>
      <c r="DS94" s="400"/>
      <c r="DT94" s="401"/>
      <c r="DU94" s="400"/>
      <c r="DV94" s="401"/>
      <c r="DW94" s="400"/>
      <c r="DX94" s="401"/>
      <c r="DY94" s="400"/>
      <c r="DZ94" s="401"/>
      <c r="EA94" s="400"/>
      <c r="EB94" s="401"/>
      <c r="EC94" s="400"/>
      <c r="ED94" s="401"/>
      <c r="EE94" s="400"/>
      <c r="EF94" s="401"/>
      <c r="EG94" s="400"/>
      <c r="EH94" s="401"/>
      <c r="EI94" s="400"/>
      <c r="EJ94" s="447"/>
      <c r="EK94" s="511"/>
      <c r="EL94" s="514"/>
      <c r="EM94" s="448"/>
      <c r="EN94" s="344"/>
      <c r="EO94" s="345"/>
      <c r="EP94" s="171">
        <f t="shared" si="95"/>
        <v>0</v>
      </c>
      <c r="EQ94" s="171">
        <f t="shared" si="96"/>
        <v>0</v>
      </c>
      <c r="ER94" s="171">
        <f t="shared" si="97"/>
        <v>0</v>
      </c>
      <c r="ES94" s="171">
        <f t="shared" si="98"/>
        <v>0</v>
      </c>
      <c r="ET94" s="171">
        <f t="shared" si="99"/>
        <v>0</v>
      </c>
      <c r="EU94" s="171">
        <f t="shared" si="100"/>
        <v>0</v>
      </c>
      <c r="EV94" s="172">
        <f t="shared" si="101"/>
        <v>0</v>
      </c>
      <c r="EW94" s="127"/>
      <c r="EX94" s="248">
        <f t="shared" si="118"/>
        <v>0</v>
      </c>
      <c r="EY94" s="174">
        <f>(L94*regular)+(M94*Cadeirantee)</f>
        <v>0</v>
      </c>
      <c r="EZ94" s="249">
        <f>SUMIF(FG94:GJ94,"&gt;0")</f>
        <v>0</v>
      </c>
      <c r="FA94" s="249">
        <f>SUMIF(FG94:GJ94,"&lt;0")+SUMIF(GN94:HP94,"&lt;0")</f>
        <v>0</v>
      </c>
      <c r="FB94" s="174">
        <v>0</v>
      </c>
      <c r="FC94" s="126">
        <f>N94*km*'VALORES TABELA'!$B$13</f>
        <v>0</v>
      </c>
      <c r="FD94" s="250">
        <f t="shared" si="119"/>
        <v>0</v>
      </c>
      <c r="FE94" s="105"/>
      <c r="FF94" s="118"/>
      <c r="FG94" s="118"/>
      <c r="FH94" s="118"/>
      <c r="FI94" s="118"/>
      <c r="FJ94" s="118"/>
      <c r="FK94" s="118"/>
      <c r="FL94" s="118"/>
      <c r="FM94" s="118"/>
      <c r="FN94" s="118"/>
      <c r="FO94" s="118"/>
      <c r="FP94" s="118"/>
      <c r="FQ94" s="118"/>
      <c r="FR94" s="118"/>
      <c r="FS94" s="118"/>
      <c r="FT94" s="118"/>
      <c r="FU94" s="118"/>
      <c r="FV94" s="118"/>
      <c r="FW94" s="118"/>
      <c r="FX94" s="118"/>
      <c r="FY94" s="118"/>
      <c r="FZ94" s="118"/>
      <c r="GA94" s="118"/>
      <c r="GB94" s="118"/>
      <c r="GC94" s="118"/>
      <c r="GD94" s="118"/>
      <c r="GE94" s="118"/>
      <c r="GF94" s="118"/>
      <c r="GG94" s="118"/>
      <c r="GH94" s="118"/>
      <c r="GI94" s="118"/>
      <c r="GJ94" s="118"/>
      <c r="GK94" s="252"/>
      <c r="GL94" s="103">
        <f t="shared" si="102"/>
        <v>0</v>
      </c>
      <c r="GM94" s="124"/>
      <c r="GN94" s="104"/>
      <c r="GO94" s="104"/>
      <c r="GP94" s="104"/>
      <c r="GQ94" s="104"/>
      <c r="GR94" s="104"/>
      <c r="GS94" s="104"/>
      <c r="GT94" s="104"/>
      <c r="GU94" s="104"/>
      <c r="GV94" s="104"/>
      <c r="GW94" s="104"/>
      <c r="GX94" s="104"/>
      <c r="GY94" s="104"/>
      <c r="GZ94" s="104"/>
      <c r="HA94" s="104"/>
      <c r="HB94" s="104"/>
      <c r="HC94" s="104"/>
      <c r="HD94" s="104"/>
      <c r="HE94" s="104"/>
      <c r="HF94" s="104"/>
      <c r="HG94" s="104"/>
      <c r="HH94" s="104"/>
      <c r="HI94" s="104"/>
      <c r="HJ94" s="104"/>
      <c r="HK94" s="104"/>
      <c r="HL94" s="104"/>
      <c r="HM94" s="104"/>
      <c r="HN94" s="104"/>
      <c r="HO94" s="104"/>
      <c r="HP94" s="104"/>
      <c r="HQ94" s="64"/>
      <c r="HR94" s="65"/>
      <c r="HS94" s="65"/>
      <c r="HT94" s="65"/>
      <c r="HU94" s="65"/>
      <c r="HV94" s="65"/>
      <c r="HW94" s="105"/>
      <c r="HX94" s="65"/>
      <c r="HY94" s="280">
        <f t="shared" si="120"/>
        <v>0</v>
      </c>
      <c r="HZ94" s="280">
        <f t="shared" si="121"/>
        <v>0</v>
      </c>
      <c r="IA94" s="280">
        <f t="shared" si="122"/>
        <v>0</v>
      </c>
      <c r="IB94" s="65"/>
      <c r="IC94" s="65"/>
    </row>
    <row r="95" spans="1:237" s="106" customFormat="1" ht="22.5" customHeight="1" thickBot="1" x14ac:dyDescent="0.3">
      <c r="A95" s="377" t="s">
        <v>3262</v>
      </c>
      <c r="B95" s="378" t="s">
        <v>3263</v>
      </c>
      <c r="C95" s="379" t="s">
        <v>3191</v>
      </c>
      <c r="D95" s="380" t="s">
        <v>3264</v>
      </c>
      <c r="E95" s="380" t="s">
        <v>3265</v>
      </c>
      <c r="F95" s="381" t="s">
        <v>3181</v>
      </c>
      <c r="G95" s="381" t="s">
        <v>3182</v>
      </c>
      <c r="H95" s="382" t="s">
        <v>1330</v>
      </c>
      <c r="I95" s="383" t="s">
        <v>1330</v>
      </c>
      <c r="J95" s="421" t="s">
        <v>3183</v>
      </c>
      <c r="K95" s="424" t="s">
        <v>60</v>
      </c>
      <c r="L95" s="329">
        <f>CONTINUA!BV95</f>
        <v>0</v>
      </c>
      <c r="M95" s="329">
        <f>CONTINUA!BW95</f>
        <v>0</v>
      </c>
      <c r="N95" s="657"/>
      <c r="O95" s="658" t="s">
        <v>3343</v>
      </c>
      <c r="P95" s="659">
        <v>0</v>
      </c>
      <c r="Q95" s="400"/>
      <c r="R95" s="401"/>
      <c r="S95" s="400"/>
      <c r="T95" s="401"/>
      <c r="U95" s="400"/>
      <c r="V95" s="401"/>
      <c r="W95" s="400"/>
      <c r="X95" s="401"/>
      <c r="Y95" s="400"/>
      <c r="Z95" s="401"/>
      <c r="AA95" s="400"/>
      <c r="AB95" s="401"/>
      <c r="AC95" s="400"/>
      <c r="AD95" s="401"/>
      <c r="AE95" s="400"/>
      <c r="AF95" s="401"/>
      <c r="AG95" s="400"/>
      <c r="AH95" s="401"/>
      <c r="AI95" s="400"/>
      <c r="AJ95" s="401"/>
      <c r="AK95" s="400"/>
      <c r="AL95" s="401"/>
      <c r="AM95" s="400"/>
      <c r="AN95" s="401"/>
      <c r="AO95" s="400"/>
      <c r="AP95" s="401"/>
      <c r="AQ95" s="400"/>
      <c r="AR95" s="401"/>
      <c r="AS95" s="400"/>
      <c r="AT95" s="401"/>
      <c r="AU95" s="400"/>
      <c r="AV95" s="401"/>
      <c r="AW95" s="400"/>
      <c r="AX95" s="401"/>
      <c r="AY95" s="400"/>
      <c r="AZ95" s="401"/>
      <c r="BA95" s="400"/>
      <c r="BB95" s="401"/>
      <c r="BC95" s="400"/>
      <c r="BD95" s="401"/>
      <c r="BE95" s="400"/>
      <c r="BF95" s="401"/>
      <c r="BG95" s="400"/>
      <c r="BH95" s="401"/>
      <c r="BI95" s="400"/>
      <c r="BJ95" s="401"/>
      <c r="BK95" s="400"/>
      <c r="BL95" s="401"/>
      <c r="BM95" s="400"/>
      <c r="BN95" s="401"/>
      <c r="BO95" s="400"/>
      <c r="BP95" s="401"/>
      <c r="BQ95" s="400"/>
      <c r="BR95" s="401"/>
      <c r="BS95" s="400"/>
      <c r="BT95" s="401"/>
      <c r="BU95" s="400"/>
      <c r="BV95" s="401"/>
      <c r="BW95" s="400"/>
      <c r="BX95" s="401"/>
      <c r="BY95" s="400"/>
      <c r="BZ95" s="401"/>
      <c r="CA95" s="400"/>
      <c r="CB95" s="401"/>
      <c r="CC95" s="400"/>
      <c r="CD95" s="401"/>
      <c r="CE95" s="400"/>
      <c r="CF95" s="401"/>
      <c r="CG95" s="400"/>
      <c r="CH95" s="401"/>
      <c r="CI95" s="400"/>
      <c r="CJ95" s="401"/>
      <c r="CK95" s="400"/>
      <c r="CL95" s="401"/>
      <c r="CM95" s="400"/>
      <c r="CN95" s="401"/>
      <c r="CO95" s="400"/>
      <c r="CP95" s="401"/>
      <c r="CQ95" s="400"/>
      <c r="CR95" s="401"/>
      <c r="CS95" s="400"/>
      <c r="CT95" s="401"/>
      <c r="CU95" s="400"/>
      <c r="CV95" s="401"/>
      <c r="CW95" s="400"/>
      <c r="CX95" s="401"/>
      <c r="CY95" s="400"/>
      <c r="CZ95" s="401"/>
      <c r="DA95" s="400"/>
      <c r="DB95" s="401"/>
      <c r="DC95" s="400"/>
      <c r="DD95" s="401"/>
      <c r="DE95" s="400"/>
      <c r="DF95" s="401"/>
      <c r="DG95" s="400"/>
      <c r="DH95" s="401"/>
      <c r="DI95" s="400"/>
      <c r="DJ95" s="401"/>
      <c r="DK95" s="400"/>
      <c r="DL95" s="401"/>
      <c r="DM95" s="400"/>
      <c r="DN95" s="401"/>
      <c r="DO95" s="400"/>
      <c r="DP95" s="401"/>
      <c r="DQ95" s="400"/>
      <c r="DR95" s="401"/>
      <c r="DS95" s="400"/>
      <c r="DT95" s="401"/>
      <c r="DU95" s="400"/>
      <c r="DV95" s="401"/>
      <c r="DW95" s="400"/>
      <c r="DX95" s="401"/>
      <c r="DY95" s="400"/>
      <c r="DZ95" s="401"/>
      <c r="EA95" s="400"/>
      <c r="EB95" s="401"/>
      <c r="EC95" s="400"/>
      <c r="ED95" s="401"/>
      <c r="EE95" s="400"/>
      <c r="EF95" s="401"/>
      <c r="EG95" s="400"/>
      <c r="EH95" s="401"/>
      <c r="EI95" s="400"/>
      <c r="EJ95" s="447"/>
      <c r="EK95" s="512"/>
      <c r="EL95" s="515"/>
      <c r="EM95" s="450"/>
      <c r="EN95" s="348"/>
      <c r="EO95" s="348"/>
      <c r="EP95" s="179">
        <f t="shared" si="95"/>
        <v>0</v>
      </c>
      <c r="EQ95" s="179">
        <f t="shared" si="96"/>
        <v>0</v>
      </c>
      <c r="ER95" s="179">
        <f t="shared" si="97"/>
        <v>0</v>
      </c>
      <c r="ES95" s="179">
        <f t="shared" si="98"/>
        <v>0</v>
      </c>
      <c r="ET95" s="179">
        <f t="shared" si="99"/>
        <v>0</v>
      </c>
      <c r="EU95" s="179">
        <f t="shared" si="100"/>
        <v>0</v>
      </c>
      <c r="EV95" s="172">
        <f t="shared" si="101"/>
        <v>0</v>
      </c>
      <c r="EW95" s="253"/>
      <c r="EX95" s="254">
        <v>0</v>
      </c>
      <c r="EY95" s="180">
        <v>0</v>
      </c>
      <c r="EZ95" s="255">
        <v>0</v>
      </c>
      <c r="FA95" s="255">
        <v>0</v>
      </c>
      <c r="FB95" s="180">
        <f>SUM(FF95:GI95)/2</f>
        <v>0</v>
      </c>
      <c r="FC95" s="256">
        <f>N95*km*'VALORES TABELA'!$B$13</f>
        <v>0</v>
      </c>
      <c r="FD95" s="250">
        <f t="shared" si="119"/>
        <v>0</v>
      </c>
      <c r="FE95" s="257"/>
      <c r="FF95" s="181">
        <f>((Q95+S95)*Percapita)+((R95+T95)*Cadeirante)</f>
        <v>0</v>
      </c>
      <c r="FG95" s="181">
        <f>((U95+W95)*Percapita/30*FG$4)+((V95+X95)*Cadeirante/30*FG$4)</f>
        <v>0</v>
      </c>
      <c r="FH95" s="181">
        <f>((Y95+AA95)*Percapita/30*FH$4)+((Z95+AB95)*Cadeirante/30*FH$4)</f>
        <v>0</v>
      </c>
      <c r="FI95" s="181">
        <f>((AC95+AE95)*Percapita/30*FI$4)+((AD95+AF95)*Cadeirante/30*FI$4)</f>
        <v>0</v>
      </c>
      <c r="FJ95" s="181">
        <f>((AG95+AI95)*Percapita/30*FJ$4)+((AH95+AJ95)*Cadeirante/30*FJ$4)</f>
        <v>0</v>
      </c>
      <c r="FK95" s="181">
        <f>((AK95+AM95)*Percapita/30*FK$4)+((AL95+AN95)*Cadeirante/30*FK$4)</f>
        <v>0</v>
      </c>
      <c r="FL95" s="181">
        <f>((AO95+AQ95)*Percapita/30*FL$4)+((AP95+AR95)*Cadeirante/30*FL$4)</f>
        <v>0</v>
      </c>
      <c r="FM95" s="181">
        <f>((AS95+AU95)*Percapita/30*FM$4)+((AT95+AV95)*Cadeirante/30*FM$4)</f>
        <v>0</v>
      </c>
      <c r="FN95" s="181">
        <f>((AW95+AY95)*Percapita/30*FN$4)+((AX95+AZ95)*Cadeirante/30*FN$4)</f>
        <v>0</v>
      </c>
      <c r="FO95" s="181">
        <f>((BA95+BC95)*Percapita/30*FO$4)+((BB95+BD95)*Cadeirante/30*FO$4)</f>
        <v>0</v>
      </c>
      <c r="FP95" s="181">
        <f>((BE95+BG95)*Percapita/30*FP$4)+((BF95+BH95)*Cadeirante/30*FP$4)</f>
        <v>0</v>
      </c>
      <c r="FQ95" s="181">
        <f>((BI95+BK95)*Percapita/30*FQ$4)+((BJ95+BL95)*Cadeirante/30*FQ$4)</f>
        <v>0</v>
      </c>
      <c r="FR95" s="181">
        <f>((BM95+BO95)*Percapita/30*FR$4)+((BN95+BP95)*Cadeirante/30*FR$4)</f>
        <v>0</v>
      </c>
      <c r="FS95" s="181">
        <f>((BQ95+BS95)*Percapita/30*FS$4)+((BR95+BT95)*Cadeirante/30*FS$4)</f>
        <v>0</v>
      </c>
      <c r="FT95" s="181">
        <f>((BU95+BW95)*Percapita/30*FT$4)+((BV95+BX95)*Cadeirante/30*FT$4)</f>
        <v>0</v>
      </c>
      <c r="FU95" s="181">
        <f>((BY95+CA95)*Percapita/30*FU$4)+((BZ95+CB95)*Cadeirante/30*FU$4)</f>
        <v>0</v>
      </c>
      <c r="FV95" s="181">
        <f>((CC95+CE95)*Percapita/30*FV$4)+((CD95+CF95)*Cadeirante/30*FV$4)</f>
        <v>0</v>
      </c>
      <c r="FW95" s="181">
        <f>((CG95+CI95)*Percapita/30*FW$4)+((CI95+CK95)*Cadeirante/30*FW$4)</f>
        <v>0</v>
      </c>
      <c r="FX95" s="181">
        <f>((CK95+CM95)*Percapita/30*FX$4)+((CL95+CN95)*Cadeirante/30*FX$4)</f>
        <v>0</v>
      </c>
      <c r="FY95" s="181">
        <f>((CO95+CQ95)*Percapita/30*FY$4)+((CP95+CR95)*Cadeirante/30*FY$4)</f>
        <v>0</v>
      </c>
      <c r="FZ95" s="181">
        <f>((CS95+CU95)*Percapita/30*FZ$4)+((CT95+CV95)*Cadeirante/30*FZ$4)</f>
        <v>0</v>
      </c>
      <c r="GA95" s="181">
        <f>((CW95+CY95)*Percapita/30*GA$4)+((CX95+CZ95)*Cadeirante/30*GA$4)</f>
        <v>0</v>
      </c>
      <c r="GB95" s="181">
        <f>((DA95+DC95)*Percapita/30*GB$4)+((DB95+DD95)*Cadeirante/30*GB$4)</f>
        <v>0</v>
      </c>
      <c r="GC95" s="181">
        <f>((DE95+DG95)*Percapita/30*GC$4)+((DF95+DH95)*Cadeirante/30*GC$4)</f>
        <v>0</v>
      </c>
      <c r="GD95" s="181">
        <f>((DI95+DK95)*Percapita/30*GD$4)+((DJ95+DL95)*Cadeirante/30*GD$4)</f>
        <v>0</v>
      </c>
      <c r="GE95" s="181">
        <f>((DM95+DO95)*Percapita/30*GE$4)+((DN95+DP95)*Cadeirante/30*GE$4)</f>
        <v>0</v>
      </c>
      <c r="GF95" s="181">
        <f>((DQ95+DS95)*Percapita/30*GF$4)+((DR95+DT95)*Cadeirante/30*GF$4)</f>
        <v>0</v>
      </c>
      <c r="GG95" s="181">
        <f>((DU95+DW95)*Percapita/30*GG$4)+((DV95+DX95)*Cadeirante/30*GG$4)</f>
        <v>0</v>
      </c>
      <c r="GH95" s="181">
        <f>((DY95+EA95)*Percapita/30*GH$4)+((DZ95+EB95)*Cadeirante/30*GH$4)</f>
        <v>0</v>
      </c>
      <c r="GI95" s="181">
        <f>((EC95+EE95)*Percapita/30*GI$4)+((ED95+EF95)*Cadeirante/30*GI$4)</f>
        <v>0</v>
      </c>
      <c r="GJ95" s="181">
        <f>((EG95+EI95)*Percapita)+((EH95+EJ95)*Cadeirante)</f>
        <v>0</v>
      </c>
      <c r="GK95" s="258"/>
      <c r="GL95" s="103">
        <f t="shared" si="102"/>
        <v>0</v>
      </c>
      <c r="GM95" s="124"/>
      <c r="GN95" s="182"/>
      <c r="GO95" s="182"/>
      <c r="GP95" s="182"/>
      <c r="GQ95" s="182"/>
      <c r="GR95" s="182"/>
      <c r="GS95" s="182"/>
      <c r="GT95" s="182"/>
      <c r="GU95" s="182"/>
      <c r="GV95" s="182"/>
      <c r="GW95" s="182"/>
      <c r="GX95" s="182"/>
      <c r="GY95" s="182"/>
      <c r="GZ95" s="182"/>
      <c r="HA95" s="182"/>
      <c r="HB95" s="182"/>
      <c r="HC95" s="182"/>
      <c r="HD95" s="182"/>
      <c r="HE95" s="182"/>
      <c r="HF95" s="182"/>
      <c r="HG95" s="182"/>
      <c r="HH95" s="182"/>
      <c r="HI95" s="182"/>
      <c r="HJ95" s="182"/>
      <c r="HK95" s="182"/>
      <c r="HL95" s="182"/>
      <c r="HM95" s="182"/>
      <c r="HN95" s="182"/>
      <c r="HO95" s="182"/>
      <c r="HP95" s="259"/>
      <c r="HQ95" s="64"/>
      <c r="HW95" s="257"/>
      <c r="HY95" s="280">
        <f t="shared" si="120"/>
        <v>0</v>
      </c>
      <c r="HZ95" s="280">
        <f t="shared" si="121"/>
        <v>0</v>
      </c>
      <c r="IA95" s="280">
        <f t="shared" si="122"/>
        <v>0</v>
      </c>
    </row>
    <row r="96" spans="1:237" s="106" customFormat="1" ht="22.5" customHeight="1" x14ac:dyDescent="0.25">
      <c r="A96" t="s">
        <v>3266</v>
      </c>
      <c r="B96" s="522" t="s">
        <v>3267</v>
      </c>
      <c r="C96" s="523">
        <v>1</v>
      </c>
      <c r="D96" s="524" t="s">
        <v>3268</v>
      </c>
      <c r="E96" s="524" t="s">
        <v>3269</v>
      </c>
      <c r="F96" s="525" t="s">
        <v>3181</v>
      </c>
      <c r="G96" s="525" t="s">
        <v>3182</v>
      </c>
      <c r="H96" s="350" t="s">
        <v>1339</v>
      </c>
      <c r="I96" s="351" t="s">
        <v>1339</v>
      </c>
      <c r="J96" s="409" t="s">
        <v>3183</v>
      </c>
      <c r="K96" s="410" t="s">
        <v>3184</v>
      </c>
      <c r="L96" s="329">
        <f>CONTINUA!BV96</f>
        <v>0</v>
      </c>
      <c r="M96" s="329">
        <f>CONTINUA!BW96</f>
        <v>0</v>
      </c>
      <c r="N96" s="657"/>
      <c r="O96" s="658" t="s">
        <v>3344</v>
      </c>
      <c r="P96" s="659">
        <v>0</v>
      </c>
      <c r="Q96" s="400">
        <v>28</v>
      </c>
      <c r="R96" s="401"/>
      <c r="S96" s="400"/>
      <c r="T96" s="401"/>
      <c r="U96" s="400"/>
      <c r="V96" s="401"/>
      <c r="W96" s="400"/>
      <c r="X96" s="401"/>
      <c r="Y96" s="400"/>
      <c r="Z96" s="401"/>
      <c r="AA96" s="400"/>
      <c r="AB96" s="401"/>
      <c r="AC96" s="400"/>
      <c r="AD96" s="401"/>
      <c r="AE96" s="400"/>
      <c r="AF96" s="401"/>
      <c r="AG96" s="400"/>
      <c r="AH96" s="401"/>
      <c r="AI96" s="400"/>
      <c r="AJ96" s="401"/>
      <c r="AK96" s="400"/>
      <c r="AL96" s="401"/>
      <c r="AM96" s="400"/>
      <c r="AN96" s="401"/>
      <c r="AO96" s="400"/>
      <c r="AP96" s="401"/>
      <c r="AQ96" s="400"/>
      <c r="AR96" s="401"/>
      <c r="AS96" s="400"/>
      <c r="AT96" s="401"/>
      <c r="AU96" s="400"/>
      <c r="AV96" s="401"/>
      <c r="AW96" s="400"/>
      <c r="AX96" s="401"/>
      <c r="AY96" s="400"/>
      <c r="AZ96" s="401"/>
      <c r="BA96" s="400">
        <v>-1</v>
      </c>
      <c r="BB96" s="401"/>
      <c r="BC96" s="400"/>
      <c r="BD96" s="401"/>
      <c r="BE96" s="400"/>
      <c r="BF96" s="401"/>
      <c r="BG96" s="400"/>
      <c r="BH96" s="401"/>
      <c r="BI96" s="400"/>
      <c r="BJ96" s="401"/>
      <c r="BK96" s="400"/>
      <c r="BL96" s="401"/>
      <c r="BM96" s="400"/>
      <c r="BN96" s="401"/>
      <c r="BO96" s="400"/>
      <c r="BP96" s="401"/>
      <c r="BQ96" s="400"/>
      <c r="BR96" s="401"/>
      <c r="BS96" s="400"/>
      <c r="BT96" s="401"/>
      <c r="BU96" s="400">
        <v>1</v>
      </c>
      <c r="BV96" s="401"/>
      <c r="BW96" s="400"/>
      <c r="BX96" s="401"/>
      <c r="BY96" s="400"/>
      <c r="BZ96" s="401"/>
      <c r="CA96" s="400"/>
      <c r="CB96" s="401"/>
      <c r="CC96" s="400"/>
      <c r="CD96" s="401"/>
      <c r="CE96" s="400"/>
      <c r="CF96" s="401"/>
      <c r="CG96" s="400"/>
      <c r="CH96" s="401"/>
      <c r="CI96" s="400"/>
      <c r="CJ96" s="401"/>
      <c r="CK96" s="400"/>
      <c r="CL96" s="401"/>
      <c r="CM96" s="400"/>
      <c r="CN96" s="401"/>
      <c r="CO96" s="400"/>
      <c r="CP96" s="401"/>
      <c r="CQ96" s="400"/>
      <c r="CR96" s="401"/>
      <c r="CS96" s="400"/>
      <c r="CT96" s="401"/>
      <c r="CU96" s="400"/>
      <c r="CV96" s="401"/>
      <c r="CW96" s="400"/>
      <c r="CX96" s="401"/>
      <c r="CY96" s="400"/>
      <c r="CZ96" s="401"/>
      <c r="DA96" s="400"/>
      <c r="DB96" s="401"/>
      <c r="DC96" s="400"/>
      <c r="DD96" s="401"/>
      <c r="DE96" s="400"/>
      <c r="DF96" s="401"/>
      <c r="DG96" s="400"/>
      <c r="DH96" s="401"/>
      <c r="DI96" s="400"/>
      <c r="DJ96" s="401"/>
      <c r="DK96" s="400"/>
      <c r="DL96" s="401"/>
      <c r="DM96" s="400"/>
      <c r="DN96" s="401"/>
      <c r="DO96" s="400"/>
      <c r="DP96" s="401"/>
      <c r="DQ96" s="400"/>
      <c r="DR96" s="401"/>
      <c r="DS96" s="400"/>
      <c r="DT96" s="401"/>
      <c r="DU96" s="400"/>
      <c r="DV96" s="401"/>
      <c r="DW96" s="400"/>
      <c r="DX96" s="401"/>
      <c r="DY96" s="400"/>
      <c r="DZ96" s="401"/>
      <c r="EA96" s="400"/>
      <c r="EB96" s="401"/>
      <c r="EC96" s="400"/>
      <c r="ED96" s="401"/>
      <c r="EE96" s="400"/>
      <c r="EF96" s="401"/>
      <c r="EG96" s="400"/>
      <c r="EH96" s="401"/>
      <c r="EI96" s="400"/>
      <c r="EJ96" s="447"/>
      <c r="EK96" s="510"/>
      <c r="EL96" s="513"/>
      <c r="EM96" s="520"/>
      <c r="EN96" s="520"/>
      <c r="EO96" s="520"/>
      <c r="EP96" s="171">
        <f t="shared" si="95"/>
        <v>28</v>
      </c>
      <c r="EQ96" s="171">
        <f t="shared" si="96"/>
        <v>0</v>
      </c>
      <c r="ER96" s="171">
        <f t="shared" si="97"/>
        <v>0</v>
      </c>
      <c r="ES96" s="171">
        <f t="shared" si="98"/>
        <v>0</v>
      </c>
      <c r="ET96" s="171">
        <f t="shared" si="99"/>
        <v>0</v>
      </c>
      <c r="EU96" s="171">
        <f t="shared" si="100"/>
        <v>0</v>
      </c>
      <c r="EV96" s="172">
        <f t="shared" si="101"/>
        <v>28</v>
      </c>
      <c r="EW96" s="367">
        <f>IF(C96=4,IF(MAX(Q96:EJ98)&gt;0,(Especiall/30*(IF(($G96-$F96)=($G$5-$F$5),30,IF(DAY($G96)=31,($G96-$F96),($G96-$F96)+1)))),0),0)</f>
        <v>0</v>
      </c>
      <c r="EX96" s="248">
        <f t="shared" ref="EX96:EX99" si="123">FF96</f>
        <v>12115.28</v>
      </c>
      <c r="EY96" s="174">
        <f>(L96*regular)+(M96*Cadeirantee)</f>
        <v>0</v>
      </c>
      <c r="EZ96" s="249">
        <f>SUMIF(FG96:GJ96,"&gt;0")</f>
        <v>205.45600000000002</v>
      </c>
      <c r="FA96" s="249">
        <f>SUMIF(FG96:GJ96,"&lt;0")+SUMIF(GN96:HP96,"&lt;0")</f>
        <v>-269.661</v>
      </c>
      <c r="FB96" s="174">
        <v>0</v>
      </c>
      <c r="FC96" s="175">
        <f>N96*km*'VALORES TABELA'!$B$13</f>
        <v>0</v>
      </c>
      <c r="FD96" s="250">
        <f>GL96</f>
        <v>0</v>
      </c>
      <c r="FE96" s="176">
        <f>(EW96+EW97+EW98+EW99+EX96+EX97+EX98+EX99+EY96+EY97+EY98+EY99+EY100+EZ96+EZ97+EZ98+EZ99+FA96+FA97+FA98+FA99+FC96+FC97+FC98+FC99+HY96-HZ96-IA96+FD96+FD97+FD98+FD99+FB100)</f>
        <v>12051.075000000001</v>
      </c>
      <c r="FF96" s="177">
        <f>IF(C96=4,SUM(Q96+Q97+Q98+S96+S97+S98)*Percapita/30*FF$4+(R96+R97+R98+T96+T97+T98)*Cadeirante/30*FF$4,IF(C96=3,IF(Q99+S99=10,Fixo/30*FF$4+(Q96+Q97+Q98+S96+S97+S98)*Percapita/30*FF$4+(R99+T99)*Cadeirante/30*FF$4,IF(Q99+S99&lt;=9,(Q99+S99)*Crechee/30*FF$4)+(R99+T99)*Cadeirante/30*FF$4+(Q96+Q97+Q98+S96+S97+S98)*Percapita/30*FF$4)+IF(Q99+S99&gt;=11,Fixo/30*FF$4+(Q99+S99-10)*Crechee/30*FF$4,0),IF(C96=2,IF(R96+R97+R98+R99+T96+T97+T98+T99=1,Cadeirante/30*FF$4,IF(R96+R97+R98+R99+T96+T97+T98+T99=2,Fixo/30*FF$4,IF(R96+R97+R98+R99+T96+T97+T98+T99&gt;2,Fixo/30*FF$4+(R96+R97+R98+R99+T96+T97+T98+T99-2)*Cadeirante/30*FF$4)))+(Q96+Q97+Q98+S96+S97+S98)*Percapita/30*FF$4+(Q99+S99)*Crechee/30*FF$4,IF(C96=1,IF(Q96+Q97+Q98+R96+R97+R98+S96+S97+S98+T96+T97+T98&lt;=15,(Q96+Q97+Q98+S96+S97+S98)*Percapita/30*FF$4,IF(Q96+Q97+Q98+R96+R97+R98+S96+S97+S98+T96+T97+T98&gt;=16,Fixo/30*FF$4+(Q96+Q97+Q98+R96+R97+R98+S96+S97+S98+T96+T97-16)*Percapita/30*FF$4))))))</f>
        <v>12115.28</v>
      </c>
      <c r="FG96" s="177">
        <f>IF(C96=4,SUM(U96+U97+U98+W96+W97+W98)*Percapita/30*FG$4+(V96+V97+V98+X96+X97+X98)*Cadeirante/30*FG$4,IF(C96=3,IF(U99+W99=10,Fixo/30*FG$4+(U96+U97+U98+W96+W97+W98)*Percapita/30*FG$4+(V99+X99)*Cadeirante/30*FG$4,IF(U99+W99&lt;=9,(U99+W99)*Crechee/30*FG$4)+(V99+X99)*Cadeirante/30*FG$4+(U96+U97+U98+W96+W97+W98)*Percapita/30*FG$4)+IF(U99+W99&gt;=11,Fixo/30*FG$4+(U99+W99-10)*Crechee/30*FG$4,0),IF(C96=2,IF(V96+V97+V98+V99+X96+X97+X98+X99=1,Cadeirante/30*FG$4,IF(V96+V97+V98+V99+X96+X97+X98+X99=2,Fixo/30*FG$4,IF(V96+V97+V98+V99+X96+X97+X98+X99&gt;2,Fixo/30*FG$4+(V96+V97+V98+V99+X96+X97+X98+X99-2)*Cadeirante/30*FG$4)))+(U96+U97+U98+W96+W97+W98)*Percapita/30*FG$4+(U99+W99)*Crechee/30*FG$4,IF(C96=1,IF(U96+U97+U98+V96+V97+V98+W96+W97+W98+X96+X97+X98&lt;=15,(U96+U97+U98+W96+W97+W98)*Percapita/30*FG$4,IF(U96+U97+U98+V96+V97+V98+W96+W97+W98+X96+X97+X98&gt;=16,Fixo/30*FG$4+(U96+U97+U98+V96+V97+V98+W96+W97+W98+X96+X97-16)*Percapita/30*FG$4))))))</f>
        <v>0</v>
      </c>
      <c r="FH96" s="177">
        <f>IF(C96=4,SUM(Y96+Y97+Y98+AA96+AA97+AA98)*Percapita/30*FH$4+(Z96+Z97+Z98+AB96+AB97+AB98)*Cadeirante/30*FH$4,IF(C96=3,IF(Y99+AA99=10,Fixo/30*FH$4+(Y96+Y97+Y98+AA96+AA97+AA98)*Percapita/30*FH$4+(Z99+AB99)*Cadeirante/30*FH$4,IF(Y99+AA99&lt;=9,(Y99+AA99)*Crechee/30*FH$4)+(Z99+AB99)*Cadeirante/30*FH$4+(Y96+Y97+Y98+AA96+AA97+AA98)*Percapita/30*FH$4)+IF(Y99+AA99&gt;=11,Fixo/30*FH$4+(Y99+AA99-10)*Crechee/30*FH$4,0),IF(C96=2,IF(Z96+Z97+Z98+Z99+AB96+AB97+AB98+AB99=1,Cadeirante/30*FH$4,IF(Z96+Z97+Z98+Z99+AB96+AB97+AB98+AB99=2,Fixo/30*FH$4,IF(Z96+Z97+Z98+Z99+AB96+AB97+AB98+AB99&gt;2,Fixo/30*FH$4+(Z96+Z97+Z98+Z99+AB96+AB97+AB98+AB99-2)*Cadeirante/30*FH$4)))+(Y96+Y97+Y98+AA96+AA97+AA98)*Percapita/30*FH$4+(Y99+AA99)*Crechee/30*FH$4,IF(C96=1,IF(Y96+Y97+Y98+Z96+Z97+Z98+AA96+AA97+AA98+AB96+AB97+AB98&lt;=15,(Y96+Y97+Y98+AA96+AA97+AA98)*Percapita/30*FH$4,IF(Y96+Y97+Y98+Z96+Z97+Z98+AA96+AA97+AA98+AB96+AB97+AB98&gt;=16,Fixo/30*FH$4+(Y96+Y97+Y98+Z96+Z97+Z98+AA96+AA97+AA98+AB96+AB97-16)*Percapita/30*FH$4))))))</f>
        <v>0</v>
      </c>
      <c r="FI96" s="177">
        <f>IF(C96=4,SUM(AC96+AC97+AC98+AE96+AE97+AE98)*Percapita/30*FI$4+(AD96+AD97+AD98+AF96+AF97+AF98)*Cadeirante/30*FI$4,IF(C96=3,IF(AC99+AE99=10,Fixo/30*FI$4+(AC96+AC97+AC98+AE96+AE97+AE98)*Percapita/30*FI$4+(AD99+AF99)*Cadeirante/30*FI$4,IF(AC99+AE99&lt;=9,(AC99+AE99)*Crechee/30*FI$4)+(AD99+AF99)*Cadeirante/30*FI$4+(AC96+AC97+AC98+AE96+AE97+AE98)*Percapita/30*FI$4)+IF(AC99+AE99&gt;=11,Fixo/30*FI$4+(AC99+AE99-10)*Crechee/30*FI$4,0),IF(C96=2,IF(AD96+AD97+AD98+AD99+AF96+AF97+AF98+AF99=1,Cadeirante/30*FI$4,IF(AD96+AD97+AD98+AD99+AF96+AF97+AF98+AF99=2,Fixo/30*FI$4,IF(AD96+AD97+AD98+AD99+AF96+AF97+AF98+AF99&gt;2,Fixo/30*FI$4+(AD96+AD97+AD98+AD99+AF96+AF97+AF98+AF99-2)*Cadeirante/30*FI$4)))+(AC96+AC97+AC98+AE96+AE97+AE98)*Percapita/30*FI$4+(AC99+AE99)*Crechee/30*FI$4,IF(C96=1,IF(AC96+AC97+AC98+AD96+AD97+AD98+AE96+AE97+AE98+AF96+AF97+AF98&lt;=15,(AC96+AC97+AC98+AE96+AE97+AE98)*Percapita/30*FI$4,IF(AC96+AC97+AC98+AD96+AD97+AD98+AE96+AE97+AE98+AF96+AF97+AF98&gt;=16,Fixo/30*FI$4+(AC96+AC97+AC98+AD96+AD97+AD98+AE96+AE97+AE98+AF96+AF97-16)*Percapita/30*FI$4))))))</f>
        <v>0</v>
      </c>
      <c r="FJ96" s="177">
        <f>IF(C96=4,SUM(AG96+AG97+AG98+AI96+AI97+AI98)*Percapita/30*FJ$4+(AH96+AH97+AH98+AJ96+AJ97+AJ98)*Cadeirante/30*FJ$4,IF(C96=3,IF(AG99+AI99=10,Fixo/30*FJ$4+(AG96+AG97+AG98+AI96+AI97+AI98)*Percapita/30*FJ$4+(AH99+AJ99)*Cadeirante/30*FJ$4,IF(AG99+AI99&lt;=9,(AG99+AI99)*Crechee/30*FJ$4)+(AH99+AJ99)*Cadeirante/30*FJ$4+(AG96+AG97+AG98+AI96+AI97+AI98)*Percapita/30*FJ$4)+IF(AG99+AI99&gt;=11,Fixo/30*FJ$4+(AG99+AI99-10)*Crechee/30*FJ$4,0),IF(C96=2,IF(AH96+AH97+AH98+AH99+AJ96+AJ97+AJ98+AJ99=1,Cadeirante/30*FJ$4,IF(AH96+AH97+AH98+AH99+AJ96+AJ97+AJ98+AJ99=2,Fixo/30*FJ$4,IF(AH96+AH97+AH98+AH99+AJ96+AJ97+AJ98+AJ99&gt;2,Fixo/30*FJ$4+(AH96+AH97+AH98+AH99+AJ96+AJ97+AJ98+AJ99-2)*Cadeirante/30*FJ$4)))+(AG96+AG97+AG98+AI96+AI97+AI98)*Percapita/30*FJ$4+(AG99+AI99)*Crechee/30*FJ$4,IF(C96=1,IF(AG96+AG97+AG98+AH96+AH97+AH98+AI96+AI97+AI98+AJ96+AJ97+AJ98&lt;=15,(AG96+AG97+AG98+AI96+AI97+AI98)*Percapita/30*FJ$4,IF(AG96+AG97+AG98+AH96+AH97+AH98+AI96+AI97+AI98+AJ96+AJ97+AJ98&gt;=16,Fixo/30*FJ$4+(AG96+AG97+AG98+AH96+AH97+AH98+AI96+AI97+AI98+AJ96+AJ97-16)*Percapita/30*FJ$4))))))</f>
        <v>0</v>
      </c>
      <c r="FK96" s="177">
        <f>IF(C96=4,SUM(AK96+AK97+AK98+AM96+AM97+AM98)*Percapita/30*FK$4+(AL96+AL97+AL98+AN96+AN97+AN98)*Cadeirante/30*FK$4,IF(C96=3,IF(AK99+AM99=10,Fixo/30*FK$4+(AK96+AK97+AK98+AM96+AM97+AM98)*Percapita/30*FK$4+(AL99+AN99)*Cadeirante/30*FK$4,IF(AK99+AM99&lt;=9,(AK99+AM99)*Crechee/30*FK$4)+(AL99+AN99)*Cadeirante/30*FK$4+(AK96+AK97+AK98+AM96+AM97+AM98)*Percapita/30*FK$4)+IF(AK99+AM99&gt;=11,Fixo/30*FK$4+(AK99+AM99-10)*Crechee/30*FK$4,0),IF(C96=2,IF(AL96+AL97+AL98+AL99+AN96+AN97+AN98+AN99=1,Cadeirante/30*FK$4,IF(AL96+AL97+AL98+AL99+AN96+AN97+AN98+AN99=2,Fixo/30*FK$4,IF(AL96+AL97+AL98+AL99+AN96+AN97+AN98+AN99&gt;2,Fixo/30*FK$4+(AL96+AL97+AL98+AL99+AN96+AN97+AN98+AN99-2)*Cadeirante/30*FK$4)))+(AK96+AK97+AK98+AM96+AM97+AM98)*Percapita/30*FK$4+(AK99+AM99)*Crechee/30*FK$4,IF(C96=1,IF(AK96+AK97+AK98+AL96+AL97+AL98+AM96+AM97+AM98+AN96+AN97+AN98&lt;=15,(AK96+AK97+AK98+AM96+AM97+AM98)*Percapita/30*FK$4,IF(AK96+AK97+AK98+AL96+AL97+AL98+AM96+AM97+AM98+AN96+AN97+AN98&gt;=16,Fixo/30*FK$4+(AK96+AK97+AK98+AL96+AL97+AL98+AM96+AM97+AM98+AN96+AN97-16)*Percapita/30*FK$4))))))</f>
        <v>0</v>
      </c>
      <c r="FL96" s="177">
        <f>IF(C96=4,SUM(AO96+AO97+AO98+AQ96+AQ97+AQ98)*Percapita/30*FL$4+(AP96+AP97+AP98+AR96+AR97+AR98)*Cadeirante/30*FL$4,IF(C96=3,IF(AO99+AQ99=10,Fixo/30*FL$4+(AO96+AO97+AO98+AQ96+AQ97+AQ98)*Percapita/30*FL$4+(AP99+AR99)*Cadeirante/30*FL$4,IF(AO99+AQ99&lt;=9,(AO99+AQ99)*Crechee/30*FL$4)+(AP99+AR99)*Cadeirante/30*FL$4+(AO96+AO97+AO98+AQ96+AQ97+AQ98)*Percapita/30*FL$4)+IF(AO99+AQ99&gt;=11,Fixo/30*FL$4+(AO99+AQ99-10)*Crechee/30*FL$4,0),IF(C96=2,IF(AP96+AP97+AP98+AP99+AR96+AR97+AR98+AR99=1,Cadeirante/30*FL$4,IF(AP96+AP97+AP98+AP99+AR96+AR97+AR98+AR99=2,Fixo/30*FL$4,IF(AP96+AP97+AP98+AP99+AR96+AR97+AR98+AR99&gt;2,Fixo/30*FL$4+(AP96+AP97+AP98+AP99+AR96+AR97+AR98+AR99-2)*Cadeirante/30*FL$4)))+(AO96+AO97+AO98+AQ96+AQ97+AQ98)*Percapita/30*FL$4+(AO99+AQ99)*Crechee/30*FL$4,IF(C96=1,IF(AO96+AO97+AO98+AP96+AP97+AP98+AQ96+AQ97+AQ98+AR96+AR97+AR98&lt;=15,(AO96+AO97+AO98+AQ96+AQ97+AQ98)*Percapita/30*FL$4,IF(AO96+AO97+AO98+AP96+AP97+AP98+AQ96+AQ97+AQ98+AR96+AR97+AR98&gt;=16,Fixo/30*FL$4+(AO96+AO97+AO98+AP96+AP97+AP98+AQ96+AQ97+AQ98+AR96+AR97-16)*Percapita/30*FL$4))))))</f>
        <v>0</v>
      </c>
      <c r="FM96" s="177">
        <f>IF(C96=4,SUM(AS96+AS97+AS98+AU96+AU97+AU98)*Percapita/30*FM$4+(AT96+AT97+AT98+AV96+AV97+AV98)*Cadeirante/30*FM$4,IF(C96=3,IF(AS99+AU99=10,Fixo/30*FM$4+(AS96+AS97+AS98+AU96+AU97+AU98)*Percapita/30*FM$4+(AT99+AV99)*Cadeirante/30*FM$4,IF(AS99+AU99&lt;=9,(AS99+AU99)*Crechee/30*FM$4)+(AT99+AV99)*Cadeirante/30*FM$4+(AS96+AS97+AS98+AU96+AU97+AU98)*Percapita/30*FM$4)+IF(AS99+AU99&gt;=11,Fixo/30*FM$4+(AS99+AU99-10)*Crechee/30*FM$4,0),IF(C96=2,IF(AT96+AT97+AT98+AT99+AV96+AV97+AV98+AV99=1,Cadeirante/30*FM$4,IF(AT96+AT97+AT98+AT99+AV96+AV97+AV98+AV99=2,Fixo/30*FM$4,IF(AT96+AT97+AT98+AT99+AV96+AV97+AV98+AV99&gt;2,Fixo/30*FM$4+(AT96+AT97+AT98+AT99+AV96+AV97+AV98+AV99-2)*Cadeirante/30*FM$4)))+(AS96+AS97+AS98+AU96+AU97+AU98)*Percapita/30*FM$4+(AS99+AU99)*Crechee/30*FM$4,IF(C96=1,IF(AS96+AS97+AS98+AT96+AT97+AT98+AU96+AU97+AU98+AV96+AV97+AV98&lt;=15,(AS96+AS97+AS98+AU96+AU97+AU98)*Percapita/30*FM$4,IF(AS96+AS97+AS98+AT96+AT97+AT98+AU96+AU97+AU98+AV96+AV97+AV98&gt;=16,Fixo/30*FM$4+(AS96+AS97+AS98+AT96+AT97+AT98+AU96+AU97+AU98+AV96+AV97-16)*Percapita/30*FM$4))))))</f>
        <v>0</v>
      </c>
      <c r="FN96" s="177">
        <f>IF(C96=4,SUM(AW96+AW97+AW98+AY96+AY97+AY98)*Percapita/30*FN$4+(AX96+AX97+AX98+AZ96+AZ97+AZ98)*Cadeirante/30*FN$4,IF(C96=3,IF(AW99+AY99=10,Fixo/30*FN$4+(AW96+AW97+AW98+AY96+AY97+AY98)*Percapita/30*FN$4+(AX99+AZ99)*Cadeirante/30*FN$4,IF(AW99+AY99&lt;=9,(AW99+AY99)*Crechee/30*FN$4)+(AX99+AZ99)*Cadeirante/30*FN$4+(AW96+AW97+AW98+AY96+AY97+AY98)*Percapita/30*FN$4)+IF(AW99+AY99&gt;=11,Fixo/30*FN$4+(AW99+AY99-10)*Crechee/30*FN$4,0),IF(C96=2,IF(AX96+AX97+AX98+AX99+AZ96+AZ97+AZ98+AZ99=1,Cadeirante/30*FN$4,IF(AX96+AX97+AX98+AX99+AZ96+AZ97+AZ98+AZ99=2,Fixo/30*FN$4,IF(AX96+AX97+AX98+AX99+AZ96+AZ97+AZ98+AZ99&gt;2,Fixo/30*FN$4+(AX96+AX97+AX98+AX99+AZ96+AZ97+AZ98+AZ99-2)*Cadeirante/30*FN$4)))+(AW96+AW97+AW98+AY96+AY97+AY98)*Percapita/30*FN$4+(AW99+AY99)*Crechee/30*FN$4,IF(C96=1,IF(AW96+AW97+AW98+AX96+AX97+AX98+AY96+AY97+AY98+AZ96+AZ97+AZ98&lt;=15,(AW96+AW97+AW98+AY96+AY97+AY98)*Percapita/30*FN$4,IF(AW96+AW97+AW98+AX96+AX97+AX98+AY96+AY97+AY98+AZ96+AZ97+AZ98&gt;=16,Fixo/30*FN$4+(AW96+AW97+AW98+AX96+AX97+AX98+AY96+AY97+AY98+AZ96+AZ97-16)*Percapita/30*FN$4))))))</f>
        <v>0</v>
      </c>
      <c r="FO96" s="177">
        <f>IF(C96=4,SUM(BA96+BA97+BA98+BC96+BC97+BC98)*Percapita/30*FO$4+(BB96+BB97+BB98+BD96+BD97+BD98)*Cadeirante/30*FO$4,IF(C96=3,IF(BA99+BC99=10,Fixo/30*FO$4+(BA96+BA97+BA98+BC96+BC97+BC98)*Percapita/30*FO$4+(BB99+BD99)*Cadeirante/30*FO$4,IF(BA99+BC99&lt;=9,(BA99+BC99)*Crechee/30*FO$4)+(BB99+BD99)*Cadeirante/30*FO$4+(BA96+BA97+BA98+BC96+BC97+BC98)*Percapita/30*FO$4)+IF(BA99+BC99&gt;=11,Fixo/30*FO$4+(BA99+BC99-10)*Crechee/30*FO$4,0),IF(C96=2,IF(BB96+BB97+BB98+BB99+BD96+BD97+BD98+BD99=1,Cadeirante/30*FO$4,IF(BB96+BB97+BB98+BB99+BD96+BD97+BD98+BD99=2,Fixo/30*FO$4,IF(BB96+BB97+BB98+BB99+BD96+BD97+BD98+BD99&gt;2,Fixo/30*FO$4+(BB96+BB97+BB98+BB99+BD96+BD97+BD98+BD99-2)*Cadeirante/30*FO$4)))+(BA96+BA97+BA98+BC96+BC97+BC98)*Percapita/30*FO$4+(BA99+BC99)*Crechee/30*FO$4,IF(C96=1,IF(BA96+BA97+BA98+BB96+BB97+BB98+BC96+BC97+BC98+BD96+BD97+BD98&lt;=15,(BA96+BA97+BA98+BC96+BC97+BC98)*Percapita/30*FO$4,IF(BA96+BA97+BA98+BB96+BB97+BB98+BC96+BC97+BC98+BD96+BD97+BD98&gt;=16,Fixo/30*FO$4+(BA96+BA97+BA98+BB96+BB97+BB98+BC96+BC97+BC98+BD96+BD97-16)*Percapita/30*FO$4))))))</f>
        <v>-269.661</v>
      </c>
      <c r="FP96" s="177">
        <f>IF(C96=4,SUM(BE96+BE97+BE98+BG96+BG97+BG98)*Percapita/30*FP$4+(BF96+BF97+BF98+BH96+BH97+BH98)*Cadeirante/30*FP$4,IF(C96=3,IF(BE99+BG99=10,Fixo/30*FP$4+(BE96+BE97+BE98+BG96+BG97+BG98)*Percapita/30*FP$4+(BF99+BH99)*Cadeirante/30*FP$4,IF(BE99+BG99&lt;=9,(BE99+BG99)*Crechee/30*FP$4)+(BF99+BH99)*Cadeirante/30*FP$4+(BE96+BE97+BE98+BG96+BG97+BG98)*Percapita/30*FP$4)+IF(BE99+BG99&gt;=11,Fixo/30*FP$4+(BE99+BG99-10)*Crechee/30*FP$4,0),IF(C96=2,IF(BF96+BF97+BF98+BF99+BH96+BH97+BH98+BH99=1,Cadeirante/30*FP$4,IF(BF96+BF97+BF98+BF99+BH96+BH97+BH98+BH99=2,Fixo/30*FP$4,IF(BF96+BF97+BF98+BF99+BH96+BH97+BH98+BH99&gt;2,Fixo/30*FP$4+(BF96+BF97+BF98+BF99+BH96+BH97+BH98+BH99-2)*Cadeirante/30*FP$4)))+(BE96+BE97+BE98+BG96+BG97+BG98)*Percapita/30*FP$4+(BE99+BG99)*Crechee/30*FP$4,IF(C96=1,IF(BE96+BE97+BE98+BF96+BF97+BF98+BG96+BG97+BG98+BH96+BH97+BH98&lt;=15,(BE96+BE97+BE98+BG96+BG97+BG98)*Percapita/30*FP$4,IF(BE96+BE97+BE98+BF96+BF97+BF98+BG96+BG97+BG98+BH96+BH97+BH98&gt;=16,Fixo/30*FP$4+(BE96+BE97+BE98+BF96+BF97+BF98+BG96+BG97+BG98+BH96+BH97-16)*Percapita/30*FP$4))))))</f>
        <v>0</v>
      </c>
      <c r="FQ96" s="177">
        <f>IF(C96=4,SUM(BI96+BI97+BI98+BK96+BK97+BK98)*Percapita/30*FQ$4+(BJ96+BJ97+BJ98+BL96+BL97+BL98)*Cadeirante/30*FQ$4,IF(C96=3,IF(BI99+BK99=10,Fixo/30*FQ$4+(BI96+BI97+BI98+BK96+BK97+BK98)*Percapita/30*FQ$4+(BJ99+BL99)*Cadeirante/30*FQ$4,IF(BI99+BK99&lt;=9,(BI99+BK99)*Crechee/30*FQ$4)+(BJ99+BL99)*Cadeirante/30*FQ$4+(BI96+BI97+BI98+BK96+BK97+BK98)*Percapita/30*FQ$4)+IF(BI99+BK99&gt;=11,Fixo/30*FQ$4+(BI99+BK99-10)*Crechee/30*FQ$4,0),IF(C96=2,IF(BJ96+BJ97+BJ98+BJ99+BL96+BL97+BL98+BL99=1,Cadeirante/30*FQ$4,IF(BJ96+BJ97+BJ98+BJ99+BL96+BL97+BL98+BL99=2,Fixo/30*FQ$4,IF(BJ96+BJ97+BJ98+BJ99+BL96+BL97+BL98+BL99&gt;2,Fixo/30*FQ$4+(BJ96+BJ97+BJ98+BJ99+BL96+BL97+BL98+BL99-2)*Cadeirante/30*FQ$4)))+(BI96+BI97+BI98+BK96+BK97+BK98)*Percapita/30*FQ$4+(BI99+BK99)*Crechee/30*FQ$4,IF(C96=1,IF(BI96+BI97+BI98+BJ96+BJ97+BJ98+BK96+BK97+BK98+BL96+BL97+BL98&lt;=15,(BI96+BI97+BI98+BK96+BK97+BK98)*Percapita/30*FQ$4,IF(BI96+BI97+BI98+BJ96+BJ97+BJ98+BK96+BK97+BK98+BL96+BL97+BL98&gt;=16,Fixo/30*FQ$4+(BI96+BI97+BI98+BJ96+BJ97+BJ98+BK96+BK97+BK98+BL96+BL97-16)*Percapita/30*FQ$4))))))</f>
        <v>0</v>
      </c>
      <c r="FR96" s="177">
        <f>IF(C96=4,SUM(BM96+BM97+BM98+BO96+BO97+BO98)*Percapita/30*FR$4+(BN96+BN97+BN98+BP96+BP97+BP98)*Cadeirante/30*FR$4,IF(C96=3,IF(BM99+BO99=10,Fixo/30*FR$4+(BM96+BM97+BM98+BO96+BO97+BO98)*Percapita/30*FR$4+(BN99+BP99)*Cadeirante/30*FR$4,IF(BM99+BO99&lt;=9,(BM99+BO99)*Crechee/30*FR$4)+(BN99+BP99)*Cadeirante/30*FR$4+(BM96+BM97+BM98+BO96+BO97+BO98)*Percapita/30*FR$4)+IF(BM99+BO99&gt;=11,Fixo/30*FR$4+(BM99+BO99-10)*Crechee/30*FR$4,0),IF(C96=2,IF(BN96+BN97+BN98+BN99+BP96+BP97+BP98+BP99=1,Cadeirante/30*FR$4,IF(BN96+BN97+BN98+BN99+BP96+BP97+BP98+BP99=2,Fixo/30*FR$4,IF(BN96+BN97+BN98+BN99+BP96+BP97+BP98+BP99&gt;2,Fixo/30*FR$4+(BN96+BN97+BN98+BN99+BP96+BP97+BP98+BP99-2)*Cadeirante/30*FR$4)))+(BM96+BM97+BM98+BO96+BO97+BO98)*Percapita/30*FR$4+(BM99+BO99)*Crechee/30*FR$4,IF(C96=1,IF(BM96+BM97+BM98+BN96+BN97+BN98+BO96+BO97+BO98+BP96+BP97+BP98&lt;=15,(BM96+BM97+BM98+BO96+BO97+BO98)*Percapita/30*FR$4,IF(BM96+BM97+BM98+BN96+BN97+BN98+BO96+BO97+BO98+BP96+BP97+BP98&gt;=16,Fixo/30*FR$4+(BM96+BM97+BM98+BN96+BN97+BN98+BO96+BO97+BO98+BP96+BP97-16)*Percapita/30*FR$4))))))</f>
        <v>0</v>
      </c>
      <c r="FS96" s="177">
        <f>IF(C96=4,SUM(BQ96+BQ97+BQ98+BS96+BS97+BS98)*Percapita/30*FS$4+(BR96+BR97+BR98+BT96+BT97+BT98)*Cadeirante/30*FS$4,IF(C96=3,IF(BQ99+BS99=10,Fixo/30*FS$4+(BQ96+BQ97+BQ98+BS96+BS97+BS98)*Percapita/30*FS$4+(BR99+BT99)*Cadeirante/30*FS$4,IF(BQ99+BS99&lt;=9,(BQ99+BS99)*Crechee/30*FS$4)+(BR99+BT99)*Cadeirante/30*FS$4+(BQ96+BQ97+BQ98+BS96+BS97+BS98)*Percapita/30*FS$4)+IF(BQ99+BS99&gt;=11,Fixo/30*FS$4+(BQ99+BS99-10)*Crechee/30*FS$4,0),IF(C96=2,IF(BR96+BR97+BR98+BR99+BT96+BT97+BT98+BT99=1,Cadeirante/30*FS$4,IF(BR96+BR97+BR98+BR99+BT96+BT97+BT98+BT99=2,Fixo/30*FS$4,IF(BR96+BR97+BR98+BR99+BT96+BT97+BT98+BT99&gt;2,Fixo/30*FS$4+(BR96+BR97+BR98+BR99+BT96+BT97+BT98+BT99-2)*Cadeirante/30*FS$4)))+(BQ96+BQ97+BQ98+BS96+BS97+BS98)*Percapita/30*FS$4+(BQ99+BS99)*Crechee/30*FS$4,IF(C96=1,IF(BQ96+BQ97+BQ98+BR96+BR97+BR98+BS96+BS97+BS98+BT96+BT97+BT98&lt;=15,(BQ96+BQ97+BQ98+BS96+BS97+BS98)*Percapita/30*FS$4,IF(BQ96+BQ97+BQ98+BR96+BR97+BR98+BS96+BS97+BS98+BT96+BT97+BT98&gt;=16,Fixo/30*FS$4+(BQ96+BQ97+BQ98+BR96+BR97+BR98+BS96+BS97+BS98+BT96+BT97-16)*Percapita/30*FS$4))))))</f>
        <v>0</v>
      </c>
      <c r="FT96" s="177">
        <f>IF(C96=4,SUM(BU96+BU97+BU98+BW96+BW97+BW98)*Percapita/30*FT$4+(BV96+BV97+BV98+BX96+BX97+BX98)*Cadeirante/30*FT$4,IF(C96=3,IF(BU99+BW99=10,Fixo/30*FT$4+(BU96+BU97+BU98+BW96+BW97+BW98)*Percapita/30*FT$4+(BV99+BX99)*Cadeirante/30*FT$4,IF(BU99+BW99&lt;=9,(BU99+BW99)*Crechee/30*FT$4)+(BV99+BX99)*Cadeirante/30*FT$4+(BU96+BU97+BU98+BW96+BW97+BW98)*Percapita/30*FT$4)+IF(BU99+BW99&gt;=11,Fixo/30*FT$4+(BU99+BW99-10)*Crechee/30*FT$4,0),IF(C96=2,IF(BV96+BV97+BV98+BV99+BX96+BX97+BX98+BX99=1,Cadeirante/30*FT$4,IF(BV96+BV97+BV98+BV99+BX96+BX97+BX98+BX99=2,Fixo/30*FT$4,IF(BV96+BV97+BV98+BV99+BX96+BX97+BX98+BX99&gt;2,Fixo/30*FT$4+(BV96+BV97+BV98+BV99+BX96+BX97+BX98+BX99-2)*Cadeirante/30*FT$4)))+(BU96+BU97+BU98+BW96+BW97+BW98)*Percapita/30*FT$4+(BU99+BW99)*Crechee/30*FT$4,IF(C96=1,IF(BU96+BU97+BU98+BV96+BV97+BV98+BW96+BW97+BW98+BX96+BX97+BX98&lt;=15,(BU96+BU97+BU98+BW96+BW97+BW98)*Percapita/30*FT$4,IF(BU96+BU97+BU98+BV96+BV97+BV98+BW96+BW97+BW98+BX96+BX97+BX98&gt;=16,Fixo/30*FT$4+(BU96+BU97+BU98+BV96+BV97+BV98+BW96+BW97+BW98+BX96+BX97-16)*Percapita/30*FT$4))))))</f>
        <v>205.45600000000002</v>
      </c>
      <c r="FU96" s="177">
        <f>IF(C96=4,SUM(BY96+BY97+BY98+CA96+CA97+CA98)*Percapita/30*FU$4+(BZ96+BZ97+BZ98+CB96+CB97+CB98)*Cadeirante/30*FU$4,IF(C96=3,IF(BY99+CA99=10,Fixo/30*FU$4+(BY96+BY97+BY98+CA96+CA97+CA98)*Percapita/30*FU$4+(BZ99+CB99)*Cadeirante/30*FU$4,IF(BY99+CA99&lt;=9,(BY99+CA99)*Crechee/30*FU$4)+(BZ99+CB99)*Cadeirante/30*FU$4+(BY96+BY97+BY98+CA96+CA97+CA98)*Percapita/30*FU$4)+IF(BY99+CA99&gt;=11,Fixo/30*FU$4+(BY99+CA99-10)*Crechee/30*FU$4,0),IF(C96=2,IF(BZ96+BZ97+BZ98+BZ99+CB96+CB97+CB98+CB99=1,Cadeirante/30*FU$4,IF(BZ96+BZ97+BZ98+BZ99+CB96+CB97+CB98+CB99=2,Fixo/30*FU$4,IF(BZ96+BZ97+BZ98+BZ99+CB96+CB97+CB98+CB99&gt;2,Fixo/30*FU$4+(BZ96+BZ97+BZ98+BZ99+CB96+CB97+CB98+CB99-2)*Cadeirante/30*FU$4)))+(BY96+BY97+BY98+CA96+CA97+CA98)*Percapita/30*FU$4+(BY99+CA99)*Crechee/30*FU$4,IF(C96=1,IF(BY96+BY97+BY98+BZ96+BZ97+BZ98+CA96+CA97+CA98+CB96+CB97+CB98&lt;=15,(BY96+BY97+BY98+CA96+CA97+CA98)*Percapita/30*FU$4,IF(BY96+BY97+BY98+BZ96+BZ97+BZ98+CA96+CA97+CA98+CB96+CB97+CB98&gt;=16,Fixo/30*FU$4+(BY96+BY97+BY98+BZ96+BZ97+BZ98+CA96+CA97+CA98+CB96+CB97-16)*Percapita/30*FU$4))))))</f>
        <v>0</v>
      </c>
      <c r="FV96" s="177">
        <f>IF(C96=4,SUM(CC96+CC97+CC98+CE96+CE97+CE98)*Percapita/30*FV$4+(CD96+CD97+CD98+CF96+CF97+CF98)*Cadeirante/30*FV$4,IF(C96=3,IF(CC99+CE99=10,Fixo/30*FV$4+(CC96+CC97+CC98+CE96+CE97+CE98)*Percapita/30*FV$4+(CD99+CF99)*Cadeirante/30*FV$4,IF(CC99+CE99&lt;=9,(CC99+CE99)*Crechee/30*FV$4)+(CD99+CF99)*Cadeirante/30*FV$4+(CC96+CC97+CC98+CE96+CE97+CE98)*Percapita/30*FV$4)+IF(CC99+CE99&gt;=11,Fixo/30*FV$4+(CC99+CE99-10)*Crechee/30*FV$4,0),IF(C96=2,IF(CD96+CD97+CD98+CD99+CF96+CF97+CF98+CF99=1,Cadeirante/30*FV$4,IF(CD96+CD97+CD98+CD99+CF96+CF97+CF98+CF99=2,Fixo/30*FV$4,IF(CD96+CD97+CD98+CD99+CF96+CF97+CF98+CF99&gt;2,Fixo/30*FV$4+(CD96+CD97+CD98+CD99+CF96+CF97+CF98+CF99-2)*Cadeirante/30*FV$4)))+(CC96+CC97+CC98+CE96+CE97+CE98)*Percapita/30*FV$4+(CC99+CE99)*Crechee/30*FV$4,IF(C96=1,IF(CC96+CC97+CC98+CD96+CD97+CD98+CE96+CE97+CE98+CF96+CF97+CF98&lt;=15,(CC96+CC97+CC98+CE96+CE97+CE98)*Percapita/30*FV$4,IF(CC96+CC97+CC98+CD96+CD97+CD98+CE96+CE97+CE98+CF96+CF97+CF98&gt;=16,Fixo/30*FV$4+(CC96+CC97+CC98+CD96+CD97+CD98+CE96+CE97+CE98+CF96+CF97-16)*Percapita/30*FV$4))))))</f>
        <v>0</v>
      </c>
      <c r="FW96" s="177">
        <f>IF(C96=4,SUM(CG96+CG97+CG98+CI96+CI97+CI98)*Percapita/30*FW$4+(CH96+CH97+CH98+CJ96+CJ97+CJ98)*Cadeirante/30*FW$4,IF(C96=3,IF(CG99+CI99=10,Fixo/30*FW$4+(CG96+CG97+CG98+CI96+CI97+CI98)*Percapita/30*FW$4+(CH99+CJ99)*Cadeirante/30*FW$4,IF(CG99+CI99&lt;=9,(CG99+CI99)*Crechee/30*FW$4)+(CH99+CJ99)*Cadeirante/30*FW$4+(CG96+CG97+CG98+CI96+CI97+CI98)*Percapita/30*FW$4)+IF(CG99+CI99&gt;=11,Fixo/30*FW$4+(CG99+CI99-10)*Crechee/30*FW$4,0),IF(C96=2,IF(CH96+CH97+CH98+CH99+CJ96+CJ97+CJ98+CJ99=1,Cadeirante/30*FW$4,IF(CH96+CH97+CH98+CH99+CJ96+CJ97+CJ98+CJ99=2,Fixo/30*FW$4,IF(CH96+CH97+CH98+CH99+CJ96+CJ97+CJ98+CJ99&gt;2,Fixo/30*FW$4+(CH96+CH97+CH98+CH99+CJ96+CJ97+CJ98+CJ99-2)*Cadeirante/30*FW$4)))+(CG96+CG97+CG98+CI96+CI97+CI98)*Percapita/30*FW$4+(CG99+CI99)*Crechee/30*FW$4,IF(C96=1,IF(CG96+CG97+CG98+CH96+CH97+CH98+CI96+CI97+CI98+CJ96+CJ97+CJ98&lt;=15,(CG96+CG97+CG98+CI96+CI97+CI98)*Percapita/30*FW$4,IF(CG96+CG97+CG98+CH96+CH97+CH98+CI96+CI97+CI98+CJ96+CJ97+CJ98&gt;=16,Fixo/30*FW$4+(CG96+CG97+CG98+CH96+CH97+CH98+CI96+CI97+CI98+CJ96+CJ97-16)*Percapita/30*FW$4))))))</f>
        <v>0</v>
      </c>
      <c r="FX96" s="177">
        <f>IF(C96=4,SUM(CK96+CK97+CK98+CM96+CM97+CM98)*Percapita/30*FX$4+(CL96+CL97+CL98+CN96+CN97+CN98)*Cadeirante/30*FX$4,IF(C96=3,IF(CK99+CM99=10,Fixo/30*FX$4+(CK96+CK97+CK98+CM96+CM97+CM98)*Percapita/30*FX$4+(CL99+CN99)*Cadeirante/30*FX$4,IF(CK99+CM99&lt;=9,(CK99+CM99)*Crechee/30*FX$4)+(CL99+CN99)*Cadeirante/30*FX$4+(CK96+CK97+CK98+CM96+CM97+CM98)*Percapita/30*FX$4)+IF(CK99+CM99&gt;=11,Fixo/30*FX$4+(CK99+CM99-10)*Crechee/30*FX$4,0),IF(C96=2,IF(CL96+CL97+CL98+CL99+CN96+CN97+CN98+CN99=1,Cadeirante/30*FX$4,IF(CL96+CL97+CL98+CL99+CN96+CN97+CN98+CN99=2,Fixo/30*FX$4,IF(CL96+CL97+CL98+CL99+CN96+CN97+CN98+CN99&gt;2,Fixo/30*FX$4+(CL96+CL97+CL98+CL99+CN96+CN97+CN98+CN99-2)*Cadeirante/30*FX$4)))+(CK96+CK97+CK98+CM96+CM97+CM98)*Percapita/30*FX$4+(CK99+CM99)*Crechee/30*FX$4,IF(C96=1,IF(CK96+CK97+CK98+CL96+CL97+CL98+CM96+CM97+CM98+CN96+CN97+CN98&lt;=15,(CK96+CK97+CK98+CM96+CM97+CM98)*Percapita/30*FX$4,IF(CK96+CK97+CK98+CL96+CL97+CL98+CM96+CM97+CM98+CN96+CN97+CN98&gt;=16,Fixo/30*FX$4+(CK96+CK97+CK98+CL96+CL97+CL98+CM96+CM97+CM98+CN96+CN97-16)*Percapita/30*FX$4))))))</f>
        <v>0</v>
      </c>
      <c r="FY96" s="177">
        <f>IF(C96=4,SUM(CO96+CO97+CO98+CQ96+CQ97+CQ98)*Percapita/30*FY$4+(CP96+CP97+CP98+CR96+CR97+CR98)*Cadeirante/30*FY$4,IF(C96=3,IF(CO99+CQ99=10,Fixo/30*FY$4+(CO96+CO97+CO98+CQ96+CQ97+CQ98)*Percapita/30*FY$4+(CP99+CR99)*Cadeirante/30*FY$4,IF(CO99+CQ99&lt;=9,(CO99+CQ99)*Crechee/30*FY$4)+(CP99+CR99)*Cadeirante/30*FY$4+(CO96+CO97+CO98+CQ96+CQ97+CQ98)*Percapita/30*FY$4)+IF(CO99+CQ99&gt;=11,Fixo/30*FY$4+(CO99+CQ99-10)*Crechee/30*FY$4,0),IF(C96=2,IF(CP96+CP97+CP98+CP99+CR96+CR97+CR98+CR99=1,Cadeirante/30*FY$4,IF(CP96+CP97+CP98+CP99+CR96+CR97+CR98+CR99=2,Fixo/30*FY$4,IF(CP96+CP97+CP98+CP99+CR96+CR97+CR98+CR99&gt;2,Fixo/30*FY$4+(CP96+CP97+CP98+CP99+CR96+CR97+CR98+CR99-2)*Cadeirante/30*FY$4)))+(CO96+CO97+CO98+CQ96+CQ97+CQ98)*Percapita/30*FY$4+(CO99+CQ99)*Crechee/30*FY$4,IF(C96=1,IF(CO96+CO97+CO98+CP96+CP97+CP98+CQ96+CQ97+CQ98+CR96+CR97+CR98&lt;=15,(CO96+CO97+CO98+CQ96+CQ97+CQ98)*Percapita/30*FY$4,IF(CO96+CO97+CO98+CP96+CP97+CP98+CQ96+CQ97+CQ98+CR96+CR97+CR98&gt;=16,Fixo/30*FY$4+(CO96+CO97+CO98+CP96+CP97+CP98+CQ96+CQ97+CQ98+CR96+CR97-16)*Percapita/30*FY$4))))))</f>
        <v>0</v>
      </c>
      <c r="FZ96" s="177">
        <f>IF(C96=4,SUM(CS96+CS97+CS98+CU96+CU97+CU98)*Percapita/30*FZ$4+(CT96+CT97+CT98+CV96+CV97+CV98)*Cadeirante/30*FZ$4,IF(C96=3,IF(CS99+CU99=10,Fixo/30*FZ$4+(CS96+CS97+CS98+CU96+CU97+CU98)*Percapita/30*FZ$4+(CT99+CV99)*Cadeirante/30*FZ$4,IF(CS99+CU99&lt;=9,(CS99+CU99)*Crechee/30*FZ$4)+(CT99+CV99)*Cadeirante/30*FZ$4+(CS96+CS97+CS98+CU96+CU97+CU98)*Percapita/30*FZ$4)+IF(CS99+CU99&gt;=11,Fixo/30*FZ$4+(CS99+CU99-10)*Crechee/30*FZ$4,0),IF(C96=2,IF(CT96+CT97+CT98+CT99+CV96+CV97+CV98+CV99=1,Cadeirante/30*FZ$4,IF(CT96+CT97+CT98+CT99+CV96+CV97+CV98+CV99=2,Fixo/30*FZ$4,IF(CT96+CT97+CT98+CT99+CV96+CV97+CV98+CV99&gt;2,Fixo/30*FZ$4+(CT96+CT97+CT98+CT99+CV96+CV97+CV98+CV99-2)*Cadeirante/30*FZ$4)))+(CS96+CS97+CS98+CU96+CU97+CU98)*Percapita/30*FZ$4+(CS99+CU99)*Crechee/30*FZ$4,IF(C96=1,IF(CS96+CS97+CS98+CT96+CT97+CT98+CU96+CU97+CU98+CV96+CV97+CV98&lt;=15,(CS96+CS97+CS98+CU96+CU97+CU98)*Percapita/30*FZ$4,IF(CS96+CS97+CS98+CT96+CT97+CT98+CU96+CU97+CU98+CV96+CV97+CV98&gt;=16,Fixo/30*FZ$4+(CS96+CS97+CS98+CT96+CT97+CT98+CU96+CU97+CU98+CV96+CV97-16)*Percapita/30*FZ$4))))))</f>
        <v>0</v>
      </c>
      <c r="GA96" s="177">
        <f>IF(C96=4,SUM(CW96+CW97+CW98+CY96+CY97+CY98)*Percapita/30*GA$4+(CX96+CX97+CX98+CZ96+CZ97+CZ98)*Cadeirante/30*GA$4,IF(C96=3,IF(CW99+CY99=10,Fixo/30*GA$4+(CW96+CW97+CW98+CY96+CY97+CY98)*Percapita/30*GA$4+(CX99+CZ99)*Cadeirante/30*GA$4,IF(CW99+CY99&lt;=9,(CW99+CY99)*Crechee/30*GA$4)+(CX99+CZ99)*Cadeirante/30*GA$4+(CW96+CW97+CW98+CY96+CY97+CY98)*Percapita/30*GA$4)+IF(CW99+CY99&gt;=11,Fixo/30*GA$4+(CW99+CY99-10)*Crechee/30*GA$4,0),IF(C96=2,IF(CX96+CX97+CX98+CX99+CZ96+CZ97+CZ98+CZ99=1,Cadeirante/30*GA$4,IF(CX96+CX97+CX98+CX99+CZ96+CZ97+CZ98+CZ99=2,Fixo/30*GA$4,IF(CX96+CX97+CX98+CX99+CZ96+CZ97+CZ98+CZ99&gt;2,Fixo/30*GA$4+(CX96+CX97+CX98+CX99+CZ96+CZ97+CZ98+CZ99-2)*Cadeirante/30*GA$4)))+(CW96+CW97+CW98+CY96+CY97+CY98)*Percapita/30*GA$4+(CW99+CY99)*Crechee/30*GA$4,IF(C96=1,IF(CW96+CW97+CW98+CX96+CX97+CX98+CY96+CY97+CY98+CZ96+CZ97+CZ98&lt;=15,(CW96+CW97+CW98+CY96+CY97+CY98)*Percapita/30*GA$4,IF(CW96+CW97+CW98+CX96+CX97+CX98+CY96+CY97+CY98+CZ96+CZ97+CZ98&gt;=16,Fixo/30*GA$4+(CW96+CW97+CW98+CX96+CX97+CX98+CY96+CY97+CY98+CZ96+CZ97-16)*Percapita/30*GA$4))))))</f>
        <v>0</v>
      </c>
      <c r="GB96" s="177">
        <f>IF(C96=4,SUM(DA96+DA97+DA98+DC96+DC97+DC98)*Percapita/30*GB$4+(DB96+DB97+DB98+DD96+DD97+DD98)*Cadeirante/30*GB$4,IF(C96=3,IF(DA99+DC99=10,Fixo/30*GB$4+(DA96+DA97+DA98+DC96+DC97+DC98)*Percapita/30*GB$4+(DB99+DD99)*Cadeirante/30*GB$4,IF(DA99+DC99&lt;=9,(DA99+DC99)*Crechee/30*GB$4)+(DB99+DD99)*Cadeirante/30*GB$4+(DA96+DA97+DA98+DC96+DC97+DC98)*Percapita/30*GB$4)+IF(DA99+DC99&gt;=11,Fixo/30*GB$4+(DA99+DC99-10)*Crechee/30*GB$4,0),IF(C96=2,IF(DB96+DB97+DB98+DB99+DD96+DD97+DD98+DD99=1,Cadeirante/30*GB$4,IF(DB96+DB97+DB98+DB99+DD96+DD97+DD98+DD99=2,Fixo/30*GB$4,IF(DB96+DB97+DB98+DB99+DD96+DD97+DD98+DD99&gt;2,Fixo/30*GB$4+(DB96+DB97+DB98+DB99+DD96+DD97+DD98+DD99-2)*Cadeirante/30*GB$4)))+(DA96+DA97+DA98+DC96+DC97+DC98)*Percapita/30*GB$4+(DA99+DC99)*Crechee/30*GB$4,IF(C96=1,IF(DA96+DA97+DA98+DB96+DB97+DB98+DC96+DC97+DC98+DD96+DD97+DD98&lt;=15,(DA96+DA97+DA98+DC96+DC97+DC98)*Percapita/30*GB$4,IF(DA96+DA97+DA98+DB96+DB97+DB98+DC96+DC97+DC98+DD96+DD97+DD98&gt;=16,Fixo/30*GB$4+(DA96+DA97+DA98+DB96+DB97+DB98+DC96+DC97+DC98+DD96+DD97-16)*Percapita/30*GB$4))))))</f>
        <v>0</v>
      </c>
      <c r="GC96" s="177">
        <f>IF(C96=4,SUM(DE96+DE97+DE98+DG96+DG97+DG98)*Percapita/30*GC$4+(DF96+DF97+DF98+DH96+DH97+DH98)*Cadeirante/30*GC$4,IF(C96=3,IF(DE99+DG99=10,Fixo/30*GC$4+(DE96+DE97+DE98+DG96+DG97+DG98)*Percapita/30*GC$4+(DF99+DH99)*Cadeirante/30*GC$4,IF(DE99+DG99&lt;=9,(DE99+DG99)*Crechee/30*GC$4)+(DF99+DH99)*Cadeirante/30*GC$4+(DE96+DE97+DE98+DG96+DG97+DG98)*Percapita/30*GC$4)+IF(DE99+DG99&gt;=11,Fixo/30*GC$4+(DE99+DG99-10)*Crechee/30*GC$4,0),IF(C96=2,IF(DF96+DF97+DF98+DF99+DH96+DH97+DH98+DH99=1,Cadeirante/30*GC$4,IF(DF96+DF97+DF98+DF99+DH96+DH97+DH98+DH99=2,Fixo/30*GC$4,IF(DF96+DF97+DF98+DF99+DH96+DH97+DH98+DH99&gt;2,Fixo/30*GC$4+(DF96+DF97+DF98+DF99+DH96+DH97+DH98+DH99-2)*Cadeirante/30*GC$4)))+(DE96+DE97+DE98+DG96+DG97+DG98)*Percapita/30*GC$4+(DE99+DG99)*Crechee/30*GC$4,IF(C96=1,IF(DE96+DE97+DE98+DF96+DF97+DF98+DG96+DG97+DG98+DH96+DH97+DH98&lt;=15,(DE96+DE97+DE98+DG96+DG97+DG98)*Percapita/30*GC$4,IF(DE96+DE97+DE98+DF96+DF97+DF98+DG96+DG97+DG98+DH96+DH97+DH98&gt;=16,Fixo/30*GC$4+(DE96+DE97+DE98+DF96+DF97+DF98+DG96+DG97+DG98+DH96+DH97-16)*Percapita/30*GC$4))))))</f>
        <v>0</v>
      </c>
      <c r="GD96" s="177">
        <f>IF(C96=4,SUM(DI96+DI97+DI98+DK96+DK97+DK98)*Percapita/30*GD$4+(DJ96+DJ97+DJ98+DL96+DL97+DL98)*Cadeirante/30*GD$4,IF(C96=3,IF(DI99+DK99=10,Fixo/30*GD$4+(DI96+DI97+DI98+DK96+DK97+DK98)*Percapita/30*GD$4+(DJ99+DL99)*Cadeirante/30*GD$4,IF(DI99+DK99&lt;=9,(DI99+DK99)*Crechee/30*GD$4)+(DJ99+DL99)*Cadeirante/30*GD$4+(DI96+DI97+DI98+DK96+DK97+DK98)*Percapita/30*GD$4)+IF(DI99+DK99&gt;=11,Fixo/30*GD$4+(DI99+DK99-10)*Crechee/30*GD$4,0),IF(C96=2,IF(DJ96+DJ97+DJ98+DJ99+DL96+DL97+DL98+DL99=1,Cadeirante/30*GD$4,IF(DJ96+DJ97+DJ98+DJ99+DL96+DL97+DL98+DL99=2,Fixo/30*GD$4,IF(DJ96+DJ97+DJ98+DJ99+DL96+DL97+DL98+DL99&gt;2,Fixo/30*GD$4+(DJ96+DJ97+DJ98+DJ99+DL96+DL97+DL98+DL99-2)*Cadeirante/30*GD$4)))+(DI96+DI97+DI98+DK96+DK97+DK98)*Percapita/30*GD$4+(DI99+DK99)*Crechee/30*GD$4,IF(C96=1,IF(DI96+DI97+DI98+DJ96+DJ97+DJ98+DK96+DK97+DK98+DL96+DL97+DL98&lt;=15,(DI96+DI97+DI98+DK96+DK97+DK98)*Percapita/30*GD$4,IF(DI96+DI97+DI98+DJ96+DJ97+DJ98+DK96+DK97+DK98+DL96+DL97+DL98&gt;=16,Fixo/30*GD$4+(DI96+DI97+DI98+DJ96+DJ97+DJ98+DK96+DK97+DK98+DL96+DL97-16)*Percapita/30*GD$4))))))</f>
        <v>0</v>
      </c>
      <c r="GE96" s="177">
        <f>IF(C96=4,SUM(DM96+DM97+DM98+DO96+DO97+DO98)*Percapita/30*GE$4+(DN96+DN97+DN98+DP96+DP97+DP98)*Cadeirante/30*GE$4,IF(C96=3,IF(DM99+DO99=10,Fixo/30*GE$4+(DM96+DM97+DM98+DO96+DO97+DO98)*Percapita/30*GE$4+(DN99+DP99)*Cadeirante/30*GE$4,IF(DM99+DO99&lt;=9,(DM99+DO99)*Crechee/30*GE$4)+(DN99+DP99)*Cadeirante/30*GE$4+(DM96+DM97+DM98+DO96+DO97+DO98)*Percapita/30*GE$4)+IF(DM99+DO99&gt;=11,Fixo/30*GE$4+(DM99+DO99-10)*Crechee/30*GE$4,0),IF(C96=2,IF(DN96+DN97+DN98+DN99+DP96+DP97+DP98+DP99=1,Cadeirante/30*GE$4,IF(DN96+DN97+DN98+DN99+DP96+DP97+DP98+DP99=2,Fixo/30*GE$4,IF(DN96+DN97+DN98+DN99+DP96+DP97+DP98+DP99&gt;2,Fixo/30*GE$4+(DN96+DN97+DN98+DN99+DP96+DP97+DP98+DP99-2)*Cadeirante/30*GE$4)))+(DM96+DM97+DM98+DO96+DO97+DO98)*Percapita/30*GE$4+(DM99+DO99)*Crechee/30*GE$4,IF(C96=1,IF(DM96+DM97+DM98+DN96+DN97+DN98+DO96+DO97+DO98+DP96+DP97+DP98&lt;=15,(DM96+DM97+DM98+DO96+DO97+DO98)*Percapita/30*GE$4,IF(DM96+DM97+DM98+DN96+DN97+DN98+DO96+DO97+DO98+DP96+DP97+DP98&gt;=16,Fixo/30*GE$4+(DM96+DM97+DM98+DN96+DN97+DN98+DO96+DO97+DO98+DP96+DP97-16)*Percapita/30*GE$4))))))</f>
        <v>0</v>
      </c>
      <c r="GF96" s="177">
        <f>IF(C96=4,SUM(DQ96+DQ97+DQ98+DS96+DS97+DS98)*Percapita/30*GF$4+(DR96+DR97+DR98+DT96+DT97+DT98)*Cadeirante/30*GF$4,IF(C96=3,IF(DQ99+DS99=10,Fixo/30*GF$4+(DQ96+DQ97+DQ98+DS96+DS97+DS98)*Percapita/30*GF$4+(DR99+DT99)*Cadeirante/30*GF$4,IF(DQ99+DS99&lt;=9,(DQ99+DS99)*Crechee/30*GF$4)+(DR99+DT99)*Cadeirante/30*GF$4+(DQ96+DQ97+DQ98+DS96+DS97+DS98)*Percapita/30*GF$4)+IF(DQ99+DS99&gt;=11,Fixo/30*GF$4+(DQ99+DS99-10)*Crechee/30*GF$4,0),IF(C96=2,IF(DR96+DR97+DR98+DR99+DT96+DT97+DT98+DT99=1,Cadeirante/30*GF$4,IF(DR96+DR97+DR98+DR99+DT96+DT97+DT98+DT99=2,Fixo/30*GF$4,IF(DR96+DR97+DR98+DR99+DT96+DT97+DT98+DT99&gt;2,Fixo/30*GF$4+(DR96+DR97+DR98+DR99+DT96+DT97+DT98+DT99-2)*Cadeirante/30*GF$4)))+(DQ96+DQ97+DQ98+DS96+DS97+DS98)*Percapita/30*GF$4+(DQ99+DS99)*Crechee/30*GF$4,IF(C96=1,IF(DQ96+DQ97+DQ98+DR96+DR97+DR98+DS96+DS97+DS98+DT96+DT97+DT98&lt;=15,(DQ96+DQ97+DQ98+DS96+DS97+DS98)*Percapita/30*GF$4,IF(DQ96+DQ97+DQ98+DR96+DR97+DR98+DS96+DS97+DS98+DT96+DT97+DT98&gt;=16,Fixo/30*GF$4+(DQ96+DQ97+DQ98+DR96+DR97+DR98+DS96+DS97+DS98+DT96+DT97-16)*Percapita/30*GF$4))))))</f>
        <v>0</v>
      </c>
      <c r="GG96" s="177">
        <f>IF(C96=4,SUM(DU96+DU97+DU98+DW96+DW97+DW98)*Percapita/30*GG$4+(DV96+DV97+DV98+DX96+DX97+DX98)*Cadeirante/30*GG$4,IF(C96=3,IF(DU99+DW99=10,Fixo/30*GG$4+(DU96+DU97+DU98+DW96+DW97+DW98)*Percapita/30*GG$4+(DV99+DX99)*Cadeirante/30*GG$4,IF(DU99+DW99&lt;=9,(DU99+DW99)*Crechee/30*GG$4)+(DV99+DX99)*Cadeirante/30*GG$4+(DU96+DU97+DU98+DW96+DW97+DW98)*Percapita/30*GG$4)+IF(DU99+DW99&gt;=11,Fixo/30*GG$4+(DU99+DW99-10)*Crechee/30*GG$4,0),IF(C96=2,IF(DV96+DV97+DV98+DV99+DX96+DX97+DX98+DX99=1,Cadeirante/30*GG$4,IF(DV96+DV97+DV98+DV99+DX96+DX97+DX98+DX99=2,Fixo/30*GG$4,IF(DV96+DV97+DV98+DV99+DX96+DX97+DX98+DX99&gt;2,Fixo/30*GG$4+(DV96+DV97+DV98+DV99+DX96+DX97+DX98+DX99-2)*Cadeirante/30*GG$4)))+(DU96+DU97+DU98+DW96+DW97+DW98)*Percapita/30*GG$4+(DU99+DW99)*Crechee/30*GG$4,IF(C96=1,IF(DU96+DU97+DU98+DV96+DV97+DV98+DW96+DW97+DW98+DX96+DX97+DX98&lt;=15,(DU96+DU97+DU98+DW96+DW97+DW98)*Percapita/30*GG$4,IF(DU96+DU97+DU98+DV96+DV97+DV98+DW96+DW97+DW98+DX96+DX97+DX98&gt;=16,Fixo/30*GG$4+(DU96+DU97+DU98+DV96+DV97+DV98+DW96+DW97+DW98+DX96+DX97-16)*Percapita/30*GG$4))))))</f>
        <v>0</v>
      </c>
      <c r="GH96" s="177">
        <f>IF(C96=4,SUM(DY96+DY97+DY98+EA96+EA97+EA98)*Percapita/30*GH$4+(DZ96+DZ97+DZ98+EB96+EB97+EB98)*Cadeirante/30*GH$4,IF(C96=3,IF(DY99+EA99=10,Fixo/30*GH$4+(DY96+DY97+DY98+EA96+EA97+EA98)*Percapita/30*GH$4+(DZ99+EB99)*Cadeirante/30*GH$4,IF(DY99+EA99&lt;=9,(DY99+EA99)*Crechee/30*GH$4)+(DZ99+EB99)*Cadeirante/30*GH$4+(DY96+DY97+DY98+EA96+EA97+EA98)*Percapita/30*GH$4)+IF(DY99+EA99&gt;=11,Fixo/30*GH$4+(DY99+EA99-10)*Crechee/30*GH$4,0),IF(C96=2,IF(DZ96+DZ97+DZ98+DZ99+EB96+EB97+EB98+EB99=1,Cadeirante/30*GH$4,IF(DZ96+DZ97+DZ98+DZ99+EB96+EB97+EB98+EB99=2,Fixo/30*GH$4,IF(DZ96+DZ97+DZ98+DZ99+EB96+EB97+EB98+EB99&gt;2,Fixo/30*GH$4+(DZ96+DZ97+DZ98+DZ99+EB96+EB97+EB98+EB99-2)*Cadeirante/30*GH$4)))+(DY96+DY97+DY98+EA96+EA97+EA98)*Percapita/30*GH$4+(DY99+EA99)*Crechee/30*GH$4,IF(C96=1,IF(DY96+DY97+DY98+DZ96+DZ97+DZ98+EA96+EA97+EA98+EB96+EB97+EB98&lt;=15,(DY96+DY97+DY98+EA96+EA97+EA98)*Percapita/30*GH$4,IF(DY96+DY97+DY98+DZ96+DZ97+DZ98+EA96+EA97+EA98+EB96+EB97+EB98&gt;=16,Fixo/30*GH$4+(DY96+DY97+DY98+DZ96+DZ97+DZ98+EA96+EA97+EA98+EB96+EB97-16)*Percapita/30*GH$4))))))</f>
        <v>0</v>
      </c>
      <c r="GI96" s="177">
        <f>IF(C96=4,SUM(EC96+EC97+EC98+EE96+EE97+EE98)*Percapita/30*GI$4+(ED96+ED97+ED98+EF96+EF97+EF98)*Cadeirante/30*GI$4,IF(C96=3,IF(EC99+EE99=10,Fixo/30*GI$4+(EC96+EC97+EC98+EE96+EE97+EE98)*Percapita/30*GI$4+(ED99+EF99)*Cadeirante/30*GI$4,IF(EC99+EE99&lt;=9,(EC99+EE99)*Crechee/30*GI$4)+(ED99+EF99)*Cadeirante/30*GI$4+(EC96+EC97+EC98+EE96+EE97+EE98)*Percapita/30*GI$4)+IF(EC99+EE99&gt;=11,Fixo/30*GI$4+(EC99+EE99-10)*Crechee/30*GI$4,0),IF(C96=2,IF(ED96+ED97+ED98+ED99+EF96+EF97+EF98+EF99=1,Cadeirante/30*GI$4,IF(ED96+ED97+ED98+ED99+EF96+EF97+EF98+EF99=2,Fixo/30*GI$4,IF(ED96+ED97+ED98+ED99+EF96+EF97+EF98+EF99&gt;2,Fixo/30*GI$4+(ED96+ED97+ED98+ED99+EF96+EF97+EF98+EF99-2)*Cadeirante/30*GI$4)))+(EC96+EC97+EC98+EE96+EE97+EE98)*Percapita/30*GI$4+(EC99+EE99)*Crechee/30*GI$4,IF(C96=1,IF(EC96+EC97+EC98+ED96+ED97+ED98+EE96+EE97+EE98+EF96+EF97+EF98&lt;=15,(EC96+EC97+EC98+EE96+EE97+EE98)*Percapita/30*GI$4,IF(EC96+EC97+EC98+ED96+ED97+ED98+EE96+EE97+EE98+EF96+EF97+EF98&gt;=16,Fixo/30*GI$4+(EC96+EC97+EC98+ED96+ED97+ED98+EE96+EE97+EE98+EF96+EF97-16)*Percapita/30*GI$4))))))</f>
        <v>0</v>
      </c>
      <c r="GJ96" s="177">
        <f>IF(C96=4,SUM(EG96+EG97+EG98+EI96+EI97+EI98)*Percapita/30*GJ$4+(EH96+EH97+EH98+EJ96+EJ97+EJ98)*Cadeirante/30*GJ$4,IF(C96=3,IF(EG99+EI99=10,Fixo/30*GJ$4+(EG96+EG97+EG98+EI96+EI97+EI98)*Percapita/30*GJ$4+(EH99+EJ99)*Cadeirante/30*GJ$4,IF(EG99+EI99&lt;=9,(EG99+EI99)*Crechee/30*GJ$4)+(EH99+EJ99)*Cadeirante/30*GJ$4+(EG96+EG97+EG98+EI96+EI97+EI98)*Percapita/30*GJ$4)+IF(EG99+EI99&gt;=11,Fixo/30*GJ$4+(EG99+EI99-10)*Crechee/30*GJ$4,0),IF(C96=2,IF(EH96+EH97+EH98+EH99+EJ96+EJ97+EJ98+EJ99=1,Cadeirante/30*GJ$4,IF(EH96+EH97+EH98+EH99+EJ96+EJ97+EJ98+EJ99=2,Fixo/30*GJ$4,IF(EH96+EH97+EH98+EH99+EJ96+EJ97+EJ98+EJ99&gt;2,Fixo/30*GJ$4+(EH96+EH97+EH98+EH99+EJ96+EJ97+EJ98+EJ99-2)*Cadeirante/30*GJ$4)))+(EG96+EG97+EG98+EI96+EI97+EI98)*Percapita/30*GJ$4+(EG99+EI99)*Crechee/30*GJ$4,IF(C96=1,IF(EG96+EG97+EG98+EH96+EH97+EH98+EI96+EI97+EI98+EJ96+EJ97+EJ98&lt;=15,(EG96+EG97+EG98+EI96+EI97+EI98)*Percapita/30*GJ$4,IF(EG96+EG97+EG98+EH96+EH97+EH98+EI96+EI97+EI98+EJ96+EJ97+EJ98&gt;=16,Fixo/30*GJ$4+(EG96+EG97+EG98+EH96+EH97+EH98+EI96+EI97+EI98+EJ96+EJ97-16)*Percapita/30*GJ$4))))))</f>
        <v>0</v>
      </c>
      <c r="GK96" s="178"/>
      <c r="GL96" s="103">
        <f t="shared" si="102"/>
        <v>0</v>
      </c>
      <c r="GM96" s="124"/>
      <c r="GN96" s="104">
        <f>SUMIF(V96:V99,"&lt;0")*Cadeirante/30*GN$4+SUMIF(X96:X99,"&lt;0")*Cadeirante/30*GN$4</f>
        <v>0</v>
      </c>
      <c r="GO96" s="104">
        <f>SUMIF(Z96:Z99,"&lt;0")*Cadeirante/30*GO$4+SUMIF(AB96:AB99,"&lt;0")*Cadeirante/30*GO$4</f>
        <v>0</v>
      </c>
      <c r="GP96" s="104">
        <f>SUMIF(AD96:AD99,"&lt;0")*Cadeirante/30*GP$4+SUMIF(AF96:AF99,"&lt;0")*Cadeirante/30*GP$4</f>
        <v>0</v>
      </c>
      <c r="GQ96" s="104">
        <f>SUMIF(AH96:AH99,"&lt;0")*Cadeirante/30*GQ$4+SUMIF(AJ96:AJ99,"&lt;0")*Cadeirante/30*GQ$4</f>
        <v>0</v>
      </c>
      <c r="GR96" s="104">
        <f>SUMIF(AL96:AL99,"&lt;0")*Cadeirante/30*GR$4+SUMIF(AN96:AN99,"&lt;0")*Cadeirante/30*GR$4</f>
        <v>0</v>
      </c>
      <c r="GS96" s="104">
        <f>SUMIF(AP96:AP99,"&lt;0")*Cadeirante/30*GS$4+SUMIF(AR96:AR99,"&lt;0")*Cadeirante/30*GS$4</f>
        <v>0</v>
      </c>
      <c r="GT96" s="104">
        <f>SUMIF(AT96:AT99,"&lt;0")*Cadeirante/30*GT$4+SUMIF(AV96:AV99,"&lt;0")*Cadeirante/30*GT$4</f>
        <v>0</v>
      </c>
      <c r="GU96" s="104">
        <f>SUMIF(AX96:AX99,"&lt;0")*Cadeirante/30*GU$4+SUMIF(AZ96:AZ99,"&lt;0")*Cadeirante/30*GU$4</f>
        <v>0</v>
      </c>
      <c r="GV96" s="104">
        <f>SUMIF(BB96:BB99,"&lt;0")*Cadeirante/30*GV$4+SUMIF(BD96:BD99,"&lt;0")*Cadeirante/30*GV$4</f>
        <v>0</v>
      </c>
      <c r="GW96" s="104">
        <f>SUMIF(BF96:BF99,"&lt;0")*Cadeirante/30*GW$4+SUMIF(BH96:BH99,"&lt;0")*Cadeirante/30*GW$4</f>
        <v>0</v>
      </c>
      <c r="GX96" s="104">
        <f>SUMIF(BJ96:BJ99,"&lt;0")*Cadeirante/30*GX$4+SUMIF(BL96:BL99,"&lt;0")*Cadeirante/30*GX$4</f>
        <v>0</v>
      </c>
      <c r="GY96" s="104">
        <f>SUMIF(BN96:BN99,"&lt;0")*Cadeirante/30*GY$4+SUMIF(BP96:BP99,"&lt;0")*Cadeirante/30*GY$4</f>
        <v>0</v>
      </c>
      <c r="GZ96" s="104">
        <f>SUMIF(BR96:BR99,"&lt;0")*Cadeirante/30*GZ$4+SUMIF(BT96:BT99,"&lt;0")*Cadeirante/30*GZ$4</f>
        <v>0</v>
      </c>
      <c r="HA96" s="104">
        <f>SUMIF(BV96:BV99,"&lt;0")*Cadeirante/30*HA$4+SUMIF(BX96:BX99,"&lt;0")*Cadeirante/30*HA$4</f>
        <v>0</v>
      </c>
      <c r="HB96" s="104">
        <f>SUMIF(BZ96:BZ99,"&lt;0")*Cadeirante/30*HB$4+SUMIF(CB96:CB99,"&lt;0")*Cadeirante/30*HB$4</f>
        <v>0</v>
      </c>
      <c r="HC96" s="104">
        <f>SUMIF(CD96:CD99,"&lt;0")*Cadeirante/30*HC$4+SUMIF(CF96:CF99,"&lt;0")*Cadeirante/30*HC$4</f>
        <v>0</v>
      </c>
      <c r="HD96" s="104">
        <f>SUMIF(CH96:CH99,"&lt;0")*Cadeirante/30*HD$4+SUMIF(CJ96:CJ99,"&lt;0")*Cadeirante/30*HD$4</f>
        <v>0</v>
      </c>
      <c r="HE96" s="104">
        <f>SUMIF(CL96:CL99,"&lt;0")*Cadeirante/30*HE$4+SUMIF(CN96:CN99,"&lt;0")*Cadeirante/30*HE$4</f>
        <v>0</v>
      </c>
      <c r="HF96" s="104">
        <f>SUMIF(CP96:CP99,"&lt;0")*Cadeirante/30*HF$4+SUMIF(CR96:CR99,"&lt;0")*Cadeirante/30*HF$4</f>
        <v>0</v>
      </c>
      <c r="HG96" s="104">
        <f>SUMIF(CT96:CT99,"&lt;0")*Cadeirante/30*HG$4+SUMIF(CV96:CV99,"&lt;0")*Cadeirante/30*HG$4</f>
        <v>0</v>
      </c>
      <c r="HH96" s="104">
        <f>SUMIF(CX96:CX99,"&lt;0")*Cadeirante/30*HH$4+SUMIF(CZ96:CZ99,"&lt;0")*Cadeirante/30*HH$4</f>
        <v>0</v>
      </c>
      <c r="HI96" s="104">
        <f>SUMIF(DB96:DB99,"&lt;0")*Cadeirante/30*HI$4+SUMIF(DD96:DD99,"&lt;0")*Cadeirante/30*HI$4</f>
        <v>0</v>
      </c>
      <c r="HJ96" s="104">
        <f>SUMIF(DF96:DF99,"&lt;0")*Cadeirante/30*HJ$4+SUMIF(DH96:DH99,"&lt;0")*Cadeirante/30*HJ$4</f>
        <v>0</v>
      </c>
      <c r="HK96" s="104">
        <f>SUMIF(DJ96:DJ99,"&lt;0")*Cadeirante/30*HK$4+SUMIF(DL96:DL99,"&lt;0")*Cadeirante/30*HK$4</f>
        <v>0</v>
      </c>
      <c r="HL96" s="104">
        <f>SUMIF(DN96:DN99,"&lt;0")*Cadeirante/30*HL$4+SUMIF(DP96:DP99,"&lt;0")*Cadeirante/30*HL$4</f>
        <v>0</v>
      </c>
      <c r="HM96" s="104">
        <f>SUMIF(DR96:DR99,"&lt;0")*Cadeirante/30*HM$4+SUMIF(DT96:DT99,"&lt;0")*Cadeirante/30*HM$4</f>
        <v>0</v>
      </c>
      <c r="HN96" s="104">
        <f>SUMIF(DV96:DV99,"&lt;0")*Cadeirante/30*HN$4+SUMIF(DX96:DX99,"&lt;0")*Cadeirante/30*HN$4</f>
        <v>0</v>
      </c>
      <c r="HO96" s="104">
        <f>SUMIF(DZ96:DZ99,"&lt;0")*Cadeirante/30*HO$4+SUMIF(EB96:EB99,"&lt;0")*Cadeirante/30*HO$4</f>
        <v>0</v>
      </c>
      <c r="HP96" s="104">
        <f>SUMIF(ED96:ED99,"&lt;0")*Cadeirante/30*HP$4+SUMIF(EF96:EF99,"&lt;0")*Cadeirante/30*HP$4</f>
        <v>0</v>
      </c>
      <c r="HQ96" s="64"/>
      <c r="HR96" s="64"/>
      <c r="HS96" s="64"/>
      <c r="HT96" s="64"/>
      <c r="HU96" s="64"/>
      <c r="HV96" s="64"/>
      <c r="HW96" s="176">
        <v>17629.309999999998</v>
      </c>
      <c r="HX96" s="64"/>
      <c r="HY96" s="280">
        <f>IF(ISTEXT(EM96), VALUE(EM96), EM96)</f>
        <v>0</v>
      </c>
      <c r="HZ96" s="280">
        <f>IF(ISTEXT(EN96), VALUE(EN96), EN96)</f>
        <v>0</v>
      </c>
      <c r="IA96" s="280">
        <f>IF(ISTEXT(EO96), VALUE(EO96), EO96)</f>
        <v>0</v>
      </c>
      <c r="IB96" s="64" t="b">
        <f>HW96=FE96</f>
        <v>0</v>
      </c>
      <c r="IC96" s="64"/>
    </row>
    <row r="97" spans="1:237" s="106" customFormat="1" ht="22.5" customHeight="1" x14ac:dyDescent="0.25">
      <c r="A97" s="368" t="s">
        <v>3266</v>
      </c>
      <c r="B97" s="369" t="s">
        <v>3267</v>
      </c>
      <c r="C97" s="370" t="s">
        <v>3191</v>
      </c>
      <c r="D97" s="371" t="s">
        <v>3268</v>
      </c>
      <c r="E97" s="371" t="s">
        <v>3269</v>
      </c>
      <c r="F97" s="372" t="s">
        <v>3181</v>
      </c>
      <c r="G97" s="372" t="s">
        <v>3182</v>
      </c>
      <c r="H97" s="373" t="s">
        <v>1339</v>
      </c>
      <c r="I97" s="374" t="s">
        <v>1339</v>
      </c>
      <c r="J97" s="421" t="s">
        <v>3183</v>
      </c>
      <c r="K97" s="421" t="s">
        <v>3185</v>
      </c>
      <c r="L97" s="329">
        <f>CONTINUA!BV97</f>
        <v>0</v>
      </c>
      <c r="M97" s="329">
        <f>CONTINUA!BW97</f>
        <v>0</v>
      </c>
      <c r="N97" s="657"/>
      <c r="O97" s="658" t="s">
        <v>3344</v>
      </c>
      <c r="P97" s="659">
        <v>0</v>
      </c>
      <c r="Q97" s="400"/>
      <c r="R97" s="401"/>
      <c r="S97" s="400"/>
      <c r="T97" s="401"/>
      <c r="U97" s="400"/>
      <c r="V97" s="401"/>
      <c r="W97" s="400"/>
      <c r="X97" s="401"/>
      <c r="Y97" s="400"/>
      <c r="Z97" s="401"/>
      <c r="AA97" s="400"/>
      <c r="AB97" s="401"/>
      <c r="AC97" s="400"/>
      <c r="AD97" s="401"/>
      <c r="AE97" s="400"/>
      <c r="AF97" s="401"/>
      <c r="AG97" s="400"/>
      <c r="AH97" s="401"/>
      <c r="AI97" s="400"/>
      <c r="AJ97" s="401"/>
      <c r="AK97" s="400"/>
      <c r="AL97" s="401"/>
      <c r="AM97" s="400"/>
      <c r="AN97" s="401"/>
      <c r="AO97" s="400"/>
      <c r="AP97" s="401"/>
      <c r="AQ97" s="400"/>
      <c r="AR97" s="401"/>
      <c r="AS97" s="400"/>
      <c r="AT97" s="401"/>
      <c r="AU97" s="400"/>
      <c r="AV97" s="401"/>
      <c r="AW97" s="400"/>
      <c r="AX97" s="401"/>
      <c r="AY97" s="400"/>
      <c r="AZ97" s="401"/>
      <c r="BA97" s="400"/>
      <c r="BB97" s="401"/>
      <c r="BC97" s="400"/>
      <c r="BD97" s="401"/>
      <c r="BE97" s="400"/>
      <c r="BF97" s="401"/>
      <c r="BG97" s="400"/>
      <c r="BH97" s="401"/>
      <c r="BI97" s="400"/>
      <c r="BJ97" s="401"/>
      <c r="BK97" s="400"/>
      <c r="BL97" s="401"/>
      <c r="BM97" s="400"/>
      <c r="BN97" s="401"/>
      <c r="BO97" s="400"/>
      <c r="BP97" s="401"/>
      <c r="BQ97" s="400"/>
      <c r="BR97" s="401"/>
      <c r="BS97" s="400"/>
      <c r="BT97" s="401"/>
      <c r="BU97" s="400"/>
      <c r="BV97" s="401"/>
      <c r="BW97" s="400"/>
      <c r="BX97" s="401"/>
      <c r="BY97" s="400"/>
      <c r="BZ97" s="401"/>
      <c r="CA97" s="400"/>
      <c r="CB97" s="401"/>
      <c r="CC97" s="400"/>
      <c r="CD97" s="401"/>
      <c r="CE97" s="400"/>
      <c r="CF97" s="401"/>
      <c r="CG97" s="400"/>
      <c r="CH97" s="401"/>
      <c r="CI97" s="400"/>
      <c r="CJ97" s="401"/>
      <c r="CK97" s="400"/>
      <c r="CL97" s="401"/>
      <c r="CM97" s="400"/>
      <c r="CN97" s="401"/>
      <c r="CO97" s="400"/>
      <c r="CP97" s="401"/>
      <c r="CQ97" s="400"/>
      <c r="CR97" s="401"/>
      <c r="CS97" s="400"/>
      <c r="CT97" s="401"/>
      <c r="CU97" s="400"/>
      <c r="CV97" s="401"/>
      <c r="CW97" s="400"/>
      <c r="CX97" s="401"/>
      <c r="CY97" s="400"/>
      <c r="CZ97" s="401"/>
      <c r="DA97" s="400"/>
      <c r="DB97" s="401"/>
      <c r="DC97" s="400"/>
      <c r="DD97" s="401"/>
      <c r="DE97" s="400"/>
      <c r="DF97" s="401"/>
      <c r="DG97" s="400"/>
      <c r="DH97" s="401"/>
      <c r="DI97" s="400"/>
      <c r="DJ97" s="401"/>
      <c r="DK97" s="400"/>
      <c r="DL97" s="401"/>
      <c r="DM97" s="400"/>
      <c r="DN97" s="401"/>
      <c r="DO97" s="400"/>
      <c r="DP97" s="401"/>
      <c r="DQ97" s="400"/>
      <c r="DR97" s="401"/>
      <c r="DS97" s="400"/>
      <c r="DT97" s="401"/>
      <c r="DU97" s="400"/>
      <c r="DV97" s="401"/>
      <c r="DW97" s="400"/>
      <c r="DX97" s="401"/>
      <c r="DY97" s="400"/>
      <c r="DZ97" s="401"/>
      <c r="EA97" s="400"/>
      <c r="EB97" s="401"/>
      <c r="EC97" s="400"/>
      <c r="ED97" s="401"/>
      <c r="EE97" s="400"/>
      <c r="EF97" s="401"/>
      <c r="EG97" s="400"/>
      <c r="EH97" s="401"/>
      <c r="EI97" s="400"/>
      <c r="EJ97" s="447"/>
      <c r="EK97" s="511"/>
      <c r="EL97" s="514"/>
      <c r="EM97" s="448"/>
      <c r="EN97" s="344"/>
      <c r="EO97" s="345"/>
      <c r="EP97" s="171">
        <f t="shared" si="95"/>
        <v>0</v>
      </c>
      <c r="EQ97" s="171">
        <f t="shared" si="96"/>
        <v>0</v>
      </c>
      <c r="ER97" s="171">
        <f t="shared" si="97"/>
        <v>0</v>
      </c>
      <c r="ES97" s="171">
        <f t="shared" si="98"/>
        <v>0</v>
      </c>
      <c r="ET97" s="171">
        <f t="shared" si="99"/>
        <v>0</v>
      </c>
      <c r="EU97" s="171">
        <f t="shared" si="100"/>
        <v>0</v>
      </c>
      <c r="EV97" s="172">
        <f t="shared" si="101"/>
        <v>0</v>
      </c>
      <c r="EW97" s="173"/>
      <c r="EX97" s="248">
        <f t="shared" si="123"/>
        <v>0</v>
      </c>
      <c r="EY97" s="174">
        <f>(L97*regular)+(M97*Cadeirantee)</f>
        <v>0</v>
      </c>
      <c r="EZ97" s="249">
        <f>SUMIF(FG97:GJ97,"&gt;0")</f>
        <v>0</v>
      </c>
      <c r="FA97" s="249">
        <f>SUMIF(FG97:GJ97,"&lt;0")+SUMIF(GN97:HP97,"&lt;0")</f>
        <v>0</v>
      </c>
      <c r="FB97" s="174">
        <v>0</v>
      </c>
      <c r="FC97" s="126">
        <f>N97*km*'VALORES TABELA'!$B$13</f>
        <v>0</v>
      </c>
      <c r="FD97" s="250">
        <f t="shared" ref="FD97:FD100" si="124">GL97</f>
        <v>0</v>
      </c>
      <c r="FE97" s="105"/>
      <c r="FF97" s="119"/>
      <c r="FG97" s="119"/>
      <c r="FH97" s="119"/>
      <c r="FI97" s="119"/>
      <c r="FJ97" s="119"/>
      <c r="FK97" s="119"/>
      <c r="FL97" s="119"/>
      <c r="FM97" s="119"/>
      <c r="FN97" s="119"/>
      <c r="FO97" s="119"/>
      <c r="FP97" s="119"/>
      <c r="FQ97" s="119"/>
      <c r="FR97" s="119"/>
      <c r="FS97" s="119"/>
      <c r="FT97" s="119"/>
      <c r="FU97" s="119"/>
      <c r="FV97" s="119"/>
      <c r="FW97" s="119"/>
      <c r="FX97" s="119"/>
      <c r="FY97" s="119"/>
      <c r="FZ97" s="119"/>
      <c r="GA97" s="119"/>
      <c r="GB97" s="119"/>
      <c r="GC97" s="119"/>
      <c r="GD97" s="119"/>
      <c r="GE97" s="119"/>
      <c r="GF97" s="119"/>
      <c r="GG97" s="119"/>
      <c r="GH97" s="119"/>
      <c r="GI97" s="119"/>
      <c r="GJ97" s="119"/>
      <c r="GK97" s="251"/>
      <c r="GL97" s="103">
        <f t="shared" si="102"/>
        <v>0</v>
      </c>
      <c r="GM97" s="124"/>
      <c r="GN97" s="104"/>
      <c r="GO97" s="104"/>
      <c r="GP97" s="104"/>
      <c r="GQ97" s="104"/>
      <c r="GR97" s="104"/>
      <c r="GS97" s="104"/>
      <c r="GT97" s="104"/>
      <c r="GU97" s="104"/>
      <c r="GV97" s="104"/>
      <c r="GW97" s="104"/>
      <c r="GX97" s="104"/>
      <c r="GY97" s="104"/>
      <c r="GZ97" s="104"/>
      <c r="HA97" s="104"/>
      <c r="HB97" s="104"/>
      <c r="HC97" s="104"/>
      <c r="HD97" s="104"/>
      <c r="HE97" s="104"/>
      <c r="HF97" s="104"/>
      <c r="HG97" s="104"/>
      <c r="HH97" s="104"/>
      <c r="HI97" s="104"/>
      <c r="HJ97" s="104"/>
      <c r="HK97" s="104"/>
      <c r="HL97" s="104"/>
      <c r="HM97" s="104"/>
      <c r="HN97" s="104"/>
      <c r="HO97" s="104"/>
      <c r="HP97" s="104"/>
      <c r="HQ97" s="64"/>
      <c r="HR97" s="64"/>
      <c r="HS97" s="64"/>
      <c r="HT97" s="64"/>
      <c r="HU97" s="64"/>
      <c r="HV97" s="64"/>
      <c r="HW97" s="105"/>
      <c r="HX97" s="64"/>
      <c r="HY97" s="280">
        <f t="shared" ref="HY97:HY100" si="125">IF(ISTEXT(EM97), VALUE(EM97), EM97)</f>
        <v>0</v>
      </c>
      <c r="HZ97" s="280">
        <f t="shared" ref="HZ97:HZ100" si="126">IF(ISTEXT(EN97), VALUE(EN97), EN97)</f>
        <v>0</v>
      </c>
      <c r="IA97" s="280">
        <f t="shared" ref="IA97:IA100" si="127">IF(ISTEXT(EO97), VALUE(EO97), EO97)</f>
        <v>0</v>
      </c>
      <c r="IB97" s="64"/>
      <c r="IC97" s="64"/>
    </row>
    <row r="98" spans="1:237" s="106" customFormat="1" ht="22.5" customHeight="1" x14ac:dyDescent="0.25">
      <c r="A98" s="368" t="s">
        <v>3266</v>
      </c>
      <c r="B98" s="369" t="s">
        <v>3267</v>
      </c>
      <c r="C98" s="375" t="s">
        <v>3191</v>
      </c>
      <c r="D98" s="371" t="s">
        <v>3268</v>
      </c>
      <c r="E98" s="371" t="s">
        <v>3269</v>
      </c>
      <c r="F98" s="376" t="s">
        <v>3181</v>
      </c>
      <c r="G98" s="376" t="s">
        <v>3182</v>
      </c>
      <c r="H98" s="373" t="s">
        <v>1339</v>
      </c>
      <c r="I98" s="374" t="s">
        <v>1339</v>
      </c>
      <c r="J98" s="421" t="s">
        <v>3183</v>
      </c>
      <c r="K98" s="422" t="s">
        <v>3186</v>
      </c>
      <c r="L98" s="329">
        <f>CONTINUA!BV98</f>
        <v>0</v>
      </c>
      <c r="M98" s="329">
        <f>CONTINUA!BW98</f>
        <v>0</v>
      </c>
      <c r="N98" s="657"/>
      <c r="O98" s="658" t="s">
        <v>3344</v>
      </c>
      <c r="P98" s="659">
        <v>0</v>
      </c>
      <c r="Q98" s="400"/>
      <c r="R98" s="401"/>
      <c r="S98" s="400"/>
      <c r="T98" s="401"/>
      <c r="U98" s="400"/>
      <c r="V98" s="401"/>
      <c r="W98" s="400"/>
      <c r="X98" s="401"/>
      <c r="Y98" s="400"/>
      <c r="Z98" s="401"/>
      <c r="AA98" s="400"/>
      <c r="AB98" s="401"/>
      <c r="AC98" s="400"/>
      <c r="AD98" s="401"/>
      <c r="AE98" s="400"/>
      <c r="AF98" s="401"/>
      <c r="AG98" s="400"/>
      <c r="AH98" s="401"/>
      <c r="AI98" s="400"/>
      <c r="AJ98" s="401"/>
      <c r="AK98" s="400"/>
      <c r="AL98" s="401"/>
      <c r="AM98" s="400"/>
      <c r="AN98" s="401"/>
      <c r="AO98" s="400"/>
      <c r="AP98" s="401"/>
      <c r="AQ98" s="400"/>
      <c r="AR98" s="401"/>
      <c r="AS98" s="400"/>
      <c r="AT98" s="401"/>
      <c r="AU98" s="400"/>
      <c r="AV98" s="401"/>
      <c r="AW98" s="400"/>
      <c r="AX98" s="401"/>
      <c r="AY98" s="400"/>
      <c r="AZ98" s="401"/>
      <c r="BA98" s="400"/>
      <c r="BB98" s="401"/>
      <c r="BC98" s="400"/>
      <c r="BD98" s="401"/>
      <c r="BE98" s="400"/>
      <c r="BF98" s="401"/>
      <c r="BG98" s="400"/>
      <c r="BH98" s="401"/>
      <c r="BI98" s="400"/>
      <c r="BJ98" s="401"/>
      <c r="BK98" s="400"/>
      <c r="BL98" s="401"/>
      <c r="BM98" s="400"/>
      <c r="BN98" s="401"/>
      <c r="BO98" s="400"/>
      <c r="BP98" s="401"/>
      <c r="BQ98" s="400"/>
      <c r="BR98" s="401"/>
      <c r="BS98" s="400"/>
      <c r="BT98" s="401"/>
      <c r="BU98" s="400"/>
      <c r="BV98" s="401"/>
      <c r="BW98" s="400"/>
      <c r="BX98" s="401"/>
      <c r="BY98" s="400"/>
      <c r="BZ98" s="401"/>
      <c r="CA98" s="400"/>
      <c r="CB98" s="401"/>
      <c r="CC98" s="400"/>
      <c r="CD98" s="401"/>
      <c r="CE98" s="400"/>
      <c r="CF98" s="401"/>
      <c r="CG98" s="400"/>
      <c r="CH98" s="401"/>
      <c r="CI98" s="400"/>
      <c r="CJ98" s="401"/>
      <c r="CK98" s="400"/>
      <c r="CL98" s="401"/>
      <c r="CM98" s="400"/>
      <c r="CN98" s="401"/>
      <c r="CO98" s="400"/>
      <c r="CP98" s="401"/>
      <c r="CQ98" s="400"/>
      <c r="CR98" s="401"/>
      <c r="CS98" s="400"/>
      <c r="CT98" s="401"/>
      <c r="CU98" s="400"/>
      <c r="CV98" s="401"/>
      <c r="CW98" s="400"/>
      <c r="CX98" s="401"/>
      <c r="CY98" s="400"/>
      <c r="CZ98" s="401"/>
      <c r="DA98" s="400"/>
      <c r="DB98" s="401"/>
      <c r="DC98" s="400"/>
      <c r="DD98" s="401"/>
      <c r="DE98" s="400"/>
      <c r="DF98" s="401"/>
      <c r="DG98" s="400"/>
      <c r="DH98" s="401"/>
      <c r="DI98" s="400"/>
      <c r="DJ98" s="401"/>
      <c r="DK98" s="400"/>
      <c r="DL98" s="401"/>
      <c r="DM98" s="400"/>
      <c r="DN98" s="401"/>
      <c r="DO98" s="400"/>
      <c r="DP98" s="401"/>
      <c r="DQ98" s="400"/>
      <c r="DR98" s="401"/>
      <c r="DS98" s="400"/>
      <c r="DT98" s="401"/>
      <c r="DU98" s="400"/>
      <c r="DV98" s="401"/>
      <c r="DW98" s="400"/>
      <c r="DX98" s="401"/>
      <c r="DY98" s="400"/>
      <c r="DZ98" s="401"/>
      <c r="EA98" s="400"/>
      <c r="EB98" s="401"/>
      <c r="EC98" s="400"/>
      <c r="ED98" s="401"/>
      <c r="EE98" s="400"/>
      <c r="EF98" s="401"/>
      <c r="EG98" s="400"/>
      <c r="EH98" s="401"/>
      <c r="EI98" s="400"/>
      <c r="EJ98" s="447"/>
      <c r="EK98" s="511"/>
      <c r="EL98" s="514"/>
      <c r="EM98" s="448"/>
      <c r="EN98" s="344"/>
      <c r="EO98" s="345"/>
      <c r="EP98" s="171">
        <f t="shared" si="95"/>
        <v>0</v>
      </c>
      <c r="EQ98" s="171">
        <f t="shared" si="96"/>
        <v>0</v>
      </c>
      <c r="ER98" s="171">
        <f t="shared" si="97"/>
        <v>0</v>
      </c>
      <c r="ES98" s="171">
        <f t="shared" si="98"/>
        <v>0</v>
      </c>
      <c r="ET98" s="171">
        <f t="shared" si="99"/>
        <v>0</v>
      </c>
      <c r="EU98" s="171">
        <f t="shared" si="100"/>
        <v>0</v>
      </c>
      <c r="EV98" s="172">
        <f t="shared" si="101"/>
        <v>0</v>
      </c>
      <c r="EW98" s="125"/>
      <c r="EX98" s="248">
        <f t="shared" si="123"/>
        <v>0</v>
      </c>
      <c r="EY98" s="174">
        <f>(L98*regular)+(M98*Cadeirantee)</f>
        <v>0</v>
      </c>
      <c r="EZ98" s="249">
        <f>SUMIF(FG98:GJ98,"&gt;0")</f>
        <v>0</v>
      </c>
      <c r="FA98" s="249">
        <f>SUMIF(FG98:GJ98,"&lt;0")+SUMIF(GN98:HP98,"&lt;0")</f>
        <v>0</v>
      </c>
      <c r="FB98" s="174">
        <v>0</v>
      </c>
      <c r="FC98" s="126">
        <f>N98*km*'VALORES TABELA'!$B$13</f>
        <v>0</v>
      </c>
      <c r="FD98" s="250">
        <f t="shared" si="124"/>
        <v>0</v>
      </c>
      <c r="FE98" s="105"/>
      <c r="FF98" s="108"/>
      <c r="FG98" s="108"/>
      <c r="FH98" s="108"/>
      <c r="FI98" s="108"/>
      <c r="FJ98" s="108"/>
      <c r="FK98" s="108"/>
      <c r="FL98" s="108"/>
      <c r="FM98" s="108"/>
      <c r="FN98" s="108"/>
      <c r="FO98" s="108"/>
      <c r="FP98" s="108"/>
      <c r="FQ98" s="108"/>
      <c r="FR98" s="108"/>
      <c r="FS98" s="108"/>
      <c r="FT98" s="108"/>
      <c r="FU98" s="108"/>
      <c r="FV98" s="108"/>
      <c r="FW98" s="108"/>
      <c r="FX98" s="108"/>
      <c r="FY98" s="108"/>
      <c r="FZ98" s="108"/>
      <c r="GA98" s="108"/>
      <c r="GB98" s="108"/>
      <c r="GC98" s="108"/>
      <c r="GD98" s="108"/>
      <c r="GE98" s="108"/>
      <c r="GF98" s="108"/>
      <c r="GG98" s="108"/>
      <c r="GH98" s="108"/>
      <c r="GI98" s="108"/>
      <c r="GJ98" s="108"/>
      <c r="GK98" s="251"/>
      <c r="GL98" s="103">
        <f t="shared" si="102"/>
        <v>0</v>
      </c>
      <c r="GM98" s="124"/>
      <c r="GN98" s="104"/>
      <c r="GO98" s="104"/>
      <c r="GP98" s="104"/>
      <c r="GQ98" s="104"/>
      <c r="GR98" s="104"/>
      <c r="GS98" s="104"/>
      <c r="GT98" s="104"/>
      <c r="GU98" s="104"/>
      <c r="GV98" s="104"/>
      <c r="GW98" s="104"/>
      <c r="GX98" s="104"/>
      <c r="GY98" s="104"/>
      <c r="GZ98" s="104"/>
      <c r="HA98" s="104"/>
      <c r="HB98" s="104"/>
      <c r="HC98" s="104"/>
      <c r="HD98" s="104"/>
      <c r="HE98" s="104"/>
      <c r="HF98" s="104"/>
      <c r="HG98" s="104"/>
      <c r="HH98" s="104"/>
      <c r="HI98" s="104"/>
      <c r="HJ98" s="104"/>
      <c r="HK98" s="104"/>
      <c r="HL98" s="104"/>
      <c r="HM98" s="104"/>
      <c r="HN98" s="104"/>
      <c r="HO98" s="104"/>
      <c r="HP98" s="104"/>
      <c r="HQ98" s="64"/>
      <c r="HR98" s="64"/>
      <c r="HS98" s="64"/>
      <c r="HT98" s="64"/>
      <c r="HU98" s="64"/>
      <c r="HV98" s="64"/>
      <c r="HW98" s="105"/>
      <c r="HX98" s="64"/>
      <c r="HY98" s="280">
        <f t="shared" si="125"/>
        <v>0</v>
      </c>
      <c r="HZ98" s="280">
        <f t="shared" si="126"/>
        <v>0</v>
      </c>
      <c r="IA98" s="280">
        <f t="shared" si="127"/>
        <v>0</v>
      </c>
      <c r="IB98" s="64"/>
      <c r="IC98" s="64"/>
    </row>
    <row r="99" spans="1:237" s="106" customFormat="1" ht="22.5" customHeight="1" x14ac:dyDescent="0.25">
      <c r="A99" s="368" t="s">
        <v>3266</v>
      </c>
      <c r="B99" s="369" t="s">
        <v>3267</v>
      </c>
      <c r="C99" s="375" t="s">
        <v>3191</v>
      </c>
      <c r="D99" s="371" t="s">
        <v>3268</v>
      </c>
      <c r="E99" s="371" t="s">
        <v>3269</v>
      </c>
      <c r="F99" s="376" t="s">
        <v>3181</v>
      </c>
      <c r="G99" s="376" t="s">
        <v>3182</v>
      </c>
      <c r="H99" s="373" t="s">
        <v>1339</v>
      </c>
      <c r="I99" s="374" t="s">
        <v>1339</v>
      </c>
      <c r="J99" s="421" t="s">
        <v>3183</v>
      </c>
      <c r="K99" s="423" t="s">
        <v>3187</v>
      </c>
      <c r="L99" s="329">
        <f>CONTINUA!BV99</f>
        <v>0</v>
      </c>
      <c r="M99" s="329">
        <f>CONTINUA!BW99</f>
        <v>0</v>
      </c>
      <c r="N99" s="657"/>
      <c r="O99" s="658" t="s">
        <v>3344</v>
      </c>
      <c r="P99" s="659">
        <v>0</v>
      </c>
      <c r="Q99" s="400"/>
      <c r="R99" s="401"/>
      <c r="S99" s="400"/>
      <c r="T99" s="401"/>
      <c r="U99" s="400"/>
      <c r="V99" s="401"/>
      <c r="W99" s="400"/>
      <c r="X99" s="401"/>
      <c r="Y99" s="400"/>
      <c r="Z99" s="401"/>
      <c r="AA99" s="400"/>
      <c r="AB99" s="401"/>
      <c r="AC99" s="400"/>
      <c r="AD99" s="401"/>
      <c r="AE99" s="400"/>
      <c r="AF99" s="401"/>
      <c r="AG99" s="400"/>
      <c r="AH99" s="401"/>
      <c r="AI99" s="400"/>
      <c r="AJ99" s="401"/>
      <c r="AK99" s="400"/>
      <c r="AL99" s="401"/>
      <c r="AM99" s="400"/>
      <c r="AN99" s="401"/>
      <c r="AO99" s="400"/>
      <c r="AP99" s="401"/>
      <c r="AQ99" s="400"/>
      <c r="AR99" s="401"/>
      <c r="AS99" s="400"/>
      <c r="AT99" s="401"/>
      <c r="AU99" s="400"/>
      <c r="AV99" s="401"/>
      <c r="AW99" s="400"/>
      <c r="AX99" s="401"/>
      <c r="AY99" s="400"/>
      <c r="AZ99" s="401"/>
      <c r="BA99" s="400"/>
      <c r="BB99" s="401"/>
      <c r="BC99" s="400"/>
      <c r="BD99" s="401"/>
      <c r="BE99" s="400"/>
      <c r="BF99" s="401"/>
      <c r="BG99" s="400"/>
      <c r="BH99" s="401"/>
      <c r="BI99" s="400"/>
      <c r="BJ99" s="401"/>
      <c r="BK99" s="400"/>
      <c r="BL99" s="401"/>
      <c r="BM99" s="400"/>
      <c r="BN99" s="401"/>
      <c r="BO99" s="400"/>
      <c r="BP99" s="401"/>
      <c r="BQ99" s="400"/>
      <c r="BR99" s="401"/>
      <c r="BS99" s="400"/>
      <c r="BT99" s="401"/>
      <c r="BU99" s="400"/>
      <c r="BV99" s="401"/>
      <c r="BW99" s="400"/>
      <c r="BX99" s="401"/>
      <c r="BY99" s="400"/>
      <c r="BZ99" s="401"/>
      <c r="CA99" s="400"/>
      <c r="CB99" s="401"/>
      <c r="CC99" s="400"/>
      <c r="CD99" s="401"/>
      <c r="CE99" s="400"/>
      <c r="CF99" s="401"/>
      <c r="CG99" s="400"/>
      <c r="CH99" s="401"/>
      <c r="CI99" s="400"/>
      <c r="CJ99" s="401"/>
      <c r="CK99" s="400"/>
      <c r="CL99" s="401"/>
      <c r="CM99" s="400"/>
      <c r="CN99" s="401"/>
      <c r="CO99" s="400"/>
      <c r="CP99" s="401"/>
      <c r="CQ99" s="400"/>
      <c r="CR99" s="401"/>
      <c r="CS99" s="400"/>
      <c r="CT99" s="401"/>
      <c r="CU99" s="400"/>
      <c r="CV99" s="401"/>
      <c r="CW99" s="400"/>
      <c r="CX99" s="401"/>
      <c r="CY99" s="400"/>
      <c r="CZ99" s="401"/>
      <c r="DA99" s="400"/>
      <c r="DB99" s="401"/>
      <c r="DC99" s="400"/>
      <c r="DD99" s="401"/>
      <c r="DE99" s="400"/>
      <c r="DF99" s="401"/>
      <c r="DG99" s="400"/>
      <c r="DH99" s="401"/>
      <c r="DI99" s="400"/>
      <c r="DJ99" s="401"/>
      <c r="DK99" s="400"/>
      <c r="DL99" s="401"/>
      <c r="DM99" s="400"/>
      <c r="DN99" s="401"/>
      <c r="DO99" s="400"/>
      <c r="DP99" s="401"/>
      <c r="DQ99" s="400"/>
      <c r="DR99" s="401"/>
      <c r="DS99" s="400"/>
      <c r="DT99" s="401"/>
      <c r="DU99" s="400"/>
      <c r="DV99" s="401"/>
      <c r="DW99" s="400"/>
      <c r="DX99" s="401"/>
      <c r="DY99" s="400"/>
      <c r="DZ99" s="401"/>
      <c r="EA99" s="400"/>
      <c r="EB99" s="401"/>
      <c r="EC99" s="400"/>
      <c r="ED99" s="401"/>
      <c r="EE99" s="400"/>
      <c r="EF99" s="401"/>
      <c r="EG99" s="400"/>
      <c r="EH99" s="401"/>
      <c r="EI99" s="400"/>
      <c r="EJ99" s="447"/>
      <c r="EK99" s="511"/>
      <c r="EL99" s="514"/>
      <c r="EM99" s="448"/>
      <c r="EN99" s="344"/>
      <c r="EO99" s="345"/>
      <c r="EP99" s="171">
        <f t="shared" si="95"/>
        <v>0</v>
      </c>
      <c r="EQ99" s="171">
        <f t="shared" si="96"/>
        <v>0</v>
      </c>
      <c r="ER99" s="171">
        <f t="shared" si="97"/>
        <v>0</v>
      </c>
      <c r="ES99" s="171">
        <f t="shared" si="98"/>
        <v>0</v>
      </c>
      <c r="ET99" s="171">
        <f t="shared" si="99"/>
        <v>0</v>
      </c>
      <c r="EU99" s="171">
        <f t="shared" si="100"/>
        <v>0</v>
      </c>
      <c r="EV99" s="172">
        <f t="shared" si="101"/>
        <v>0</v>
      </c>
      <c r="EW99" s="127"/>
      <c r="EX99" s="248">
        <f t="shared" si="123"/>
        <v>0</v>
      </c>
      <c r="EY99" s="174">
        <f>(L99*regular)+(M99*Cadeirantee)</f>
        <v>0</v>
      </c>
      <c r="EZ99" s="249">
        <f>SUMIF(FG99:GJ99,"&gt;0")</f>
        <v>0</v>
      </c>
      <c r="FA99" s="249">
        <f>SUMIF(FG99:GJ99,"&lt;0")+SUMIF(GN99:HP99,"&lt;0")</f>
        <v>0</v>
      </c>
      <c r="FB99" s="174">
        <v>0</v>
      </c>
      <c r="FC99" s="126">
        <f>N99*km*'VALORES TABELA'!$B$13</f>
        <v>0</v>
      </c>
      <c r="FD99" s="250">
        <f t="shared" si="124"/>
        <v>0</v>
      </c>
      <c r="FE99" s="105"/>
      <c r="FF99" s="118"/>
      <c r="FG99" s="118"/>
      <c r="FH99" s="118"/>
      <c r="FI99" s="118"/>
      <c r="FJ99" s="118"/>
      <c r="FK99" s="118"/>
      <c r="FL99" s="118"/>
      <c r="FM99" s="118"/>
      <c r="FN99" s="118"/>
      <c r="FO99" s="118"/>
      <c r="FP99" s="118"/>
      <c r="FQ99" s="118"/>
      <c r="FR99" s="118"/>
      <c r="FS99" s="118"/>
      <c r="FT99" s="118"/>
      <c r="FU99" s="118"/>
      <c r="FV99" s="118"/>
      <c r="FW99" s="118"/>
      <c r="FX99" s="118"/>
      <c r="FY99" s="118"/>
      <c r="FZ99" s="118"/>
      <c r="GA99" s="118"/>
      <c r="GB99" s="118"/>
      <c r="GC99" s="118"/>
      <c r="GD99" s="118"/>
      <c r="GE99" s="118"/>
      <c r="GF99" s="118"/>
      <c r="GG99" s="118"/>
      <c r="GH99" s="118"/>
      <c r="GI99" s="118"/>
      <c r="GJ99" s="118"/>
      <c r="GK99" s="252"/>
      <c r="GL99" s="103">
        <f t="shared" si="102"/>
        <v>0</v>
      </c>
      <c r="GM99" s="124"/>
      <c r="GN99" s="104"/>
      <c r="GO99" s="104"/>
      <c r="GP99" s="104"/>
      <c r="GQ99" s="104"/>
      <c r="GR99" s="104"/>
      <c r="GS99" s="104"/>
      <c r="GT99" s="104"/>
      <c r="GU99" s="104"/>
      <c r="GV99" s="104"/>
      <c r="GW99" s="104"/>
      <c r="GX99" s="104"/>
      <c r="GY99" s="104"/>
      <c r="GZ99" s="104"/>
      <c r="HA99" s="104"/>
      <c r="HB99" s="104"/>
      <c r="HC99" s="104"/>
      <c r="HD99" s="104"/>
      <c r="HE99" s="104"/>
      <c r="HF99" s="104"/>
      <c r="HG99" s="104"/>
      <c r="HH99" s="104"/>
      <c r="HI99" s="104"/>
      <c r="HJ99" s="104"/>
      <c r="HK99" s="104"/>
      <c r="HL99" s="104"/>
      <c r="HM99" s="104"/>
      <c r="HN99" s="104"/>
      <c r="HO99" s="104"/>
      <c r="HP99" s="104"/>
      <c r="HQ99" s="64"/>
      <c r="HR99" s="65"/>
      <c r="HS99" s="65"/>
      <c r="HT99" s="65"/>
      <c r="HU99" s="65"/>
      <c r="HV99" s="65"/>
      <c r="HW99" s="105"/>
      <c r="HX99" s="65"/>
      <c r="HY99" s="280">
        <f t="shared" si="125"/>
        <v>0</v>
      </c>
      <c r="HZ99" s="280">
        <f t="shared" si="126"/>
        <v>0</v>
      </c>
      <c r="IA99" s="280">
        <f t="shared" si="127"/>
        <v>0</v>
      </c>
      <c r="IB99" s="65"/>
      <c r="IC99" s="65"/>
    </row>
    <row r="100" spans="1:237" s="106" customFormat="1" ht="22.5" customHeight="1" thickBot="1" x14ac:dyDescent="0.3">
      <c r="A100" s="377" t="s">
        <v>3266</v>
      </c>
      <c r="B100" s="378" t="s">
        <v>3267</v>
      </c>
      <c r="C100" s="379" t="s">
        <v>3191</v>
      </c>
      <c r="D100" s="380" t="s">
        <v>3268</v>
      </c>
      <c r="E100" s="380" t="s">
        <v>3269</v>
      </c>
      <c r="F100" s="381" t="s">
        <v>3181</v>
      </c>
      <c r="G100" s="381" t="s">
        <v>3182</v>
      </c>
      <c r="H100" s="382" t="s">
        <v>1339</v>
      </c>
      <c r="I100" s="383" t="s">
        <v>1339</v>
      </c>
      <c r="J100" s="421" t="s">
        <v>3183</v>
      </c>
      <c r="K100" s="424" t="s">
        <v>60</v>
      </c>
      <c r="L100" s="329">
        <f>CONTINUA!BV100</f>
        <v>0</v>
      </c>
      <c r="M100" s="329">
        <f>CONTINUA!BW100</f>
        <v>0</v>
      </c>
      <c r="N100" s="657"/>
      <c r="O100" s="658" t="s">
        <v>3344</v>
      </c>
      <c r="P100" s="659">
        <v>0</v>
      </c>
      <c r="Q100" s="400"/>
      <c r="R100" s="401"/>
      <c r="S100" s="400"/>
      <c r="T100" s="401"/>
      <c r="U100" s="400"/>
      <c r="V100" s="401"/>
      <c r="W100" s="400"/>
      <c r="X100" s="401"/>
      <c r="Y100" s="400"/>
      <c r="Z100" s="401"/>
      <c r="AA100" s="400"/>
      <c r="AB100" s="401"/>
      <c r="AC100" s="400"/>
      <c r="AD100" s="401"/>
      <c r="AE100" s="400"/>
      <c r="AF100" s="401"/>
      <c r="AG100" s="400"/>
      <c r="AH100" s="401"/>
      <c r="AI100" s="400"/>
      <c r="AJ100" s="401"/>
      <c r="AK100" s="400"/>
      <c r="AL100" s="401"/>
      <c r="AM100" s="400"/>
      <c r="AN100" s="401"/>
      <c r="AO100" s="400"/>
      <c r="AP100" s="401"/>
      <c r="AQ100" s="400"/>
      <c r="AR100" s="401"/>
      <c r="AS100" s="400"/>
      <c r="AT100" s="401"/>
      <c r="AU100" s="400"/>
      <c r="AV100" s="401"/>
      <c r="AW100" s="400"/>
      <c r="AX100" s="401"/>
      <c r="AY100" s="400"/>
      <c r="AZ100" s="401"/>
      <c r="BA100" s="400"/>
      <c r="BB100" s="401"/>
      <c r="BC100" s="400"/>
      <c r="BD100" s="401"/>
      <c r="BE100" s="400"/>
      <c r="BF100" s="401"/>
      <c r="BG100" s="400"/>
      <c r="BH100" s="401"/>
      <c r="BI100" s="400"/>
      <c r="BJ100" s="401"/>
      <c r="BK100" s="400"/>
      <c r="BL100" s="401"/>
      <c r="BM100" s="400"/>
      <c r="BN100" s="401"/>
      <c r="BO100" s="400"/>
      <c r="BP100" s="401"/>
      <c r="BQ100" s="400"/>
      <c r="BR100" s="401"/>
      <c r="BS100" s="400"/>
      <c r="BT100" s="401"/>
      <c r="BU100" s="400"/>
      <c r="BV100" s="401"/>
      <c r="BW100" s="400"/>
      <c r="BX100" s="401"/>
      <c r="BY100" s="400"/>
      <c r="BZ100" s="401"/>
      <c r="CA100" s="400"/>
      <c r="CB100" s="401"/>
      <c r="CC100" s="400"/>
      <c r="CD100" s="401"/>
      <c r="CE100" s="400"/>
      <c r="CF100" s="401"/>
      <c r="CG100" s="400"/>
      <c r="CH100" s="401"/>
      <c r="CI100" s="400"/>
      <c r="CJ100" s="401"/>
      <c r="CK100" s="400"/>
      <c r="CL100" s="401"/>
      <c r="CM100" s="400"/>
      <c r="CN100" s="401"/>
      <c r="CO100" s="400"/>
      <c r="CP100" s="401"/>
      <c r="CQ100" s="400"/>
      <c r="CR100" s="401"/>
      <c r="CS100" s="400"/>
      <c r="CT100" s="401"/>
      <c r="CU100" s="400"/>
      <c r="CV100" s="401"/>
      <c r="CW100" s="400"/>
      <c r="CX100" s="401"/>
      <c r="CY100" s="400"/>
      <c r="CZ100" s="401"/>
      <c r="DA100" s="400"/>
      <c r="DB100" s="401"/>
      <c r="DC100" s="400"/>
      <c r="DD100" s="401"/>
      <c r="DE100" s="400"/>
      <c r="DF100" s="401"/>
      <c r="DG100" s="400"/>
      <c r="DH100" s="401"/>
      <c r="DI100" s="400"/>
      <c r="DJ100" s="401"/>
      <c r="DK100" s="400"/>
      <c r="DL100" s="401"/>
      <c r="DM100" s="400"/>
      <c r="DN100" s="401"/>
      <c r="DO100" s="400"/>
      <c r="DP100" s="401"/>
      <c r="DQ100" s="400"/>
      <c r="DR100" s="401"/>
      <c r="DS100" s="400"/>
      <c r="DT100" s="401"/>
      <c r="DU100" s="400"/>
      <c r="DV100" s="401"/>
      <c r="DW100" s="400"/>
      <c r="DX100" s="401"/>
      <c r="DY100" s="400"/>
      <c r="DZ100" s="401"/>
      <c r="EA100" s="400"/>
      <c r="EB100" s="401"/>
      <c r="EC100" s="400"/>
      <c r="ED100" s="401"/>
      <c r="EE100" s="400"/>
      <c r="EF100" s="401"/>
      <c r="EG100" s="400"/>
      <c r="EH100" s="401"/>
      <c r="EI100" s="400"/>
      <c r="EJ100" s="447"/>
      <c r="EK100" s="512"/>
      <c r="EL100" s="515"/>
      <c r="EM100" s="450"/>
      <c r="EN100" s="348"/>
      <c r="EO100" s="348"/>
      <c r="EP100" s="179">
        <f t="shared" si="95"/>
        <v>0</v>
      </c>
      <c r="EQ100" s="179">
        <f t="shared" si="96"/>
        <v>0</v>
      </c>
      <c r="ER100" s="179">
        <f t="shared" si="97"/>
        <v>0</v>
      </c>
      <c r="ES100" s="179">
        <f t="shared" si="98"/>
        <v>0</v>
      </c>
      <c r="ET100" s="179">
        <f t="shared" si="99"/>
        <v>0</v>
      </c>
      <c r="EU100" s="179">
        <f t="shared" si="100"/>
        <v>0</v>
      </c>
      <c r="EV100" s="172">
        <f t="shared" si="101"/>
        <v>0</v>
      </c>
      <c r="EW100" s="253"/>
      <c r="EX100" s="254">
        <v>0</v>
      </c>
      <c r="EY100" s="180">
        <v>0</v>
      </c>
      <c r="EZ100" s="255">
        <v>0</v>
      </c>
      <c r="FA100" s="255">
        <v>0</v>
      </c>
      <c r="FB100" s="180">
        <f>SUM(FF100:GI100)/2</f>
        <v>0</v>
      </c>
      <c r="FC100" s="256">
        <f>N100*km*'VALORES TABELA'!$B$13</f>
        <v>0</v>
      </c>
      <c r="FD100" s="250">
        <f t="shared" si="124"/>
        <v>0</v>
      </c>
      <c r="FE100" s="257"/>
      <c r="FF100" s="181">
        <f>((Q100+S100)*Percapita)+((R100+T100)*Cadeirante)</f>
        <v>0</v>
      </c>
      <c r="FG100" s="181">
        <f>((U100+W100)*Percapita/30*FG$4)+((V100+X100)*Cadeirante/30*FG$4)</f>
        <v>0</v>
      </c>
      <c r="FH100" s="181">
        <f>((Y100+AA100)*Percapita/30*FH$4)+((Z100+AB100)*Cadeirante/30*FH$4)</f>
        <v>0</v>
      </c>
      <c r="FI100" s="181">
        <f>((AC100+AE100)*Percapita/30*FI$4)+((AD100+AF100)*Cadeirante/30*FI$4)</f>
        <v>0</v>
      </c>
      <c r="FJ100" s="181">
        <f>((AG100+AI100)*Percapita/30*FJ$4)+((AH100+AJ100)*Cadeirante/30*FJ$4)</f>
        <v>0</v>
      </c>
      <c r="FK100" s="181">
        <f>((AK100+AM100)*Percapita/30*FK$4)+((AL100+AN100)*Cadeirante/30*FK$4)</f>
        <v>0</v>
      </c>
      <c r="FL100" s="181">
        <f>((AO100+AQ100)*Percapita/30*FL$4)+((AP100+AR100)*Cadeirante/30*FL$4)</f>
        <v>0</v>
      </c>
      <c r="FM100" s="181">
        <f>((AS100+AU100)*Percapita/30*FM$4)+((AT100+AV100)*Cadeirante/30*FM$4)</f>
        <v>0</v>
      </c>
      <c r="FN100" s="181">
        <f>((AW100+AY100)*Percapita/30*FN$4)+((AX100+AZ100)*Cadeirante/30*FN$4)</f>
        <v>0</v>
      </c>
      <c r="FO100" s="181">
        <f>((BA100+BC100)*Percapita/30*FO$4)+((BB100+BD100)*Cadeirante/30*FO$4)</f>
        <v>0</v>
      </c>
      <c r="FP100" s="181">
        <f>((BE100+BG100)*Percapita/30*FP$4)+((BF100+BH100)*Cadeirante/30*FP$4)</f>
        <v>0</v>
      </c>
      <c r="FQ100" s="181">
        <f>((BI100+BK100)*Percapita/30*FQ$4)+((BJ100+BL100)*Cadeirante/30*FQ$4)</f>
        <v>0</v>
      </c>
      <c r="FR100" s="181">
        <f>((BM100+BO100)*Percapita/30*FR$4)+((BN100+BP100)*Cadeirante/30*FR$4)</f>
        <v>0</v>
      </c>
      <c r="FS100" s="181">
        <f>((BQ100+BS100)*Percapita/30*FS$4)+((BR100+BT100)*Cadeirante/30*FS$4)</f>
        <v>0</v>
      </c>
      <c r="FT100" s="181">
        <f>((BU100+BW100)*Percapita/30*FT$4)+((BV100+BX100)*Cadeirante/30*FT$4)</f>
        <v>0</v>
      </c>
      <c r="FU100" s="181">
        <f>((BY100+CA100)*Percapita/30*FU$4)+((BZ100+CB100)*Cadeirante/30*FU$4)</f>
        <v>0</v>
      </c>
      <c r="FV100" s="181">
        <f>((CC100+CE100)*Percapita/30*FV$4)+((CD100+CF100)*Cadeirante/30*FV$4)</f>
        <v>0</v>
      </c>
      <c r="FW100" s="181">
        <f>((CG100+CI100)*Percapita/30*FW$4)+((CI100+CK100)*Cadeirante/30*FW$4)</f>
        <v>0</v>
      </c>
      <c r="FX100" s="181">
        <f>((CK100+CM100)*Percapita/30*FX$4)+((CL100+CN100)*Cadeirante/30*FX$4)</f>
        <v>0</v>
      </c>
      <c r="FY100" s="181">
        <f>((CO100+CQ100)*Percapita/30*FY$4)+((CP100+CR100)*Cadeirante/30*FY$4)</f>
        <v>0</v>
      </c>
      <c r="FZ100" s="181">
        <f>((CS100+CU100)*Percapita/30*FZ$4)+((CT100+CV100)*Cadeirante/30*FZ$4)</f>
        <v>0</v>
      </c>
      <c r="GA100" s="181">
        <f>((CW100+CY100)*Percapita/30*GA$4)+((CX100+CZ100)*Cadeirante/30*GA$4)</f>
        <v>0</v>
      </c>
      <c r="GB100" s="181">
        <f>((DA100+DC100)*Percapita/30*GB$4)+((DB100+DD100)*Cadeirante/30*GB$4)</f>
        <v>0</v>
      </c>
      <c r="GC100" s="181">
        <f>((DE100+DG100)*Percapita/30*GC$4)+((DF100+DH100)*Cadeirante/30*GC$4)</f>
        <v>0</v>
      </c>
      <c r="GD100" s="181">
        <f>((DI100+DK100)*Percapita/30*GD$4)+((DJ100+DL100)*Cadeirante/30*GD$4)</f>
        <v>0</v>
      </c>
      <c r="GE100" s="181">
        <f>((DM100+DO100)*Percapita/30*GE$4)+((DN100+DP100)*Cadeirante/30*GE$4)</f>
        <v>0</v>
      </c>
      <c r="GF100" s="181">
        <f>((DQ100+DS100)*Percapita/30*GF$4)+((DR100+DT100)*Cadeirante/30*GF$4)</f>
        <v>0</v>
      </c>
      <c r="GG100" s="181">
        <f>((DU100+DW100)*Percapita/30*GG$4)+((DV100+DX100)*Cadeirante/30*GG$4)</f>
        <v>0</v>
      </c>
      <c r="GH100" s="181">
        <f>((DY100+EA100)*Percapita/30*GH$4)+((DZ100+EB100)*Cadeirante/30*GH$4)</f>
        <v>0</v>
      </c>
      <c r="GI100" s="181">
        <f>((EC100+EE100)*Percapita/30*GI$4)+((ED100+EF100)*Cadeirante/30*GI$4)</f>
        <v>0</v>
      </c>
      <c r="GJ100" s="181">
        <f>((EG100+EI100)*Percapita)+((EH100+EJ100)*Cadeirante)</f>
        <v>0</v>
      </c>
      <c r="GK100" s="258"/>
      <c r="GL100" s="103">
        <f t="shared" si="102"/>
        <v>0</v>
      </c>
      <c r="GM100" s="124"/>
      <c r="GN100" s="182"/>
      <c r="GO100" s="182"/>
      <c r="GP100" s="182"/>
      <c r="GQ100" s="182"/>
      <c r="GR100" s="182"/>
      <c r="GS100" s="182"/>
      <c r="GT100" s="182"/>
      <c r="GU100" s="182"/>
      <c r="GV100" s="182"/>
      <c r="GW100" s="182"/>
      <c r="GX100" s="182"/>
      <c r="GY100" s="182"/>
      <c r="GZ100" s="182"/>
      <c r="HA100" s="182"/>
      <c r="HB100" s="182"/>
      <c r="HC100" s="182"/>
      <c r="HD100" s="182"/>
      <c r="HE100" s="182"/>
      <c r="HF100" s="182"/>
      <c r="HG100" s="182"/>
      <c r="HH100" s="182"/>
      <c r="HI100" s="182"/>
      <c r="HJ100" s="182"/>
      <c r="HK100" s="182"/>
      <c r="HL100" s="182"/>
      <c r="HM100" s="182"/>
      <c r="HN100" s="182"/>
      <c r="HO100" s="182"/>
      <c r="HP100" s="259"/>
      <c r="HQ100" s="64"/>
      <c r="HW100" s="257"/>
      <c r="HY100" s="280">
        <f t="shared" si="125"/>
        <v>0</v>
      </c>
      <c r="HZ100" s="280">
        <f t="shared" si="126"/>
        <v>0</v>
      </c>
      <c r="IA100" s="280">
        <f t="shared" si="127"/>
        <v>0</v>
      </c>
    </row>
    <row r="101" spans="1:237" s="106" customFormat="1" ht="22.5" customHeight="1" x14ac:dyDescent="0.25">
      <c r="A101" t="s">
        <v>3270</v>
      </c>
      <c r="B101" s="522" t="s">
        <v>3271</v>
      </c>
      <c r="C101" s="523">
        <v>3</v>
      </c>
      <c r="D101" s="524" t="s">
        <v>3272</v>
      </c>
      <c r="E101" s="524" t="s">
        <v>3273</v>
      </c>
      <c r="F101" s="525" t="s">
        <v>3181</v>
      </c>
      <c r="G101" s="525" t="s">
        <v>3182</v>
      </c>
      <c r="H101" s="350" t="s">
        <v>1340</v>
      </c>
      <c r="I101" s="351" t="s">
        <v>1340</v>
      </c>
      <c r="J101" s="409" t="s">
        <v>3188</v>
      </c>
      <c r="K101" s="410" t="s">
        <v>3184</v>
      </c>
      <c r="L101" s="329">
        <f>CONTINUA!BV101</f>
        <v>0</v>
      </c>
      <c r="M101" s="329">
        <f>CONTINUA!BW101</f>
        <v>0</v>
      </c>
      <c r="N101" s="657"/>
      <c r="O101" s="658" t="s">
        <v>3345</v>
      </c>
      <c r="P101" s="659">
        <v>0</v>
      </c>
      <c r="Q101" s="400"/>
      <c r="R101" s="401"/>
      <c r="S101" s="400"/>
      <c r="T101" s="401"/>
      <c r="U101" s="400"/>
      <c r="V101" s="401"/>
      <c r="W101" s="400"/>
      <c r="X101" s="401"/>
      <c r="Y101" s="400"/>
      <c r="Z101" s="401"/>
      <c r="AA101" s="400"/>
      <c r="AB101" s="401"/>
      <c r="AC101" s="400"/>
      <c r="AD101" s="401"/>
      <c r="AE101" s="400"/>
      <c r="AF101" s="401"/>
      <c r="AG101" s="400"/>
      <c r="AH101" s="401"/>
      <c r="AI101" s="400"/>
      <c r="AJ101" s="401"/>
      <c r="AK101" s="400"/>
      <c r="AL101" s="401"/>
      <c r="AM101" s="400"/>
      <c r="AN101" s="401"/>
      <c r="AO101" s="400"/>
      <c r="AP101" s="401"/>
      <c r="AQ101" s="400"/>
      <c r="AR101" s="401"/>
      <c r="AS101" s="400"/>
      <c r="AT101" s="401"/>
      <c r="AU101" s="400"/>
      <c r="AV101" s="401"/>
      <c r="AW101" s="400"/>
      <c r="AX101" s="401"/>
      <c r="AY101" s="400"/>
      <c r="AZ101" s="401"/>
      <c r="BA101" s="400"/>
      <c r="BB101" s="401"/>
      <c r="BC101" s="400"/>
      <c r="BD101" s="401"/>
      <c r="BE101" s="400"/>
      <c r="BF101" s="401"/>
      <c r="BG101" s="400"/>
      <c r="BH101" s="401"/>
      <c r="BI101" s="400"/>
      <c r="BJ101" s="401"/>
      <c r="BK101" s="400"/>
      <c r="BL101" s="401"/>
      <c r="BM101" s="400"/>
      <c r="BN101" s="401"/>
      <c r="BO101" s="400"/>
      <c r="BP101" s="401"/>
      <c r="BQ101" s="400"/>
      <c r="BR101" s="401"/>
      <c r="BS101" s="400"/>
      <c r="BT101" s="401"/>
      <c r="BU101" s="400"/>
      <c r="BV101" s="401"/>
      <c r="BW101" s="400"/>
      <c r="BX101" s="401"/>
      <c r="BY101" s="400"/>
      <c r="BZ101" s="401"/>
      <c r="CA101" s="400"/>
      <c r="CB101" s="401"/>
      <c r="CC101" s="400"/>
      <c r="CD101" s="401"/>
      <c r="CE101" s="400"/>
      <c r="CF101" s="401"/>
      <c r="CG101" s="400"/>
      <c r="CH101" s="401"/>
      <c r="CI101" s="400"/>
      <c r="CJ101" s="401"/>
      <c r="CK101" s="400"/>
      <c r="CL101" s="401"/>
      <c r="CM101" s="400"/>
      <c r="CN101" s="401"/>
      <c r="CO101" s="400"/>
      <c r="CP101" s="401"/>
      <c r="CQ101" s="400"/>
      <c r="CR101" s="401"/>
      <c r="CS101" s="400"/>
      <c r="CT101" s="401"/>
      <c r="CU101" s="400"/>
      <c r="CV101" s="401"/>
      <c r="CW101" s="400"/>
      <c r="CX101" s="401"/>
      <c r="CY101" s="400"/>
      <c r="CZ101" s="401"/>
      <c r="DA101" s="400"/>
      <c r="DB101" s="401"/>
      <c r="DC101" s="400"/>
      <c r="DD101" s="401"/>
      <c r="DE101" s="400"/>
      <c r="DF101" s="401"/>
      <c r="DG101" s="400"/>
      <c r="DH101" s="401"/>
      <c r="DI101" s="400"/>
      <c r="DJ101" s="401"/>
      <c r="DK101" s="400"/>
      <c r="DL101" s="401"/>
      <c r="DM101" s="400"/>
      <c r="DN101" s="401"/>
      <c r="DO101" s="400"/>
      <c r="DP101" s="401"/>
      <c r="DQ101" s="400"/>
      <c r="DR101" s="401"/>
      <c r="DS101" s="400"/>
      <c r="DT101" s="401"/>
      <c r="DU101" s="400"/>
      <c r="DV101" s="401"/>
      <c r="DW101" s="400"/>
      <c r="DX101" s="401"/>
      <c r="DY101" s="400"/>
      <c r="DZ101" s="401"/>
      <c r="EA101" s="400"/>
      <c r="EB101" s="401"/>
      <c r="EC101" s="400"/>
      <c r="ED101" s="401"/>
      <c r="EE101" s="400"/>
      <c r="EF101" s="401"/>
      <c r="EG101" s="400"/>
      <c r="EH101" s="401"/>
      <c r="EI101" s="400"/>
      <c r="EJ101" s="447"/>
      <c r="EK101" s="510"/>
      <c r="EL101" s="513"/>
      <c r="EM101" s="520"/>
      <c r="EN101" s="520"/>
      <c r="EO101" s="520"/>
      <c r="EP101" s="171">
        <f t="shared" si="95"/>
        <v>0</v>
      </c>
      <c r="EQ101" s="171">
        <f t="shared" si="96"/>
        <v>0</v>
      </c>
      <c r="ER101" s="171">
        <f t="shared" si="97"/>
        <v>0</v>
      </c>
      <c r="ES101" s="171">
        <f t="shared" si="98"/>
        <v>0</v>
      </c>
      <c r="ET101" s="171">
        <f t="shared" si="99"/>
        <v>0</v>
      </c>
      <c r="EU101" s="171">
        <f t="shared" si="100"/>
        <v>0</v>
      </c>
      <c r="EV101" s="172">
        <f t="shared" si="101"/>
        <v>0</v>
      </c>
      <c r="EW101" s="367">
        <f>IF(C101=4,IF(MAX(Q101:EJ103)&gt;0,(Especiall/30*(IF(($G101-$F101)=($G$5-$F$5),30,IF(DAY($G101)=31,($G101-$F101),($G101-$F101)+1)))),0),0)</f>
        <v>0</v>
      </c>
      <c r="EX101" s="248">
        <f t="shared" ref="EX101:EX104" si="128">FF101</f>
        <v>16188.48</v>
      </c>
      <c r="EY101" s="174">
        <f>(L101*regular)+(M101*Cadeirantee)</f>
        <v>0</v>
      </c>
      <c r="EZ101" s="249">
        <f>SUMIF(FG101:GJ101,"&gt;0")</f>
        <v>0</v>
      </c>
      <c r="FA101" s="249">
        <f>SUMIF(FG101:GJ101,"&lt;0")+SUMIF(GN101:HP101,"&lt;0")</f>
        <v>0</v>
      </c>
      <c r="FB101" s="174">
        <v>0</v>
      </c>
      <c r="FC101" s="175">
        <f>N101*km*'VALORES TABELA'!$B$13</f>
        <v>0</v>
      </c>
      <c r="FD101" s="250">
        <f>GL101</f>
        <v>0</v>
      </c>
      <c r="FE101" s="176">
        <f>(EW101+EW102+EW103+EW104+EX101+EX102+EX103+EX104+EY101+EY102+EY103+EY104+EY105+EZ101+EZ102+EZ103+EZ104+FA101+FA102+FA103+FA104+FC101+FC102+FC103+FC104+HY101-HZ101-IA101+FD101+FD102+FD103+FD104+FB105)</f>
        <v>16188.48</v>
      </c>
      <c r="FF101" s="177">
        <f>IF(C101=4,SUM(Q101+Q102+Q103+S101+S102+S103)*Percapita/30*FF$4+(R101+R102+R103+T101+T102+T103)*Cadeirante/30*FF$4,IF(C101=3,IF(Q104+S104=10,Fixo/30*FF$4+(Q101+Q102+Q103+S101+S102+S103)*Percapita/30*FF$4+(R104+T104)*Cadeirante/30*FF$4,IF(Q104+S104&lt;=9,(Q104+S104)*Crechee/30*FF$4)+(R104+T104)*Cadeirante/30*FF$4+(Q101+Q102+Q103+S101+S102+S103)*Percapita/30*FF$4)+IF(Q104+S104&gt;=11,Fixo/30*FF$4+(Q104+S104-10)*Crechee/30*FF$4,0),IF(C101=2,IF(R101+R102+R103+R104+T101+T102+T103+T104=1,Cadeirante/30*FF$4,IF(R101+R102+R103+R104+T101+T102+T103+T104=2,Fixo/30*FF$4,IF(R101+R102+R103+R104+T101+T102+T103+T104&gt;2,Fixo/30*FF$4+(R101+R102+R103+R104+T101+T102+T103+T104-2)*Cadeirante/30*FF$4)))+(Q101+Q102+Q103+S101+S102+S103)*Percapita/30*FF$4+(Q104+S104)*Crechee/30*FF$4,IF(C101=1,IF(Q101+Q102+Q103+R101+R102+R103+S101+S102+S103+T101+T102+T103&lt;=15,(Q101+Q102+Q103+S101+S102+S103)*Percapita/30*FF$4,IF(Q101+Q102+Q103+R101+R102+R103+S101+S102+S103+T101+T102+T103&gt;=16,Fixo/30*FF$4+(Q101+Q102+Q103+R101+R102+R103+S101+S102+S103+T101+T102-16)*Percapita/30*FF$4))))))</f>
        <v>16188.48</v>
      </c>
      <c r="FG101" s="177">
        <f>IF(C101=4,SUM(U101+U102+U103+W101+W102+W103)*Percapita/30*FG$4+(V101+V102+V103+X101+X102+X103)*Cadeirante/30*FG$4,IF(C101=3,IF(U104+W104=10,Fixo/30*FG$4+(U101+U102+U103+W101+W102+W103)*Percapita/30*FG$4+(V104+X104)*Cadeirante/30*FG$4,IF(U104+W104&lt;=9,(U104+W104)*Crechee/30*FG$4)+(V104+X104)*Cadeirante/30*FG$4+(U101+U102+U103+W101+W102+W103)*Percapita/30*FG$4)+IF(U104+W104&gt;=11,Fixo/30*FG$4+(U104+W104-10)*Crechee/30*FG$4,0),IF(C101=2,IF(V101+V102+V103+V104+X101+X102+X103+X104=1,Cadeirante/30*FG$4,IF(V101+V102+V103+V104+X101+X102+X103+X104=2,Fixo/30*FG$4,IF(V101+V102+V103+V104+X101+X102+X103+X104&gt;2,Fixo/30*FG$4+(V101+V102+V103+V104+X101+X102+X103+X104-2)*Cadeirante/30*FG$4)))+(U101+U102+U103+W101+W102+W103)*Percapita/30*FG$4+(U104+W104)*Crechee/30*FG$4,IF(C101=1,IF(U101+U102+U103+V101+V102+V103+W101+W102+W103+X101+X102+X103&lt;=15,(U101+U102+U103+W101+W102+W103)*Percapita/30*FG$4,IF(U101+U102+U103+V101+V102+V103+W101+W102+W103+X101+X102+X103&gt;=16,Fixo/30*FG$4+(U101+U102+U103+V101+V102+V103+W101+W102+W103+X101+X102-16)*Percapita/30*FG$4))))))</f>
        <v>0</v>
      </c>
      <c r="FH101" s="177">
        <f>IF(C101=4,SUM(Y101+Y102+Y103+AA101+AA102+AA103)*Percapita/30*FH$4+(Z101+Z102+Z103+AB101+AB102+AB103)*Cadeirante/30*FH$4,IF(C101=3,IF(Y104+AA104=10,Fixo/30*FH$4+(Y101+Y102+Y103+AA101+AA102+AA103)*Percapita/30*FH$4+(Z104+AB104)*Cadeirante/30*FH$4,IF(Y104+AA104&lt;=9,(Y104+AA104)*Crechee/30*FH$4)+(Z104+AB104)*Cadeirante/30*FH$4+(Y101+Y102+Y103+AA101+AA102+AA103)*Percapita/30*FH$4)+IF(Y104+AA104&gt;=11,Fixo/30*FH$4+(Y104+AA104-10)*Crechee/30*FH$4,0),IF(C101=2,IF(Z101+Z102+Z103+Z104+AB101+AB102+AB103+AB104=1,Cadeirante/30*FH$4,IF(Z101+Z102+Z103+Z104+AB101+AB102+AB103+AB104=2,Fixo/30*FH$4,IF(Z101+Z102+Z103+Z104+AB101+AB102+AB103+AB104&gt;2,Fixo/30*FH$4+(Z101+Z102+Z103+Z104+AB101+AB102+AB103+AB104-2)*Cadeirante/30*FH$4)))+(Y101+Y102+Y103+AA101+AA102+AA103)*Percapita/30*FH$4+(Y104+AA104)*Crechee/30*FH$4,IF(C101=1,IF(Y101+Y102+Y103+Z101+Z102+Z103+AA101+AA102+AA103+AB101+AB102+AB103&lt;=15,(Y101+Y102+Y103+AA101+AA102+AA103)*Percapita/30*FH$4,IF(Y101+Y102+Y103+Z101+Z102+Z103+AA101+AA102+AA103+AB101+AB102+AB103&gt;=16,Fixo/30*FH$4+(Y101+Y102+Y103+Z101+Z102+Z103+AA101+AA102+AA103+AB101+AB102-16)*Percapita/30*FH$4))))))</f>
        <v>0</v>
      </c>
      <c r="FI101" s="177">
        <f>IF(C101=4,SUM(AC101+AC102+AC103+AE101+AE102+AE103)*Percapita/30*FI$4+(AD101+AD102+AD103+AF101+AF102+AF103)*Cadeirante/30*FI$4,IF(C101=3,IF(AC104+AE104=10,Fixo/30*FI$4+(AC101+AC102+AC103+AE101+AE102+AE103)*Percapita/30*FI$4+(AD104+AF104)*Cadeirante/30*FI$4,IF(AC104+AE104&lt;=9,(AC104+AE104)*Crechee/30*FI$4)+(AD104+AF104)*Cadeirante/30*FI$4+(AC101+AC102+AC103+AE101+AE102+AE103)*Percapita/30*FI$4)+IF(AC104+AE104&gt;=11,Fixo/30*FI$4+(AC104+AE104-10)*Crechee/30*FI$4,0),IF(C101=2,IF(AD101+AD102+AD103+AD104+AF101+AF102+AF103+AF104=1,Cadeirante/30*FI$4,IF(AD101+AD102+AD103+AD104+AF101+AF102+AF103+AF104=2,Fixo/30*FI$4,IF(AD101+AD102+AD103+AD104+AF101+AF102+AF103+AF104&gt;2,Fixo/30*FI$4+(AD101+AD102+AD103+AD104+AF101+AF102+AF103+AF104-2)*Cadeirante/30*FI$4)))+(AC101+AC102+AC103+AE101+AE102+AE103)*Percapita/30*FI$4+(AC104+AE104)*Crechee/30*FI$4,IF(C101=1,IF(AC101+AC102+AC103+AD101+AD102+AD103+AE101+AE102+AE103+AF101+AF102+AF103&lt;=15,(AC101+AC102+AC103+AE101+AE102+AE103)*Percapita/30*FI$4,IF(AC101+AC102+AC103+AD101+AD102+AD103+AE101+AE102+AE103+AF101+AF102+AF103&gt;=16,Fixo/30*FI$4+(AC101+AC102+AC103+AD101+AD102+AD103+AE101+AE102+AE103+AF101+AF102-16)*Percapita/30*FI$4))))))</f>
        <v>0</v>
      </c>
      <c r="FJ101" s="177">
        <f>IF(C101=4,SUM(AG101+AG102+AG103+AI101+AI102+AI103)*Percapita/30*FJ$4+(AH101+AH102+AH103+AJ101+AJ102+AJ103)*Cadeirante/30*FJ$4,IF(C101=3,IF(AG104+AI104=10,Fixo/30*FJ$4+(AG101+AG102+AG103+AI101+AI102+AI103)*Percapita/30*FJ$4+(AH104+AJ104)*Cadeirante/30*FJ$4,IF(AG104+AI104&lt;=9,(AG104+AI104)*Crechee/30*FJ$4)+(AH104+AJ104)*Cadeirante/30*FJ$4+(AG101+AG102+AG103+AI101+AI102+AI103)*Percapita/30*FJ$4)+IF(AG104+AI104&gt;=11,Fixo/30*FJ$4+(AG104+AI104-10)*Crechee/30*FJ$4,0),IF(C101=2,IF(AH101+AH102+AH103+AH104+AJ101+AJ102+AJ103+AJ104=1,Cadeirante/30*FJ$4,IF(AH101+AH102+AH103+AH104+AJ101+AJ102+AJ103+AJ104=2,Fixo/30*FJ$4,IF(AH101+AH102+AH103+AH104+AJ101+AJ102+AJ103+AJ104&gt;2,Fixo/30*FJ$4+(AH101+AH102+AH103+AH104+AJ101+AJ102+AJ103+AJ104-2)*Cadeirante/30*FJ$4)))+(AG101+AG102+AG103+AI101+AI102+AI103)*Percapita/30*FJ$4+(AG104+AI104)*Crechee/30*FJ$4,IF(C101=1,IF(AG101+AG102+AG103+AH101+AH102+AH103+AI101+AI102+AI103+AJ101+AJ102+AJ103&lt;=15,(AG101+AG102+AG103+AI101+AI102+AI103)*Percapita/30*FJ$4,IF(AG101+AG102+AG103+AH101+AH102+AH103+AI101+AI102+AI103+AJ101+AJ102+AJ103&gt;=16,Fixo/30*FJ$4+(AG101+AG102+AG103+AH101+AH102+AH103+AI101+AI102+AI103+AJ101+AJ102-16)*Percapita/30*FJ$4))))))</f>
        <v>0</v>
      </c>
      <c r="FK101" s="177">
        <f>IF(C101=4,SUM(AK101+AK102+AK103+AM101+AM102+AM103)*Percapita/30*FK$4+(AL101+AL102+AL103+AN101+AN102+AN103)*Cadeirante/30*FK$4,IF(C101=3,IF(AK104+AM104=10,Fixo/30*FK$4+(AK101+AK102+AK103+AM101+AM102+AM103)*Percapita/30*FK$4+(AL104+AN104)*Cadeirante/30*FK$4,IF(AK104+AM104&lt;=9,(AK104+AM104)*Crechee/30*FK$4)+(AL104+AN104)*Cadeirante/30*FK$4+(AK101+AK102+AK103+AM101+AM102+AM103)*Percapita/30*FK$4)+IF(AK104+AM104&gt;=11,Fixo/30*FK$4+(AK104+AM104-10)*Crechee/30*FK$4,0),IF(C101=2,IF(AL101+AL102+AL103+AL104+AN101+AN102+AN103+AN104=1,Cadeirante/30*FK$4,IF(AL101+AL102+AL103+AL104+AN101+AN102+AN103+AN104=2,Fixo/30*FK$4,IF(AL101+AL102+AL103+AL104+AN101+AN102+AN103+AN104&gt;2,Fixo/30*FK$4+(AL101+AL102+AL103+AL104+AN101+AN102+AN103+AN104-2)*Cadeirante/30*FK$4)))+(AK101+AK102+AK103+AM101+AM102+AM103)*Percapita/30*FK$4+(AK104+AM104)*Crechee/30*FK$4,IF(C101=1,IF(AK101+AK102+AK103+AL101+AL102+AL103+AM101+AM102+AM103+AN101+AN102+AN103&lt;=15,(AK101+AK102+AK103+AM101+AM102+AM103)*Percapita/30*FK$4,IF(AK101+AK102+AK103+AL101+AL102+AL103+AM101+AM102+AM103+AN101+AN102+AN103&gt;=16,Fixo/30*FK$4+(AK101+AK102+AK103+AL101+AL102+AL103+AM101+AM102+AM103+AN101+AN102-16)*Percapita/30*FK$4))))))</f>
        <v>0</v>
      </c>
      <c r="FL101" s="177">
        <f>IF(C101=4,SUM(AO101+AO102+AO103+AQ101+AQ102+AQ103)*Percapita/30*FL$4+(AP101+AP102+AP103+AR101+AR102+AR103)*Cadeirante/30*FL$4,IF(C101=3,IF(AO104+AQ104=10,Fixo/30*FL$4+(AO101+AO102+AO103+AQ101+AQ102+AQ103)*Percapita/30*FL$4+(AP104+AR104)*Cadeirante/30*FL$4,IF(AO104+AQ104&lt;=9,(AO104+AQ104)*Crechee/30*FL$4)+(AP104+AR104)*Cadeirante/30*FL$4+(AO101+AO102+AO103+AQ101+AQ102+AQ103)*Percapita/30*FL$4)+IF(AO104+AQ104&gt;=11,Fixo/30*FL$4+(AO104+AQ104-10)*Crechee/30*FL$4,0),IF(C101=2,IF(AP101+AP102+AP103+AP104+AR101+AR102+AR103+AR104=1,Cadeirante/30*FL$4,IF(AP101+AP102+AP103+AP104+AR101+AR102+AR103+AR104=2,Fixo/30*FL$4,IF(AP101+AP102+AP103+AP104+AR101+AR102+AR103+AR104&gt;2,Fixo/30*FL$4+(AP101+AP102+AP103+AP104+AR101+AR102+AR103+AR104-2)*Cadeirante/30*FL$4)))+(AO101+AO102+AO103+AQ101+AQ102+AQ103)*Percapita/30*FL$4+(AO104+AQ104)*Crechee/30*FL$4,IF(C101=1,IF(AO101+AO102+AO103+AP101+AP102+AP103+AQ101+AQ102+AQ103+AR101+AR102+AR103&lt;=15,(AO101+AO102+AO103+AQ101+AQ102+AQ103)*Percapita/30*FL$4,IF(AO101+AO102+AO103+AP101+AP102+AP103+AQ101+AQ102+AQ103+AR101+AR102+AR103&gt;=16,Fixo/30*FL$4+(AO101+AO102+AO103+AP101+AP102+AP103+AQ101+AQ102+AQ103+AR101+AR102-16)*Percapita/30*FL$4))))))</f>
        <v>0</v>
      </c>
      <c r="FM101" s="177">
        <f>IF(C101=4,SUM(AS101+AS102+AS103+AU101+AU102+AU103)*Percapita/30*FM$4+(AT101+AT102+AT103+AV101+AV102+AV103)*Cadeirante/30*FM$4,IF(C101=3,IF(AS104+AU104=10,Fixo/30*FM$4+(AS101+AS102+AS103+AU101+AU102+AU103)*Percapita/30*FM$4+(AT104+AV104)*Cadeirante/30*FM$4,IF(AS104+AU104&lt;=9,(AS104+AU104)*Crechee/30*FM$4)+(AT104+AV104)*Cadeirante/30*FM$4+(AS101+AS102+AS103+AU101+AU102+AU103)*Percapita/30*FM$4)+IF(AS104+AU104&gt;=11,Fixo/30*FM$4+(AS104+AU104-10)*Crechee/30*FM$4,0),IF(C101=2,IF(AT101+AT102+AT103+AT104+AV101+AV102+AV103+AV104=1,Cadeirante/30*FM$4,IF(AT101+AT102+AT103+AT104+AV101+AV102+AV103+AV104=2,Fixo/30*FM$4,IF(AT101+AT102+AT103+AT104+AV101+AV102+AV103+AV104&gt;2,Fixo/30*FM$4+(AT101+AT102+AT103+AT104+AV101+AV102+AV103+AV104-2)*Cadeirante/30*FM$4)))+(AS101+AS102+AS103+AU101+AU102+AU103)*Percapita/30*FM$4+(AS104+AU104)*Crechee/30*FM$4,IF(C101=1,IF(AS101+AS102+AS103+AT101+AT102+AT103+AU101+AU102+AU103+AV101+AV102+AV103&lt;=15,(AS101+AS102+AS103+AU101+AU102+AU103)*Percapita/30*FM$4,IF(AS101+AS102+AS103+AT101+AT102+AT103+AU101+AU102+AU103+AV101+AV102+AV103&gt;=16,Fixo/30*FM$4+(AS101+AS102+AS103+AT101+AT102+AT103+AU101+AU102+AU103+AV101+AV102-16)*Percapita/30*FM$4))))))</f>
        <v>0</v>
      </c>
      <c r="FN101" s="177">
        <f>IF(C101=4,SUM(AW101+AW102+AW103+AY101+AY102+AY103)*Percapita/30*FN$4+(AX101+AX102+AX103+AZ101+AZ102+AZ103)*Cadeirante/30*FN$4,IF(C101=3,IF(AW104+AY104=10,Fixo/30*FN$4+(AW101+AW102+AW103+AY101+AY102+AY103)*Percapita/30*FN$4+(AX104+AZ104)*Cadeirante/30*FN$4,IF(AW104+AY104&lt;=9,(AW104+AY104)*Crechee/30*FN$4)+(AX104+AZ104)*Cadeirante/30*FN$4+(AW101+AW102+AW103+AY101+AY102+AY103)*Percapita/30*FN$4)+IF(AW104+AY104&gt;=11,Fixo/30*FN$4+(AW104+AY104-10)*Crechee/30*FN$4,0),IF(C101=2,IF(AX101+AX102+AX103+AX104+AZ101+AZ102+AZ103+AZ104=1,Cadeirante/30*FN$4,IF(AX101+AX102+AX103+AX104+AZ101+AZ102+AZ103+AZ104=2,Fixo/30*FN$4,IF(AX101+AX102+AX103+AX104+AZ101+AZ102+AZ103+AZ104&gt;2,Fixo/30*FN$4+(AX101+AX102+AX103+AX104+AZ101+AZ102+AZ103+AZ104-2)*Cadeirante/30*FN$4)))+(AW101+AW102+AW103+AY101+AY102+AY103)*Percapita/30*FN$4+(AW104+AY104)*Crechee/30*FN$4,IF(C101=1,IF(AW101+AW102+AW103+AX101+AX102+AX103+AY101+AY102+AY103+AZ101+AZ102+AZ103&lt;=15,(AW101+AW102+AW103+AY101+AY102+AY103)*Percapita/30*FN$4,IF(AW101+AW102+AW103+AX101+AX102+AX103+AY101+AY102+AY103+AZ101+AZ102+AZ103&gt;=16,Fixo/30*FN$4+(AW101+AW102+AW103+AX101+AX102+AX103+AY101+AY102+AY103+AZ101+AZ102-16)*Percapita/30*FN$4))))))</f>
        <v>0</v>
      </c>
      <c r="FO101" s="177">
        <f>IF(C101=4,SUM(BA101+BA102+BA103+BC101+BC102+BC103)*Percapita/30*FO$4+(BB101+BB102+BB103+BD101+BD102+BD103)*Cadeirante/30*FO$4,IF(C101=3,IF(BA104+BC104=10,Fixo/30*FO$4+(BA101+BA102+BA103+BC101+BC102+BC103)*Percapita/30*FO$4+(BB104+BD104)*Cadeirante/30*FO$4,IF(BA104+BC104&lt;=9,(BA104+BC104)*Crechee/30*FO$4)+(BB104+BD104)*Cadeirante/30*FO$4+(BA101+BA102+BA103+BC101+BC102+BC103)*Percapita/30*FO$4)+IF(BA104+BC104&gt;=11,Fixo/30*FO$4+(BA104+BC104-10)*Crechee/30*FO$4,0),IF(C101=2,IF(BB101+BB102+BB103+BB104+BD101+BD102+BD103+BD104=1,Cadeirante/30*FO$4,IF(BB101+BB102+BB103+BB104+BD101+BD102+BD103+BD104=2,Fixo/30*FO$4,IF(BB101+BB102+BB103+BB104+BD101+BD102+BD103+BD104&gt;2,Fixo/30*FO$4+(BB101+BB102+BB103+BB104+BD101+BD102+BD103+BD104-2)*Cadeirante/30*FO$4)))+(BA101+BA102+BA103+BC101+BC102+BC103)*Percapita/30*FO$4+(BA104+BC104)*Crechee/30*FO$4,IF(C101=1,IF(BA101+BA102+BA103+BB101+BB102+BB103+BC101+BC102+BC103+BD101+BD102+BD103&lt;=15,(BA101+BA102+BA103+BC101+BC102+BC103)*Percapita/30*FO$4,IF(BA101+BA102+BA103+BB101+BB102+BB103+BC101+BC102+BC103+BD101+BD102+BD103&gt;=16,Fixo/30*FO$4+(BA101+BA102+BA103+BB101+BB102+BB103+BC101+BC102+BC103+BD101+BD102-16)*Percapita/30*FO$4))))))</f>
        <v>0</v>
      </c>
      <c r="FP101" s="177">
        <f>IF(C101=4,SUM(BE101+BE102+BE103+BG101+BG102+BG103)*Percapita/30*FP$4+(BF101+BF102+BF103+BH101+BH102+BH103)*Cadeirante/30*FP$4,IF(C101=3,IF(BE104+BG104=10,Fixo/30*FP$4+(BE101+BE102+BE103+BG101+BG102+BG103)*Percapita/30*FP$4+(BF104+BH104)*Cadeirante/30*FP$4,IF(BE104+BG104&lt;=9,(BE104+BG104)*Crechee/30*FP$4)+(BF104+BH104)*Cadeirante/30*FP$4+(BE101+BE102+BE103+BG101+BG102+BG103)*Percapita/30*FP$4)+IF(BE104+BG104&gt;=11,Fixo/30*FP$4+(BE104+BG104-10)*Crechee/30*FP$4,0),IF(C101=2,IF(BF101+BF102+BF103+BF104+BH101+BH102+BH103+BH104=1,Cadeirante/30*FP$4,IF(BF101+BF102+BF103+BF104+BH101+BH102+BH103+BH104=2,Fixo/30*FP$4,IF(BF101+BF102+BF103+BF104+BH101+BH102+BH103+BH104&gt;2,Fixo/30*FP$4+(BF101+BF102+BF103+BF104+BH101+BH102+BH103+BH104-2)*Cadeirante/30*FP$4)))+(BE101+BE102+BE103+BG101+BG102+BG103)*Percapita/30*FP$4+(BE104+BG104)*Crechee/30*FP$4,IF(C101=1,IF(BE101+BE102+BE103+BF101+BF102+BF103+BG101+BG102+BG103+BH101+BH102+BH103&lt;=15,(BE101+BE102+BE103+BG101+BG102+BG103)*Percapita/30*FP$4,IF(BE101+BE102+BE103+BF101+BF102+BF103+BG101+BG102+BG103+BH101+BH102+BH103&gt;=16,Fixo/30*FP$4+(BE101+BE102+BE103+BF101+BF102+BF103+BG101+BG102+BG103+BH101+BH102-16)*Percapita/30*FP$4))))))</f>
        <v>0</v>
      </c>
      <c r="FQ101" s="177">
        <f>IF(C101=4,SUM(BI101+BI102+BI103+BK101+BK102+BK103)*Percapita/30*FQ$4+(BJ101+BJ102+BJ103+BL101+BL102+BL103)*Cadeirante/30*FQ$4,IF(C101=3,IF(BI104+BK104=10,Fixo/30*FQ$4+(BI101+BI102+BI103+BK101+BK102+BK103)*Percapita/30*FQ$4+(BJ104+BL104)*Cadeirante/30*FQ$4,IF(BI104+BK104&lt;=9,(BI104+BK104)*Crechee/30*FQ$4)+(BJ104+BL104)*Cadeirante/30*FQ$4+(BI101+BI102+BI103+BK101+BK102+BK103)*Percapita/30*FQ$4)+IF(BI104+BK104&gt;=11,Fixo/30*FQ$4+(BI104+BK104-10)*Crechee/30*FQ$4,0),IF(C101=2,IF(BJ101+BJ102+BJ103+BJ104+BL101+BL102+BL103+BL104=1,Cadeirante/30*FQ$4,IF(BJ101+BJ102+BJ103+BJ104+BL101+BL102+BL103+BL104=2,Fixo/30*FQ$4,IF(BJ101+BJ102+BJ103+BJ104+BL101+BL102+BL103+BL104&gt;2,Fixo/30*FQ$4+(BJ101+BJ102+BJ103+BJ104+BL101+BL102+BL103+BL104-2)*Cadeirante/30*FQ$4)))+(BI101+BI102+BI103+BK101+BK102+BK103)*Percapita/30*FQ$4+(BI104+BK104)*Crechee/30*FQ$4,IF(C101=1,IF(BI101+BI102+BI103+BJ101+BJ102+BJ103+BK101+BK102+BK103+BL101+BL102+BL103&lt;=15,(BI101+BI102+BI103+BK101+BK102+BK103)*Percapita/30*FQ$4,IF(BI101+BI102+BI103+BJ101+BJ102+BJ103+BK101+BK102+BK103+BL101+BL102+BL103&gt;=16,Fixo/30*FQ$4+(BI101+BI102+BI103+BJ101+BJ102+BJ103+BK101+BK102+BK103+BL101+BL102-16)*Percapita/30*FQ$4))))))</f>
        <v>0</v>
      </c>
      <c r="FR101" s="177">
        <f>IF(C101=4,SUM(BM101+BM102+BM103+BO101+BO102+BO103)*Percapita/30*FR$4+(BN101+BN102+BN103+BP101+BP102+BP103)*Cadeirante/30*FR$4,IF(C101=3,IF(BM104+BO104=10,Fixo/30*FR$4+(BM101+BM102+BM103+BO101+BO102+BO103)*Percapita/30*FR$4+(BN104+BP104)*Cadeirante/30*FR$4,IF(BM104+BO104&lt;=9,(BM104+BO104)*Crechee/30*FR$4)+(BN104+BP104)*Cadeirante/30*FR$4+(BM101+BM102+BM103+BO101+BO102+BO103)*Percapita/30*FR$4)+IF(BM104+BO104&gt;=11,Fixo/30*FR$4+(BM104+BO104-10)*Crechee/30*FR$4,0),IF(C101=2,IF(BN101+BN102+BN103+BN104+BP101+BP102+BP103+BP104=1,Cadeirante/30*FR$4,IF(BN101+BN102+BN103+BN104+BP101+BP102+BP103+BP104=2,Fixo/30*FR$4,IF(BN101+BN102+BN103+BN104+BP101+BP102+BP103+BP104&gt;2,Fixo/30*FR$4+(BN101+BN102+BN103+BN104+BP101+BP102+BP103+BP104-2)*Cadeirante/30*FR$4)))+(BM101+BM102+BM103+BO101+BO102+BO103)*Percapita/30*FR$4+(BM104+BO104)*Crechee/30*FR$4,IF(C101=1,IF(BM101+BM102+BM103+BN101+BN102+BN103+BO101+BO102+BO103+BP101+BP102+BP103&lt;=15,(BM101+BM102+BM103+BO101+BO102+BO103)*Percapita/30*FR$4,IF(BM101+BM102+BM103+BN101+BN102+BN103+BO101+BO102+BO103+BP101+BP102+BP103&gt;=16,Fixo/30*FR$4+(BM101+BM102+BM103+BN101+BN102+BN103+BO101+BO102+BO103+BP101+BP102-16)*Percapita/30*FR$4))))))</f>
        <v>0</v>
      </c>
      <c r="FS101" s="177">
        <f>IF(C101=4,SUM(BQ101+BQ102+BQ103+BS101+BS102+BS103)*Percapita/30*FS$4+(BR101+BR102+BR103+BT101+BT102+BT103)*Cadeirante/30*FS$4,IF(C101=3,IF(BQ104+BS104=10,Fixo/30*FS$4+(BQ101+BQ102+BQ103+BS101+BS102+BS103)*Percapita/30*FS$4+(BR104+BT104)*Cadeirante/30*FS$4,IF(BQ104+BS104&lt;=9,(BQ104+BS104)*Crechee/30*FS$4)+(BR104+BT104)*Cadeirante/30*FS$4+(BQ101+BQ102+BQ103+BS101+BS102+BS103)*Percapita/30*FS$4)+IF(BQ104+BS104&gt;=11,Fixo/30*FS$4+(BQ104+BS104-10)*Crechee/30*FS$4,0),IF(C101=2,IF(BR101+BR102+BR103+BR104+BT101+BT102+BT103+BT104=1,Cadeirante/30*FS$4,IF(BR101+BR102+BR103+BR104+BT101+BT102+BT103+BT104=2,Fixo/30*FS$4,IF(BR101+BR102+BR103+BR104+BT101+BT102+BT103+BT104&gt;2,Fixo/30*FS$4+(BR101+BR102+BR103+BR104+BT101+BT102+BT103+BT104-2)*Cadeirante/30*FS$4)))+(BQ101+BQ102+BQ103+BS101+BS102+BS103)*Percapita/30*FS$4+(BQ104+BS104)*Crechee/30*FS$4,IF(C101=1,IF(BQ101+BQ102+BQ103+BR101+BR102+BR103+BS101+BS102+BS103+BT101+BT102+BT103&lt;=15,(BQ101+BQ102+BQ103+BS101+BS102+BS103)*Percapita/30*FS$4,IF(BQ101+BQ102+BQ103+BR101+BR102+BR103+BS101+BS102+BS103+BT101+BT102+BT103&gt;=16,Fixo/30*FS$4+(BQ101+BQ102+BQ103+BR101+BR102+BR103+BS101+BS102+BS103+BT101+BT102-16)*Percapita/30*FS$4))))))</f>
        <v>0</v>
      </c>
      <c r="FT101" s="177">
        <f>IF(C101=4,SUM(BU101+BU102+BU103+BW101+BW102+BW103)*Percapita/30*FT$4+(BV101+BV102+BV103+BX101+BX102+BX103)*Cadeirante/30*FT$4,IF(C101=3,IF(BU104+BW104=10,Fixo/30*FT$4+(BU101+BU102+BU103+BW101+BW102+BW103)*Percapita/30*FT$4+(BV104+BX104)*Cadeirante/30*FT$4,IF(BU104+BW104&lt;=9,(BU104+BW104)*Crechee/30*FT$4)+(BV104+BX104)*Cadeirante/30*FT$4+(BU101+BU102+BU103+BW101+BW102+BW103)*Percapita/30*FT$4)+IF(BU104+BW104&gt;=11,Fixo/30*FT$4+(BU104+BW104-10)*Crechee/30*FT$4,0),IF(C101=2,IF(BV101+BV102+BV103+BV104+BX101+BX102+BX103+BX104=1,Cadeirante/30*FT$4,IF(BV101+BV102+BV103+BV104+BX101+BX102+BX103+BX104=2,Fixo/30*FT$4,IF(BV101+BV102+BV103+BV104+BX101+BX102+BX103+BX104&gt;2,Fixo/30*FT$4+(BV101+BV102+BV103+BV104+BX101+BX102+BX103+BX104-2)*Cadeirante/30*FT$4)))+(BU101+BU102+BU103+BW101+BW102+BW103)*Percapita/30*FT$4+(BU104+BW104)*Crechee/30*FT$4,IF(C101=1,IF(BU101+BU102+BU103+BV101+BV102+BV103+BW101+BW102+BW103+BX101+BX102+BX103&lt;=15,(BU101+BU102+BU103+BW101+BW102+BW103)*Percapita/30*FT$4,IF(BU101+BU102+BU103+BV101+BV102+BV103+BW101+BW102+BW103+BX101+BX102+BX103&gt;=16,Fixo/30*FT$4+(BU101+BU102+BU103+BV101+BV102+BV103+BW101+BW102+BW103+BX101+BX102-16)*Percapita/30*FT$4))))))</f>
        <v>0</v>
      </c>
      <c r="FU101" s="177">
        <f>IF(C101=4,SUM(BY101+BY102+BY103+CA101+CA102+CA103)*Percapita/30*FU$4+(BZ101+BZ102+BZ103+CB101+CB102+CB103)*Cadeirante/30*FU$4,IF(C101=3,IF(BY104+CA104=10,Fixo/30*FU$4+(BY101+BY102+BY103+CA101+CA102+CA103)*Percapita/30*FU$4+(BZ104+CB104)*Cadeirante/30*FU$4,IF(BY104+CA104&lt;=9,(BY104+CA104)*Crechee/30*FU$4)+(BZ104+CB104)*Cadeirante/30*FU$4+(BY101+BY102+BY103+CA101+CA102+CA103)*Percapita/30*FU$4)+IF(BY104+CA104&gt;=11,Fixo/30*FU$4+(BY104+CA104-10)*Crechee/30*FU$4,0),IF(C101=2,IF(BZ101+BZ102+BZ103+BZ104+CB101+CB102+CB103+CB104=1,Cadeirante/30*FU$4,IF(BZ101+BZ102+BZ103+BZ104+CB101+CB102+CB103+CB104=2,Fixo/30*FU$4,IF(BZ101+BZ102+BZ103+BZ104+CB101+CB102+CB103+CB104&gt;2,Fixo/30*FU$4+(BZ101+BZ102+BZ103+BZ104+CB101+CB102+CB103+CB104-2)*Cadeirante/30*FU$4)))+(BY101+BY102+BY103+CA101+CA102+CA103)*Percapita/30*FU$4+(BY104+CA104)*Crechee/30*FU$4,IF(C101=1,IF(BY101+BY102+BY103+BZ101+BZ102+BZ103+CA101+CA102+CA103+CB101+CB102+CB103&lt;=15,(BY101+BY102+BY103+CA101+CA102+CA103)*Percapita/30*FU$4,IF(BY101+BY102+BY103+BZ101+BZ102+BZ103+CA101+CA102+CA103+CB101+CB102+CB103&gt;=16,Fixo/30*FU$4+(BY101+BY102+BY103+BZ101+BZ102+BZ103+CA101+CA102+CA103+CB101+CB102-16)*Percapita/30*FU$4))))))</f>
        <v>0</v>
      </c>
      <c r="FV101" s="177">
        <f>IF(C101=4,SUM(CC101+CC102+CC103+CE101+CE102+CE103)*Percapita/30*FV$4+(CD101+CD102+CD103+CF101+CF102+CF103)*Cadeirante/30*FV$4,IF(C101=3,IF(CC104+CE104=10,Fixo/30*FV$4+(CC101+CC102+CC103+CE101+CE102+CE103)*Percapita/30*FV$4+(CD104+CF104)*Cadeirante/30*FV$4,IF(CC104+CE104&lt;=9,(CC104+CE104)*Crechee/30*FV$4)+(CD104+CF104)*Cadeirante/30*FV$4+(CC101+CC102+CC103+CE101+CE102+CE103)*Percapita/30*FV$4)+IF(CC104+CE104&gt;=11,Fixo/30*FV$4+(CC104+CE104-10)*Crechee/30*FV$4,0),IF(C101=2,IF(CD101+CD102+CD103+CD104+CF101+CF102+CF103+CF104=1,Cadeirante/30*FV$4,IF(CD101+CD102+CD103+CD104+CF101+CF102+CF103+CF104=2,Fixo/30*FV$4,IF(CD101+CD102+CD103+CD104+CF101+CF102+CF103+CF104&gt;2,Fixo/30*FV$4+(CD101+CD102+CD103+CD104+CF101+CF102+CF103+CF104-2)*Cadeirante/30*FV$4)))+(CC101+CC102+CC103+CE101+CE102+CE103)*Percapita/30*FV$4+(CC104+CE104)*Crechee/30*FV$4,IF(C101=1,IF(CC101+CC102+CC103+CD101+CD102+CD103+CE101+CE102+CE103+CF101+CF102+CF103&lt;=15,(CC101+CC102+CC103+CE101+CE102+CE103)*Percapita/30*FV$4,IF(CC101+CC102+CC103+CD101+CD102+CD103+CE101+CE102+CE103+CF101+CF102+CF103&gt;=16,Fixo/30*FV$4+(CC101+CC102+CC103+CD101+CD102+CD103+CE101+CE102+CE103+CF101+CF102-16)*Percapita/30*FV$4))))))</f>
        <v>0</v>
      </c>
      <c r="FW101" s="177">
        <f>IF(C101=4,SUM(CG101+CG102+CG103+CI101+CI102+CI103)*Percapita/30*FW$4+(CH101+CH102+CH103+CJ101+CJ102+CJ103)*Cadeirante/30*FW$4,IF(C101=3,IF(CG104+CI104=10,Fixo/30*FW$4+(CG101+CG102+CG103+CI101+CI102+CI103)*Percapita/30*FW$4+(CH104+CJ104)*Cadeirante/30*FW$4,IF(CG104+CI104&lt;=9,(CG104+CI104)*Crechee/30*FW$4)+(CH104+CJ104)*Cadeirante/30*FW$4+(CG101+CG102+CG103+CI101+CI102+CI103)*Percapita/30*FW$4)+IF(CG104+CI104&gt;=11,Fixo/30*FW$4+(CG104+CI104-10)*Crechee/30*FW$4,0),IF(C101=2,IF(CH101+CH102+CH103+CH104+CJ101+CJ102+CJ103+CJ104=1,Cadeirante/30*FW$4,IF(CH101+CH102+CH103+CH104+CJ101+CJ102+CJ103+CJ104=2,Fixo/30*FW$4,IF(CH101+CH102+CH103+CH104+CJ101+CJ102+CJ103+CJ104&gt;2,Fixo/30*FW$4+(CH101+CH102+CH103+CH104+CJ101+CJ102+CJ103+CJ104-2)*Cadeirante/30*FW$4)))+(CG101+CG102+CG103+CI101+CI102+CI103)*Percapita/30*FW$4+(CG104+CI104)*Crechee/30*FW$4,IF(C101=1,IF(CG101+CG102+CG103+CH101+CH102+CH103+CI101+CI102+CI103+CJ101+CJ102+CJ103&lt;=15,(CG101+CG102+CG103+CI101+CI102+CI103)*Percapita/30*FW$4,IF(CG101+CG102+CG103+CH101+CH102+CH103+CI101+CI102+CI103+CJ101+CJ102+CJ103&gt;=16,Fixo/30*FW$4+(CG101+CG102+CG103+CH101+CH102+CH103+CI101+CI102+CI103+CJ101+CJ102-16)*Percapita/30*FW$4))))))</f>
        <v>0</v>
      </c>
      <c r="FX101" s="177">
        <f>IF(C101=4,SUM(CK101+CK102+CK103+CM101+CM102+CM103)*Percapita/30*FX$4+(CL101+CL102+CL103+CN101+CN102+CN103)*Cadeirante/30*FX$4,IF(C101=3,IF(CK104+CM104=10,Fixo/30*FX$4+(CK101+CK102+CK103+CM101+CM102+CM103)*Percapita/30*FX$4+(CL104+CN104)*Cadeirante/30*FX$4,IF(CK104+CM104&lt;=9,(CK104+CM104)*Crechee/30*FX$4)+(CL104+CN104)*Cadeirante/30*FX$4+(CK101+CK102+CK103+CM101+CM102+CM103)*Percapita/30*FX$4)+IF(CK104+CM104&gt;=11,Fixo/30*FX$4+(CK104+CM104-10)*Crechee/30*FX$4,0),IF(C101=2,IF(CL101+CL102+CL103+CL104+CN101+CN102+CN103+CN104=1,Cadeirante/30*FX$4,IF(CL101+CL102+CL103+CL104+CN101+CN102+CN103+CN104=2,Fixo/30*FX$4,IF(CL101+CL102+CL103+CL104+CN101+CN102+CN103+CN104&gt;2,Fixo/30*FX$4+(CL101+CL102+CL103+CL104+CN101+CN102+CN103+CN104-2)*Cadeirante/30*FX$4)))+(CK101+CK102+CK103+CM101+CM102+CM103)*Percapita/30*FX$4+(CK104+CM104)*Crechee/30*FX$4,IF(C101=1,IF(CK101+CK102+CK103+CL101+CL102+CL103+CM101+CM102+CM103+CN101+CN102+CN103&lt;=15,(CK101+CK102+CK103+CM101+CM102+CM103)*Percapita/30*FX$4,IF(CK101+CK102+CK103+CL101+CL102+CL103+CM101+CM102+CM103+CN101+CN102+CN103&gt;=16,Fixo/30*FX$4+(CK101+CK102+CK103+CL101+CL102+CL103+CM101+CM102+CM103+CN101+CN102-16)*Percapita/30*FX$4))))))</f>
        <v>0</v>
      </c>
      <c r="FY101" s="177">
        <f>IF(C101=4,SUM(CO101+CO102+CO103+CQ101+CQ102+CQ103)*Percapita/30*FY$4+(CP101+CP102+CP103+CR101+CR102+CR103)*Cadeirante/30*FY$4,IF(C101=3,IF(CO104+CQ104=10,Fixo/30*FY$4+(CO101+CO102+CO103+CQ101+CQ102+CQ103)*Percapita/30*FY$4+(CP104+CR104)*Cadeirante/30*FY$4,IF(CO104+CQ104&lt;=9,(CO104+CQ104)*Crechee/30*FY$4)+(CP104+CR104)*Cadeirante/30*FY$4+(CO101+CO102+CO103+CQ101+CQ102+CQ103)*Percapita/30*FY$4)+IF(CO104+CQ104&gt;=11,Fixo/30*FY$4+(CO104+CQ104-10)*Crechee/30*FY$4,0),IF(C101=2,IF(CP101+CP102+CP103+CP104+CR101+CR102+CR103+CR104=1,Cadeirante/30*FY$4,IF(CP101+CP102+CP103+CP104+CR101+CR102+CR103+CR104=2,Fixo/30*FY$4,IF(CP101+CP102+CP103+CP104+CR101+CR102+CR103+CR104&gt;2,Fixo/30*FY$4+(CP101+CP102+CP103+CP104+CR101+CR102+CR103+CR104-2)*Cadeirante/30*FY$4)))+(CO101+CO102+CO103+CQ101+CQ102+CQ103)*Percapita/30*FY$4+(CO104+CQ104)*Crechee/30*FY$4,IF(C101=1,IF(CO101+CO102+CO103+CP101+CP102+CP103+CQ101+CQ102+CQ103+CR101+CR102+CR103&lt;=15,(CO101+CO102+CO103+CQ101+CQ102+CQ103)*Percapita/30*FY$4,IF(CO101+CO102+CO103+CP101+CP102+CP103+CQ101+CQ102+CQ103+CR101+CR102+CR103&gt;=16,Fixo/30*FY$4+(CO101+CO102+CO103+CP101+CP102+CP103+CQ101+CQ102+CQ103+CR101+CR102-16)*Percapita/30*FY$4))))))</f>
        <v>0</v>
      </c>
      <c r="FZ101" s="177">
        <f>IF(C101=4,SUM(CS101+CS102+CS103+CU101+CU102+CU103)*Percapita/30*FZ$4+(CT101+CT102+CT103+CV101+CV102+CV103)*Cadeirante/30*FZ$4,IF(C101=3,IF(CS104+CU104=10,Fixo/30*FZ$4+(CS101+CS102+CS103+CU101+CU102+CU103)*Percapita/30*FZ$4+(CT104+CV104)*Cadeirante/30*FZ$4,IF(CS104+CU104&lt;=9,(CS104+CU104)*Crechee/30*FZ$4)+(CT104+CV104)*Cadeirante/30*FZ$4+(CS101+CS102+CS103+CU101+CU102+CU103)*Percapita/30*FZ$4)+IF(CS104+CU104&gt;=11,Fixo/30*FZ$4+(CS104+CU104-10)*Crechee/30*FZ$4,0),IF(C101=2,IF(CT101+CT102+CT103+CT104+CV101+CV102+CV103+CV104=1,Cadeirante/30*FZ$4,IF(CT101+CT102+CT103+CT104+CV101+CV102+CV103+CV104=2,Fixo/30*FZ$4,IF(CT101+CT102+CT103+CT104+CV101+CV102+CV103+CV104&gt;2,Fixo/30*FZ$4+(CT101+CT102+CT103+CT104+CV101+CV102+CV103+CV104-2)*Cadeirante/30*FZ$4)))+(CS101+CS102+CS103+CU101+CU102+CU103)*Percapita/30*FZ$4+(CS104+CU104)*Crechee/30*FZ$4,IF(C101=1,IF(CS101+CS102+CS103+CT101+CT102+CT103+CU101+CU102+CU103+CV101+CV102+CV103&lt;=15,(CS101+CS102+CS103+CU101+CU102+CU103)*Percapita/30*FZ$4,IF(CS101+CS102+CS103+CT101+CT102+CT103+CU101+CU102+CU103+CV101+CV102+CV103&gt;=16,Fixo/30*FZ$4+(CS101+CS102+CS103+CT101+CT102+CT103+CU101+CU102+CU103+CV101+CV102-16)*Percapita/30*FZ$4))))))</f>
        <v>0</v>
      </c>
      <c r="GA101" s="177">
        <f>IF(C101=4,SUM(CW101+CW102+CW103+CY101+CY102+CY103)*Percapita/30*GA$4+(CX101+CX102+CX103+CZ101+CZ102+CZ103)*Cadeirante/30*GA$4,IF(C101=3,IF(CW104+CY104=10,Fixo/30*GA$4+(CW101+CW102+CW103+CY101+CY102+CY103)*Percapita/30*GA$4+(CX104+CZ104)*Cadeirante/30*GA$4,IF(CW104+CY104&lt;=9,(CW104+CY104)*Crechee/30*GA$4)+(CX104+CZ104)*Cadeirante/30*GA$4+(CW101+CW102+CW103+CY101+CY102+CY103)*Percapita/30*GA$4)+IF(CW104+CY104&gt;=11,Fixo/30*GA$4+(CW104+CY104-10)*Crechee/30*GA$4,0),IF(C101=2,IF(CX101+CX102+CX103+CX104+CZ101+CZ102+CZ103+CZ104=1,Cadeirante/30*GA$4,IF(CX101+CX102+CX103+CX104+CZ101+CZ102+CZ103+CZ104=2,Fixo/30*GA$4,IF(CX101+CX102+CX103+CX104+CZ101+CZ102+CZ103+CZ104&gt;2,Fixo/30*GA$4+(CX101+CX102+CX103+CX104+CZ101+CZ102+CZ103+CZ104-2)*Cadeirante/30*GA$4)))+(CW101+CW102+CW103+CY101+CY102+CY103)*Percapita/30*GA$4+(CW104+CY104)*Crechee/30*GA$4,IF(C101=1,IF(CW101+CW102+CW103+CX101+CX102+CX103+CY101+CY102+CY103+CZ101+CZ102+CZ103&lt;=15,(CW101+CW102+CW103+CY101+CY102+CY103)*Percapita/30*GA$4,IF(CW101+CW102+CW103+CX101+CX102+CX103+CY101+CY102+CY103+CZ101+CZ102+CZ103&gt;=16,Fixo/30*GA$4+(CW101+CW102+CW103+CX101+CX102+CX103+CY101+CY102+CY103+CZ101+CZ102-16)*Percapita/30*GA$4))))))</f>
        <v>0</v>
      </c>
      <c r="GB101" s="177">
        <f>IF(C101=4,SUM(DA101+DA102+DA103+DC101+DC102+DC103)*Percapita/30*GB$4+(DB101+DB102+DB103+DD101+DD102+DD103)*Cadeirante/30*GB$4,IF(C101=3,IF(DA104+DC104=10,Fixo/30*GB$4+(DA101+DA102+DA103+DC101+DC102+DC103)*Percapita/30*GB$4+(DB104+DD104)*Cadeirante/30*GB$4,IF(DA104+DC104&lt;=9,(DA104+DC104)*Crechee/30*GB$4)+(DB104+DD104)*Cadeirante/30*GB$4+(DA101+DA102+DA103+DC101+DC102+DC103)*Percapita/30*GB$4)+IF(DA104+DC104&gt;=11,Fixo/30*GB$4+(DA104+DC104-10)*Crechee/30*GB$4,0),IF(C101=2,IF(DB101+DB102+DB103+DB104+DD101+DD102+DD103+DD104=1,Cadeirante/30*GB$4,IF(DB101+DB102+DB103+DB104+DD101+DD102+DD103+DD104=2,Fixo/30*GB$4,IF(DB101+DB102+DB103+DB104+DD101+DD102+DD103+DD104&gt;2,Fixo/30*GB$4+(DB101+DB102+DB103+DB104+DD101+DD102+DD103+DD104-2)*Cadeirante/30*GB$4)))+(DA101+DA102+DA103+DC101+DC102+DC103)*Percapita/30*GB$4+(DA104+DC104)*Crechee/30*GB$4,IF(C101=1,IF(DA101+DA102+DA103+DB101+DB102+DB103+DC101+DC102+DC103+DD101+DD102+DD103&lt;=15,(DA101+DA102+DA103+DC101+DC102+DC103)*Percapita/30*GB$4,IF(DA101+DA102+DA103+DB101+DB102+DB103+DC101+DC102+DC103+DD101+DD102+DD103&gt;=16,Fixo/30*GB$4+(DA101+DA102+DA103+DB101+DB102+DB103+DC101+DC102+DC103+DD101+DD102-16)*Percapita/30*GB$4))))))</f>
        <v>0</v>
      </c>
      <c r="GC101" s="177">
        <f>IF(C101=4,SUM(DE101+DE102+DE103+DG101+DG102+DG103)*Percapita/30*GC$4+(DF101+DF102+DF103+DH101+DH102+DH103)*Cadeirante/30*GC$4,IF(C101=3,IF(DE104+DG104=10,Fixo/30*GC$4+(DE101+DE102+DE103+DG101+DG102+DG103)*Percapita/30*GC$4+(DF104+DH104)*Cadeirante/30*GC$4,IF(DE104+DG104&lt;=9,(DE104+DG104)*Crechee/30*GC$4)+(DF104+DH104)*Cadeirante/30*GC$4+(DE101+DE102+DE103+DG101+DG102+DG103)*Percapita/30*GC$4)+IF(DE104+DG104&gt;=11,Fixo/30*GC$4+(DE104+DG104-10)*Crechee/30*GC$4,0),IF(C101=2,IF(DF101+DF102+DF103+DF104+DH101+DH102+DH103+DH104=1,Cadeirante/30*GC$4,IF(DF101+DF102+DF103+DF104+DH101+DH102+DH103+DH104=2,Fixo/30*GC$4,IF(DF101+DF102+DF103+DF104+DH101+DH102+DH103+DH104&gt;2,Fixo/30*GC$4+(DF101+DF102+DF103+DF104+DH101+DH102+DH103+DH104-2)*Cadeirante/30*GC$4)))+(DE101+DE102+DE103+DG101+DG102+DG103)*Percapita/30*GC$4+(DE104+DG104)*Crechee/30*GC$4,IF(C101=1,IF(DE101+DE102+DE103+DF101+DF102+DF103+DG101+DG102+DG103+DH101+DH102+DH103&lt;=15,(DE101+DE102+DE103+DG101+DG102+DG103)*Percapita/30*GC$4,IF(DE101+DE102+DE103+DF101+DF102+DF103+DG101+DG102+DG103+DH101+DH102+DH103&gt;=16,Fixo/30*GC$4+(DE101+DE102+DE103+DF101+DF102+DF103+DG101+DG102+DG103+DH101+DH102-16)*Percapita/30*GC$4))))))</f>
        <v>0</v>
      </c>
      <c r="GD101" s="177">
        <f>IF(C101=4,SUM(DI101+DI102+DI103+DK101+DK102+DK103)*Percapita/30*GD$4+(DJ101+DJ102+DJ103+DL101+DL102+DL103)*Cadeirante/30*GD$4,IF(C101=3,IF(DI104+DK104=10,Fixo/30*GD$4+(DI101+DI102+DI103+DK101+DK102+DK103)*Percapita/30*GD$4+(DJ104+DL104)*Cadeirante/30*GD$4,IF(DI104+DK104&lt;=9,(DI104+DK104)*Crechee/30*GD$4)+(DJ104+DL104)*Cadeirante/30*GD$4+(DI101+DI102+DI103+DK101+DK102+DK103)*Percapita/30*GD$4)+IF(DI104+DK104&gt;=11,Fixo/30*GD$4+(DI104+DK104-10)*Crechee/30*GD$4,0),IF(C101=2,IF(DJ101+DJ102+DJ103+DJ104+DL101+DL102+DL103+DL104=1,Cadeirante/30*GD$4,IF(DJ101+DJ102+DJ103+DJ104+DL101+DL102+DL103+DL104=2,Fixo/30*GD$4,IF(DJ101+DJ102+DJ103+DJ104+DL101+DL102+DL103+DL104&gt;2,Fixo/30*GD$4+(DJ101+DJ102+DJ103+DJ104+DL101+DL102+DL103+DL104-2)*Cadeirante/30*GD$4)))+(DI101+DI102+DI103+DK101+DK102+DK103)*Percapita/30*GD$4+(DI104+DK104)*Crechee/30*GD$4,IF(C101=1,IF(DI101+DI102+DI103+DJ101+DJ102+DJ103+DK101+DK102+DK103+DL101+DL102+DL103&lt;=15,(DI101+DI102+DI103+DK101+DK102+DK103)*Percapita/30*GD$4,IF(DI101+DI102+DI103+DJ101+DJ102+DJ103+DK101+DK102+DK103+DL101+DL102+DL103&gt;=16,Fixo/30*GD$4+(DI101+DI102+DI103+DJ101+DJ102+DJ103+DK101+DK102+DK103+DL101+DL102-16)*Percapita/30*GD$4))))))</f>
        <v>0</v>
      </c>
      <c r="GE101" s="177">
        <f>IF(C101=4,SUM(DM101+DM102+DM103+DO101+DO102+DO103)*Percapita/30*GE$4+(DN101+DN102+DN103+DP101+DP102+DP103)*Cadeirante/30*GE$4,IF(C101=3,IF(DM104+DO104=10,Fixo/30*GE$4+(DM101+DM102+DM103+DO101+DO102+DO103)*Percapita/30*GE$4+(DN104+DP104)*Cadeirante/30*GE$4,IF(DM104+DO104&lt;=9,(DM104+DO104)*Crechee/30*GE$4)+(DN104+DP104)*Cadeirante/30*GE$4+(DM101+DM102+DM103+DO101+DO102+DO103)*Percapita/30*GE$4)+IF(DM104+DO104&gt;=11,Fixo/30*GE$4+(DM104+DO104-10)*Crechee/30*GE$4,0),IF(C101=2,IF(DN101+DN102+DN103+DN104+DP101+DP102+DP103+DP104=1,Cadeirante/30*GE$4,IF(DN101+DN102+DN103+DN104+DP101+DP102+DP103+DP104=2,Fixo/30*GE$4,IF(DN101+DN102+DN103+DN104+DP101+DP102+DP103+DP104&gt;2,Fixo/30*GE$4+(DN101+DN102+DN103+DN104+DP101+DP102+DP103+DP104-2)*Cadeirante/30*GE$4)))+(DM101+DM102+DM103+DO101+DO102+DO103)*Percapita/30*GE$4+(DM104+DO104)*Crechee/30*GE$4,IF(C101=1,IF(DM101+DM102+DM103+DN101+DN102+DN103+DO101+DO102+DO103+DP101+DP102+DP103&lt;=15,(DM101+DM102+DM103+DO101+DO102+DO103)*Percapita/30*GE$4,IF(DM101+DM102+DM103+DN101+DN102+DN103+DO101+DO102+DO103+DP101+DP102+DP103&gt;=16,Fixo/30*GE$4+(DM101+DM102+DM103+DN101+DN102+DN103+DO101+DO102+DO103+DP101+DP102-16)*Percapita/30*GE$4))))))</f>
        <v>0</v>
      </c>
      <c r="GF101" s="177">
        <f>IF(C101=4,SUM(DQ101+DQ102+DQ103+DS101+DS102+DS103)*Percapita/30*GF$4+(DR101+DR102+DR103+DT101+DT102+DT103)*Cadeirante/30*GF$4,IF(C101=3,IF(DQ104+DS104=10,Fixo/30*GF$4+(DQ101+DQ102+DQ103+DS101+DS102+DS103)*Percapita/30*GF$4+(DR104+DT104)*Cadeirante/30*GF$4,IF(DQ104+DS104&lt;=9,(DQ104+DS104)*Crechee/30*GF$4)+(DR104+DT104)*Cadeirante/30*GF$4+(DQ101+DQ102+DQ103+DS101+DS102+DS103)*Percapita/30*GF$4)+IF(DQ104+DS104&gt;=11,Fixo/30*GF$4+(DQ104+DS104-10)*Crechee/30*GF$4,0),IF(C101=2,IF(DR101+DR102+DR103+DR104+DT101+DT102+DT103+DT104=1,Cadeirante/30*GF$4,IF(DR101+DR102+DR103+DR104+DT101+DT102+DT103+DT104=2,Fixo/30*GF$4,IF(DR101+DR102+DR103+DR104+DT101+DT102+DT103+DT104&gt;2,Fixo/30*GF$4+(DR101+DR102+DR103+DR104+DT101+DT102+DT103+DT104-2)*Cadeirante/30*GF$4)))+(DQ101+DQ102+DQ103+DS101+DS102+DS103)*Percapita/30*GF$4+(DQ104+DS104)*Crechee/30*GF$4,IF(C101=1,IF(DQ101+DQ102+DQ103+DR101+DR102+DR103+DS101+DS102+DS103+DT101+DT102+DT103&lt;=15,(DQ101+DQ102+DQ103+DS101+DS102+DS103)*Percapita/30*GF$4,IF(DQ101+DQ102+DQ103+DR101+DR102+DR103+DS101+DS102+DS103+DT101+DT102+DT103&gt;=16,Fixo/30*GF$4+(DQ101+DQ102+DQ103+DR101+DR102+DR103+DS101+DS102+DS103+DT101+DT102-16)*Percapita/30*GF$4))))))</f>
        <v>0</v>
      </c>
      <c r="GG101" s="177">
        <f>IF(C101=4,SUM(DU101+DU102+DU103+DW101+DW102+DW103)*Percapita/30*GG$4+(DV101+DV102+DV103+DX101+DX102+DX103)*Cadeirante/30*GG$4,IF(C101=3,IF(DU104+DW104=10,Fixo/30*GG$4+(DU101+DU102+DU103+DW101+DW102+DW103)*Percapita/30*GG$4+(DV104+DX104)*Cadeirante/30*GG$4,IF(DU104+DW104&lt;=9,(DU104+DW104)*Crechee/30*GG$4)+(DV104+DX104)*Cadeirante/30*GG$4+(DU101+DU102+DU103+DW101+DW102+DW103)*Percapita/30*GG$4)+IF(DU104+DW104&gt;=11,Fixo/30*GG$4+(DU104+DW104-10)*Crechee/30*GG$4,0),IF(C101=2,IF(DV101+DV102+DV103+DV104+DX101+DX102+DX103+DX104=1,Cadeirante/30*GG$4,IF(DV101+DV102+DV103+DV104+DX101+DX102+DX103+DX104=2,Fixo/30*GG$4,IF(DV101+DV102+DV103+DV104+DX101+DX102+DX103+DX104&gt;2,Fixo/30*GG$4+(DV101+DV102+DV103+DV104+DX101+DX102+DX103+DX104-2)*Cadeirante/30*GG$4)))+(DU101+DU102+DU103+DW101+DW102+DW103)*Percapita/30*GG$4+(DU104+DW104)*Crechee/30*GG$4,IF(C101=1,IF(DU101+DU102+DU103+DV101+DV102+DV103+DW101+DW102+DW103+DX101+DX102+DX103&lt;=15,(DU101+DU102+DU103+DW101+DW102+DW103)*Percapita/30*GG$4,IF(DU101+DU102+DU103+DV101+DV102+DV103+DW101+DW102+DW103+DX101+DX102+DX103&gt;=16,Fixo/30*GG$4+(DU101+DU102+DU103+DV101+DV102+DV103+DW101+DW102+DW103+DX101+DX102-16)*Percapita/30*GG$4))))))</f>
        <v>0</v>
      </c>
      <c r="GH101" s="177">
        <f>IF(C101=4,SUM(DY101+DY102+DY103+EA101+EA102+EA103)*Percapita/30*GH$4+(DZ101+DZ102+DZ103+EB101+EB102+EB103)*Cadeirante/30*GH$4,IF(C101=3,IF(DY104+EA104=10,Fixo/30*GH$4+(DY101+DY102+DY103+EA101+EA102+EA103)*Percapita/30*GH$4+(DZ104+EB104)*Cadeirante/30*GH$4,IF(DY104+EA104&lt;=9,(DY104+EA104)*Crechee/30*GH$4)+(DZ104+EB104)*Cadeirante/30*GH$4+(DY101+DY102+DY103+EA101+EA102+EA103)*Percapita/30*GH$4)+IF(DY104+EA104&gt;=11,Fixo/30*GH$4+(DY104+EA104-10)*Crechee/30*GH$4,0),IF(C101=2,IF(DZ101+DZ102+DZ103+DZ104+EB101+EB102+EB103+EB104=1,Cadeirante/30*GH$4,IF(DZ101+DZ102+DZ103+DZ104+EB101+EB102+EB103+EB104=2,Fixo/30*GH$4,IF(DZ101+DZ102+DZ103+DZ104+EB101+EB102+EB103+EB104&gt;2,Fixo/30*GH$4+(DZ101+DZ102+DZ103+DZ104+EB101+EB102+EB103+EB104-2)*Cadeirante/30*GH$4)))+(DY101+DY102+DY103+EA101+EA102+EA103)*Percapita/30*GH$4+(DY104+EA104)*Crechee/30*GH$4,IF(C101=1,IF(DY101+DY102+DY103+DZ101+DZ102+DZ103+EA101+EA102+EA103+EB101+EB102+EB103&lt;=15,(DY101+DY102+DY103+EA101+EA102+EA103)*Percapita/30*GH$4,IF(DY101+DY102+DY103+DZ101+DZ102+DZ103+EA101+EA102+EA103+EB101+EB102+EB103&gt;=16,Fixo/30*GH$4+(DY101+DY102+DY103+DZ101+DZ102+DZ103+EA101+EA102+EA103+EB101+EB102-16)*Percapita/30*GH$4))))))</f>
        <v>0</v>
      </c>
      <c r="GI101" s="177">
        <f>IF(C101=4,SUM(EC101+EC102+EC103+EE101+EE102+EE103)*Percapita/30*GI$4+(ED101+ED102+ED103+EF101+EF102+EF103)*Cadeirante/30*GI$4,IF(C101=3,IF(EC104+EE104=10,Fixo/30*GI$4+(EC101+EC102+EC103+EE101+EE102+EE103)*Percapita/30*GI$4+(ED104+EF104)*Cadeirante/30*GI$4,IF(EC104+EE104&lt;=9,(EC104+EE104)*Crechee/30*GI$4)+(ED104+EF104)*Cadeirante/30*GI$4+(EC101+EC102+EC103+EE101+EE102+EE103)*Percapita/30*GI$4)+IF(EC104+EE104&gt;=11,Fixo/30*GI$4+(EC104+EE104-10)*Crechee/30*GI$4,0),IF(C101=2,IF(ED101+ED102+ED103+ED104+EF101+EF102+EF103+EF104=1,Cadeirante/30*GI$4,IF(ED101+ED102+ED103+ED104+EF101+EF102+EF103+EF104=2,Fixo/30*GI$4,IF(ED101+ED102+ED103+ED104+EF101+EF102+EF103+EF104&gt;2,Fixo/30*GI$4+(ED101+ED102+ED103+ED104+EF101+EF102+EF103+EF104-2)*Cadeirante/30*GI$4)))+(EC101+EC102+EC103+EE101+EE102+EE103)*Percapita/30*GI$4+(EC104+EE104)*Crechee/30*GI$4,IF(C101=1,IF(EC101+EC102+EC103+ED101+ED102+ED103+EE101+EE102+EE103+EF101+EF102+EF103&lt;=15,(EC101+EC102+EC103+EE101+EE102+EE103)*Percapita/30*GI$4,IF(EC101+EC102+EC103+ED101+ED102+ED103+EE101+EE102+EE103+EF101+EF102+EF103&gt;=16,Fixo/30*GI$4+(EC101+EC102+EC103+ED101+ED102+ED103+EE101+EE102+EE103+EF101+EF102-16)*Percapita/30*GI$4))))))</f>
        <v>0</v>
      </c>
      <c r="GJ101" s="177">
        <f>IF(C101=4,SUM(EG101+EG102+EG103+EI101+EI102+EI103)*Percapita/30*GJ$4+(EH101+EH102+EH103+EJ101+EJ102+EJ103)*Cadeirante/30*GJ$4,IF(C101=3,IF(EG104+EI104=10,Fixo/30*GJ$4+(EG101+EG102+EG103+EI101+EI102+EI103)*Percapita/30*GJ$4+(EH104+EJ104)*Cadeirante/30*GJ$4,IF(EG104+EI104&lt;=9,(EG104+EI104)*Crechee/30*GJ$4)+(EH104+EJ104)*Cadeirante/30*GJ$4+(EG101+EG102+EG103+EI101+EI102+EI103)*Percapita/30*GJ$4)+IF(EG104+EI104&gt;=11,Fixo/30*GJ$4+(EG104+EI104-10)*Crechee/30*GJ$4,0),IF(C101=2,IF(EH101+EH102+EH103+EH104+EJ101+EJ102+EJ103+EJ104=1,Cadeirante/30*GJ$4,IF(EH101+EH102+EH103+EH104+EJ101+EJ102+EJ103+EJ104=2,Fixo/30*GJ$4,IF(EH101+EH102+EH103+EH104+EJ101+EJ102+EJ103+EJ104&gt;2,Fixo/30*GJ$4+(EH101+EH102+EH103+EH104+EJ101+EJ102+EJ103+EJ104-2)*Cadeirante/30*GJ$4)))+(EG101+EG102+EG103+EI101+EI102+EI103)*Percapita/30*GJ$4+(EG104+EI104)*Crechee/30*GJ$4,IF(C101=1,IF(EG101+EG102+EG103+EH101+EH102+EH103+EI101+EI102+EI103+EJ101+EJ102+EJ103&lt;=15,(EG101+EG102+EG103+EI101+EI102+EI103)*Percapita/30*GJ$4,IF(EG101+EG102+EG103+EH101+EH102+EH103+EI101+EI102+EI103+EJ101+EJ102+EJ103&gt;=16,Fixo/30*GJ$4+(EG101+EG102+EG103+EH101+EH102+EH103+EI101+EI102+EI103+EJ101+EJ102-16)*Percapita/30*GJ$4))))))</f>
        <v>0</v>
      </c>
      <c r="GK101" s="178"/>
      <c r="GL101" s="103">
        <f t="shared" si="102"/>
        <v>0</v>
      </c>
      <c r="GM101" s="124"/>
      <c r="GN101" s="104">
        <f>SUMIF(V101:V104,"&lt;0")*Cadeirante/30*GN$4+SUMIF(X101:X104,"&lt;0")*Cadeirante/30*GN$4</f>
        <v>0</v>
      </c>
      <c r="GO101" s="104">
        <f>SUMIF(Z101:Z104,"&lt;0")*Cadeirante/30*GO$4+SUMIF(AB101:AB104,"&lt;0")*Cadeirante/30*GO$4</f>
        <v>0</v>
      </c>
      <c r="GP101" s="104">
        <f>SUMIF(AD101:AD104,"&lt;0")*Cadeirante/30*GP$4+SUMIF(AF101:AF104,"&lt;0")*Cadeirante/30*GP$4</f>
        <v>0</v>
      </c>
      <c r="GQ101" s="104">
        <f>SUMIF(AH101:AH104,"&lt;0")*Cadeirante/30*GQ$4+SUMIF(AJ101:AJ104,"&lt;0")*Cadeirante/30*GQ$4</f>
        <v>0</v>
      </c>
      <c r="GR101" s="104">
        <f>SUMIF(AL101:AL104,"&lt;0")*Cadeirante/30*GR$4+SUMIF(AN101:AN104,"&lt;0")*Cadeirante/30*GR$4</f>
        <v>0</v>
      </c>
      <c r="GS101" s="104">
        <f>SUMIF(AP101:AP104,"&lt;0")*Cadeirante/30*GS$4+SUMIF(AR101:AR104,"&lt;0")*Cadeirante/30*GS$4</f>
        <v>0</v>
      </c>
      <c r="GT101" s="104">
        <f>SUMIF(AT101:AT104,"&lt;0")*Cadeirante/30*GT$4+SUMIF(AV101:AV104,"&lt;0")*Cadeirante/30*GT$4</f>
        <v>0</v>
      </c>
      <c r="GU101" s="104">
        <f>SUMIF(AX101:AX104,"&lt;0")*Cadeirante/30*GU$4+SUMIF(AZ101:AZ104,"&lt;0")*Cadeirante/30*GU$4</f>
        <v>0</v>
      </c>
      <c r="GV101" s="104">
        <f>SUMIF(BB101:BB104,"&lt;0")*Cadeirante/30*GV$4+SUMIF(BD101:BD104,"&lt;0")*Cadeirante/30*GV$4</f>
        <v>0</v>
      </c>
      <c r="GW101" s="104">
        <f>SUMIF(BF101:BF104,"&lt;0")*Cadeirante/30*GW$4+SUMIF(BH101:BH104,"&lt;0")*Cadeirante/30*GW$4</f>
        <v>0</v>
      </c>
      <c r="GX101" s="104">
        <f>SUMIF(BJ101:BJ104,"&lt;0")*Cadeirante/30*GX$4+SUMIF(BL101:BL104,"&lt;0")*Cadeirante/30*GX$4</f>
        <v>0</v>
      </c>
      <c r="GY101" s="104">
        <f>SUMIF(BN101:BN104,"&lt;0")*Cadeirante/30*GY$4+SUMIF(BP101:BP104,"&lt;0")*Cadeirante/30*GY$4</f>
        <v>0</v>
      </c>
      <c r="GZ101" s="104">
        <f>SUMIF(BR101:BR104,"&lt;0")*Cadeirante/30*GZ$4+SUMIF(BT101:BT104,"&lt;0")*Cadeirante/30*GZ$4</f>
        <v>0</v>
      </c>
      <c r="HA101" s="104">
        <f>SUMIF(BV101:BV104,"&lt;0")*Cadeirante/30*HA$4+SUMIF(BX101:BX104,"&lt;0")*Cadeirante/30*HA$4</f>
        <v>0</v>
      </c>
      <c r="HB101" s="104">
        <f>SUMIF(BZ101:BZ104,"&lt;0")*Cadeirante/30*HB$4+SUMIF(CB101:CB104,"&lt;0")*Cadeirante/30*HB$4</f>
        <v>0</v>
      </c>
      <c r="HC101" s="104">
        <f>SUMIF(CD101:CD104,"&lt;0")*Cadeirante/30*HC$4+SUMIF(CF101:CF104,"&lt;0")*Cadeirante/30*HC$4</f>
        <v>0</v>
      </c>
      <c r="HD101" s="104">
        <f>SUMIF(CH101:CH104,"&lt;0")*Cadeirante/30*HD$4+SUMIF(CJ101:CJ104,"&lt;0")*Cadeirante/30*HD$4</f>
        <v>0</v>
      </c>
      <c r="HE101" s="104">
        <f>SUMIF(CL101:CL104,"&lt;0")*Cadeirante/30*HE$4+SUMIF(CN101:CN104,"&lt;0")*Cadeirante/30*HE$4</f>
        <v>0</v>
      </c>
      <c r="HF101" s="104">
        <f>SUMIF(CP101:CP104,"&lt;0")*Cadeirante/30*HF$4+SUMIF(CR101:CR104,"&lt;0")*Cadeirante/30*HF$4</f>
        <v>0</v>
      </c>
      <c r="HG101" s="104">
        <f>SUMIF(CT101:CT104,"&lt;0")*Cadeirante/30*HG$4+SUMIF(CV101:CV104,"&lt;0")*Cadeirante/30*HG$4</f>
        <v>0</v>
      </c>
      <c r="HH101" s="104">
        <f>SUMIF(CX101:CX104,"&lt;0")*Cadeirante/30*HH$4+SUMIF(CZ101:CZ104,"&lt;0")*Cadeirante/30*HH$4</f>
        <v>0</v>
      </c>
      <c r="HI101" s="104">
        <f>SUMIF(DB101:DB104,"&lt;0")*Cadeirante/30*HI$4+SUMIF(DD101:DD104,"&lt;0")*Cadeirante/30*HI$4</f>
        <v>0</v>
      </c>
      <c r="HJ101" s="104">
        <f>SUMIF(DF101:DF104,"&lt;0")*Cadeirante/30*HJ$4+SUMIF(DH101:DH104,"&lt;0")*Cadeirante/30*HJ$4</f>
        <v>0</v>
      </c>
      <c r="HK101" s="104">
        <f>SUMIF(DJ101:DJ104,"&lt;0")*Cadeirante/30*HK$4+SUMIF(DL101:DL104,"&lt;0")*Cadeirante/30*HK$4</f>
        <v>0</v>
      </c>
      <c r="HL101" s="104">
        <f>SUMIF(DN101:DN104,"&lt;0")*Cadeirante/30*HL$4+SUMIF(DP101:DP104,"&lt;0")*Cadeirante/30*HL$4</f>
        <v>0</v>
      </c>
      <c r="HM101" s="104">
        <f>SUMIF(DR101:DR104,"&lt;0")*Cadeirante/30*HM$4+SUMIF(DT101:DT104,"&lt;0")*Cadeirante/30*HM$4</f>
        <v>0</v>
      </c>
      <c r="HN101" s="104">
        <f>SUMIF(DV101:DV104,"&lt;0")*Cadeirante/30*HN$4+SUMIF(DX101:DX104,"&lt;0")*Cadeirante/30*HN$4</f>
        <v>0</v>
      </c>
      <c r="HO101" s="104">
        <f>SUMIF(DZ101:DZ104,"&lt;0")*Cadeirante/30*HO$4+SUMIF(EB101:EB104,"&lt;0")*Cadeirante/30*HO$4</f>
        <v>0</v>
      </c>
      <c r="HP101" s="104">
        <f>SUMIF(ED101:ED104,"&lt;0")*Cadeirante/30*HP$4+SUMIF(EF101:EF104,"&lt;0")*Cadeirante/30*HP$4</f>
        <v>0</v>
      </c>
      <c r="HQ101" s="64"/>
      <c r="HR101" s="64"/>
      <c r="HS101" s="64"/>
      <c r="HT101" s="64"/>
      <c r="HU101" s="64"/>
      <c r="HV101" s="64"/>
      <c r="HW101" s="176">
        <v>17629.309999999998</v>
      </c>
      <c r="HX101" s="64"/>
      <c r="HY101" s="280">
        <f>IF(ISTEXT(EM101), VALUE(EM101), EM101)</f>
        <v>0</v>
      </c>
      <c r="HZ101" s="280">
        <f>IF(ISTEXT(EN101), VALUE(EN101), EN101)</f>
        <v>0</v>
      </c>
      <c r="IA101" s="280">
        <f>IF(ISTEXT(EO101), VALUE(EO101), EO101)</f>
        <v>0</v>
      </c>
      <c r="IB101" s="64" t="b">
        <f>HW101=FE101</f>
        <v>0</v>
      </c>
      <c r="IC101" s="64"/>
    </row>
    <row r="102" spans="1:237" s="106" customFormat="1" ht="22.5" customHeight="1" x14ac:dyDescent="0.25">
      <c r="A102" s="368" t="s">
        <v>3270</v>
      </c>
      <c r="B102" s="369" t="s">
        <v>3271</v>
      </c>
      <c r="C102" s="370" t="s">
        <v>3193</v>
      </c>
      <c r="D102" s="371" t="s">
        <v>3272</v>
      </c>
      <c r="E102" s="371" t="s">
        <v>3273</v>
      </c>
      <c r="F102" s="372" t="s">
        <v>3181</v>
      </c>
      <c r="G102" s="372" t="s">
        <v>3182</v>
      </c>
      <c r="H102" s="373" t="s">
        <v>1340</v>
      </c>
      <c r="I102" s="374" t="s">
        <v>1340</v>
      </c>
      <c r="J102" s="421" t="s">
        <v>3188</v>
      </c>
      <c r="K102" s="421" t="s">
        <v>3185</v>
      </c>
      <c r="L102" s="329">
        <f>CONTINUA!BV102</f>
        <v>0</v>
      </c>
      <c r="M102" s="329">
        <f>CONTINUA!BW102</f>
        <v>0</v>
      </c>
      <c r="N102" s="657"/>
      <c r="O102" s="658" t="s">
        <v>3345</v>
      </c>
      <c r="P102" s="659">
        <v>0</v>
      </c>
      <c r="Q102" s="400"/>
      <c r="R102" s="401"/>
      <c r="S102" s="400"/>
      <c r="T102" s="401"/>
      <c r="U102" s="400"/>
      <c r="V102" s="401"/>
      <c r="W102" s="400"/>
      <c r="X102" s="401"/>
      <c r="Y102" s="400"/>
      <c r="Z102" s="401"/>
      <c r="AA102" s="400"/>
      <c r="AB102" s="401"/>
      <c r="AC102" s="400"/>
      <c r="AD102" s="401"/>
      <c r="AE102" s="400"/>
      <c r="AF102" s="401"/>
      <c r="AG102" s="400"/>
      <c r="AH102" s="401"/>
      <c r="AI102" s="400"/>
      <c r="AJ102" s="401"/>
      <c r="AK102" s="400"/>
      <c r="AL102" s="401"/>
      <c r="AM102" s="400"/>
      <c r="AN102" s="401"/>
      <c r="AO102" s="400"/>
      <c r="AP102" s="401"/>
      <c r="AQ102" s="400"/>
      <c r="AR102" s="401"/>
      <c r="AS102" s="400"/>
      <c r="AT102" s="401"/>
      <c r="AU102" s="400"/>
      <c r="AV102" s="401"/>
      <c r="AW102" s="400"/>
      <c r="AX102" s="401"/>
      <c r="AY102" s="400"/>
      <c r="AZ102" s="401"/>
      <c r="BA102" s="400"/>
      <c r="BB102" s="401"/>
      <c r="BC102" s="400"/>
      <c r="BD102" s="401"/>
      <c r="BE102" s="400"/>
      <c r="BF102" s="401"/>
      <c r="BG102" s="400"/>
      <c r="BH102" s="401"/>
      <c r="BI102" s="400"/>
      <c r="BJ102" s="401"/>
      <c r="BK102" s="400"/>
      <c r="BL102" s="401"/>
      <c r="BM102" s="400"/>
      <c r="BN102" s="401"/>
      <c r="BO102" s="400"/>
      <c r="BP102" s="401"/>
      <c r="BQ102" s="400"/>
      <c r="BR102" s="401"/>
      <c r="BS102" s="400"/>
      <c r="BT102" s="401"/>
      <c r="BU102" s="400"/>
      <c r="BV102" s="401"/>
      <c r="BW102" s="400"/>
      <c r="BX102" s="401"/>
      <c r="BY102" s="400"/>
      <c r="BZ102" s="401"/>
      <c r="CA102" s="400"/>
      <c r="CB102" s="401"/>
      <c r="CC102" s="400"/>
      <c r="CD102" s="401"/>
      <c r="CE102" s="400"/>
      <c r="CF102" s="401"/>
      <c r="CG102" s="400"/>
      <c r="CH102" s="401"/>
      <c r="CI102" s="400"/>
      <c r="CJ102" s="401"/>
      <c r="CK102" s="400"/>
      <c r="CL102" s="401"/>
      <c r="CM102" s="400"/>
      <c r="CN102" s="401"/>
      <c r="CO102" s="400"/>
      <c r="CP102" s="401"/>
      <c r="CQ102" s="400"/>
      <c r="CR102" s="401"/>
      <c r="CS102" s="400"/>
      <c r="CT102" s="401"/>
      <c r="CU102" s="400"/>
      <c r="CV102" s="401"/>
      <c r="CW102" s="400"/>
      <c r="CX102" s="401"/>
      <c r="CY102" s="400"/>
      <c r="CZ102" s="401"/>
      <c r="DA102" s="400"/>
      <c r="DB102" s="401"/>
      <c r="DC102" s="400"/>
      <c r="DD102" s="401"/>
      <c r="DE102" s="400"/>
      <c r="DF102" s="401"/>
      <c r="DG102" s="400"/>
      <c r="DH102" s="401"/>
      <c r="DI102" s="400"/>
      <c r="DJ102" s="401"/>
      <c r="DK102" s="400"/>
      <c r="DL102" s="401"/>
      <c r="DM102" s="400"/>
      <c r="DN102" s="401"/>
      <c r="DO102" s="400"/>
      <c r="DP102" s="401"/>
      <c r="DQ102" s="400"/>
      <c r="DR102" s="401"/>
      <c r="DS102" s="400"/>
      <c r="DT102" s="401"/>
      <c r="DU102" s="400"/>
      <c r="DV102" s="401"/>
      <c r="DW102" s="400"/>
      <c r="DX102" s="401"/>
      <c r="DY102" s="400"/>
      <c r="DZ102" s="401"/>
      <c r="EA102" s="400"/>
      <c r="EB102" s="401"/>
      <c r="EC102" s="400"/>
      <c r="ED102" s="401"/>
      <c r="EE102" s="400"/>
      <c r="EF102" s="401"/>
      <c r="EG102" s="400"/>
      <c r="EH102" s="401"/>
      <c r="EI102" s="400"/>
      <c r="EJ102" s="447"/>
      <c r="EK102" s="511"/>
      <c r="EL102" s="514"/>
      <c r="EM102" s="448"/>
      <c r="EN102" s="344"/>
      <c r="EO102" s="345"/>
      <c r="EP102" s="171">
        <f t="shared" si="95"/>
        <v>0</v>
      </c>
      <c r="EQ102" s="171">
        <f t="shared" si="96"/>
        <v>0</v>
      </c>
      <c r="ER102" s="171">
        <f t="shared" si="97"/>
        <v>0</v>
      </c>
      <c r="ES102" s="171">
        <f t="shared" si="98"/>
        <v>0</v>
      </c>
      <c r="ET102" s="171">
        <f t="shared" si="99"/>
        <v>0</v>
      </c>
      <c r="EU102" s="171">
        <f t="shared" si="100"/>
        <v>0</v>
      </c>
      <c r="EV102" s="172">
        <f t="shared" si="101"/>
        <v>0</v>
      </c>
      <c r="EW102" s="173"/>
      <c r="EX102" s="248">
        <f t="shared" si="128"/>
        <v>0</v>
      </c>
      <c r="EY102" s="174">
        <f>(L102*regular)+(M102*Cadeirantee)</f>
        <v>0</v>
      </c>
      <c r="EZ102" s="249">
        <f>SUMIF(FG102:GJ102,"&gt;0")</f>
        <v>0</v>
      </c>
      <c r="FA102" s="249">
        <f>SUMIF(FG102:GJ102,"&lt;0")+SUMIF(GN102:HP102,"&lt;0")</f>
        <v>0</v>
      </c>
      <c r="FB102" s="174">
        <v>0</v>
      </c>
      <c r="FC102" s="126">
        <f>N102*km*'VALORES TABELA'!$B$13</f>
        <v>0</v>
      </c>
      <c r="FD102" s="250">
        <f t="shared" ref="FD102:FD105" si="129">GL102</f>
        <v>0</v>
      </c>
      <c r="FE102" s="105"/>
      <c r="FF102" s="119"/>
      <c r="FG102" s="119"/>
      <c r="FH102" s="119"/>
      <c r="FI102" s="119"/>
      <c r="FJ102" s="119"/>
      <c r="FK102" s="119"/>
      <c r="FL102" s="119"/>
      <c r="FM102" s="119"/>
      <c r="FN102" s="119"/>
      <c r="FO102" s="119"/>
      <c r="FP102" s="119"/>
      <c r="FQ102" s="119"/>
      <c r="FR102" s="119"/>
      <c r="FS102" s="119"/>
      <c r="FT102" s="119"/>
      <c r="FU102" s="119"/>
      <c r="FV102" s="119"/>
      <c r="FW102" s="119"/>
      <c r="FX102" s="119"/>
      <c r="FY102" s="119"/>
      <c r="FZ102" s="119"/>
      <c r="GA102" s="119"/>
      <c r="GB102" s="119"/>
      <c r="GC102" s="119"/>
      <c r="GD102" s="119"/>
      <c r="GE102" s="119"/>
      <c r="GF102" s="119"/>
      <c r="GG102" s="119"/>
      <c r="GH102" s="119"/>
      <c r="GI102" s="119"/>
      <c r="GJ102" s="119"/>
      <c r="GK102" s="251"/>
      <c r="GL102" s="103">
        <f t="shared" si="102"/>
        <v>0</v>
      </c>
      <c r="GM102" s="124"/>
      <c r="GN102" s="104"/>
      <c r="GO102" s="104"/>
      <c r="GP102" s="104"/>
      <c r="GQ102" s="104"/>
      <c r="GR102" s="104"/>
      <c r="GS102" s="104"/>
      <c r="GT102" s="104"/>
      <c r="GU102" s="104"/>
      <c r="GV102" s="104"/>
      <c r="GW102" s="104"/>
      <c r="GX102" s="104"/>
      <c r="GY102" s="104"/>
      <c r="GZ102" s="104"/>
      <c r="HA102" s="104"/>
      <c r="HB102" s="104"/>
      <c r="HC102" s="104"/>
      <c r="HD102" s="104"/>
      <c r="HE102" s="104"/>
      <c r="HF102" s="104"/>
      <c r="HG102" s="104"/>
      <c r="HH102" s="104"/>
      <c r="HI102" s="104"/>
      <c r="HJ102" s="104"/>
      <c r="HK102" s="104"/>
      <c r="HL102" s="104"/>
      <c r="HM102" s="104"/>
      <c r="HN102" s="104"/>
      <c r="HO102" s="104"/>
      <c r="HP102" s="104"/>
      <c r="HQ102" s="64"/>
      <c r="HR102" s="64"/>
      <c r="HS102" s="64"/>
      <c r="HT102" s="64"/>
      <c r="HU102" s="64"/>
      <c r="HV102" s="64"/>
      <c r="HW102" s="105"/>
      <c r="HX102" s="64"/>
      <c r="HY102" s="280">
        <f t="shared" ref="HY102:HY105" si="130">IF(ISTEXT(EM102), VALUE(EM102), EM102)</f>
        <v>0</v>
      </c>
      <c r="HZ102" s="280">
        <f t="shared" ref="HZ102:HZ105" si="131">IF(ISTEXT(EN102), VALUE(EN102), EN102)</f>
        <v>0</v>
      </c>
      <c r="IA102" s="280">
        <f t="shared" ref="IA102:IA105" si="132">IF(ISTEXT(EO102), VALUE(EO102), EO102)</f>
        <v>0</v>
      </c>
      <c r="IB102" s="64"/>
      <c r="IC102" s="64"/>
    </row>
    <row r="103" spans="1:237" s="106" customFormat="1" ht="22.5" customHeight="1" x14ac:dyDescent="0.25">
      <c r="A103" s="368" t="s">
        <v>3270</v>
      </c>
      <c r="B103" s="369" t="s">
        <v>3271</v>
      </c>
      <c r="C103" s="375" t="s">
        <v>3193</v>
      </c>
      <c r="D103" s="371" t="s">
        <v>3272</v>
      </c>
      <c r="E103" s="371" t="s">
        <v>3273</v>
      </c>
      <c r="F103" s="376" t="s">
        <v>3181</v>
      </c>
      <c r="G103" s="376" t="s">
        <v>3182</v>
      </c>
      <c r="H103" s="373" t="s">
        <v>1340</v>
      </c>
      <c r="I103" s="374" t="s">
        <v>1340</v>
      </c>
      <c r="J103" s="421" t="s">
        <v>3188</v>
      </c>
      <c r="K103" s="422" t="s">
        <v>3186</v>
      </c>
      <c r="L103" s="329">
        <f>CONTINUA!BV103</f>
        <v>0</v>
      </c>
      <c r="M103" s="329">
        <f>CONTINUA!BW103</f>
        <v>0</v>
      </c>
      <c r="N103" s="657"/>
      <c r="O103" s="658" t="s">
        <v>3345</v>
      </c>
      <c r="P103" s="659">
        <v>0</v>
      </c>
      <c r="Q103" s="400"/>
      <c r="R103" s="401"/>
      <c r="S103" s="400"/>
      <c r="T103" s="401"/>
      <c r="U103" s="400"/>
      <c r="V103" s="401"/>
      <c r="W103" s="400"/>
      <c r="X103" s="401"/>
      <c r="Y103" s="400"/>
      <c r="Z103" s="401"/>
      <c r="AA103" s="400"/>
      <c r="AB103" s="401"/>
      <c r="AC103" s="400"/>
      <c r="AD103" s="401"/>
      <c r="AE103" s="400"/>
      <c r="AF103" s="401"/>
      <c r="AG103" s="400"/>
      <c r="AH103" s="401"/>
      <c r="AI103" s="400"/>
      <c r="AJ103" s="401"/>
      <c r="AK103" s="400"/>
      <c r="AL103" s="401"/>
      <c r="AM103" s="400"/>
      <c r="AN103" s="401"/>
      <c r="AO103" s="400"/>
      <c r="AP103" s="401"/>
      <c r="AQ103" s="400"/>
      <c r="AR103" s="401"/>
      <c r="AS103" s="400"/>
      <c r="AT103" s="401"/>
      <c r="AU103" s="400"/>
      <c r="AV103" s="401"/>
      <c r="AW103" s="400"/>
      <c r="AX103" s="401"/>
      <c r="AY103" s="400"/>
      <c r="AZ103" s="401"/>
      <c r="BA103" s="400"/>
      <c r="BB103" s="401"/>
      <c r="BC103" s="400"/>
      <c r="BD103" s="401"/>
      <c r="BE103" s="400"/>
      <c r="BF103" s="401"/>
      <c r="BG103" s="400"/>
      <c r="BH103" s="401"/>
      <c r="BI103" s="400"/>
      <c r="BJ103" s="401"/>
      <c r="BK103" s="400"/>
      <c r="BL103" s="401"/>
      <c r="BM103" s="400"/>
      <c r="BN103" s="401"/>
      <c r="BO103" s="400"/>
      <c r="BP103" s="401"/>
      <c r="BQ103" s="400"/>
      <c r="BR103" s="401"/>
      <c r="BS103" s="400"/>
      <c r="BT103" s="401"/>
      <c r="BU103" s="400"/>
      <c r="BV103" s="401"/>
      <c r="BW103" s="400"/>
      <c r="BX103" s="401"/>
      <c r="BY103" s="400"/>
      <c r="BZ103" s="401"/>
      <c r="CA103" s="400"/>
      <c r="CB103" s="401"/>
      <c r="CC103" s="400"/>
      <c r="CD103" s="401"/>
      <c r="CE103" s="400"/>
      <c r="CF103" s="401"/>
      <c r="CG103" s="400"/>
      <c r="CH103" s="401"/>
      <c r="CI103" s="400"/>
      <c r="CJ103" s="401"/>
      <c r="CK103" s="400"/>
      <c r="CL103" s="401"/>
      <c r="CM103" s="400"/>
      <c r="CN103" s="401"/>
      <c r="CO103" s="400"/>
      <c r="CP103" s="401"/>
      <c r="CQ103" s="400"/>
      <c r="CR103" s="401"/>
      <c r="CS103" s="400"/>
      <c r="CT103" s="401"/>
      <c r="CU103" s="400"/>
      <c r="CV103" s="401"/>
      <c r="CW103" s="400"/>
      <c r="CX103" s="401"/>
      <c r="CY103" s="400"/>
      <c r="CZ103" s="401"/>
      <c r="DA103" s="400"/>
      <c r="DB103" s="401"/>
      <c r="DC103" s="400"/>
      <c r="DD103" s="401"/>
      <c r="DE103" s="400"/>
      <c r="DF103" s="401"/>
      <c r="DG103" s="400"/>
      <c r="DH103" s="401"/>
      <c r="DI103" s="400"/>
      <c r="DJ103" s="401"/>
      <c r="DK103" s="400"/>
      <c r="DL103" s="401"/>
      <c r="DM103" s="400"/>
      <c r="DN103" s="401"/>
      <c r="DO103" s="400"/>
      <c r="DP103" s="401"/>
      <c r="DQ103" s="400"/>
      <c r="DR103" s="401"/>
      <c r="DS103" s="400"/>
      <c r="DT103" s="401"/>
      <c r="DU103" s="400"/>
      <c r="DV103" s="401"/>
      <c r="DW103" s="400"/>
      <c r="DX103" s="401"/>
      <c r="DY103" s="400"/>
      <c r="DZ103" s="401"/>
      <c r="EA103" s="400"/>
      <c r="EB103" s="401"/>
      <c r="EC103" s="400"/>
      <c r="ED103" s="401"/>
      <c r="EE103" s="400"/>
      <c r="EF103" s="401"/>
      <c r="EG103" s="400"/>
      <c r="EH103" s="401"/>
      <c r="EI103" s="400"/>
      <c r="EJ103" s="447"/>
      <c r="EK103" s="511"/>
      <c r="EL103" s="514"/>
      <c r="EM103" s="448"/>
      <c r="EN103" s="344"/>
      <c r="EO103" s="345"/>
      <c r="EP103" s="171">
        <f t="shared" si="95"/>
        <v>0</v>
      </c>
      <c r="EQ103" s="171">
        <f t="shared" si="96"/>
        <v>0</v>
      </c>
      <c r="ER103" s="171">
        <f t="shared" si="97"/>
        <v>0</v>
      </c>
      <c r="ES103" s="171">
        <f t="shared" si="98"/>
        <v>0</v>
      </c>
      <c r="ET103" s="171">
        <f t="shared" si="99"/>
        <v>0</v>
      </c>
      <c r="EU103" s="171">
        <f t="shared" si="100"/>
        <v>0</v>
      </c>
      <c r="EV103" s="172">
        <f t="shared" si="101"/>
        <v>0</v>
      </c>
      <c r="EW103" s="125"/>
      <c r="EX103" s="248">
        <f t="shared" si="128"/>
        <v>0</v>
      </c>
      <c r="EY103" s="174">
        <f>(L103*regular)+(M103*Cadeirantee)</f>
        <v>0</v>
      </c>
      <c r="EZ103" s="249">
        <f>SUMIF(FG103:GJ103,"&gt;0")</f>
        <v>0</v>
      </c>
      <c r="FA103" s="249">
        <f>SUMIF(FG103:GJ103,"&lt;0")+SUMIF(GN103:HP103,"&lt;0")</f>
        <v>0</v>
      </c>
      <c r="FB103" s="174">
        <v>0</v>
      </c>
      <c r="FC103" s="126">
        <f>N103*km*'VALORES TABELA'!$B$13</f>
        <v>0</v>
      </c>
      <c r="FD103" s="250">
        <f t="shared" si="129"/>
        <v>0</v>
      </c>
      <c r="FE103" s="105"/>
      <c r="FF103" s="108"/>
      <c r="FG103" s="108"/>
      <c r="FH103" s="108"/>
      <c r="FI103" s="108"/>
      <c r="FJ103" s="108"/>
      <c r="FK103" s="108"/>
      <c r="FL103" s="108"/>
      <c r="FM103" s="108"/>
      <c r="FN103" s="108"/>
      <c r="FO103" s="108"/>
      <c r="FP103" s="108"/>
      <c r="FQ103" s="108"/>
      <c r="FR103" s="108"/>
      <c r="FS103" s="108"/>
      <c r="FT103" s="108"/>
      <c r="FU103" s="108"/>
      <c r="FV103" s="108"/>
      <c r="FW103" s="108"/>
      <c r="FX103" s="108"/>
      <c r="FY103" s="108"/>
      <c r="FZ103" s="108"/>
      <c r="GA103" s="108"/>
      <c r="GB103" s="108"/>
      <c r="GC103" s="108"/>
      <c r="GD103" s="108"/>
      <c r="GE103" s="108"/>
      <c r="GF103" s="108"/>
      <c r="GG103" s="108"/>
      <c r="GH103" s="108"/>
      <c r="GI103" s="108"/>
      <c r="GJ103" s="108"/>
      <c r="GK103" s="251"/>
      <c r="GL103" s="103">
        <f t="shared" si="102"/>
        <v>0</v>
      </c>
      <c r="GM103" s="124"/>
      <c r="GN103" s="104"/>
      <c r="GO103" s="104"/>
      <c r="GP103" s="104"/>
      <c r="GQ103" s="104"/>
      <c r="GR103" s="104"/>
      <c r="GS103" s="104"/>
      <c r="GT103" s="104"/>
      <c r="GU103" s="104"/>
      <c r="GV103" s="104"/>
      <c r="GW103" s="104"/>
      <c r="GX103" s="104"/>
      <c r="GY103" s="104"/>
      <c r="GZ103" s="104"/>
      <c r="HA103" s="104"/>
      <c r="HB103" s="104"/>
      <c r="HC103" s="104"/>
      <c r="HD103" s="104"/>
      <c r="HE103" s="104"/>
      <c r="HF103" s="104"/>
      <c r="HG103" s="104"/>
      <c r="HH103" s="104"/>
      <c r="HI103" s="104"/>
      <c r="HJ103" s="104"/>
      <c r="HK103" s="104"/>
      <c r="HL103" s="104"/>
      <c r="HM103" s="104"/>
      <c r="HN103" s="104"/>
      <c r="HO103" s="104"/>
      <c r="HP103" s="104"/>
      <c r="HQ103" s="64"/>
      <c r="HR103" s="64"/>
      <c r="HS103" s="64"/>
      <c r="HT103" s="64"/>
      <c r="HU103" s="64"/>
      <c r="HV103" s="64"/>
      <c r="HW103" s="105"/>
      <c r="HX103" s="64"/>
      <c r="HY103" s="280">
        <f t="shared" si="130"/>
        <v>0</v>
      </c>
      <c r="HZ103" s="280">
        <f t="shared" si="131"/>
        <v>0</v>
      </c>
      <c r="IA103" s="280">
        <f t="shared" si="132"/>
        <v>0</v>
      </c>
      <c r="IB103" s="64"/>
      <c r="IC103" s="64"/>
    </row>
    <row r="104" spans="1:237" s="106" customFormat="1" ht="22.5" customHeight="1" x14ac:dyDescent="0.25">
      <c r="A104" s="368" t="s">
        <v>3270</v>
      </c>
      <c r="B104" s="369" t="s">
        <v>3271</v>
      </c>
      <c r="C104" s="375" t="s">
        <v>3193</v>
      </c>
      <c r="D104" s="371" t="s">
        <v>3272</v>
      </c>
      <c r="E104" s="371" t="s">
        <v>3273</v>
      </c>
      <c r="F104" s="376" t="s">
        <v>3181</v>
      </c>
      <c r="G104" s="376" t="s">
        <v>3182</v>
      </c>
      <c r="H104" s="373" t="s">
        <v>1340</v>
      </c>
      <c r="I104" s="374" t="s">
        <v>1340</v>
      </c>
      <c r="J104" s="421" t="s">
        <v>3188</v>
      </c>
      <c r="K104" s="423" t="s">
        <v>3187</v>
      </c>
      <c r="L104" s="329">
        <f>CONTINUA!BV104</f>
        <v>0</v>
      </c>
      <c r="M104" s="329">
        <f>CONTINUA!BW104</f>
        <v>0</v>
      </c>
      <c r="N104" s="657"/>
      <c r="O104" s="658" t="s">
        <v>3345</v>
      </c>
      <c r="P104" s="659">
        <v>0</v>
      </c>
      <c r="Q104" s="400">
        <v>24</v>
      </c>
      <c r="R104" s="401"/>
      <c r="S104" s="400"/>
      <c r="T104" s="401"/>
      <c r="U104" s="400"/>
      <c r="V104" s="401"/>
      <c r="W104" s="400"/>
      <c r="X104" s="401"/>
      <c r="Y104" s="400"/>
      <c r="Z104" s="401"/>
      <c r="AA104" s="400"/>
      <c r="AB104" s="401"/>
      <c r="AC104" s="400"/>
      <c r="AD104" s="401"/>
      <c r="AE104" s="400"/>
      <c r="AF104" s="401"/>
      <c r="AG104" s="400"/>
      <c r="AH104" s="401"/>
      <c r="AI104" s="400"/>
      <c r="AJ104" s="401"/>
      <c r="AK104" s="400"/>
      <c r="AL104" s="401"/>
      <c r="AM104" s="400"/>
      <c r="AN104" s="401"/>
      <c r="AO104" s="400"/>
      <c r="AP104" s="401"/>
      <c r="AQ104" s="400"/>
      <c r="AR104" s="401"/>
      <c r="AS104" s="400"/>
      <c r="AT104" s="401"/>
      <c r="AU104" s="400"/>
      <c r="AV104" s="401"/>
      <c r="AW104" s="400"/>
      <c r="AX104" s="401"/>
      <c r="AY104" s="400"/>
      <c r="AZ104" s="401"/>
      <c r="BA104" s="400"/>
      <c r="BB104" s="401"/>
      <c r="BC104" s="400"/>
      <c r="BD104" s="401"/>
      <c r="BE104" s="400"/>
      <c r="BF104" s="401"/>
      <c r="BG104" s="400"/>
      <c r="BH104" s="401"/>
      <c r="BI104" s="400"/>
      <c r="BJ104" s="401"/>
      <c r="BK104" s="400"/>
      <c r="BL104" s="401"/>
      <c r="BM104" s="400"/>
      <c r="BN104" s="401"/>
      <c r="BO104" s="400"/>
      <c r="BP104" s="401"/>
      <c r="BQ104" s="400"/>
      <c r="BR104" s="401"/>
      <c r="BS104" s="400"/>
      <c r="BT104" s="401"/>
      <c r="BU104" s="400"/>
      <c r="BV104" s="401"/>
      <c r="BW104" s="400"/>
      <c r="BX104" s="401"/>
      <c r="BY104" s="400"/>
      <c r="BZ104" s="401"/>
      <c r="CA104" s="400"/>
      <c r="CB104" s="401"/>
      <c r="CC104" s="400"/>
      <c r="CD104" s="401"/>
      <c r="CE104" s="400"/>
      <c r="CF104" s="401"/>
      <c r="CG104" s="400"/>
      <c r="CH104" s="401"/>
      <c r="CI104" s="400"/>
      <c r="CJ104" s="401"/>
      <c r="CK104" s="400"/>
      <c r="CL104" s="401"/>
      <c r="CM104" s="400"/>
      <c r="CN104" s="401"/>
      <c r="CO104" s="400"/>
      <c r="CP104" s="401"/>
      <c r="CQ104" s="400"/>
      <c r="CR104" s="401"/>
      <c r="CS104" s="400"/>
      <c r="CT104" s="401"/>
      <c r="CU104" s="400"/>
      <c r="CV104" s="401"/>
      <c r="CW104" s="400"/>
      <c r="CX104" s="401"/>
      <c r="CY104" s="400"/>
      <c r="CZ104" s="401"/>
      <c r="DA104" s="400"/>
      <c r="DB104" s="401"/>
      <c r="DC104" s="400"/>
      <c r="DD104" s="401"/>
      <c r="DE104" s="400"/>
      <c r="DF104" s="401"/>
      <c r="DG104" s="400"/>
      <c r="DH104" s="401"/>
      <c r="DI104" s="400"/>
      <c r="DJ104" s="401"/>
      <c r="DK104" s="400"/>
      <c r="DL104" s="401"/>
      <c r="DM104" s="400"/>
      <c r="DN104" s="401"/>
      <c r="DO104" s="400"/>
      <c r="DP104" s="401"/>
      <c r="DQ104" s="400"/>
      <c r="DR104" s="401"/>
      <c r="DS104" s="400"/>
      <c r="DT104" s="401"/>
      <c r="DU104" s="400"/>
      <c r="DV104" s="401"/>
      <c r="DW104" s="400"/>
      <c r="DX104" s="401"/>
      <c r="DY104" s="400"/>
      <c r="DZ104" s="401"/>
      <c r="EA104" s="400"/>
      <c r="EB104" s="401"/>
      <c r="EC104" s="400"/>
      <c r="ED104" s="401"/>
      <c r="EE104" s="400"/>
      <c r="EF104" s="401"/>
      <c r="EG104" s="400"/>
      <c r="EH104" s="401"/>
      <c r="EI104" s="400"/>
      <c r="EJ104" s="447"/>
      <c r="EK104" s="511"/>
      <c r="EL104" s="514"/>
      <c r="EM104" s="448"/>
      <c r="EN104" s="344"/>
      <c r="EO104" s="345"/>
      <c r="EP104" s="171">
        <f t="shared" si="95"/>
        <v>24</v>
      </c>
      <c r="EQ104" s="171">
        <f t="shared" si="96"/>
        <v>0</v>
      </c>
      <c r="ER104" s="171">
        <f t="shared" si="97"/>
        <v>0</v>
      </c>
      <c r="ES104" s="171">
        <f t="shared" si="98"/>
        <v>0</v>
      </c>
      <c r="ET104" s="171">
        <f t="shared" si="99"/>
        <v>0</v>
      </c>
      <c r="EU104" s="171">
        <f t="shared" si="100"/>
        <v>0</v>
      </c>
      <c r="EV104" s="172">
        <f t="shared" si="101"/>
        <v>24</v>
      </c>
      <c r="EW104" s="127"/>
      <c r="EX104" s="248">
        <f t="shared" si="128"/>
        <v>0</v>
      </c>
      <c r="EY104" s="174">
        <f>(L104*regular)+(M104*Cadeirantee)</f>
        <v>0</v>
      </c>
      <c r="EZ104" s="249">
        <f>SUMIF(FG104:GJ104,"&gt;0")</f>
        <v>0</v>
      </c>
      <c r="FA104" s="249">
        <f>SUMIF(FG104:GJ104,"&lt;0")+SUMIF(GN104:HP104,"&lt;0")</f>
        <v>0</v>
      </c>
      <c r="FB104" s="174">
        <v>0</v>
      </c>
      <c r="FC104" s="126">
        <f>N104*km*'VALORES TABELA'!$B$13</f>
        <v>0</v>
      </c>
      <c r="FD104" s="250">
        <f t="shared" si="129"/>
        <v>0</v>
      </c>
      <c r="FE104" s="105"/>
      <c r="FF104" s="118"/>
      <c r="FG104" s="118"/>
      <c r="FH104" s="118"/>
      <c r="FI104" s="118"/>
      <c r="FJ104" s="118"/>
      <c r="FK104" s="118"/>
      <c r="FL104" s="118"/>
      <c r="FM104" s="118"/>
      <c r="FN104" s="118"/>
      <c r="FO104" s="118"/>
      <c r="FP104" s="118"/>
      <c r="FQ104" s="118"/>
      <c r="FR104" s="118"/>
      <c r="FS104" s="118"/>
      <c r="FT104" s="118"/>
      <c r="FU104" s="118"/>
      <c r="FV104" s="118"/>
      <c r="FW104" s="118"/>
      <c r="FX104" s="118"/>
      <c r="FY104" s="118"/>
      <c r="FZ104" s="118"/>
      <c r="GA104" s="118"/>
      <c r="GB104" s="118"/>
      <c r="GC104" s="118"/>
      <c r="GD104" s="118"/>
      <c r="GE104" s="118"/>
      <c r="GF104" s="118"/>
      <c r="GG104" s="118"/>
      <c r="GH104" s="118"/>
      <c r="GI104" s="118"/>
      <c r="GJ104" s="118"/>
      <c r="GK104" s="252"/>
      <c r="GL104" s="103">
        <f t="shared" si="102"/>
        <v>0</v>
      </c>
      <c r="GM104" s="124"/>
      <c r="GN104" s="104"/>
      <c r="GO104" s="104"/>
      <c r="GP104" s="104"/>
      <c r="GQ104" s="104"/>
      <c r="GR104" s="104"/>
      <c r="GS104" s="104"/>
      <c r="GT104" s="104"/>
      <c r="GU104" s="104"/>
      <c r="GV104" s="104"/>
      <c r="GW104" s="104"/>
      <c r="GX104" s="104"/>
      <c r="GY104" s="104"/>
      <c r="GZ104" s="104"/>
      <c r="HA104" s="104"/>
      <c r="HB104" s="104"/>
      <c r="HC104" s="104"/>
      <c r="HD104" s="104"/>
      <c r="HE104" s="104"/>
      <c r="HF104" s="104"/>
      <c r="HG104" s="104"/>
      <c r="HH104" s="104"/>
      <c r="HI104" s="104"/>
      <c r="HJ104" s="104"/>
      <c r="HK104" s="104"/>
      <c r="HL104" s="104"/>
      <c r="HM104" s="104"/>
      <c r="HN104" s="104"/>
      <c r="HO104" s="104"/>
      <c r="HP104" s="104"/>
      <c r="HQ104" s="64"/>
      <c r="HR104" s="65"/>
      <c r="HS104" s="65"/>
      <c r="HT104" s="65"/>
      <c r="HU104" s="65"/>
      <c r="HV104" s="65"/>
      <c r="HW104" s="105"/>
      <c r="HX104" s="65"/>
      <c r="HY104" s="280">
        <f t="shared" si="130"/>
        <v>0</v>
      </c>
      <c r="HZ104" s="280">
        <f t="shared" si="131"/>
        <v>0</v>
      </c>
      <c r="IA104" s="280">
        <f t="shared" si="132"/>
        <v>0</v>
      </c>
      <c r="IB104" s="65"/>
      <c r="IC104" s="65"/>
    </row>
    <row r="105" spans="1:237" s="106" customFormat="1" ht="22.5" customHeight="1" thickBot="1" x14ac:dyDescent="0.3">
      <c r="A105" s="377" t="s">
        <v>3270</v>
      </c>
      <c r="B105" s="378" t="s">
        <v>3271</v>
      </c>
      <c r="C105" s="379" t="s">
        <v>3193</v>
      </c>
      <c r="D105" s="380" t="s">
        <v>3272</v>
      </c>
      <c r="E105" s="380" t="s">
        <v>3273</v>
      </c>
      <c r="F105" s="381" t="s">
        <v>3181</v>
      </c>
      <c r="G105" s="381" t="s">
        <v>3182</v>
      </c>
      <c r="H105" s="382" t="s">
        <v>1340</v>
      </c>
      <c r="I105" s="383" t="s">
        <v>1340</v>
      </c>
      <c r="J105" s="421" t="s">
        <v>3188</v>
      </c>
      <c r="K105" s="424" t="s">
        <v>60</v>
      </c>
      <c r="L105" s="329">
        <f>CONTINUA!BV105</f>
        <v>0</v>
      </c>
      <c r="M105" s="329">
        <f>CONTINUA!BW105</f>
        <v>0</v>
      </c>
      <c r="N105" s="657"/>
      <c r="O105" s="658" t="s">
        <v>3345</v>
      </c>
      <c r="P105" s="659">
        <v>0</v>
      </c>
      <c r="Q105" s="400"/>
      <c r="R105" s="401"/>
      <c r="S105" s="400"/>
      <c r="T105" s="401"/>
      <c r="U105" s="400"/>
      <c r="V105" s="401"/>
      <c r="W105" s="400"/>
      <c r="X105" s="401"/>
      <c r="Y105" s="400"/>
      <c r="Z105" s="401"/>
      <c r="AA105" s="400"/>
      <c r="AB105" s="401"/>
      <c r="AC105" s="400"/>
      <c r="AD105" s="401"/>
      <c r="AE105" s="400"/>
      <c r="AF105" s="401"/>
      <c r="AG105" s="400"/>
      <c r="AH105" s="401"/>
      <c r="AI105" s="400"/>
      <c r="AJ105" s="401"/>
      <c r="AK105" s="400"/>
      <c r="AL105" s="401"/>
      <c r="AM105" s="400"/>
      <c r="AN105" s="401"/>
      <c r="AO105" s="400"/>
      <c r="AP105" s="401"/>
      <c r="AQ105" s="400"/>
      <c r="AR105" s="401"/>
      <c r="AS105" s="400"/>
      <c r="AT105" s="401"/>
      <c r="AU105" s="400"/>
      <c r="AV105" s="401"/>
      <c r="AW105" s="400"/>
      <c r="AX105" s="401"/>
      <c r="AY105" s="400"/>
      <c r="AZ105" s="401"/>
      <c r="BA105" s="400"/>
      <c r="BB105" s="401"/>
      <c r="BC105" s="400"/>
      <c r="BD105" s="401"/>
      <c r="BE105" s="400"/>
      <c r="BF105" s="401"/>
      <c r="BG105" s="400"/>
      <c r="BH105" s="401"/>
      <c r="BI105" s="400"/>
      <c r="BJ105" s="401"/>
      <c r="BK105" s="400"/>
      <c r="BL105" s="401"/>
      <c r="BM105" s="400"/>
      <c r="BN105" s="401"/>
      <c r="BO105" s="400"/>
      <c r="BP105" s="401"/>
      <c r="BQ105" s="400"/>
      <c r="BR105" s="401"/>
      <c r="BS105" s="400"/>
      <c r="BT105" s="401"/>
      <c r="BU105" s="400"/>
      <c r="BV105" s="401"/>
      <c r="BW105" s="400"/>
      <c r="BX105" s="401"/>
      <c r="BY105" s="400"/>
      <c r="BZ105" s="401"/>
      <c r="CA105" s="400"/>
      <c r="CB105" s="401"/>
      <c r="CC105" s="400"/>
      <c r="CD105" s="401"/>
      <c r="CE105" s="400"/>
      <c r="CF105" s="401"/>
      <c r="CG105" s="400"/>
      <c r="CH105" s="401"/>
      <c r="CI105" s="400"/>
      <c r="CJ105" s="401"/>
      <c r="CK105" s="400"/>
      <c r="CL105" s="401"/>
      <c r="CM105" s="400"/>
      <c r="CN105" s="401"/>
      <c r="CO105" s="400"/>
      <c r="CP105" s="401"/>
      <c r="CQ105" s="400"/>
      <c r="CR105" s="401"/>
      <c r="CS105" s="400"/>
      <c r="CT105" s="401"/>
      <c r="CU105" s="400"/>
      <c r="CV105" s="401"/>
      <c r="CW105" s="400"/>
      <c r="CX105" s="401"/>
      <c r="CY105" s="400"/>
      <c r="CZ105" s="401"/>
      <c r="DA105" s="400"/>
      <c r="DB105" s="401"/>
      <c r="DC105" s="400"/>
      <c r="DD105" s="401"/>
      <c r="DE105" s="400"/>
      <c r="DF105" s="401"/>
      <c r="DG105" s="400"/>
      <c r="DH105" s="401"/>
      <c r="DI105" s="400"/>
      <c r="DJ105" s="401"/>
      <c r="DK105" s="400"/>
      <c r="DL105" s="401"/>
      <c r="DM105" s="400"/>
      <c r="DN105" s="401"/>
      <c r="DO105" s="400"/>
      <c r="DP105" s="401"/>
      <c r="DQ105" s="400"/>
      <c r="DR105" s="401"/>
      <c r="DS105" s="400"/>
      <c r="DT105" s="401"/>
      <c r="DU105" s="400"/>
      <c r="DV105" s="401"/>
      <c r="DW105" s="400"/>
      <c r="DX105" s="401"/>
      <c r="DY105" s="400"/>
      <c r="DZ105" s="401"/>
      <c r="EA105" s="400"/>
      <c r="EB105" s="401"/>
      <c r="EC105" s="400"/>
      <c r="ED105" s="401"/>
      <c r="EE105" s="400"/>
      <c r="EF105" s="401"/>
      <c r="EG105" s="400"/>
      <c r="EH105" s="401"/>
      <c r="EI105" s="400"/>
      <c r="EJ105" s="447"/>
      <c r="EK105" s="512"/>
      <c r="EL105" s="515"/>
      <c r="EM105" s="450"/>
      <c r="EN105" s="348"/>
      <c r="EO105" s="348"/>
      <c r="EP105" s="179">
        <f t="shared" si="95"/>
        <v>0</v>
      </c>
      <c r="EQ105" s="179">
        <f t="shared" si="96"/>
        <v>0</v>
      </c>
      <c r="ER105" s="179">
        <f t="shared" si="97"/>
        <v>0</v>
      </c>
      <c r="ES105" s="179">
        <f t="shared" si="98"/>
        <v>0</v>
      </c>
      <c r="ET105" s="179">
        <f t="shared" si="99"/>
        <v>0</v>
      </c>
      <c r="EU105" s="179">
        <f t="shared" si="100"/>
        <v>0</v>
      </c>
      <c r="EV105" s="172">
        <f t="shared" si="101"/>
        <v>0</v>
      </c>
      <c r="EW105" s="253"/>
      <c r="EX105" s="254">
        <v>0</v>
      </c>
      <c r="EY105" s="180">
        <v>0</v>
      </c>
      <c r="EZ105" s="255">
        <v>0</v>
      </c>
      <c r="FA105" s="255">
        <v>0</v>
      </c>
      <c r="FB105" s="180">
        <f>SUM(FF105:GI105)/2</f>
        <v>0</v>
      </c>
      <c r="FC105" s="256">
        <f>N105*km*'VALORES TABELA'!$B$13</f>
        <v>0</v>
      </c>
      <c r="FD105" s="250">
        <f t="shared" si="129"/>
        <v>0</v>
      </c>
      <c r="FE105" s="257"/>
      <c r="FF105" s="181">
        <f>((Q105+S105)*Percapita)+((R105+T105)*Cadeirante)</f>
        <v>0</v>
      </c>
      <c r="FG105" s="181">
        <f>((U105+W105)*Percapita/30*FG$4)+((V105+X105)*Cadeirante/30*FG$4)</f>
        <v>0</v>
      </c>
      <c r="FH105" s="181">
        <f>((Y105+AA105)*Percapita/30*FH$4)+((Z105+AB105)*Cadeirante/30*FH$4)</f>
        <v>0</v>
      </c>
      <c r="FI105" s="181">
        <f>((AC105+AE105)*Percapita/30*FI$4)+((AD105+AF105)*Cadeirante/30*FI$4)</f>
        <v>0</v>
      </c>
      <c r="FJ105" s="181">
        <f>((AG105+AI105)*Percapita/30*FJ$4)+((AH105+AJ105)*Cadeirante/30*FJ$4)</f>
        <v>0</v>
      </c>
      <c r="FK105" s="181">
        <f>((AK105+AM105)*Percapita/30*FK$4)+((AL105+AN105)*Cadeirante/30*FK$4)</f>
        <v>0</v>
      </c>
      <c r="FL105" s="181">
        <f>((AO105+AQ105)*Percapita/30*FL$4)+((AP105+AR105)*Cadeirante/30*FL$4)</f>
        <v>0</v>
      </c>
      <c r="FM105" s="181">
        <f>((AS105+AU105)*Percapita/30*FM$4)+((AT105+AV105)*Cadeirante/30*FM$4)</f>
        <v>0</v>
      </c>
      <c r="FN105" s="181">
        <f>((AW105+AY105)*Percapita/30*FN$4)+((AX105+AZ105)*Cadeirante/30*FN$4)</f>
        <v>0</v>
      </c>
      <c r="FO105" s="181">
        <f>((BA105+BC105)*Percapita/30*FO$4)+((BB105+BD105)*Cadeirante/30*FO$4)</f>
        <v>0</v>
      </c>
      <c r="FP105" s="181">
        <f>((BE105+BG105)*Percapita/30*FP$4)+((BF105+BH105)*Cadeirante/30*FP$4)</f>
        <v>0</v>
      </c>
      <c r="FQ105" s="181">
        <f>((BI105+BK105)*Percapita/30*FQ$4)+((BJ105+BL105)*Cadeirante/30*FQ$4)</f>
        <v>0</v>
      </c>
      <c r="FR105" s="181">
        <f>((BM105+BO105)*Percapita/30*FR$4)+((BN105+BP105)*Cadeirante/30*FR$4)</f>
        <v>0</v>
      </c>
      <c r="FS105" s="181">
        <f>((BQ105+BS105)*Percapita/30*FS$4)+((BR105+BT105)*Cadeirante/30*FS$4)</f>
        <v>0</v>
      </c>
      <c r="FT105" s="181">
        <f>((BU105+BW105)*Percapita/30*FT$4)+((BV105+BX105)*Cadeirante/30*FT$4)</f>
        <v>0</v>
      </c>
      <c r="FU105" s="181">
        <f>((BY105+CA105)*Percapita/30*FU$4)+((BZ105+CB105)*Cadeirante/30*FU$4)</f>
        <v>0</v>
      </c>
      <c r="FV105" s="181">
        <f>((CC105+CE105)*Percapita/30*FV$4)+((CD105+CF105)*Cadeirante/30*FV$4)</f>
        <v>0</v>
      </c>
      <c r="FW105" s="181">
        <f>((CG105+CI105)*Percapita/30*FW$4)+((CI105+CK105)*Cadeirante/30*FW$4)</f>
        <v>0</v>
      </c>
      <c r="FX105" s="181">
        <f>((CK105+CM105)*Percapita/30*FX$4)+((CL105+CN105)*Cadeirante/30*FX$4)</f>
        <v>0</v>
      </c>
      <c r="FY105" s="181">
        <f>((CO105+CQ105)*Percapita/30*FY$4)+((CP105+CR105)*Cadeirante/30*FY$4)</f>
        <v>0</v>
      </c>
      <c r="FZ105" s="181">
        <f>((CS105+CU105)*Percapita/30*FZ$4)+((CT105+CV105)*Cadeirante/30*FZ$4)</f>
        <v>0</v>
      </c>
      <c r="GA105" s="181">
        <f>((CW105+CY105)*Percapita/30*GA$4)+((CX105+CZ105)*Cadeirante/30*GA$4)</f>
        <v>0</v>
      </c>
      <c r="GB105" s="181">
        <f>((DA105+DC105)*Percapita/30*GB$4)+((DB105+DD105)*Cadeirante/30*GB$4)</f>
        <v>0</v>
      </c>
      <c r="GC105" s="181">
        <f>((DE105+DG105)*Percapita/30*GC$4)+((DF105+DH105)*Cadeirante/30*GC$4)</f>
        <v>0</v>
      </c>
      <c r="GD105" s="181">
        <f>((DI105+DK105)*Percapita/30*GD$4)+((DJ105+DL105)*Cadeirante/30*GD$4)</f>
        <v>0</v>
      </c>
      <c r="GE105" s="181">
        <f>((DM105+DO105)*Percapita/30*GE$4)+((DN105+DP105)*Cadeirante/30*GE$4)</f>
        <v>0</v>
      </c>
      <c r="GF105" s="181">
        <f>((DQ105+DS105)*Percapita/30*GF$4)+((DR105+DT105)*Cadeirante/30*GF$4)</f>
        <v>0</v>
      </c>
      <c r="GG105" s="181">
        <f>((DU105+DW105)*Percapita/30*GG$4)+((DV105+DX105)*Cadeirante/30*GG$4)</f>
        <v>0</v>
      </c>
      <c r="GH105" s="181">
        <f>((DY105+EA105)*Percapita/30*GH$4)+((DZ105+EB105)*Cadeirante/30*GH$4)</f>
        <v>0</v>
      </c>
      <c r="GI105" s="181">
        <f>((EC105+EE105)*Percapita/30*GI$4)+((ED105+EF105)*Cadeirante/30*GI$4)</f>
        <v>0</v>
      </c>
      <c r="GJ105" s="181">
        <f>((EG105+EI105)*Percapita)+((EH105+EJ105)*Cadeirante)</f>
        <v>0</v>
      </c>
      <c r="GK105" s="258"/>
      <c r="GL105" s="103">
        <f t="shared" si="102"/>
        <v>0</v>
      </c>
      <c r="GM105" s="124"/>
      <c r="GN105" s="182"/>
      <c r="GO105" s="182"/>
      <c r="GP105" s="182"/>
      <c r="GQ105" s="182"/>
      <c r="GR105" s="182"/>
      <c r="GS105" s="182"/>
      <c r="GT105" s="182"/>
      <c r="GU105" s="182"/>
      <c r="GV105" s="182"/>
      <c r="GW105" s="182"/>
      <c r="GX105" s="182"/>
      <c r="GY105" s="182"/>
      <c r="GZ105" s="182"/>
      <c r="HA105" s="182"/>
      <c r="HB105" s="182"/>
      <c r="HC105" s="182"/>
      <c r="HD105" s="182"/>
      <c r="HE105" s="182"/>
      <c r="HF105" s="182"/>
      <c r="HG105" s="182"/>
      <c r="HH105" s="182"/>
      <c r="HI105" s="182"/>
      <c r="HJ105" s="182"/>
      <c r="HK105" s="182"/>
      <c r="HL105" s="182"/>
      <c r="HM105" s="182"/>
      <c r="HN105" s="182"/>
      <c r="HO105" s="182"/>
      <c r="HP105" s="259"/>
      <c r="HQ105" s="64"/>
      <c r="HW105" s="257"/>
      <c r="HY105" s="280">
        <f t="shared" si="130"/>
        <v>0</v>
      </c>
      <c r="HZ105" s="280">
        <f t="shared" si="131"/>
        <v>0</v>
      </c>
      <c r="IA105" s="280">
        <f t="shared" si="132"/>
        <v>0</v>
      </c>
    </row>
    <row r="106" spans="1:237" s="106" customFormat="1" ht="22.5" customHeight="1" x14ac:dyDescent="0.25">
      <c r="A106" t="s">
        <v>3274</v>
      </c>
      <c r="B106" s="522" t="s">
        <v>3275</v>
      </c>
      <c r="C106" s="523">
        <v>4</v>
      </c>
      <c r="D106" s="524" t="s">
        <v>3276</v>
      </c>
      <c r="E106" s="524" t="s">
        <v>3277</v>
      </c>
      <c r="F106" s="525" t="s">
        <v>3181</v>
      </c>
      <c r="G106" s="525" t="s">
        <v>3182</v>
      </c>
      <c r="H106" s="350" t="s">
        <v>1345</v>
      </c>
      <c r="I106" s="351" t="s">
        <v>1345</v>
      </c>
      <c r="J106" s="409" t="s">
        <v>3183</v>
      </c>
      <c r="K106" s="410" t="s">
        <v>3184</v>
      </c>
      <c r="L106" s="329">
        <f>CONTINUA!BV106</f>
        <v>0</v>
      </c>
      <c r="M106" s="329">
        <f>CONTINUA!BW106</f>
        <v>0</v>
      </c>
      <c r="N106" s="657"/>
      <c r="O106" s="658" t="s">
        <v>3346</v>
      </c>
      <c r="P106" s="659">
        <v>0</v>
      </c>
      <c r="Q106" s="400"/>
      <c r="R106" s="401"/>
      <c r="S106" s="400"/>
      <c r="T106" s="401"/>
      <c r="U106" s="400"/>
      <c r="V106" s="401"/>
      <c r="W106" s="400"/>
      <c r="X106" s="401"/>
      <c r="Y106" s="400"/>
      <c r="Z106" s="401"/>
      <c r="AA106" s="400"/>
      <c r="AB106" s="401"/>
      <c r="AC106" s="400"/>
      <c r="AD106" s="401"/>
      <c r="AE106" s="400"/>
      <c r="AF106" s="401"/>
      <c r="AG106" s="400"/>
      <c r="AH106" s="401"/>
      <c r="AI106" s="400"/>
      <c r="AJ106" s="401"/>
      <c r="AK106" s="400"/>
      <c r="AL106" s="401"/>
      <c r="AM106" s="400"/>
      <c r="AN106" s="401"/>
      <c r="AO106" s="400"/>
      <c r="AP106" s="401"/>
      <c r="AQ106" s="400"/>
      <c r="AR106" s="401"/>
      <c r="AS106" s="400"/>
      <c r="AT106" s="401"/>
      <c r="AU106" s="400"/>
      <c r="AV106" s="401"/>
      <c r="AW106" s="400"/>
      <c r="AX106" s="401"/>
      <c r="AY106" s="400"/>
      <c r="AZ106" s="401"/>
      <c r="BA106" s="400"/>
      <c r="BB106" s="401"/>
      <c r="BC106" s="400"/>
      <c r="BD106" s="401"/>
      <c r="BE106" s="400"/>
      <c r="BF106" s="401"/>
      <c r="BG106" s="400"/>
      <c r="BH106" s="401"/>
      <c r="BI106" s="400"/>
      <c r="BJ106" s="401"/>
      <c r="BK106" s="400"/>
      <c r="BL106" s="401"/>
      <c r="BM106" s="400"/>
      <c r="BN106" s="401"/>
      <c r="BO106" s="400"/>
      <c r="BP106" s="401"/>
      <c r="BQ106" s="400"/>
      <c r="BR106" s="401"/>
      <c r="BS106" s="400"/>
      <c r="BT106" s="401"/>
      <c r="BU106" s="400"/>
      <c r="BV106" s="401"/>
      <c r="BW106" s="400"/>
      <c r="BX106" s="401"/>
      <c r="BY106" s="400"/>
      <c r="BZ106" s="401"/>
      <c r="CA106" s="400"/>
      <c r="CB106" s="401"/>
      <c r="CC106" s="400"/>
      <c r="CD106" s="401"/>
      <c r="CE106" s="400"/>
      <c r="CF106" s="401"/>
      <c r="CG106" s="400"/>
      <c r="CH106" s="401"/>
      <c r="CI106" s="400"/>
      <c r="CJ106" s="401"/>
      <c r="CK106" s="400"/>
      <c r="CL106" s="401"/>
      <c r="CM106" s="400"/>
      <c r="CN106" s="401"/>
      <c r="CO106" s="400"/>
      <c r="CP106" s="401"/>
      <c r="CQ106" s="400"/>
      <c r="CR106" s="401"/>
      <c r="CS106" s="400"/>
      <c r="CT106" s="401"/>
      <c r="CU106" s="400"/>
      <c r="CV106" s="401"/>
      <c r="CW106" s="400"/>
      <c r="CX106" s="401"/>
      <c r="CY106" s="400"/>
      <c r="CZ106" s="401"/>
      <c r="DA106" s="400"/>
      <c r="DB106" s="401"/>
      <c r="DC106" s="400"/>
      <c r="DD106" s="401"/>
      <c r="DE106" s="400"/>
      <c r="DF106" s="401"/>
      <c r="DG106" s="400"/>
      <c r="DH106" s="401"/>
      <c r="DI106" s="400"/>
      <c r="DJ106" s="401"/>
      <c r="DK106" s="400"/>
      <c r="DL106" s="401"/>
      <c r="DM106" s="400"/>
      <c r="DN106" s="401"/>
      <c r="DO106" s="400"/>
      <c r="DP106" s="401"/>
      <c r="DQ106" s="400"/>
      <c r="DR106" s="401"/>
      <c r="DS106" s="400"/>
      <c r="DT106" s="401"/>
      <c r="DU106" s="400"/>
      <c r="DV106" s="401"/>
      <c r="DW106" s="400"/>
      <c r="DX106" s="401"/>
      <c r="DY106" s="400"/>
      <c r="DZ106" s="401"/>
      <c r="EA106" s="400"/>
      <c r="EB106" s="401"/>
      <c r="EC106" s="400"/>
      <c r="ED106" s="401"/>
      <c r="EE106" s="400"/>
      <c r="EF106" s="401"/>
      <c r="EG106" s="400"/>
      <c r="EH106" s="401"/>
      <c r="EI106" s="400"/>
      <c r="EJ106" s="447"/>
      <c r="EK106" s="510"/>
      <c r="EL106" s="513"/>
      <c r="EM106" s="520"/>
      <c r="EN106" s="520"/>
      <c r="EO106" s="520"/>
      <c r="EP106" s="171">
        <f t="shared" si="95"/>
        <v>0</v>
      </c>
      <c r="EQ106" s="171">
        <f t="shared" si="96"/>
        <v>0</v>
      </c>
      <c r="ER106" s="171">
        <f t="shared" si="97"/>
        <v>0</v>
      </c>
      <c r="ES106" s="171">
        <f t="shared" si="98"/>
        <v>0</v>
      </c>
      <c r="ET106" s="171">
        <f t="shared" si="99"/>
        <v>0</v>
      </c>
      <c r="EU106" s="171">
        <f t="shared" si="100"/>
        <v>0</v>
      </c>
      <c r="EV106" s="172">
        <f t="shared" si="101"/>
        <v>0</v>
      </c>
      <c r="EW106" s="367">
        <f>IF(C106=4,IF(MAX(Q106:EJ108)&gt;0,(Especiall/30*(IF(($G106-$F106)=($G$5-$F$5),30,IF(DAY($G106)=31,($G106-$F106),($G106-$F106)+1)))),0),0)</f>
        <v>11465.63</v>
      </c>
      <c r="EX106" s="248">
        <f t="shared" ref="EX106:EX109" si="133">FF106</f>
        <v>770.46</v>
      </c>
      <c r="EY106" s="174">
        <f>(L106*regular)+(M106*Cadeirantee)</f>
        <v>0</v>
      </c>
      <c r="EZ106" s="249">
        <f>SUMIF(FG106:GJ106,"&gt;0")</f>
        <v>0</v>
      </c>
      <c r="FA106" s="249">
        <f>SUMIF(FG106:GJ106,"&lt;0")+SUMIF(GN106:HP106,"&lt;0")</f>
        <v>0</v>
      </c>
      <c r="FB106" s="174">
        <v>0</v>
      </c>
      <c r="FC106" s="175">
        <f>N106*km*'VALORES TABELA'!$B$13</f>
        <v>0</v>
      </c>
      <c r="FD106" s="250">
        <f>GL106</f>
        <v>0</v>
      </c>
      <c r="FE106" s="176">
        <f>(EW106+EW107+EW108+EW109+EX106+EX107+EX108+EX109+EY106+EY107+EY108+EY109+EY110+EZ106+EZ107+EZ108+EZ109+FA106+FA107+FA108+FA109+FC106+FC107+FC108+FC109+HY106-HZ106-IA106+FD106+FD107+FD108+FD109+FB110)</f>
        <v>12390.33</v>
      </c>
      <c r="FF106" s="177">
        <f>IF(C106=4,SUM(Q106+Q107+Q108+S106+S107+S108)*Percapita/30*FF$4+(R106+R107+R108+T106+T107+T108)*Cadeirante/30*FF$4,IF(C106=3,IF(Q109+S109=10,Fixo/30*FF$4+(Q106+Q107+Q108+S106+S107+S108)*Percapita/30*FF$4+(R109+T109)*Cadeirante/30*FF$4,IF(Q109+S109&lt;=9,(Q109+S109)*Crechee/30*FF$4)+(R109+T109)*Cadeirante/30*FF$4+(Q106+Q107+Q108+S106+S107+S108)*Percapita/30*FF$4)+IF(Q109+S109&gt;=11,Fixo/30*FF$4+(Q109+S109-10)*Crechee/30*FF$4,0),IF(C106=2,IF(R106+R107+R108+R109+T106+T107+T108+T109=1,Cadeirante/30*FF$4,IF(R106+R107+R108+R109+T106+T107+T108+T109=2,Fixo/30*FF$4,IF(R106+R107+R108+R109+T106+T107+T108+T109&gt;2,Fixo/30*FF$4+(R106+R107+R108+R109+T106+T107+T108+T109-2)*Cadeirante/30*FF$4)))+(Q106+Q107+Q108+S106+S107+S108)*Percapita/30*FF$4+(Q109+S109)*Crechee/30*FF$4,IF(C106=1,IF(Q106+Q107+Q108+R106+R107+R108+S106+S107+S108+T106+T107+T108&lt;=15,(Q106+Q107+Q108+S106+S107+S108)*Percapita/30*FF$4,IF(Q106+Q107+Q108+R106+R107+R108+S106+S107+S108+T106+T107+T108&gt;=16,Fixo/30*FF$4+(Q106+Q107+Q108+R106+R107+R108+S106+S107+S108+T106+T107-16)*Percapita/30*FF$4))))))</f>
        <v>770.46</v>
      </c>
      <c r="FG106" s="177">
        <f>IF(C106=4,SUM(U106+U107+U108+W106+W107+W108)*Percapita/30*FG$4+(V106+V107+V108+X106+X107+X108)*Cadeirante/30*FG$4,IF(C106=3,IF(U109+W109=10,Fixo/30*FG$4+(U106+U107+U108+W106+W107+W108)*Percapita/30*FG$4+(V109+X109)*Cadeirante/30*FG$4,IF(U109+W109&lt;=9,(U109+W109)*Crechee/30*FG$4)+(V109+X109)*Cadeirante/30*FG$4+(U106+U107+U108+W106+W107+W108)*Percapita/30*FG$4)+IF(U109+W109&gt;=11,Fixo/30*FG$4+(U109+W109-10)*Crechee/30*FG$4,0),IF(C106=2,IF(V106+V107+V108+V109+X106+X107+X108+X109=1,Cadeirante/30*FG$4,IF(V106+V107+V108+V109+X106+X107+X108+X109=2,Fixo/30*FG$4,IF(V106+V107+V108+V109+X106+X107+X108+X109&gt;2,Fixo/30*FG$4+(V106+V107+V108+V109+X106+X107+X108+X109-2)*Cadeirante/30*FG$4)))+(U106+U107+U108+W106+W107+W108)*Percapita/30*FG$4+(U109+W109)*Crechee/30*FG$4,IF(C106=1,IF(U106+U107+U108+V106+V107+V108+W106+W107+W108+X106+X107+X108&lt;=15,(U106+U107+U108+W106+W107+W108)*Percapita/30*FG$4,IF(U106+U107+U108+V106+V107+V108+W106+W107+W108+X106+X107+X108&gt;=16,Fixo/30*FG$4+(U106+U107+U108+V106+V107+V108+W106+W107+W108+X106+X107-16)*Percapita/30*FG$4))))))</f>
        <v>0</v>
      </c>
      <c r="FH106" s="177">
        <f>IF(C106=4,SUM(Y106+Y107+Y108+AA106+AA107+AA108)*Percapita/30*FH$4+(Z106+Z107+Z108+AB106+AB107+AB108)*Cadeirante/30*FH$4,IF(C106=3,IF(Y109+AA109=10,Fixo/30*FH$4+(Y106+Y107+Y108+AA106+AA107+AA108)*Percapita/30*FH$4+(Z109+AB109)*Cadeirante/30*FH$4,IF(Y109+AA109&lt;=9,(Y109+AA109)*Crechee/30*FH$4)+(Z109+AB109)*Cadeirante/30*FH$4+(Y106+Y107+Y108+AA106+AA107+AA108)*Percapita/30*FH$4)+IF(Y109+AA109&gt;=11,Fixo/30*FH$4+(Y109+AA109-10)*Crechee/30*FH$4,0),IF(C106=2,IF(Z106+Z107+Z108+Z109+AB106+AB107+AB108+AB109=1,Cadeirante/30*FH$4,IF(Z106+Z107+Z108+Z109+AB106+AB107+AB108+AB109=2,Fixo/30*FH$4,IF(Z106+Z107+Z108+Z109+AB106+AB107+AB108+AB109&gt;2,Fixo/30*FH$4+(Z106+Z107+Z108+Z109+AB106+AB107+AB108+AB109-2)*Cadeirante/30*FH$4)))+(Y106+Y107+Y108+AA106+AA107+AA108)*Percapita/30*FH$4+(Y109+AA109)*Crechee/30*FH$4,IF(C106=1,IF(Y106+Y107+Y108+Z106+Z107+Z108+AA106+AA107+AA108+AB106+AB107+AB108&lt;=15,(Y106+Y107+Y108+AA106+AA107+AA108)*Percapita/30*FH$4,IF(Y106+Y107+Y108+Z106+Z107+Z108+AA106+AA107+AA108+AB106+AB107+AB108&gt;=16,Fixo/30*FH$4+(Y106+Y107+Y108+Z106+Z107+Z108+AA106+AA107+AA108+AB106+AB107-16)*Percapita/30*FH$4))))))</f>
        <v>0</v>
      </c>
      <c r="FI106" s="177">
        <f>IF(C106=4,SUM(AC106+AC107+AC108+AE106+AE107+AE108)*Percapita/30*FI$4+(AD106+AD107+AD108+AF106+AF107+AF108)*Cadeirante/30*FI$4,IF(C106=3,IF(AC109+AE109=10,Fixo/30*FI$4+(AC106+AC107+AC108+AE106+AE107+AE108)*Percapita/30*FI$4+(AD109+AF109)*Cadeirante/30*FI$4,IF(AC109+AE109&lt;=9,(AC109+AE109)*Crechee/30*FI$4)+(AD109+AF109)*Cadeirante/30*FI$4+(AC106+AC107+AC108+AE106+AE107+AE108)*Percapita/30*FI$4)+IF(AC109+AE109&gt;=11,Fixo/30*FI$4+(AC109+AE109-10)*Crechee/30*FI$4,0),IF(C106=2,IF(AD106+AD107+AD108+AD109+AF106+AF107+AF108+AF109=1,Cadeirante/30*FI$4,IF(AD106+AD107+AD108+AD109+AF106+AF107+AF108+AF109=2,Fixo/30*FI$4,IF(AD106+AD107+AD108+AD109+AF106+AF107+AF108+AF109&gt;2,Fixo/30*FI$4+(AD106+AD107+AD108+AD109+AF106+AF107+AF108+AF109-2)*Cadeirante/30*FI$4)))+(AC106+AC107+AC108+AE106+AE107+AE108)*Percapita/30*FI$4+(AC109+AE109)*Crechee/30*FI$4,IF(C106=1,IF(AC106+AC107+AC108+AD106+AD107+AD108+AE106+AE107+AE108+AF106+AF107+AF108&lt;=15,(AC106+AC107+AC108+AE106+AE107+AE108)*Percapita/30*FI$4,IF(AC106+AC107+AC108+AD106+AD107+AD108+AE106+AE107+AE108+AF106+AF107+AF108&gt;=16,Fixo/30*FI$4+(AC106+AC107+AC108+AD106+AD107+AD108+AE106+AE107+AE108+AF106+AF107-16)*Percapita/30*FI$4))))))</f>
        <v>0</v>
      </c>
      <c r="FJ106" s="177">
        <f>IF(C106=4,SUM(AG106+AG107+AG108+AI106+AI107+AI108)*Percapita/30*FJ$4+(AH106+AH107+AH108+AJ106+AJ107+AJ108)*Cadeirante/30*FJ$4,IF(C106=3,IF(AG109+AI109=10,Fixo/30*FJ$4+(AG106+AG107+AG108+AI106+AI107+AI108)*Percapita/30*FJ$4+(AH109+AJ109)*Cadeirante/30*FJ$4,IF(AG109+AI109&lt;=9,(AG109+AI109)*Crechee/30*FJ$4)+(AH109+AJ109)*Cadeirante/30*FJ$4+(AG106+AG107+AG108+AI106+AI107+AI108)*Percapita/30*FJ$4)+IF(AG109+AI109&gt;=11,Fixo/30*FJ$4+(AG109+AI109-10)*Crechee/30*FJ$4,0),IF(C106=2,IF(AH106+AH107+AH108+AH109+AJ106+AJ107+AJ108+AJ109=1,Cadeirante/30*FJ$4,IF(AH106+AH107+AH108+AH109+AJ106+AJ107+AJ108+AJ109=2,Fixo/30*FJ$4,IF(AH106+AH107+AH108+AH109+AJ106+AJ107+AJ108+AJ109&gt;2,Fixo/30*FJ$4+(AH106+AH107+AH108+AH109+AJ106+AJ107+AJ108+AJ109-2)*Cadeirante/30*FJ$4)))+(AG106+AG107+AG108+AI106+AI107+AI108)*Percapita/30*FJ$4+(AG109+AI109)*Crechee/30*FJ$4,IF(C106=1,IF(AG106+AG107+AG108+AH106+AH107+AH108+AI106+AI107+AI108+AJ106+AJ107+AJ108&lt;=15,(AG106+AG107+AG108+AI106+AI107+AI108)*Percapita/30*FJ$4,IF(AG106+AG107+AG108+AH106+AH107+AH108+AI106+AI107+AI108+AJ106+AJ107+AJ108&gt;=16,Fixo/30*FJ$4+(AG106+AG107+AG108+AH106+AH107+AH108+AI106+AI107+AI108+AJ106+AJ107-16)*Percapita/30*FJ$4))))))</f>
        <v>0</v>
      </c>
      <c r="FK106" s="177">
        <f>IF(C106=4,SUM(AK106+AK107+AK108+AM106+AM107+AM108)*Percapita/30*FK$4+(AL106+AL107+AL108+AN106+AN107+AN108)*Cadeirante/30*FK$4,IF(C106=3,IF(AK109+AM109=10,Fixo/30*FK$4+(AK106+AK107+AK108+AM106+AM107+AM108)*Percapita/30*FK$4+(AL109+AN109)*Cadeirante/30*FK$4,IF(AK109+AM109&lt;=9,(AK109+AM109)*Crechee/30*FK$4)+(AL109+AN109)*Cadeirante/30*FK$4+(AK106+AK107+AK108+AM106+AM107+AM108)*Percapita/30*FK$4)+IF(AK109+AM109&gt;=11,Fixo/30*FK$4+(AK109+AM109-10)*Crechee/30*FK$4,0),IF(C106=2,IF(AL106+AL107+AL108+AL109+AN106+AN107+AN108+AN109=1,Cadeirante/30*FK$4,IF(AL106+AL107+AL108+AL109+AN106+AN107+AN108+AN109=2,Fixo/30*FK$4,IF(AL106+AL107+AL108+AL109+AN106+AN107+AN108+AN109&gt;2,Fixo/30*FK$4+(AL106+AL107+AL108+AL109+AN106+AN107+AN108+AN109-2)*Cadeirante/30*FK$4)))+(AK106+AK107+AK108+AM106+AM107+AM108)*Percapita/30*FK$4+(AK109+AM109)*Crechee/30*FK$4,IF(C106=1,IF(AK106+AK107+AK108+AL106+AL107+AL108+AM106+AM107+AM108+AN106+AN107+AN108&lt;=15,(AK106+AK107+AK108+AM106+AM107+AM108)*Percapita/30*FK$4,IF(AK106+AK107+AK108+AL106+AL107+AL108+AM106+AM107+AM108+AN106+AN107+AN108&gt;=16,Fixo/30*FK$4+(AK106+AK107+AK108+AL106+AL107+AL108+AM106+AM107+AM108+AN106+AN107-16)*Percapita/30*FK$4))))))</f>
        <v>0</v>
      </c>
      <c r="FL106" s="177">
        <f>IF(C106=4,SUM(AO106+AO107+AO108+AQ106+AQ107+AQ108)*Percapita/30*FL$4+(AP106+AP107+AP108+AR106+AR107+AR108)*Cadeirante/30*FL$4,IF(C106=3,IF(AO109+AQ109=10,Fixo/30*FL$4+(AO106+AO107+AO108+AQ106+AQ107+AQ108)*Percapita/30*FL$4+(AP109+AR109)*Cadeirante/30*FL$4,IF(AO109+AQ109&lt;=9,(AO109+AQ109)*Crechee/30*FL$4)+(AP109+AR109)*Cadeirante/30*FL$4+(AO106+AO107+AO108+AQ106+AQ107+AQ108)*Percapita/30*FL$4)+IF(AO109+AQ109&gt;=11,Fixo/30*FL$4+(AO109+AQ109-10)*Crechee/30*FL$4,0),IF(C106=2,IF(AP106+AP107+AP108+AP109+AR106+AR107+AR108+AR109=1,Cadeirante/30*FL$4,IF(AP106+AP107+AP108+AP109+AR106+AR107+AR108+AR109=2,Fixo/30*FL$4,IF(AP106+AP107+AP108+AP109+AR106+AR107+AR108+AR109&gt;2,Fixo/30*FL$4+(AP106+AP107+AP108+AP109+AR106+AR107+AR108+AR109-2)*Cadeirante/30*FL$4)))+(AO106+AO107+AO108+AQ106+AQ107+AQ108)*Percapita/30*FL$4+(AO109+AQ109)*Crechee/30*FL$4,IF(C106=1,IF(AO106+AO107+AO108+AP106+AP107+AP108+AQ106+AQ107+AQ108+AR106+AR107+AR108&lt;=15,(AO106+AO107+AO108+AQ106+AQ107+AQ108)*Percapita/30*FL$4,IF(AO106+AO107+AO108+AP106+AP107+AP108+AQ106+AQ107+AQ108+AR106+AR107+AR108&gt;=16,Fixo/30*FL$4+(AO106+AO107+AO108+AP106+AP107+AP108+AQ106+AQ107+AQ108+AR106+AR107-16)*Percapita/30*FL$4))))))</f>
        <v>0</v>
      </c>
      <c r="FM106" s="177">
        <f>IF(C106=4,SUM(AS106+AS107+AS108+AU106+AU107+AU108)*Percapita/30*FM$4+(AT106+AT107+AT108+AV106+AV107+AV108)*Cadeirante/30*FM$4,IF(C106=3,IF(AS109+AU109=10,Fixo/30*FM$4+(AS106+AS107+AS108+AU106+AU107+AU108)*Percapita/30*FM$4+(AT109+AV109)*Cadeirante/30*FM$4,IF(AS109+AU109&lt;=9,(AS109+AU109)*Crechee/30*FM$4)+(AT109+AV109)*Cadeirante/30*FM$4+(AS106+AS107+AS108+AU106+AU107+AU108)*Percapita/30*FM$4)+IF(AS109+AU109&gt;=11,Fixo/30*FM$4+(AS109+AU109-10)*Crechee/30*FM$4,0),IF(C106=2,IF(AT106+AT107+AT108+AT109+AV106+AV107+AV108+AV109=1,Cadeirante/30*FM$4,IF(AT106+AT107+AT108+AT109+AV106+AV107+AV108+AV109=2,Fixo/30*FM$4,IF(AT106+AT107+AT108+AT109+AV106+AV107+AV108+AV109&gt;2,Fixo/30*FM$4+(AT106+AT107+AT108+AT109+AV106+AV107+AV108+AV109-2)*Cadeirante/30*FM$4)))+(AS106+AS107+AS108+AU106+AU107+AU108)*Percapita/30*FM$4+(AS109+AU109)*Crechee/30*FM$4,IF(C106=1,IF(AS106+AS107+AS108+AT106+AT107+AT108+AU106+AU107+AU108+AV106+AV107+AV108&lt;=15,(AS106+AS107+AS108+AU106+AU107+AU108)*Percapita/30*FM$4,IF(AS106+AS107+AS108+AT106+AT107+AT108+AU106+AU107+AU108+AV106+AV107+AV108&gt;=16,Fixo/30*FM$4+(AS106+AS107+AS108+AT106+AT107+AT108+AU106+AU107+AU108+AV106+AV107-16)*Percapita/30*FM$4))))))</f>
        <v>0</v>
      </c>
      <c r="FN106" s="177">
        <f>IF(C106=4,SUM(AW106+AW107+AW108+AY106+AY107+AY108)*Percapita/30*FN$4+(AX106+AX107+AX108+AZ106+AZ107+AZ108)*Cadeirante/30*FN$4,IF(C106=3,IF(AW109+AY109=10,Fixo/30*FN$4+(AW106+AW107+AW108+AY106+AY107+AY108)*Percapita/30*FN$4+(AX109+AZ109)*Cadeirante/30*FN$4,IF(AW109+AY109&lt;=9,(AW109+AY109)*Crechee/30*FN$4)+(AX109+AZ109)*Cadeirante/30*FN$4+(AW106+AW107+AW108+AY106+AY107+AY108)*Percapita/30*FN$4)+IF(AW109+AY109&gt;=11,Fixo/30*FN$4+(AW109+AY109-10)*Crechee/30*FN$4,0),IF(C106=2,IF(AX106+AX107+AX108+AX109+AZ106+AZ107+AZ108+AZ109=1,Cadeirante/30*FN$4,IF(AX106+AX107+AX108+AX109+AZ106+AZ107+AZ108+AZ109=2,Fixo/30*FN$4,IF(AX106+AX107+AX108+AX109+AZ106+AZ107+AZ108+AZ109&gt;2,Fixo/30*FN$4+(AX106+AX107+AX108+AX109+AZ106+AZ107+AZ108+AZ109-2)*Cadeirante/30*FN$4)))+(AW106+AW107+AW108+AY106+AY107+AY108)*Percapita/30*FN$4+(AW109+AY109)*Crechee/30*FN$4,IF(C106=1,IF(AW106+AW107+AW108+AX106+AX107+AX108+AY106+AY107+AY108+AZ106+AZ107+AZ108&lt;=15,(AW106+AW107+AW108+AY106+AY107+AY108)*Percapita/30*FN$4,IF(AW106+AW107+AW108+AX106+AX107+AX108+AY106+AY107+AY108+AZ106+AZ107+AZ108&gt;=16,Fixo/30*FN$4+(AW106+AW107+AW108+AX106+AX107+AX108+AY106+AY107+AY108+AZ106+AZ107-16)*Percapita/30*FN$4))))))</f>
        <v>0</v>
      </c>
      <c r="FO106" s="177">
        <f>IF(C106=4,SUM(BA106+BA107+BA108+BC106+BC107+BC108)*Percapita/30*FO$4+(BB106+BB107+BB108+BD106+BD107+BD108)*Cadeirante/30*FO$4,IF(C106=3,IF(BA109+BC109=10,Fixo/30*FO$4+(BA106+BA107+BA108+BC106+BC107+BC108)*Percapita/30*FO$4+(BB109+BD109)*Cadeirante/30*FO$4,IF(BA109+BC109&lt;=9,(BA109+BC109)*Crechee/30*FO$4)+(BB109+BD109)*Cadeirante/30*FO$4+(BA106+BA107+BA108+BC106+BC107+BC108)*Percapita/30*FO$4)+IF(BA109+BC109&gt;=11,Fixo/30*FO$4+(BA109+BC109-10)*Crechee/30*FO$4,0),IF(C106=2,IF(BB106+BB107+BB108+BB109+BD106+BD107+BD108+BD109=1,Cadeirante/30*FO$4,IF(BB106+BB107+BB108+BB109+BD106+BD107+BD108+BD109=2,Fixo/30*FO$4,IF(BB106+BB107+BB108+BB109+BD106+BD107+BD108+BD109&gt;2,Fixo/30*FO$4+(BB106+BB107+BB108+BB109+BD106+BD107+BD108+BD109-2)*Cadeirante/30*FO$4)))+(BA106+BA107+BA108+BC106+BC107+BC108)*Percapita/30*FO$4+(BA109+BC109)*Crechee/30*FO$4,IF(C106=1,IF(BA106+BA107+BA108+BB106+BB107+BB108+BC106+BC107+BC108+BD106+BD107+BD108&lt;=15,(BA106+BA107+BA108+BC106+BC107+BC108)*Percapita/30*FO$4,IF(BA106+BA107+BA108+BB106+BB107+BB108+BC106+BC107+BC108+BD106+BD107+BD108&gt;=16,Fixo/30*FO$4+(BA106+BA107+BA108+BB106+BB107+BB108+BC106+BC107+BC108+BD106+BD107-16)*Percapita/30*FO$4))))))</f>
        <v>0</v>
      </c>
      <c r="FP106" s="177">
        <f>IF(C106=4,SUM(BE106+BE107+BE108+BG106+BG107+BG108)*Percapita/30*FP$4+(BF106+BF107+BF108+BH106+BH107+BH108)*Cadeirante/30*FP$4,IF(C106=3,IF(BE109+BG109=10,Fixo/30*FP$4+(BE106+BE107+BE108+BG106+BG107+BG108)*Percapita/30*FP$4+(BF109+BH109)*Cadeirante/30*FP$4,IF(BE109+BG109&lt;=9,(BE109+BG109)*Crechee/30*FP$4)+(BF109+BH109)*Cadeirante/30*FP$4+(BE106+BE107+BE108+BG106+BG107+BG108)*Percapita/30*FP$4)+IF(BE109+BG109&gt;=11,Fixo/30*FP$4+(BE109+BG109-10)*Crechee/30*FP$4,0),IF(C106=2,IF(BF106+BF107+BF108+BF109+BH106+BH107+BH108+BH109=1,Cadeirante/30*FP$4,IF(BF106+BF107+BF108+BF109+BH106+BH107+BH108+BH109=2,Fixo/30*FP$4,IF(BF106+BF107+BF108+BF109+BH106+BH107+BH108+BH109&gt;2,Fixo/30*FP$4+(BF106+BF107+BF108+BF109+BH106+BH107+BH108+BH109-2)*Cadeirante/30*FP$4)))+(BE106+BE107+BE108+BG106+BG107+BG108)*Percapita/30*FP$4+(BE109+BG109)*Crechee/30*FP$4,IF(C106=1,IF(BE106+BE107+BE108+BF106+BF107+BF108+BG106+BG107+BG108+BH106+BH107+BH108&lt;=15,(BE106+BE107+BE108+BG106+BG107+BG108)*Percapita/30*FP$4,IF(BE106+BE107+BE108+BF106+BF107+BF108+BG106+BG107+BG108+BH106+BH107+BH108&gt;=16,Fixo/30*FP$4+(BE106+BE107+BE108+BF106+BF107+BF108+BG106+BG107+BG108+BH106+BH107-16)*Percapita/30*FP$4))))))</f>
        <v>0</v>
      </c>
      <c r="FQ106" s="177">
        <f>IF(C106=4,SUM(BI106+BI107+BI108+BK106+BK107+BK108)*Percapita/30*FQ$4+(BJ106+BJ107+BJ108+BL106+BL107+BL108)*Cadeirante/30*FQ$4,IF(C106=3,IF(BI109+BK109=10,Fixo/30*FQ$4+(BI106+BI107+BI108+BK106+BK107+BK108)*Percapita/30*FQ$4+(BJ109+BL109)*Cadeirante/30*FQ$4,IF(BI109+BK109&lt;=9,(BI109+BK109)*Crechee/30*FQ$4)+(BJ109+BL109)*Cadeirante/30*FQ$4+(BI106+BI107+BI108+BK106+BK107+BK108)*Percapita/30*FQ$4)+IF(BI109+BK109&gt;=11,Fixo/30*FQ$4+(BI109+BK109-10)*Crechee/30*FQ$4,0),IF(C106=2,IF(BJ106+BJ107+BJ108+BJ109+BL106+BL107+BL108+BL109=1,Cadeirante/30*FQ$4,IF(BJ106+BJ107+BJ108+BJ109+BL106+BL107+BL108+BL109=2,Fixo/30*FQ$4,IF(BJ106+BJ107+BJ108+BJ109+BL106+BL107+BL108+BL109&gt;2,Fixo/30*FQ$4+(BJ106+BJ107+BJ108+BJ109+BL106+BL107+BL108+BL109-2)*Cadeirante/30*FQ$4)))+(BI106+BI107+BI108+BK106+BK107+BK108)*Percapita/30*FQ$4+(BI109+BK109)*Crechee/30*FQ$4,IF(C106=1,IF(BI106+BI107+BI108+BJ106+BJ107+BJ108+BK106+BK107+BK108+BL106+BL107+BL108&lt;=15,(BI106+BI107+BI108+BK106+BK107+BK108)*Percapita/30*FQ$4,IF(BI106+BI107+BI108+BJ106+BJ107+BJ108+BK106+BK107+BK108+BL106+BL107+BL108&gt;=16,Fixo/30*FQ$4+(BI106+BI107+BI108+BJ106+BJ107+BJ108+BK106+BK107+BK108+BL106+BL107-16)*Percapita/30*FQ$4))))))</f>
        <v>0</v>
      </c>
      <c r="FR106" s="177">
        <f>IF(C106=4,SUM(BM106+BM107+BM108+BO106+BO107+BO108)*Percapita/30*FR$4+(BN106+BN107+BN108+BP106+BP107+BP108)*Cadeirante/30*FR$4,IF(C106=3,IF(BM109+BO109=10,Fixo/30*FR$4+(BM106+BM107+BM108+BO106+BO107+BO108)*Percapita/30*FR$4+(BN109+BP109)*Cadeirante/30*FR$4,IF(BM109+BO109&lt;=9,(BM109+BO109)*Crechee/30*FR$4)+(BN109+BP109)*Cadeirante/30*FR$4+(BM106+BM107+BM108+BO106+BO107+BO108)*Percapita/30*FR$4)+IF(BM109+BO109&gt;=11,Fixo/30*FR$4+(BM109+BO109-10)*Crechee/30*FR$4,0),IF(C106=2,IF(BN106+BN107+BN108+BN109+BP106+BP107+BP108+BP109=1,Cadeirante/30*FR$4,IF(BN106+BN107+BN108+BN109+BP106+BP107+BP108+BP109=2,Fixo/30*FR$4,IF(BN106+BN107+BN108+BN109+BP106+BP107+BP108+BP109&gt;2,Fixo/30*FR$4+(BN106+BN107+BN108+BN109+BP106+BP107+BP108+BP109-2)*Cadeirante/30*FR$4)))+(BM106+BM107+BM108+BO106+BO107+BO108)*Percapita/30*FR$4+(BM109+BO109)*Crechee/30*FR$4,IF(C106=1,IF(BM106+BM107+BM108+BN106+BN107+BN108+BO106+BO107+BO108+BP106+BP107+BP108&lt;=15,(BM106+BM107+BM108+BO106+BO107+BO108)*Percapita/30*FR$4,IF(BM106+BM107+BM108+BN106+BN107+BN108+BO106+BO107+BO108+BP106+BP107+BP108&gt;=16,Fixo/30*FR$4+(BM106+BM107+BM108+BN106+BN107+BN108+BO106+BO107+BO108+BP106+BP107-16)*Percapita/30*FR$4))))))</f>
        <v>0</v>
      </c>
      <c r="FS106" s="177">
        <f>IF(C106=4,SUM(BQ106+BQ107+BQ108+BS106+BS107+BS108)*Percapita/30*FS$4+(BR106+BR107+BR108+BT106+BT107+BT108)*Cadeirante/30*FS$4,IF(C106=3,IF(BQ109+BS109=10,Fixo/30*FS$4+(BQ106+BQ107+BQ108+BS106+BS107+BS108)*Percapita/30*FS$4+(BR109+BT109)*Cadeirante/30*FS$4,IF(BQ109+BS109&lt;=9,(BQ109+BS109)*Crechee/30*FS$4)+(BR109+BT109)*Cadeirante/30*FS$4+(BQ106+BQ107+BQ108+BS106+BS107+BS108)*Percapita/30*FS$4)+IF(BQ109+BS109&gt;=11,Fixo/30*FS$4+(BQ109+BS109-10)*Crechee/30*FS$4,0),IF(C106=2,IF(BR106+BR107+BR108+BR109+BT106+BT107+BT108+BT109=1,Cadeirante/30*FS$4,IF(BR106+BR107+BR108+BR109+BT106+BT107+BT108+BT109=2,Fixo/30*FS$4,IF(BR106+BR107+BR108+BR109+BT106+BT107+BT108+BT109&gt;2,Fixo/30*FS$4+(BR106+BR107+BR108+BR109+BT106+BT107+BT108+BT109-2)*Cadeirante/30*FS$4)))+(BQ106+BQ107+BQ108+BS106+BS107+BS108)*Percapita/30*FS$4+(BQ109+BS109)*Crechee/30*FS$4,IF(C106=1,IF(BQ106+BQ107+BQ108+BR106+BR107+BR108+BS106+BS107+BS108+BT106+BT107+BT108&lt;=15,(BQ106+BQ107+BQ108+BS106+BS107+BS108)*Percapita/30*FS$4,IF(BQ106+BQ107+BQ108+BR106+BR107+BR108+BS106+BS107+BS108+BT106+BT107+BT108&gt;=16,Fixo/30*FS$4+(BQ106+BQ107+BQ108+BR106+BR107+BR108+BS106+BS107+BS108+BT106+BT107-16)*Percapita/30*FS$4))))))</f>
        <v>0</v>
      </c>
      <c r="FT106" s="177">
        <f>IF(C106=4,SUM(BU106+BU107+BU108+BW106+BW107+BW108)*Percapita/30*FT$4+(BV106+BV107+BV108+BX106+BX107+BX108)*Cadeirante/30*FT$4,IF(C106=3,IF(BU109+BW109=10,Fixo/30*FT$4+(BU106+BU107+BU108+BW106+BW107+BW108)*Percapita/30*FT$4+(BV109+BX109)*Cadeirante/30*FT$4,IF(BU109+BW109&lt;=9,(BU109+BW109)*Crechee/30*FT$4)+(BV109+BX109)*Cadeirante/30*FT$4+(BU106+BU107+BU108+BW106+BW107+BW108)*Percapita/30*FT$4)+IF(BU109+BW109&gt;=11,Fixo/30*FT$4+(BU109+BW109-10)*Crechee/30*FT$4,0),IF(C106=2,IF(BV106+BV107+BV108+BV109+BX106+BX107+BX108+BX109=1,Cadeirante/30*FT$4,IF(BV106+BV107+BV108+BV109+BX106+BX107+BX108+BX109=2,Fixo/30*FT$4,IF(BV106+BV107+BV108+BV109+BX106+BX107+BX108+BX109&gt;2,Fixo/30*FT$4+(BV106+BV107+BV108+BV109+BX106+BX107+BX108+BX109-2)*Cadeirante/30*FT$4)))+(BU106+BU107+BU108+BW106+BW107+BW108)*Percapita/30*FT$4+(BU109+BW109)*Crechee/30*FT$4,IF(C106=1,IF(BU106+BU107+BU108+BV106+BV107+BV108+BW106+BW107+BW108+BX106+BX107+BX108&lt;=15,(BU106+BU107+BU108+BW106+BW107+BW108)*Percapita/30*FT$4,IF(BU106+BU107+BU108+BV106+BV107+BV108+BW106+BW107+BW108+BX106+BX107+BX108&gt;=16,Fixo/30*FT$4+(BU106+BU107+BU108+BV106+BV107+BV108+BW106+BW107+BW108+BX106+BX107-16)*Percapita/30*FT$4))))))</f>
        <v>0</v>
      </c>
      <c r="FU106" s="177">
        <f>IF(C106=4,SUM(BY106+BY107+BY108+CA106+CA107+CA108)*Percapita/30*FU$4+(BZ106+BZ107+BZ108+CB106+CB107+CB108)*Cadeirante/30*FU$4,IF(C106=3,IF(BY109+CA109=10,Fixo/30*FU$4+(BY106+BY107+BY108+CA106+CA107+CA108)*Percapita/30*FU$4+(BZ109+CB109)*Cadeirante/30*FU$4,IF(BY109+CA109&lt;=9,(BY109+CA109)*Crechee/30*FU$4)+(BZ109+CB109)*Cadeirante/30*FU$4+(BY106+BY107+BY108+CA106+CA107+CA108)*Percapita/30*FU$4)+IF(BY109+CA109&gt;=11,Fixo/30*FU$4+(BY109+CA109-10)*Crechee/30*FU$4,0),IF(C106=2,IF(BZ106+BZ107+BZ108+BZ109+CB106+CB107+CB108+CB109=1,Cadeirante/30*FU$4,IF(BZ106+BZ107+BZ108+BZ109+CB106+CB107+CB108+CB109=2,Fixo/30*FU$4,IF(BZ106+BZ107+BZ108+BZ109+CB106+CB107+CB108+CB109&gt;2,Fixo/30*FU$4+(BZ106+BZ107+BZ108+BZ109+CB106+CB107+CB108+CB109-2)*Cadeirante/30*FU$4)))+(BY106+BY107+BY108+CA106+CA107+CA108)*Percapita/30*FU$4+(BY109+CA109)*Crechee/30*FU$4,IF(C106=1,IF(BY106+BY107+BY108+BZ106+BZ107+BZ108+CA106+CA107+CA108+CB106+CB107+CB108&lt;=15,(BY106+BY107+BY108+CA106+CA107+CA108)*Percapita/30*FU$4,IF(BY106+BY107+BY108+BZ106+BZ107+BZ108+CA106+CA107+CA108+CB106+CB107+CB108&gt;=16,Fixo/30*FU$4+(BY106+BY107+BY108+BZ106+BZ107+BZ108+CA106+CA107+CA108+CB106+CB107-16)*Percapita/30*FU$4))))))</f>
        <v>0</v>
      </c>
      <c r="FV106" s="177">
        <f>IF(C106=4,SUM(CC106+CC107+CC108+CE106+CE107+CE108)*Percapita/30*FV$4+(CD106+CD107+CD108+CF106+CF107+CF108)*Cadeirante/30*FV$4,IF(C106=3,IF(CC109+CE109=10,Fixo/30*FV$4+(CC106+CC107+CC108+CE106+CE107+CE108)*Percapita/30*FV$4+(CD109+CF109)*Cadeirante/30*FV$4,IF(CC109+CE109&lt;=9,(CC109+CE109)*Crechee/30*FV$4)+(CD109+CF109)*Cadeirante/30*FV$4+(CC106+CC107+CC108+CE106+CE107+CE108)*Percapita/30*FV$4)+IF(CC109+CE109&gt;=11,Fixo/30*FV$4+(CC109+CE109-10)*Crechee/30*FV$4,0),IF(C106=2,IF(CD106+CD107+CD108+CD109+CF106+CF107+CF108+CF109=1,Cadeirante/30*FV$4,IF(CD106+CD107+CD108+CD109+CF106+CF107+CF108+CF109=2,Fixo/30*FV$4,IF(CD106+CD107+CD108+CD109+CF106+CF107+CF108+CF109&gt;2,Fixo/30*FV$4+(CD106+CD107+CD108+CD109+CF106+CF107+CF108+CF109-2)*Cadeirante/30*FV$4)))+(CC106+CC107+CC108+CE106+CE107+CE108)*Percapita/30*FV$4+(CC109+CE109)*Crechee/30*FV$4,IF(C106=1,IF(CC106+CC107+CC108+CD106+CD107+CD108+CE106+CE107+CE108+CF106+CF107+CF108&lt;=15,(CC106+CC107+CC108+CE106+CE107+CE108)*Percapita/30*FV$4,IF(CC106+CC107+CC108+CD106+CD107+CD108+CE106+CE107+CE108+CF106+CF107+CF108&gt;=16,Fixo/30*FV$4+(CC106+CC107+CC108+CD106+CD107+CD108+CE106+CE107+CE108+CF106+CF107-16)*Percapita/30*FV$4))))))</f>
        <v>0</v>
      </c>
      <c r="FW106" s="177">
        <f>IF(C106=4,SUM(CG106+CG107+CG108+CI106+CI107+CI108)*Percapita/30*FW$4+(CH106+CH107+CH108+CJ106+CJ107+CJ108)*Cadeirante/30*FW$4,IF(C106=3,IF(CG109+CI109=10,Fixo/30*FW$4+(CG106+CG107+CG108+CI106+CI107+CI108)*Percapita/30*FW$4+(CH109+CJ109)*Cadeirante/30*FW$4,IF(CG109+CI109&lt;=9,(CG109+CI109)*Crechee/30*FW$4)+(CH109+CJ109)*Cadeirante/30*FW$4+(CG106+CG107+CG108+CI106+CI107+CI108)*Percapita/30*FW$4)+IF(CG109+CI109&gt;=11,Fixo/30*FW$4+(CG109+CI109-10)*Crechee/30*FW$4,0),IF(C106=2,IF(CH106+CH107+CH108+CH109+CJ106+CJ107+CJ108+CJ109=1,Cadeirante/30*FW$4,IF(CH106+CH107+CH108+CH109+CJ106+CJ107+CJ108+CJ109=2,Fixo/30*FW$4,IF(CH106+CH107+CH108+CH109+CJ106+CJ107+CJ108+CJ109&gt;2,Fixo/30*FW$4+(CH106+CH107+CH108+CH109+CJ106+CJ107+CJ108+CJ109-2)*Cadeirante/30*FW$4)))+(CG106+CG107+CG108+CI106+CI107+CI108)*Percapita/30*FW$4+(CG109+CI109)*Crechee/30*FW$4,IF(C106=1,IF(CG106+CG107+CG108+CH106+CH107+CH108+CI106+CI107+CI108+CJ106+CJ107+CJ108&lt;=15,(CG106+CG107+CG108+CI106+CI107+CI108)*Percapita/30*FW$4,IF(CG106+CG107+CG108+CH106+CH107+CH108+CI106+CI107+CI108+CJ106+CJ107+CJ108&gt;=16,Fixo/30*FW$4+(CG106+CG107+CG108+CH106+CH107+CH108+CI106+CI107+CI108+CJ106+CJ107-16)*Percapita/30*FW$4))))))</f>
        <v>0</v>
      </c>
      <c r="FX106" s="177">
        <f>IF(C106=4,SUM(CK106+CK107+CK108+CM106+CM107+CM108)*Percapita/30*FX$4+(CL106+CL107+CL108+CN106+CN107+CN108)*Cadeirante/30*FX$4,IF(C106=3,IF(CK109+CM109=10,Fixo/30*FX$4+(CK106+CK107+CK108+CM106+CM107+CM108)*Percapita/30*FX$4+(CL109+CN109)*Cadeirante/30*FX$4,IF(CK109+CM109&lt;=9,(CK109+CM109)*Crechee/30*FX$4)+(CL109+CN109)*Cadeirante/30*FX$4+(CK106+CK107+CK108+CM106+CM107+CM108)*Percapita/30*FX$4)+IF(CK109+CM109&gt;=11,Fixo/30*FX$4+(CK109+CM109-10)*Crechee/30*FX$4,0),IF(C106=2,IF(CL106+CL107+CL108+CL109+CN106+CN107+CN108+CN109=1,Cadeirante/30*FX$4,IF(CL106+CL107+CL108+CL109+CN106+CN107+CN108+CN109=2,Fixo/30*FX$4,IF(CL106+CL107+CL108+CL109+CN106+CN107+CN108+CN109&gt;2,Fixo/30*FX$4+(CL106+CL107+CL108+CL109+CN106+CN107+CN108+CN109-2)*Cadeirante/30*FX$4)))+(CK106+CK107+CK108+CM106+CM107+CM108)*Percapita/30*FX$4+(CK109+CM109)*Crechee/30*FX$4,IF(C106=1,IF(CK106+CK107+CK108+CL106+CL107+CL108+CM106+CM107+CM108+CN106+CN107+CN108&lt;=15,(CK106+CK107+CK108+CM106+CM107+CM108)*Percapita/30*FX$4,IF(CK106+CK107+CK108+CL106+CL107+CL108+CM106+CM107+CM108+CN106+CN107+CN108&gt;=16,Fixo/30*FX$4+(CK106+CK107+CK108+CL106+CL107+CL108+CM106+CM107+CM108+CN106+CN107-16)*Percapita/30*FX$4))))))</f>
        <v>0</v>
      </c>
      <c r="FY106" s="177">
        <f>IF(C106=4,SUM(CO106+CO107+CO108+CQ106+CQ107+CQ108)*Percapita/30*FY$4+(CP106+CP107+CP108+CR106+CR107+CR108)*Cadeirante/30*FY$4,IF(C106=3,IF(CO109+CQ109=10,Fixo/30*FY$4+(CO106+CO107+CO108+CQ106+CQ107+CQ108)*Percapita/30*FY$4+(CP109+CR109)*Cadeirante/30*FY$4,IF(CO109+CQ109&lt;=9,(CO109+CQ109)*Crechee/30*FY$4)+(CP109+CR109)*Cadeirante/30*FY$4+(CO106+CO107+CO108+CQ106+CQ107+CQ108)*Percapita/30*FY$4)+IF(CO109+CQ109&gt;=11,Fixo/30*FY$4+(CO109+CQ109-10)*Crechee/30*FY$4,0),IF(C106=2,IF(CP106+CP107+CP108+CP109+CR106+CR107+CR108+CR109=1,Cadeirante/30*FY$4,IF(CP106+CP107+CP108+CP109+CR106+CR107+CR108+CR109=2,Fixo/30*FY$4,IF(CP106+CP107+CP108+CP109+CR106+CR107+CR108+CR109&gt;2,Fixo/30*FY$4+(CP106+CP107+CP108+CP109+CR106+CR107+CR108+CR109-2)*Cadeirante/30*FY$4)))+(CO106+CO107+CO108+CQ106+CQ107+CQ108)*Percapita/30*FY$4+(CO109+CQ109)*Crechee/30*FY$4,IF(C106=1,IF(CO106+CO107+CO108+CP106+CP107+CP108+CQ106+CQ107+CQ108+CR106+CR107+CR108&lt;=15,(CO106+CO107+CO108+CQ106+CQ107+CQ108)*Percapita/30*FY$4,IF(CO106+CO107+CO108+CP106+CP107+CP108+CQ106+CQ107+CQ108+CR106+CR107+CR108&gt;=16,Fixo/30*FY$4+(CO106+CO107+CO108+CP106+CP107+CP108+CQ106+CQ107+CQ108+CR106+CR107-16)*Percapita/30*FY$4))))))</f>
        <v>0</v>
      </c>
      <c r="FZ106" s="177">
        <f>IF(C106=4,SUM(CS106+CS107+CS108+CU106+CU107+CU108)*Percapita/30*FZ$4+(CT106+CT107+CT108+CV106+CV107+CV108)*Cadeirante/30*FZ$4,IF(C106=3,IF(CS109+CU109=10,Fixo/30*FZ$4+(CS106+CS107+CS108+CU106+CU107+CU108)*Percapita/30*FZ$4+(CT109+CV109)*Cadeirante/30*FZ$4,IF(CS109+CU109&lt;=9,(CS109+CU109)*Crechee/30*FZ$4)+(CT109+CV109)*Cadeirante/30*FZ$4+(CS106+CS107+CS108+CU106+CU107+CU108)*Percapita/30*FZ$4)+IF(CS109+CU109&gt;=11,Fixo/30*FZ$4+(CS109+CU109-10)*Crechee/30*FZ$4,0),IF(C106=2,IF(CT106+CT107+CT108+CT109+CV106+CV107+CV108+CV109=1,Cadeirante/30*FZ$4,IF(CT106+CT107+CT108+CT109+CV106+CV107+CV108+CV109=2,Fixo/30*FZ$4,IF(CT106+CT107+CT108+CT109+CV106+CV107+CV108+CV109&gt;2,Fixo/30*FZ$4+(CT106+CT107+CT108+CT109+CV106+CV107+CV108+CV109-2)*Cadeirante/30*FZ$4)))+(CS106+CS107+CS108+CU106+CU107+CU108)*Percapita/30*FZ$4+(CS109+CU109)*Crechee/30*FZ$4,IF(C106=1,IF(CS106+CS107+CS108+CT106+CT107+CT108+CU106+CU107+CU108+CV106+CV107+CV108&lt;=15,(CS106+CS107+CS108+CU106+CU107+CU108)*Percapita/30*FZ$4,IF(CS106+CS107+CS108+CT106+CT107+CT108+CU106+CU107+CU108+CV106+CV107+CV108&gt;=16,Fixo/30*FZ$4+(CS106+CS107+CS108+CT106+CT107+CT108+CU106+CU107+CU108+CV106+CV107-16)*Percapita/30*FZ$4))))))</f>
        <v>0</v>
      </c>
      <c r="GA106" s="177">
        <f>IF(C106=4,SUM(CW106+CW107+CW108+CY106+CY107+CY108)*Percapita/30*GA$4+(CX106+CX107+CX108+CZ106+CZ107+CZ108)*Cadeirante/30*GA$4,IF(C106=3,IF(CW109+CY109=10,Fixo/30*GA$4+(CW106+CW107+CW108+CY106+CY107+CY108)*Percapita/30*GA$4+(CX109+CZ109)*Cadeirante/30*GA$4,IF(CW109+CY109&lt;=9,(CW109+CY109)*Crechee/30*GA$4)+(CX109+CZ109)*Cadeirante/30*GA$4+(CW106+CW107+CW108+CY106+CY107+CY108)*Percapita/30*GA$4)+IF(CW109+CY109&gt;=11,Fixo/30*GA$4+(CW109+CY109-10)*Crechee/30*GA$4,0),IF(C106=2,IF(CX106+CX107+CX108+CX109+CZ106+CZ107+CZ108+CZ109=1,Cadeirante/30*GA$4,IF(CX106+CX107+CX108+CX109+CZ106+CZ107+CZ108+CZ109=2,Fixo/30*GA$4,IF(CX106+CX107+CX108+CX109+CZ106+CZ107+CZ108+CZ109&gt;2,Fixo/30*GA$4+(CX106+CX107+CX108+CX109+CZ106+CZ107+CZ108+CZ109-2)*Cadeirante/30*GA$4)))+(CW106+CW107+CW108+CY106+CY107+CY108)*Percapita/30*GA$4+(CW109+CY109)*Crechee/30*GA$4,IF(C106=1,IF(CW106+CW107+CW108+CX106+CX107+CX108+CY106+CY107+CY108+CZ106+CZ107+CZ108&lt;=15,(CW106+CW107+CW108+CY106+CY107+CY108)*Percapita/30*GA$4,IF(CW106+CW107+CW108+CX106+CX107+CX108+CY106+CY107+CY108+CZ106+CZ107+CZ108&gt;=16,Fixo/30*GA$4+(CW106+CW107+CW108+CX106+CX107+CX108+CY106+CY107+CY108+CZ106+CZ107-16)*Percapita/30*GA$4))))))</f>
        <v>0</v>
      </c>
      <c r="GB106" s="177">
        <f>IF(C106=4,SUM(DA106+DA107+DA108+DC106+DC107+DC108)*Percapita/30*GB$4+(DB106+DB107+DB108+DD106+DD107+DD108)*Cadeirante/30*GB$4,IF(C106=3,IF(DA109+DC109=10,Fixo/30*GB$4+(DA106+DA107+DA108+DC106+DC107+DC108)*Percapita/30*GB$4+(DB109+DD109)*Cadeirante/30*GB$4,IF(DA109+DC109&lt;=9,(DA109+DC109)*Crechee/30*GB$4)+(DB109+DD109)*Cadeirante/30*GB$4+(DA106+DA107+DA108+DC106+DC107+DC108)*Percapita/30*GB$4)+IF(DA109+DC109&gt;=11,Fixo/30*GB$4+(DA109+DC109-10)*Crechee/30*GB$4,0),IF(C106=2,IF(DB106+DB107+DB108+DB109+DD106+DD107+DD108+DD109=1,Cadeirante/30*GB$4,IF(DB106+DB107+DB108+DB109+DD106+DD107+DD108+DD109=2,Fixo/30*GB$4,IF(DB106+DB107+DB108+DB109+DD106+DD107+DD108+DD109&gt;2,Fixo/30*GB$4+(DB106+DB107+DB108+DB109+DD106+DD107+DD108+DD109-2)*Cadeirante/30*GB$4)))+(DA106+DA107+DA108+DC106+DC107+DC108)*Percapita/30*GB$4+(DA109+DC109)*Crechee/30*GB$4,IF(C106=1,IF(DA106+DA107+DA108+DB106+DB107+DB108+DC106+DC107+DC108+DD106+DD107+DD108&lt;=15,(DA106+DA107+DA108+DC106+DC107+DC108)*Percapita/30*GB$4,IF(DA106+DA107+DA108+DB106+DB107+DB108+DC106+DC107+DC108+DD106+DD107+DD108&gt;=16,Fixo/30*GB$4+(DA106+DA107+DA108+DB106+DB107+DB108+DC106+DC107+DC108+DD106+DD107-16)*Percapita/30*GB$4))))))</f>
        <v>0</v>
      </c>
      <c r="GC106" s="177">
        <f>IF(C106=4,SUM(DE106+DE107+DE108+DG106+DG107+DG108)*Percapita/30*GC$4+(DF106+DF107+DF108+DH106+DH107+DH108)*Cadeirante/30*GC$4,IF(C106=3,IF(DE109+DG109=10,Fixo/30*GC$4+(DE106+DE107+DE108+DG106+DG107+DG108)*Percapita/30*GC$4+(DF109+DH109)*Cadeirante/30*GC$4,IF(DE109+DG109&lt;=9,(DE109+DG109)*Crechee/30*GC$4)+(DF109+DH109)*Cadeirante/30*GC$4+(DE106+DE107+DE108+DG106+DG107+DG108)*Percapita/30*GC$4)+IF(DE109+DG109&gt;=11,Fixo/30*GC$4+(DE109+DG109-10)*Crechee/30*GC$4,0),IF(C106=2,IF(DF106+DF107+DF108+DF109+DH106+DH107+DH108+DH109=1,Cadeirante/30*GC$4,IF(DF106+DF107+DF108+DF109+DH106+DH107+DH108+DH109=2,Fixo/30*GC$4,IF(DF106+DF107+DF108+DF109+DH106+DH107+DH108+DH109&gt;2,Fixo/30*GC$4+(DF106+DF107+DF108+DF109+DH106+DH107+DH108+DH109-2)*Cadeirante/30*GC$4)))+(DE106+DE107+DE108+DG106+DG107+DG108)*Percapita/30*GC$4+(DE109+DG109)*Crechee/30*GC$4,IF(C106=1,IF(DE106+DE107+DE108+DF106+DF107+DF108+DG106+DG107+DG108+DH106+DH107+DH108&lt;=15,(DE106+DE107+DE108+DG106+DG107+DG108)*Percapita/30*GC$4,IF(DE106+DE107+DE108+DF106+DF107+DF108+DG106+DG107+DG108+DH106+DH107+DH108&gt;=16,Fixo/30*GC$4+(DE106+DE107+DE108+DF106+DF107+DF108+DG106+DG107+DG108+DH106+DH107-16)*Percapita/30*GC$4))))))</f>
        <v>0</v>
      </c>
      <c r="GD106" s="177">
        <f>IF(C106=4,SUM(DI106+DI107+DI108+DK106+DK107+DK108)*Percapita/30*GD$4+(DJ106+DJ107+DJ108+DL106+DL107+DL108)*Cadeirante/30*GD$4,IF(C106=3,IF(DI109+DK109=10,Fixo/30*GD$4+(DI106+DI107+DI108+DK106+DK107+DK108)*Percapita/30*GD$4+(DJ109+DL109)*Cadeirante/30*GD$4,IF(DI109+DK109&lt;=9,(DI109+DK109)*Crechee/30*GD$4)+(DJ109+DL109)*Cadeirante/30*GD$4+(DI106+DI107+DI108+DK106+DK107+DK108)*Percapita/30*GD$4)+IF(DI109+DK109&gt;=11,Fixo/30*GD$4+(DI109+DK109-10)*Crechee/30*GD$4,0),IF(C106=2,IF(DJ106+DJ107+DJ108+DJ109+DL106+DL107+DL108+DL109=1,Cadeirante/30*GD$4,IF(DJ106+DJ107+DJ108+DJ109+DL106+DL107+DL108+DL109=2,Fixo/30*GD$4,IF(DJ106+DJ107+DJ108+DJ109+DL106+DL107+DL108+DL109&gt;2,Fixo/30*GD$4+(DJ106+DJ107+DJ108+DJ109+DL106+DL107+DL108+DL109-2)*Cadeirante/30*GD$4)))+(DI106+DI107+DI108+DK106+DK107+DK108)*Percapita/30*GD$4+(DI109+DK109)*Crechee/30*GD$4,IF(C106=1,IF(DI106+DI107+DI108+DJ106+DJ107+DJ108+DK106+DK107+DK108+DL106+DL107+DL108&lt;=15,(DI106+DI107+DI108+DK106+DK107+DK108)*Percapita/30*GD$4,IF(DI106+DI107+DI108+DJ106+DJ107+DJ108+DK106+DK107+DK108+DL106+DL107+DL108&gt;=16,Fixo/30*GD$4+(DI106+DI107+DI108+DJ106+DJ107+DJ108+DK106+DK107+DK108+DL106+DL107-16)*Percapita/30*GD$4))))))</f>
        <v>0</v>
      </c>
      <c r="GE106" s="177">
        <f>IF(C106=4,SUM(DM106+DM107+DM108+DO106+DO107+DO108)*Percapita/30*GE$4+(DN106+DN107+DN108+DP106+DP107+DP108)*Cadeirante/30*GE$4,IF(C106=3,IF(DM109+DO109=10,Fixo/30*GE$4+(DM106+DM107+DM108+DO106+DO107+DO108)*Percapita/30*GE$4+(DN109+DP109)*Cadeirante/30*GE$4,IF(DM109+DO109&lt;=9,(DM109+DO109)*Crechee/30*GE$4)+(DN109+DP109)*Cadeirante/30*GE$4+(DM106+DM107+DM108+DO106+DO107+DO108)*Percapita/30*GE$4)+IF(DM109+DO109&gt;=11,Fixo/30*GE$4+(DM109+DO109-10)*Crechee/30*GE$4,0),IF(C106=2,IF(DN106+DN107+DN108+DN109+DP106+DP107+DP108+DP109=1,Cadeirante/30*GE$4,IF(DN106+DN107+DN108+DN109+DP106+DP107+DP108+DP109=2,Fixo/30*GE$4,IF(DN106+DN107+DN108+DN109+DP106+DP107+DP108+DP109&gt;2,Fixo/30*GE$4+(DN106+DN107+DN108+DN109+DP106+DP107+DP108+DP109-2)*Cadeirante/30*GE$4)))+(DM106+DM107+DM108+DO106+DO107+DO108)*Percapita/30*GE$4+(DM109+DO109)*Crechee/30*GE$4,IF(C106=1,IF(DM106+DM107+DM108+DN106+DN107+DN108+DO106+DO107+DO108+DP106+DP107+DP108&lt;=15,(DM106+DM107+DM108+DO106+DO107+DO108)*Percapita/30*GE$4,IF(DM106+DM107+DM108+DN106+DN107+DN108+DO106+DO107+DO108+DP106+DP107+DP108&gt;=16,Fixo/30*GE$4+(DM106+DM107+DM108+DN106+DN107+DN108+DO106+DO107+DO108+DP106+DP107-16)*Percapita/30*GE$4))))))</f>
        <v>0</v>
      </c>
      <c r="GF106" s="177">
        <f>IF(C106=4,SUM(DQ106+DQ107+DQ108+DS106+DS107+DS108)*Percapita/30*GF$4+(DR106+DR107+DR108+DT106+DT107+DT108)*Cadeirante/30*GF$4,IF(C106=3,IF(DQ109+DS109=10,Fixo/30*GF$4+(DQ106+DQ107+DQ108+DS106+DS107+DS108)*Percapita/30*GF$4+(DR109+DT109)*Cadeirante/30*GF$4,IF(DQ109+DS109&lt;=9,(DQ109+DS109)*Crechee/30*GF$4)+(DR109+DT109)*Cadeirante/30*GF$4+(DQ106+DQ107+DQ108+DS106+DS107+DS108)*Percapita/30*GF$4)+IF(DQ109+DS109&gt;=11,Fixo/30*GF$4+(DQ109+DS109-10)*Crechee/30*GF$4,0),IF(C106=2,IF(DR106+DR107+DR108+DR109+DT106+DT107+DT108+DT109=1,Cadeirante/30*GF$4,IF(DR106+DR107+DR108+DR109+DT106+DT107+DT108+DT109=2,Fixo/30*GF$4,IF(DR106+DR107+DR108+DR109+DT106+DT107+DT108+DT109&gt;2,Fixo/30*GF$4+(DR106+DR107+DR108+DR109+DT106+DT107+DT108+DT109-2)*Cadeirante/30*GF$4)))+(DQ106+DQ107+DQ108+DS106+DS107+DS108)*Percapita/30*GF$4+(DQ109+DS109)*Crechee/30*GF$4,IF(C106=1,IF(DQ106+DQ107+DQ108+DR106+DR107+DR108+DS106+DS107+DS108+DT106+DT107+DT108&lt;=15,(DQ106+DQ107+DQ108+DS106+DS107+DS108)*Percapita/30*GF$4,IF(DQ106+DQ107+DQ108+DR106+DR107+DR108+DS106+DS107+DS108+DT106+DT107+DT108&gt;=16,Fixo/30*GF$4+(DQ106+DQ107+DQ108+DR106+DR107+DR108+DS106+DS107+DS108+DT106+DT107-16)*Percapita/30*GF$4))))))</f>
        <v>0</v>
      </c>
      <c r="GG106" s="177">
        <f>IF(C106=4,SUM(DU106+DU107+DU108+DW106+DW107+DW108)*Percapita/30*GG$4+(DV106+DV107+DV108+DX106+DX107+DX108)*Cadeirante/30*GG$4,IF(C106=3,IF(DU109+DW109=10,Fixo/30*GG$4+(DU106+DU107+DU108+DW106+DW107+DW108)*Percapita/30*GG$4+(DV109+DX109)*Cadeirante/30*GG$4,IF(DU109+DW109&lt;=9,(DU109+DW109)*Crechee/30*GG$4)+(DV109+DX109)*Cadeirante/30*GG$4+(DU106+DU107+DU108+DW106+DW107+DW108)*Percapita/30*GG$4)+IF(DU109+DW109&gt;=11,Fixo/30*GG$4+(DU109+DW109-10)*Crechee/30*GG$4,0),IF(C106=2,IF(DV106+DV107+DV108+DV109+DX106+DX107+DX108+DX109=1,Cadeirante/30*GG$4,IF(DV106+DV107+DV108+DV109+DX106+DX107+DX108+DX109=2,Fixo/30*GG$4,IF(DV106+DV107+DV108+DV109+DX106+DX107+DX108+DX109&gt;2,Fixo/30*GG$4+(DV106+DV107+DV108+DV109+DX106+DX107+DX108+DX109-2)*Cadeirante/30*GG$4)))+(DU106+DU107+DU108+DW106+DW107+DW108)*Percapita/30*GG$4+(DU109+DW109)*Crechee/30*GG$4,IF(C106=1,IF(DU106+DU107+DU108+DV106+DV107+DV108+DW106+DW107+DW108+DX106+DX107+DX108&lt;=15,(DU106+DU107+DU108+DW106+DW107+DW108)*Percapita/30*GG$4,IF(DU106+DU107+DU108+DV106+DV107+DV108+DW106+DW107+DW108+DX106+DX107+DX108&gt;=16,Fixo/30*GG$4+(DU106+DU107+DU108+DV106+DV107+DV108+DW106+DW107+DW108+DX106+DX107-16)*Percapita/30*GG$4))))))</f>
        <v>0</v>
      </c>
      <c r="GH106" s="177">
        <f>IF(C106=4,SUM(DY106+DY107+DY108+EA106+EA107+EA108)*Percapita/30*GH$4+(DZ106+DZ107+DZ108+EB106+EB107+EB108)*Cadeirante/30*GH$4,IF(C106=3,IF(DY109+EA109=10,Fixo/30*GH$4+(DY106+DY107+DY108+EA106+EA107+EA108)*Percapita/30*GH$4+(DZ109+EB109)*Cadeirante/30*GH$4,IF(DY109+EA109&lt;=9,(DY109+EA109)*Crechee/30*GH$4)+(DZ109+EB109)*Cadeirante/30*GH$4+(DY106+DY107+DY108+EA106+EA107+EA108)*Percapita/30*GH$4)+IF(DY109+EA109&gt;=11,Fixo/30*GH$4+(DY109+EA109-10)*Crechee/30*GH$4,0),IF(C106=2,IF(DZ106+DZ107+DZ108+DZ109+EB106+EB107+EB108+EB109=1,Cadeirante/30*GH$4,IF(DZ106+DZ107+DZ108+DZ109+EB106+EB107+EB108+EB109=2,Fixo/30*GH$4,IF(DZ106+DZ107+DZ108+DZ109+EB106+EB107+EB108+EB109&gt;2,Fixo/30*GH$4+(DZ106+DZ107+DZ108+DZ109+EB106+EB107+EB108+EB109-2)*Cadeirante/30*GH$4)))+(DY106+DY107+DY108+EA106+EA107+EA108)*Percapita/30*GH$4+(DY109+EA109)*Crechee/30*GH$4,IF(C106=1,IF(DY106+DY107+DY108+DZ106+DZ107+DZ108+EA106+EA107+EA108+EB106+EB107+EB108&lt;=15,(DY106+DY107+DY108+EA106+EA107+EA108)*Percapita/30*GH$4,IF(DY106+DY107+DY108+DZ106+DZ107+DZ108+EA106+EA107+EA108+EB106+EB107+EB108&gt;=16,Fixo/30*GH$4+(DY106+DY107+DY108+DZ106+DZ107+DZ108+EA106+EA107+EA108+EB106+EB107-16)*Percapita/30*GH$4))))))</f>
        <v>0</v>
      </c>
      <c r="GI106" s="177">
        <f>IF(C106=4,SUM(EC106+EC107+EC108+EE106+EE107+EE108)*Percapita/30*GI$4+(ED106+ED107+ED108+EF106+EF107+EF108)*Cadeirante/30*GI$4,IF(C106=3,IF(EC109+EE109=10,Fixo/30*GI$4+(EC106+EC107+EC108+EE106+EE107+EE108)*Percapita/30*GI$4+(ED109+EF109)*Cadeirante/30*GI$4,IF(EC109+EE109&lt;=9,(EC109+EE109)*Crechee/30*GI$4)+(ED109+EF109)*Cadeirante/30*GI$4+(EC106+EC107+EC108+EE106+EE107+EE108)*Percapita/30*GI$4)+IF(EC109+EE109&gt;=11,Fixo/30*GI$4+(EC109+EE109-10)*Crechee/30*GI$4,0),IF(C106=2,IF(ED106+ED107+ED108+ED109+EF106+EF107+EF108+EF109=1,Cadeirante/30*GI$4,IF(ED106+ED107+ED108+ED109+EF106+EF107+EF108+EF109=2,Fixo/30*GI$4,IF(ED106+ED107+ED108+ED109+EF106+EF107+EF108+EF109&gt;2,Fixo/30*GI$4+(ED106+ED107+ED108+ED109+EF106+EF107+EF108+EF109-2)*Cadeirante/30*GI$4)))+(EC106+EC107+EC108+EE106+EE107+EE108)*Percapita/30*GI$4+(EC109+EE109)*Crechee/30*GI$4,IF(C106=1,IF(EC106+EC107+EC108+ED106+ED107+ED108+EE106+EE107+EE108+EF106+EF107+EF108&lt;=15,(EC106+EC107+EC108+EE106+EE107+EE108)*Percapita/30*GI$4,IF(EC106+EC107+EC108+ED106+ED107+ED108+EE106+EE107+EE108+EF106+EF107+EF108&gt;=16,Fixo/30*GI$4+(EC106+EC107+EC108+ED106+ED107+ED108+EE106+EE107+EE108+EF106+EF107-16)*Percapita/30*GI$4))))))</f>
        <v>0</v>
      </c>
      <c r="GJ106" s="177">
        <f>IF(C106=4,SUM(EG106+EG107+EG108+EI106+EI107+EI108)*Percapita/30*GJ$4+(EH106+EH107+EH108+EJ106+EJ107+EJ108)*Cadeirante/30*GJ$4,IF(C106=3,IF(EG109+EI109=10,Fixo/30*GJ$4+(EG106+EG107+EG108+EI106+EI107+EI108)*Percapita/30*GJ$4+(EH109+EJ109)*Cadeirante/30*GJ$4,IF(EG109+EI109&lt;=9,(EG109+EI109)*Crechee/30*GJ$4)+(EH109+EJ109)*Cadeirante/30*GJ$4+(EG106+EG107+EG108+EI106+EI107+EI108)*Percapita/30*GJ$4)+IF(EG109+EI109&gt;=11,Fixo/30*GJ$4+(EG109+EI109-10)*Crechee/30*GJ$4,0),IF(C106=2,IF(EH106+EH107+EH108+EH109+EJ106+EJ107+EJ108+EJ109=1,Cadeirante/30*GJ$4,IF(EH106+EH107+EH108+EH109+EJ106+EJ107+EJ108+EJ109=2,Fixo/30*GJ$4,IF(EH106+EH107+EH108+EH109+EJ106+EJ107+EJ108+EJ109&gt;2,Fixo/30*GJ$4+(EH106+EH107+EH108+EH109+EJ106+EJ107+EJ108+EJ109-2)*Cadeirante/30*GJ$4)))+(EG106+EG107+EG108+EI106+EI107+EI108)*Percapita/30*GJ$4+(EG109+EI109)*Crechee/30*GJ$4,IF(C106=1,IF(EG106+EG107+EG108+EH106+EH107+EH108+EI106+EI107+EI108+EJ106+EJ107+EJ108&lt;=15,(EG106+EG107+EG108+EI106+EI107+EI108)*Percapita/30*GJ$4,IF(EG106+EG107+EG108+EH106+EH107+EH108+EI106+EI107+EI108+EJ106+EJ107+EJ108&gt;=16,Fixo/30*GJ$4+(EG106+EG107+EG108+EH106+EH107+EH108+EI106+EI107+EI108+EJ106+EJ107-16)*Percapita/30*GJ$4))))))</f>
        <v>0</v>
      </c>
      <c r="GK106" s="178"/>
      <c r="GL106" s="103">
        <f t="shared" si="102"/>
        <v>0</v>
      </c>
      <c r="GM106" s="124"/>
      <c r="GN106" s="104">
        <f>SUMIF(V106:V109,"&lt;0")*Cadeirante/30*GN$4+SUMIF(X106:X109,"&lt;0")*Cadeirante/30*GN$4</f>
        <v>0</v>
      </c>
      <c r="GO106" s="104">
        <f>SUMIF(Z106:Z109,"&lt;0")*Cadeirante/30*GO$4+SUMIF(AB106:AB109,"&lt;0")*Cadeirante/30*GO$4</f>
        <v>0</v>
      </c>
      <c r="GP106" s="104">
        <f>SUMIF(AD106:AD109,"&lt;0")*Cadeirante/30*GP$4+SUMIF(AF106:AF109,"&lt;0")*Cadeirante/30*GP$4</f>
        <v>0</v>
      </c>
      <c r="GQ106" s="104">
        <f>SUMIF(AH106:AH109,"&lt;0")*Cadeirante/30*GQ$4+SUMIF(AJ106:AJ109,"&lt;0")*Cadeirante/30*GQ$4</f>
        <v>0</v>
      </c>
      <c r="GR106" s="104">
        <f>SUMIF(AL106:AL109,"&lt;0")*Cadeirante/30*GR$4+SUMIF(AN106:AN109,"&lt;0")*Cadeirante/30*GR$4</f>
        <v>0</v>
      </c>
      <c r="GS106" s="104">
        <f>SUMIF(AP106:AP109,"&lt;0")*Cadeirante/30*GS$4+SUMIF(AR106:AR109,"&lt;0")*Cadeirante/30*GS$4</f>
        <v>0</v>
      </c>
      <c r="GT106" s="104">
        <f>SUMIF(AT106:AT109,"&lt;0")*Cadeirante/30*GT$4+SUMIF(AV106:AV109,"&lt;0")*Cadeirante/30*GT$4</f>
        <v>0</v>
      </c>
      <c r="GU106" s="104">
        <f>SUMIF(AX106:AX109,"&lt;0")*Cadeirante/30*GU$4+SUMIF(AZ106:AZ109,"&lt;0")*Cadeirante/30*GU$4</f>
        <v>0</v>
      </c>
      <c r="GV106" s="104">
        <f>SUMIF(BB106:BB109,"&lt;0")*Cadeirante/30*GV$4+SUMIF(BD106:BD109,"&lt;0")*Cadeirante/30*GV$4</f>
        <v>0</v>
      </c>
      <c r="GW106" s="104">
        <f>SUMIF(BF106:BF109,"&lt;0")*Cadeirante/30*GW$4+SUMIF(BH106:BH109,"&lt;0")*Cadeirante/30*GW$4</f>
        <v>0</v>
      </c>
      <c r="GX106" s="104">
        <f>SUMIF(BJ106:BJ109,"&lt;0")*Cadeirante/30*GX$4+SUMIF(BL106:BL109,"&lt;0")*Cadeirante/30*GX$4</f>
        <v>0</v>
      </c>
      <c r="GY106" s="104">
        <f>SUMIF(BN106:BN109,"&lt;0")*Cadeirante/30*GY$4+SUMIF(BP106:BP109,"&lt;0")*Cadeirante/30*GY$4</f>
        <v>0</v>
      </c>
      <c r="GZ106" s="104">
        <f>SUMIF(BR106:BR109,"&lt;0")*Cadeirante/30*GZ$4+SUMIF(BT106:BT109,"&lt;0")*Cadeirante/30*GZ$4</f>
        <v>0</v>
      </c>
      <c r="HA106" s="104">
        <f>SUMIF(BV106:BV109,"&lt;0")*Cadeirante/30*HA$4+SUMIF(BX106:BX109,"&lt;0")*Cadeirante/30*HA$4</f>
        <v>0</v>
      </c>
      <c r="HB106" s="104">
        <f>SUMIF(BZ106:BZ109,"&lt;0")*Cadeirante/30*HB$4+SUMIF(CB106:CB109,"&lt;0")*Cadeirante/30*HB$4</f>
        <v>0</v>
      </c>
      <c r="HC106" s="104">
        <f>SUMIF(CD106:CD109,"&lt;0")*Cadeirante/30*HC$4+SUMIF(CF106:CF109,"&lt;0")*Cadeirante/30*HC$4</f>
        <v>0</v>
      </c>
      <c r="HD106" s="104">
        <f>SUMIF(CH106:CH109,"&lt;0")*Cadeirante/30*HD$4+SUMIF(CJ106:CJ109,"&lt;0")*Cadeirante/30*HD$4</f>
        <v>0</v>
      </c>
      <c r="HE106" s="104">
        <f>SUMIF(CL106:CL109,"&lt;0")*Cadeirante/30*HE$4+SUMIF(CN106:CN109,"&lt;0")*Cadeirante/30*HE$4</f>
        <v>0</v>
      </c>
      <c r="HF106" s="104">
        <f>SUMIF(CP106:CP109,"&lt;0")*Cadeirante/30*HF$4+SUMIF(CR106:CR109,"&lt;0")*Cadeirante/30*HF$4</f>
        <v>0</v>
      </c>
      <c r="HG106" s="104">
        <f>SUMIF(CT106:CT109,"&lt;0")*Cadeirante/30*HG$4+SUMIF(CV106:CV109,"&lt;0")*Cadeirante/30*HG$4</f>
        <v>0</v>
      </c>
      <c r="HH106" s="104">
        <f>SUMIF(CX106:CX109,"&lt;0")*Cadeirante/30*HH$4+SUMIF(CZ106:CZ109,"&lt;0")*Cadeirante/30*HH$4</f>
        <v>0</v>
      </c>
      <c r="HI106" s="104">
        <f>SUMIF(DB106:DB109,"&lt;0")*Cadeirante/30*HI$4+SUMIF(DD106:DD109,"&lt;0")*Cadeirante/30*HI$4</f>
        <v>0</v>
      </c>
      <c r="HJ106" s="104">
        <f>SUMIF(DF106:DF109,"&lt;0")*Cadeirante/30*HJ$4+SUMIF(DH106:DH109,"&lt;0")*Cadeirante/30*HJ$4</f>
        <v>0</v>
      </c>
      <c r="HK106" s="104">
        <f>SUMIF(DJ106:DJ109,"&lt;0")*Cadeirante/30*HK$4+SUMIF(DL106:DL109,"&lt;0")*Cadeirante/30*HK$4</f>
        <v>0</v>
      </c>
      <c r="HL106" s="104">
        <f>SUMIF(DN106:DN109,"&lt;0")*Cadeirante/30*HL$4+SUMIF(DP106:DP109,"&lt;0")*Cadeirante/30*HL$4</f>
        <v>0</v>
      </c>
      <c r="HM106" s="104">
        <f>SUMIF(DR106:DR109,"&lt;0")*Cadeirante/30*HM$4+SUMIF(DT106:DT109,"&lt;0")*Cadeirante/30*HM$4</f>
        <v>0</v>
      </c>
      <c r="HN106" s="104">
        <f>SUMIF(DV106:DV109,"&lt;0")*Cadeirante/30*HN$4+SUMIF(DX106:DX109,"&lt;0")*Cadeirante/30*HN$4</f>
        <v>0</v>
      </c>
      <c r="HO106" s="104">
        <f>SUMIF(DZ106:DZ109,"&lt;0")*Cadeirante/30*HO$4+SUMIF(EB106:EB109,"&lt;0")*Cadeirante/30*HO$4</f>
        <v>0</v>
      </c>
      <c r="HP106" s="104">
        <f>SUMIF(ED106:ED109,"&lt;0")*Cadeirante/30*HP$4+SUMIF(EF106:EF109,"&lt;0")*Cadeirante/30*HP$4</f>
        <v>0</v>
      </c>
      <c r="HQ106" s="64"/>
      <c r="HR106" s="64"/>
      <c r="HS106" s="64"/>
      <c r="HT106" s="64"/>
      <c r="HU106" s="64"/>
      <c r="HV106" s="64"/>
      <c r="HW106" s="176">
        <v>17629.309999999998</v>
      </c>
      <c r="HX106" s="64"/>
      <c r="HY106" s="280">
        <f>IF(ISTEXT(EM106), VALUE(EM106), EM106)</f>
        <v>0</v>
      </c>
      <c r="HZ106" s="280">
        <f>IF(ISTEXT(EN106), VALUE(EN106), EN106)</f>
        <v>0</v>
      </c>
      <c r="IA106" s="280">
        <f>IF(ISTEXT(EO106), VALUE(EO106), EO106)</f>
        <v>0</v>
      </c>
      <c r="IB106" s="64" t="b">
        <f>HW106=FE106</f>
        <v>0</v>
      </c>
      <c r="IC106" s="64"/>
    </row>
    <row r="107" spans="1:237" s="106" customFormat="1" ht="22.5" customHeight="1" x14ac:dyDescent="0.25">
      <c r="A107" s="368" t="s">
        <v>3274</v>
      </c>
      <c r="B107" s="369" t="s">
        <v>3275</v>
      </c>
      <c r="C107" s="370" t="s">
        <v>3192</v>
      </c>
      <c r="D107" s="371" t="s">
        <v>3276</v>
      </c>
      <c r="E107" s="371" t="s">
        <v>3277</v>
      </c>
      <c r="F107" s="372" t="s">
        <v>3181</v>
      </c>
      <c r="G107" s="372" t="s">
        <v>3182</v>
      </c>
      <c r="H107" s="373" t="s">
        <v>1345</v>
      </c>
      <c r="I107" s="374" t="s">
        <v>1345</v>
      </c>
      <c r="J107" s="421" t="s">
        <v>3183</v>
      </c>
      <c r="K107" s="421" t="s">
        <v>3185</v>
      </c>
      <c r="L107" s="329">
        <f>CONTINUA!BV107</f>
        <v>0</v>
      </c>
      <c r="M107" s="329">
        <f>CONTINUA!BW107</f>
        <v>0</v>
      </c>
      <c r="N107" s="657"/>
      <c r="O107" s="658" t="s">
        <v>3346</v>
      </c>
      <c r="P107" s="659">
        <v>0</v>
      </c>
      <c r="Q107" s="400"/>
      <c r="R107" s="401"/>
      <c r="S107" s="400"/>
      <c r="T107" s="401"/>
      <c r="U107" s="400"/>
      <c r="V107" s="401"/>
      <c r="W107" s="400"/>
      <c r="X107" s="401"/>
      <c r="Y107" s="400"/>
      <c r="Z107" s="401"/>
      <c r="AA107" s="400"/>
      <c r="AB107" s="401"/>
      <c r="AC107" s="400"/>
      <c r="AD107" s="401"/>
      <c r="AE107" s="400"/>
      <c r="AF107" s="401"/>
      <c r="AG107" s="400"/>
      <c r="AH107" s="401"/>
      <c r="AI107" s="400"/>
      <c r="AJ107" s="401"/>
      <c r="AK107" s="400"/>
      <c r="AL107" s="401"/>
      <c r="AM107" s="400"/>
      <c r="AN107" s="401"/>
      <c r="AO107" s="400"/>
      <c r="AP107" s="401"/>
      <c r="AQ107" s="400"/>
      <c r="AR107" s="401"/>
      <c r="AS107" s="400"/>
      <c r="AT107" s="401"/>
      <c r="AU107" s="400"/>
      <c r="AV107" s="401"/>
      <c r="AW107" s="400"/>
      <c r="AX107" s="401"/>
      <c r="AY107" s="400"/>
      <c r="AZ107" s="401"/>
      <c r="BA107" s="400"/>
      <c r="BB107" s="401"/>
      <c r="BC107" s="400"/>
      <c r="BD107" s="401"/>
      <c r="BE107" s="400"/>
      <c r="BF107" s="401"/>
      <c r="BG107" s="400"/>
      <c r="BH107" s="401"/>
      <c r="BI107" s="400"/>
      <c r="BJ107" s="401"/>
      <c r="BK107" s="400"/>
      <c r="BL107" s="401"/>
      <c r="BM107" s="400"/>
      <c r="BN107" s="401"/>
      <c r="BO107" s="400"/>
      <c r="BP107" s="401"/>
      <c r="BQ107" s="400"/>
      <c r="BR107" s="401"/>
      <c r="BS107" s="400"/>
      <c r="BT107" s="401"/>
      <c r="BU107" s="400"/>
      <c r="BV107" s="401"/>
      <c r="BW107" s="400"/>
      <c r="BX107" s="401"/>
      <c r="BY107" s="400"/>
      <c r="BZ107" s="401"/>
      <c r="CA107" s="400"/>
      <c r="CB107" s="401"/>
      <c r="CC107" s="400"/>
      <c r="CD107" s="401"/>
      <c r="CE107" s="400"/>
      <c r="CF107" s="401"/>
      <c r="CG107" s="400"/>
      <c r="CH107" s="401"/>
      <c r="CI107" s="400"/>
      <c r="CJ107" s="401"/>
      <c r="CK107" s="400"/>
      <c r="CL107" s="401"/>
      <c r="CM107" s="400"/>
      <c r="CN107" s="401"/>
      <c r="CO107" s="400"/>
      <c r="CP107" s="401"/>
      <c r="CQ107" s="400"/>
      <c r="CR107" s="401"/>
      <c r="CS107" s="400"/>
      <c r="CT107" s="401"/>
      <c r="CU107" s="400"/>
      <c r="CV107" s="401"/>
      <c r="CW107" s="400"/>
      <c r="CX107" s="401"/>
      <c r="CY107" s="400"/>
      <c r="CZ107" s="401"/>
      <c r="DA107" s="400"/>
      <c r="DB107" s="401"/>
      <c r="DC107" s="400"/>
      <c r="DD107" s="401"/>
      <c r="DE107" s="400"/>
      <c r="DF107" s="401"/>
      <c r="DG107" s="400"/>
      <c r="DH107" s="401"/>
      <c r="DI107" s="400"/>
      <c r="DJ107" s="401"/>
      <c r="DK107" s="400"/>
      <c r="DL107" s="401"/>
      <c r="DM107" s="400"/>
      <c r="DN107" s="401"/>
      <c r="DO107" s="400"/>
      <c r="DP107" s="401"/>
      <c r="DQ107" s="400"/>
      <c r="DR107" s="401"/>
      <c r="DS107" s="400"/>
      <c r="DT107" s="401"/>
      <c r="DU107" s="400"/>
      <c r="DV107" s="401"/>
      <c r="DW107" s="400"/>
      <c r="DX107" s="401"/>
      <c r="DY107" s="400"/>
      <c r="DZ107" s="401"/>
      <c r="EA107" s="400"/>
      <c r="EB107" s="401"/>
      <c r="EC107" s="400"/>
      <c r="ED107" s="401"/>
      <c r="EE107" s="400"/>
      <c r="EF107" s="401"/>
      <c r="EG107" s="400"/>
      <c r="EH107" s="401"/>
      <c r="EI107" s="400"/>
      <c r="EJ107" s="447"/>
      <c r="EK107" s="511"/>
      <c r="EL107" s="514"/>
      <c r="EM107" s="448"/>
      <c r="EN107" s="344"/>
      <c r="EO107" s="345"/>
      <c r="EP107" s="171">
        <f t="shared" si="95"/>
        <v>0</v>
      </c>
      <c r="EQ107" s="171">
        <f t="shared" si="96"/>
        <v>0</v>
      </c>
      <c r="ER107" s="171">
        <f t="shared" si="97"/>
        <v>0</v>
      </c>
      <c r="ES107" s="171">
        <f t="shared" si="98"/>
        <v>0</v>
      </c>
      <c r="ET107" s="171">
        <f t="shared" si="99"/>
        <v>0</v>
      </c>
      <c r="EU107" s="171">
        <f t="shared" si="100"/>
        <v>0</v>
      </c>
      <c r="EV107" s="172">
        <f t="shared" si="101"/>
        <v>0</v>
      </c>
      <c r="EW107" s="173"/>
      <c r="EX107" s="248">
        <f t="shared" si="133"/>
        <v>0</v>
      </c>
      <c r="EY107" s="174">
        <f>(L107*regular)+(M107*Cadeirantee)</f>
        <v>0</v>
      </c>
      <c r="EZ107" s="249">
        <f>SUMIF(FG107:GJ107,"&gt;0")</f>
        <v>0</v>
      </c>
      <c r="FA107" s="249">
        <f>SUMIF(FG107:GJ107,"&lt;0")+SUMIF(GN107:HP107,"&lt;0")</f>
        <v>0</v>
      </c>
      <c r="FB107" s="174">
        <v>0</v>
      </c>
      <c r="FC107" s="126">
        <f>N107*km*'VALORES TABELA'!$B$13</f>
        <v>0</v>
      </c>
      <c r="FD107" s="250">
        <f t="shared" ref="FD107:FD110" si="134">GL107</f>
        <v>0</v>
      </c>
      <c r="FE107" s="105"/>
      <c r="FF107" s="119"/>
      <c r="FG107" s="119"/>
      <c r="FH107" s="119"/>
      <c r="FI107" s="119"/>
      <c r="FJ107" s="119"/>
      <c r="FK107" s="119"/>
      <c r="FL107" s="119"/>
      <c r="FM107" s="119"/>
      <c r="FN107" s="119"/>
      <c r="FO107" s="119"/>
      <c r="FP107" s="119"/>
      <c r="FQ107" s="119"/>
      <c r="FR107" s="119"/>
      <c r="FS107" s="119"/>
      <c r="FT107" s="119"/>
      <c r="FU107" s="119"/>
      <c r="FV107" s="119"/>
      <c r="FW107" s="119"/>
      <c r="FX107" s="119"/>
      <c r="FY107" s="119"/>
      <c r="FZ107" s="119"/>
      <c r="GA107" s="119"/>
      <c r="GB107" s="119"/>
      <c r="GC107" s="119"/>
      <c r="GD107" s="119"/>
      <c r="GE107" s="119"/>
      <c r="GF107" s="119"/>
      <c r="GG107" s="119"/>
      <c r="GH107" s="119"/>
      <c r="GI107" s="119"/>
      <c r="GJ107" s="119"/>
      <c r="GK107" s="251"/>
      <c r="GL107" s="103">
        <f t="shared" si="102"/>
        <v>0</v>
      </c>
      <c r="GM107" s="124"/>
      <c r="GN107" s="104"/>
      <c r="GO107" s="104"/>
      <c r="GP107" s="104"/>
      <c r="GQ107" s="104"/>
      <c r="GR107" s="104"/>
      <c r="GS107" s="104"/>
      <c r="GT107" s="104"/>
      <c r="GU107" s="104"/>
      <c r="GV107" s="104"/>
      <c r="GW107" s="104"/>
      <c r="GX107" s="104"/>
      <c r="GY107" s="104"/>
      <c r="GZ107" s="104"/>
      <c r="HA107" s="104"/>
      <c r="HB107" s="104"/>
      <c r="HC107" s="104"/>
      <c r="HD107" s="104"/>
      <c r="HE107" s="104"/>
      <c r="HF107" s="104"/>
      <c r="HG107" s="104"/>
      <c r="HH107" s="104"/>
      <c r="HI107" s="104"/>
      <c r="HJ107" s="104"/>
      <c r="HK107" s="104"/>
      <c r="HL107" s="104"/>
      <c r="HM107" s="104"/>
      <c r="HN107" s="104"/>
      <c r="HO107" s="104"/>
      <c r="HP107" s="104"/>
      <c r="HQ107" s="64"/>
      <c r="HR107" s="64"/>
      <c r="HS107" s="64"/>
      <c r="HT107" s="64"/>
      <c r="HU107" s="64"/>
      <c r="HV107" s="64"/>
      <c r="HW107" s="105"/>
      <c r="HX107" s="64"/>
      <c r="HY107" s="280">
        <f t="shared" ref="HY107:HY110" si="135">IF(ISTEXT(EM107), VALUE(EM107), EM107)</f>
        <v>0</v>
      </c>
      <c r="HZ107" s="280">
        <f t="shared" ref="HZ107:HZ110" si="136">IF(ISTEXT(EN107), VALUE(EN107), EN107)</f>
        <v>0</v>
      </c>
      <c r="IA107" s="280">
        <f t="shared" ref="IA107:IA110" si="137">IF(ISTEXT(EO107), VALUE(EO107), EO107)</f>
        <v>0</v>
      </c>
      <c r="IB107" s="64"/>
      <c r="IC107" s="64"/>
    </row>
    <row r="108" spans="1:237" s="106" customFormat="1" ht="22.5" customHeight="1" x14ac:dyDescent="0.25">
      <c r="A108" s="368" t="s">
        <v>3274</v>
      </c>
      <c r="B108" s="369" t="s">
        <v>3275</v>
      </c>
      <c r="C108" s="375" t="s">
        <v>3192</v>
      </c>
      <c r="D108" s="371" t="s">
        <v>3276</v>
      </c>
      <c r="E108" s="371" t="s">
        <v>3277</v>
      </c>
      <c r="F108" s="376" t="s">
        <v>3181</v>
      </c>
      <c r="G108" s="376" t="s">
        <v>3182</v>
      </c>
      <c r="H108" s="373" t="s">
        <v>1345</v>
      </c>
      <c r="I108" s="374" t="s">
        <v>1345</v>
      </c>
      <c r="J108" s="421" t="s">
        <v>3183</v>
      </c>
      <c r="K108" s="422" t="s">
        <v>3186</v>
      </c>
      <c r="L108" s="329">
        <f>CONTINUA!BV108</f>
        <v>16</v>
      </c>
      <c r="M108" s="329">
        <f>CONTINUA!BW108</f>
        <v>0</v>
      </c>
      <c r="N108" s="657"/>
      <c r="O108" s="658" t="s">
        <v>3346</v>
      </c>
      <c r="P108" s="659">
        <v>0</v>
      </c>
      <c r="Q108" s="400">
        <v>2</v>
      </c>
      <c r="R108" s="401"/>
      <c r="S108" s="400"/>
      <c r="T108" s="401"/>
      <c r="U108" s="400"/>
      <c r="V108" s="401"/>
      <c r="W108" s="400"/>
      <c r="X108" s="401"/>
      <c r="Y108" s="400"/>
      <c r="Z108" s="401"/>
      <c r="AA108" s="400"/>
      <c r="AB108" s="401"/>
      <c r="AC108" s="400"/>
      <c r="AD108" s="401"/>
      <c r="AE108" s="400"/>
      <c r="AF108" s="401"/>
      <c r="AG108" s="400"/>
      <c r="AH108" s="401"/>
      <c r="AI108" s="400"/>
      <c r="AJ108" s="401"/>
      <c r="AK108" s="400"/>
      <c r="AL108" s="401"/>
      <c r="AM108" s="400"/>
      <c r="AN108" s="401"/>
      <c r="AO108" s="400"/>
      <c r="AP108" s="401"/>
      <c r="AQ108" s="400"/>
      <c r="AR108" s="401"/>
      <c r="AS108" s="400"/>
      <c r="AT108" s="401"/>
      <c r="AU108" s="400"/>
      <c r="AV108" s="401"/>
      <c r="AW108" s="400"/>
      <c r="AX108" s="401"/>
      <c r="AY108" s="400"/>
      <c r="AZ108" s="401"/>
      <c r="BA108" s="400"/>
      <c r="BB108" s="401"/>
      <c r="BC108" s="400"/>
      <c r="BD108" s="401"/>
      <c r="BE108" s="400"/>
      <c r="BF108" s="401"/>
      <c r="BG108" s="400"/>
      <c r="BH108" s="401"/>
      <c r="BI108" s="400"/>
      <c r="BJ108" s="401"/>
      <c r="BK108" s="400"/>
      <c r="BL108" s="401"/>
      <c r="BM108" s="400"/>
      <c r="BN108" s="401"/>
      <c r="BO108" s="400"/>
      <c r="BP108" s="401"/>
      <c r="BQ108" s="400"/>
      <c r="BR108" s="401"/>
      <c r="BS108" s="400"/>
      <c r="BT108" s="401"/>
      <c r="BU108" s="400"/>
      <c r="BV108" s="401"/>
      <c r="BW108" s="400"/>
      <c r="BX108" s="401"/>
      <c r="BY108" s="400"/>
      <c r="BZ108" s="401"/>
      <c r="CA108" s="400"/>
      <c r="CB108" s="401"/>
      <c r="CC108" s="400"/>
      <c r="CD108" s="401"/>
      <c r="CE108" s="400"/>
      <c r="CF108" s="401"/>
      <c r="CG108" s="400"/>
      <c r="CH108" s="401"/>
      <c r="CI108" s="400"/>
      <c r="CJ108" s="401"/>
      <c r="CK108" s="400"/>
      <c r="CL108" s="401"/>
      <c r="CM108" s="400"/>
      <c r="CN108" s="401"/>
      <c r="CO108" s="400"/>
      <c r="CP108" s="401"/>
      <c r="CQ108" s="400"/>
      <c r="CR108" s="401"/>
      <c r="CS108" s="400"/>
      <c r="CT108" s="401"/>
      <c r="CU108" s="400"/>
      <c r="CV108" s="401"/>
      <c r="CW108" s="400"/>
      <c r="CX108" s="401"/>
      <c r="CY108" s="400"/>
      <c r="CZ108" s="401"/>
      <c r="DA108" s="400"/>
      <c r="DB108" s="401"/>
      <c r="DC108" s="400"/>
      <c r="DD108" s="401"/>
      <c r="DE108" s="400"/>
      <c r="DF108" s="401"/>
      <c r="DG108" s="400"/>
      <c r="DH108" s="401"/>
      <c r="DI108" s="400"/>
      <c r="DJ108" s="401"/>
      <c r="DK108" s="400"/>
      <c r="DL108" s="401"/>
      <c r="DM108" s="400"/>
      <c r="DN108" s="401"/>
      <c r="DO108" s="400"/>
      <c r="DP108" s="401"/>
      <c r="DQ108" s="400"/>
      <c r="DR108" s="401"/>
      <c r="DS108" s="400"/>
      <c r="DT108" s="401"/>
      <c r="DU108" s="400"/>
      <c r="DV108" s="401"/>
      <c r="DW108" s="400"/>
      <c r="DX108" s="401"/>
      <c r="DY108" s="400"/>
      <c r="DZ108" s="401"/>
      <c r="EA108" s="400"/>
      <c r="EB108" s="401"/>
      <c r="EC108" s="400"/>
      <c r="ED108" s="401"/>
      <c r="EE108" s="400"/>
      <c r="EF108" s="401"/>
      <c r="EG108" s="400"/>
      <c r="EH108" s="401"/>
      <c r="EI108" s="400"/>
      <c r="EJ108" s="447"/>
      <c r="EK108" s="511"/>
      <c r="EL108" s="514"/>
      <c r="EM108" s="448"/>
      <c r="EN108" s="344"/>
      <c r="EO108" s="345"/>
      <c r="EP108" s="171">
        <f t="shared" si="95"/>
        <v>2</v>
      </c>
      <c r="EQ108" s="171">
        <f t="shared" si="96"/>
        <v>0</v>
      </c>
      <c r="ER108" s="171">
        <f t="shared" si="97"/>
        <v>0</v>
      </c>
      <c r="ES108" s="171">
        <f t="shared" si="98"/>
        <v>0</v>
      </c>
      <c r="ET108" s="171">
        <f t="shared" si="99"/>
        <v>0</v>
      </c>
      <c r="EU108" s="171">
        <f t="shared" si="100"/>
        <v>0</v>
      </c>
      <c r="EV108" s="172">
        <f t="shared" si="101"/>
        <v>2</v>
      </c>
      <c r="EW108" s="125"/>
      <c r="EX108" s="248">
        <f t="shared" si="133"/>
        <v>0</v>
      </c>
      <c r="EY108" s="174">
        <f>(L108*regular)+(M108*Cadeirantee)</f>
        <v>154.24</v>
      </c>
      <c r="EZ108" s="249">
        <f>SUMIF(FG108:GJ108,"&gt;0")</f>
        <v>0</v>
      </c>
      <c r="FA108" s="249">
        <f>SUMIF(FG108:GJ108,"&lt;0")+SUMIF(GN108:HP108,"&lt;0")</f>
        <v>0</v>
      </c>
      <c r="FB108" s="174">
        <v>0</v>
      </c>
      <c r="FC108" s="126">
        <f>N108*km*'VALORES TABELA'!$B$13</f>
        <v>0</v>
      </c>
      <c r="FD108" s="250">
        <f t="shared" si="134"/>
        <v>0</v>
      </c>
      <c r="FE108" s="105"/>
      <c r="FF108" s="108"/>
      <c r="FG108" s="108"/>
      <c r="FH108" s="108"/>
      <c r="FI108" s="108"/>
      <c r="FJ108" s="108"/>
      <c r="FK108" s="108"/>
      <c r="FL108" s="108"/>
      <c r="FM108" s="108"/>
      <c r="FN108" s="108"/>
      <c r="FO108" s="108"/>
      <c r="FP108" s="108"/>
      <c r="FQ108" s="108"/>
      <c r="FR108" s="108"/>
      <c r="FS108" s="108"/>
      <c r="FT108" s="108"/>
      <c r="FU108" s="108"/>
      <c r="FV108" s="108"/>
      <c r="FW108" s="108"/>
      <c r="FX108" s="108"/>
      <c r="FY108" s="108"/>
      <c r="FZ108" s="108"/>
      <c r="GA108" s="108"/>
      <c r="GB108" s="108"/>
      <c r="GC108" s="108"/>
      <c r="GD108" s="108"/>
      <c r="GE108" s="108"/>
      <c r="GF108" s="108"/>
      <c r="GG108" s="108"/>
      <c r="GH108" s="108"/>
      <c r="GI108" s="108"/>
      <c r="GJ108" s="108"/>
      <c r="GK108" s="251"/>
      <c r="GL108" s="103">
        <f t="shared" si="102"/>
        <v>0</v>
      </c>
      <c r="GM108" s="124"/>
      <c r="GN108" s="104"/>
      <c r="GO108" s="104"/>
      <c r="GP108" s="104"/>
      <c r="GQ108" s="104"/>
      <c r="GR108" s="104"/>
      <c r="GS108" s="104"/>
      <c r="GT108" s="104"/>
      <c r="GU108" s="104"/>
      <c r="GV108" s="104"/>
      <c r="GW108" s="104"/>
      <c r="GX108" s="104"/>
      <c r="GY108" s="104"/>
      <c r="GZ108" s="104"/>
      <c r="HA108" s="104"/>
      <c r="HB108" s="104"/>
      <c r="HC108" s="104"/>
      <c r="HD108" s="104"/>
      <c r="HE108" s="104"/>
      <c r="HF108" s="104"/>
      <c r="HG108" s="104"/>
      <c r="HH108" s="104"/>
      <c r="HI108" s="104"/>
      <c r="HJ108" s="104"/>
      <c r="HK108" s="104"/>
      <c r="HL108" s="104"/>
      <c r="HM108" s="104"/>
      <c r="HN108" s="104"/>
      <c r="HO108" s="104"/>
      <c r="HP108" s="104"/>
      <c r="HQ108" s="64"/>
      <c r="HR108" s="64"/>
      <c r="HS108" s="64"/>
      <c r="HT108" s="64"/>
      <c r="HU108" s="64"/>
      <c r="HV108" s="64"/>
      <c r="HW108" s="105"/>
      <c r="HX108" s="64"/>
      <c r="HY108" s="280">
        <f t="shared" si="135"/>
        <v>0</v>
      </c>
      <c r="HZ108" s="280">
        <f t="shared" si="136"/>
        <v>0</v>
      </c>
      <c r="IA108" s="280">
        <f t="shared" si="137"/>
        <v>0</v>
      </c>
      <c r="IB108" s="64"/>
      <c r="IC108" s="64"/>
    </row>
    <row r="109" spans="1:237" s="106" customFormat="1" ht="22.5" customHeight="1" x14ac:dyDescent="0.25">
      <c r="A109" s="368" t="s">
        <v>3274</v>
      </c>
      <c r="B109" s="369" t="s">
        <v>3275</v>
      </c>
      <c r="C109" s="375" t="s">
        <v>3192</v>
      </c>
      <c r="D109" s="371" t="s">
        <v>3276</v>
      </c>
      <c r="E109" s="371" t="s">
        <v>3277</v>
      </c>
      <c r="F109" s="376" t="s">
        <v>3181</v>
      </c>
      <c r="G109" s="376" t="s">
        <v>3182</v>
      </c>
      <c r="H109" s="373" t="s">
        <v>1345</v>
      </c>
      <c r="I109" s="374" t="s">
        <v>1345</v>
      </c>
      <c r="J109" s="421" t="s">
        <v>3183</v>
      </c>
      <c r="K109" s="423" t="s">
        <v>3187</v>
      </c>
      <c r="L109" s="329">
        <f>CONTINUA!BV109</f>
        <v>0</v>
      </c>
      <c r="M109" s="329">
        <f>CONTINUA!BW109</f>
        <v>0</v>
      </c>
      <c r="N109" s="657"/>
      <c r="O109" s="658" t="s">
        <v>3346</v>
      </c>
      <c r="P109" s="659">
        <v>0</v>
      </c>
      <c r="Q109" s="400"/>
      <c r="R109" s="401"/>
      <c r="S109" s="400"/>
      <c r="T109" s="401"/>
      <c r="U109" s="400"/>
      <c r="V109" s="401"/>
      <c r="W109" s="400"/>
      <c r="X109" s="401"/>
      <c r="Y109" s="400"/>
      <c r="Z109" s="401"/>
      <c r="AA109" s="400"/>
      <c r="AB109" s="401"/>
      <c r="AC109" s="400"/>
      <c r="AD109" s="401"/>
      <c r="AE109" s="400"/>
      <c r="AF109" s="401"/>
      <c r="AG109" s="400"/>
      <c r="AH109" s="401"/>
      <c r="AI109" s="400"/>
      <c r="AJ109" s="401"/>
      <c r="AK109" s="400"/>
      <c r="AL109" s="401"/>
      <c r="AM109" s="400"/>
      <c r="AN109" s="401"/>
      <c r="AO109" s="400"/>
      <c r="AP109" s="401"/>
      <c r="AQ109" s="400"/>
      <c r="AR109" s="401"/>
      <c r="AS109" s="400"/>
      <c r="AT109" s="401"/>
      <c r="AU109" s="400"/>
      <c r="AV109" s="401"/>
      <c r="AW109" s="400"/>
      <c r="AX109" s="401"/>
      <c r="AY109" s="400"/>
      <c r="AZ109" s="401"/>
      <c r="BA109" s="400"/>
      <c r="BB109" s="401"/>
      <c r="BC109" s="400"/>
      <c r="BD109" s="401"/>
      <c r="BE109" s="400"/>
      <c r="BF109" s="401"/>
      <c r="BG109" s="400"/>
      <c r="BH109" s="401"/>
      <c r="BI109" s="400"/>
      <c r="BJ109" s="401"/>
      <c r="BK109" s="400"/>
      <c r="BL109" s="401"/>
      <c r="BM109" s="400"/>
      <c r="BN109" s="401"/>
      <c r="BO109" s="400"/>
      <c r="BP109" s="401"/>
      <c r="BQ109" s="400"/>
      <c r="BR109" s="401"/>
      <c r="BS109" s="400"/>
      <c r="BT109" s="401"/>
      <c r="BU109" s="400"/>
      <c r="BV109" s="401"/>
      <c r="BW109" s="400"/>
      <c r="BX109" s="401"/>
      <c r="BY109" s="400"/>
      <c r="BZ109" s="401"/>
      <c r="CA109" s="400"/>
      <c r="CB109" s="401"/>
      <c r="CC109" s="400"/>
      <c r="CD109" s="401"/>
      <c r="CE109" s="400"/>
      <c r="CF109" s="401"/>
      <c r="CG109" s="400"/>
      <c r="CH109" s="401"/>
      <c r="CI109" s="400"/>
      <c r="CJ109" s="401"/>
      <c r="CK109" s="400"/>
      <c r="CL109" s="401"/>
      <c r="CM109" s="400"/>
      <c r="CN109" s="401"/>
      <c r="CO109" s="400"/>
      <c r="CP109" s="401"/>
      <c r="CQ109" s="400"/>
      <c r="CR109" s="401"/>
      <c r="CS109" s="400"/>
      <c r="CT109" s="401"/>
      <c r="CU109" s="400"/>
      <c r="CV109" s="401"/>
      <c r="CW109" s="400"/>
      <c r="CX109" s="401"/>
      <c r="CY109" s="400"/>
      <c r="CZ109" s="401"/>
      <c r="DA109" s="400"/>
      <c r="DB109" s="401"/>
      <c r="DC109" s="400"/>
      <c r="DD109" s="401"/>
      <c r="DE109" s="400"/>
      <c r="DF109" s="401"/>
      <c r="DG109" s="400"/>
      <c r="DH109" s="401"/>
      <c r="DI109" s="400"/>
      <c r="DJ109" s="401"/>
      <c r="DK109" s="400"/>
      <c r="DL109" s="401"/>
      <c r="DM109" s="400"/>
      <c r="DN109" s="401"/>
      <c r="DO109" s="400"/>
      <c r="DP109" s="401"/>
      <c r="DQ109" s="400"/>
      <c r="DR109" s="401"/>
      <c r="DS109" s="400"/>
      <c r="DT109" s="401"/>
      <c r="DU109" s="400"/>
      <c r="DV109" s="401"/>
      <c r="DW109" s="400"/>
      <c r="DX109" s="401"/>
      <c r="DY109" s="400"/>
      <c r="DZ109" s="401"/>
      <c r="EA109" s="400"/>
      <c r="EB109" s="401"/>
      <c r="EC109" s="400"/>
      <c r="ED109" s="401"/>
      <c r="EE109" s="400"/>
      <c r="EF109" s="401"/>
      <c r="EG109" s="400"/>
      <c r="EH109" s="401"/>
      <c r="EI109" s="400"/>
      <c r="EJ109" s="447"/>
      <c r="EK109" s="511"/>
      <c r="EL109" s="514"/>
      <c r="EM109" s="448"/>
      <c r="EN109" s="344"/>
      <c r="EO109" s="345"/>
      <c r="EP109" s="171">
        <f t="shared" si="95"/>
        <v>0</v>
      </c>
      <c r="EQ109" s="171">
        <f t="shared" si="96"/>
        <v>0</v>
      </c>
      <c r="ER109" s="171">
        <f t="shared" si="97"/>
        <v>0</v>
      </c>
      <c r="ES109" s="171">
        <f t="shared" si="98"/>
        <v>0</v>
      </c>
      <c r="ET109" s="171">
        <f t="shared" si="99"/>
        <v>0</v>
      </c>
      <c r="EU109" s="171">
        <f t="shared" si="100"/>
        <v>0</v>
      </c>
      <c r="EV109" s="172">
        <f t="shared" si="101"/>
        <v>0</v>
      </c>
      <c r="EW109" s="127"/>
      <c r="EX109" s="248">
        <f t="shared" si="133"/>
        <v>0</v>
      </c>
      <c r="EY109" s="174">
        <f>(L109*regular)+(M109*Cadeirantee)</f>
        <v>0</v>
      </c>
      <c r="EZ109" s="249">
        <f>SUMIF(FG109:GJ109,"&gt;0")</f>
        <v>0</v>
      </c>
      <c r="FA109" s="249">
        <f>SUMIF(FG109:GJ109,"&lt;0")+SUMIF(GN109:HP109,"&lt;0")</f>
        <v>0</v>
      </c>
      <c r="FB109" s="174">
        <v>0</v>
      </c>
      <c r="FC109" s="126">
        <f>N109*km*'VALORES TABELA'!$B$13</f>
        <v>0</v>
      </c>
      <c r="FD109" s="250">
        <f t="shared" si="134"/>
        <v>0</v>
      </c>
      <c r="FE109" s="105"/>
      <c r="FF109" s="118"/>
      <c r="FG109" s="118"/>
      <c r="FH109" s="118"/>
      <c r="FI109" s="118"/>
      <c r="FJ109" s="118"/>
      <c r="FK109" s="118"/>
      <c r="FL109" s="118"/>
      <c r="FM109" s="118"/>
      <c r="FN109" s="118"/>
      <c r="FO109" s="118"/>
      <c r="FP109" s="118"/>
      <c r="FQ109" s="118"/>
      <c r="FR109" s="118"/>
      <c r="FS109" s="118"/>
      <c r="FT109" s="118"/>
      <c r="FU109" s="118"/>
      <c r="FV109" s="118"/>
      <c r="FW109" s="118"/>
      <c r="FX109" s="118"/>
      <c r="FY109" s="118"/>
      <c r="FZ109" s="118"/>
      <c r="GA109" s="118"/>
      <c r="GB109" s="118"/>
      <c r="GC109" s="118"/>
      <c r="GD109" s="118"/>
      <c r="GE109" s="118"/>
      <c r="GF109" s="118"/>
      <c r="GG109" s="118"/>
      <c r="GH109" s="118"/>
      <c r="GI109" s="118"/>
      <c r="GJ109" s="118"/>
      <c r="GK109" s="252"/>
      <c r="GL109" s="103">
        <f t="shared" si="102"/>
        <v>0</v>
      </c>
      <c r="GM109" s="124"/>
      <c r="GN109" s="104"/>
      <c r="GO109" s="104"/>
      <c r="GP109" s="104"/>
      <c r="GQ109" s="104"/>
      <c r="GR109" s="104"/>
      <c r="GS109" s="104"/>
      <c r="GT109" s="104"/>
      <c r="GU109" s="104"/>
      <c r="GV109" s="104"/>
      <c r="GW109" s="104"/>
      <c r="GX109" s="104"/>
      <c r="GY109" s="104"/>
      <c r="GZ109" s="104"/>
      <c r="HA109" s="104"/>
      <c r="HB109" s="104"/>
      <c r="HC109" s="104"/>
      <c r="HD109" s="104"/>
      <c r="HE109" s="104"/>
      <c r="HF109" s="104"/>
      <c r="HG109" s="104"/>
      <c r="HH109" s="104"/>
      <c r="HI109" s="104"/>
      <c r="HJ109" s="104"/>
      <c r="HK109" s="104"/>
      <c r="HL109" s="104"/>
      <c r="HM109" s="104"/>
      <c r="HN109" s="104"/>
      <c r="HO109" s="104"/>
      <c r="HP109" s="104"/>
      <c r="HQ109" s="64"/>
      <c r="HR109" s="65"/>
      <c r="HS109" s="65"/>
      <c r="HT109" s="65"/>
      <c r="HU109" s="65"/>
      <c r="HV109" s="65"/>
      <c r="HW109" s="105"/>
      <c r="HX109" s="65"/>
      <c r="HY109" s="280">
        <f t="shared" si="135"/>
        <v>0</v>
      </c>
      <c r="HZ109" s="280">
        <f t="shared" si="136"/>
        <v>0</v>
      </c>
      <c r="IA109" s="280">
        <f t="shared" si="137"/>
        <v>0</v>
      </c>
      <c r="IB109" s="65"/>
      <c r="IC109" s="65"/>
    </row>
    <row r="110" spans="1:237" s="106" customFormat="1" ht="22.5" customHeight="1" thickBot="1" x14ac:dyDescent="0.3">
      <c r="A110" s="377" t="s">
        <v>3274</v>
      </c>
      <c r="B110" s="378" t="s">
        <v>3275</v>
      </c>
      <c r="C110" s="379" t="s">
        <v>3192</v>
      </c>
      <c r="D110" s="380" t="s">
        <v>3276</v>
      </c>
      <c r="E110" s="380" t="s">
        <v>3277</v>
      </c>
      <c r="F110" s="381" t="s">
        <v>3181</v>
      </c>
      <c r="G110" s="381" t="s">
        <v>3182</v>
      </c>
      <c r="H110" s="382" t="s">
        <v>1345</v>
      </c>
      <c r="I110" s="383" t="s">
        <v>1345</v>
      </c>
      <c r="J110" s="421" t="s">
        <v>3183</v>
      </c>
      <c r="K110" s="424" t="s">
        <v>60</v>
      </c>
      <c r="L110" s="329">
        <f>CONTINUA!BV110</f>
        <v>0</v>
      </c>
      <c r="M110" s="329">
        <f>CONTINUA!BW110</f>
        <v>0</v>
      </c>
      <c r="N110" s="657"/>
      <c r="O110" s="658" t="s">
        <v>3346</v>
      </c>
      <c r="P110" s="659">
        <v>0</v>
      </c>
      <c r="Q110" s="400"/>
      <c r="R110" s="401"/>
      <c r="S110" s="400"/>
      <c r="T110" s="401"/>
      <c r="U110" s="400"/>
      <c r="V110" s="401"/>
      <c r="W110" s="400"/>
      <c r="X110" s="401"/>
      <c r="Y110" s="400"/>
      <c r="Z110" s="401"/>
      <c r="AA110" s="400"/>
      <c r="AB110" s="401"/>
      <c r="AC110" s="400"/>
      <c r="AD110" s="401"/>
      <c r="AE110" s="400"/>
      <c r="AF110" s="401"/>
      <c r="AG110" s="400"/>
      <c r="AH110" s="401"/>
      <c r="AI110" s="400"/>
      <c r="AJ110" s="401"/>
      <c r="AK110" s="400"/>
      <c r="AL110" s="401"/>
      <c r="AM110" s="400"/>
      <c r="AN110" s="401"/>
      <c r="AO110" s="400"/>
      <c r="AP110" s="401"/>
      <c r="AQ110" s="400"/>
      <c r="AR110" s="401"/>
      <c r="AS110" s="400"/>
      <c r="AT110" s="401"/>
      <c r="AU110" s="400"/>
      <c r="AV110" s="401"/>
      <c r="AW110" s="400"/>
      <c r="AX110" s="401"/>
      <c r="AY110" s="400"/>
      <c r="AZ110" s="401"/>
      <c r="BA110" s="400"/>
      <c r="BB110" s="401"/>
      <c r="BC110" s="400"/>
      <c r="BD110" s="401"/>
      <c r="BE110" s="400"/>
      <c r="BF110" s="401"/>
      <c r="BG110" s="400"/>
      <c r="BH110" s="401"/>
      <c r="BI110" s="400"/>
      <c r="BJ110" s="401"/>
      <c r="BK110" s="400"/>
      <c r="BL110" s="401"/>
      <c r="BM110" s="400"/>
      <c r="BN110" s="401"/>
      <c r="BO110" s="400"/>
      <c r="BP110" s="401"/>
      <c r="BQ110" s="400"/>
      <c r="BR110" s="401"/>
      <c r="BS110" s="400"/>
      <c r="BT110" s="401"/>
      <c r="BU110" s="400"/>
      <c r="BV110" s="401"/>
      <c r="BW110" s="400"/>
      <c r="BX110" s="401"/>
      <c r="BY110" s="400"/>
      <c r="BZ110" s="401"/>
      <c r="CA110" s="400"/>
      <c r="CB110" s="401"/>
      <c r="CC110" s="400"/>
      <c r="CD110" s="401"/>
      <c r="CE110" s="400"/>
      <c r="CF110" s="401"/>
      <c r="CG110" s="400"/>
      <c r="CH110" s="401"/>
      <c r="CI110" s="400"/>
      <c r="CJ110" s="401"/>
      <c r="CK110" s="400"/>
      <c r="CL110" s="401"/>
      <c r="CM110" s="400"/>
      <c r="CN110" s="401"/>
      <c r="CO110" s="400"/>
      <c r="CP110" s="401"/>
      <c r="CQ110" s="400"/>
      <c r="CR110" s="401"/>
      <c r="CS110" s="400"/>
      <c r="CT110" s="401"/>
      <c r="CU110" s="400"/>
      <c r="CV110" s="401"/>
      <c r="CW110" s="400"/>
      <c r="CX110" s="401"/>
      <c r="CY110" s="400"/>
      <c r="CZ110" s="401"/>
      <c r="DA110" s="400"/>
      <c r="DB110" s="401"/>
      <c r="DC110" s="400"/>
      <c r="DD110" s="401"/>
      <c r="DE110" s="400"/>
      <c r="DF110" s="401"/>
      <c r="DG110" s="400"/>
      <c r="DH110" s="401"/>
      <c r="DI110" s="400"/>
      <c r="DJ110" s="401"/>
      <c r="DK110" s="400"/>
      <c r="DL110" s="401"/>
      <c r="DM110" s="400"/>
      <c r="DN110" s="401"/>
      <c r="DO110" s="400"/>
      <c r="DP110" s="401"/>
      <c r="DQ110" s="400"/>
      <c r="DR110" s="401"/>
      <c r="DS110" s="400"/>
      <c r="DT110" s="401"/>
      <c r="DU110" s="400"/>
      <c r="DV110" s="401"/>
      <c r="DW110" s="400"/>
      <c r="DX110" s="401"/>
      <c r="DY110" s="400"/>
      <c r="DZ110" s="401"/>
      <c r="EA110" s="400"/>
      <c r="EB110" s="401"/>
      <c r="EC110" s="400"/>
      <c r="ED110" s="401"/>
      <c r="EE110" s="400"/>
      <c r="EF110" s="401"/>
      <c r="EG110" s="400"/>
      <c r="EH110" s="401"/>
      <c r="EI110" s="400"/>
      <c r="EJ110" s="447"/>
      <c r="EK110" s="512"/>
      <c r="EL110" s="515"/>
      <c r="EM110" s="450"/>
      <c r="EN110" s="348"/>
      <c r="EO110" s="348"/>
      <c r="EP110" s="179">
        <f t="shared" si="95"/>
        <v>0</v>
      </c>
      <c r="EQ110" s="179">
        <f t="shared" si="96"/>
        <v>0</v>
      </c>
      <c r="ER110" s="179">
        <f t="shared" si="97"/>
        <v>0</v>
      </c>
      <c r="ES110" s="179">
        <f t="shared" si="98"/>
        <v>0</v>
      </c>
      <c r="ET110" s="179">
        <f t="shared" si="99"/>
        <v>0</v>
      </c>
      <c r="EU110" s="179">
        <f t="shared" si="100"/>
        <v>0</v>
      </c>
      <c r="EV110" s="172">
        <f t="shared" si="101"/>
        <v>0</v>
      </c>
      <c r="EW110" s="253"/>
      <c r="EX110" s="254">
        <v>0</v>
      </c>
      <c r="EY110" s="180">
        <v>0</v>
      </c>
      <c r="EZ110" s="255">
        <v>0</v>
      </c>
      <c r="FA110" s="255">
        <v>0</v>
      </c>
      <c r="FB110" s="180">
        <f>SUM(FF110:GI110)/2</f>
        <v>0</v>
      </c>
      <c r="FC110" s="256">
        <f>N110*km*'VALORES TABELA'!$B$13</f>
        <v>0</v>
      </c>
      <c r="FD110" s="250">
        <f t="shared" si="134"/>
        <v>0</v>
      </c>
      <c r="FE110" s="257"/>
      <c r="FF110" s="181">
        <f>((Q110+S110)*Percapita)+((R110+T110)*Cadeirante)</f>
        <v>0</v>
      </c>
      <c r="FG110" s="181">
        <f>((U110+W110)*Percapita/30*FG$4)+((V110+X110)*Cadeirante/30*FG$4)</f>
        <v>0</v>
      </c>
      <c r="FH110" s="181">
        <f>((Y110+AA110)*Percapita/30*FH$4)+((Z110+AB110)*Cadeirante/30*FH$4)</f>
        <v>0</v>
      </c>
      <c r="FI110" s="181">
        <f>((AC110+AE110)*Percapita/30*FI$4)+((AD110+AF110)*Cadeirante/30*FI$4)</f>
        <v>0</v>
      </c>
      <c r="FJ110" s="181">
        <f>((AG110+AI110)*Percapita/30*FJ$4)+((AH110+AJ110)*Cadeirante/30*FJ$4)</f>
        <v>0</v>
      </c>
      <c r="FK110" s="181">
        <f>((AK110+AM110)*Percapita/30*FK$4)+((AL110+AN110)*Cadeirante/30*FK$4)</f>
        <v>0</v>
      </c>
      <c r="FL110" s="181">
        <f>((AO110+AQ110)*Percapita/30*FL$4)+((AP110+AR110)*Cadeirante/30*FL$4)</f>
        <v>0</v>
      </c>
      <c r="FM110" s="181">
        <f>((AS110+AU110)*Percapita/30*FM$4)+((AT110+AV110)*Cadeirante/30*FM$4)</f>
        <v>0</v>
      </c>
      <c r="FN110" s="181">
        <f>((AW110+AY110)*Percapita/30*FN$4)+((AX110+AZ110)*Cadeirante/30*FN$4)</f>
        <v>0</v>
      </c>
      <c r="FO110" s="181">
        <f>((BA110+BC110)*Percapita/30*FO$4)+((BB110+BD110)*Cadeirante/30*FO$4)</f>
        <v>0</v>
      </c>
      <c r="FP110" s="181">
        <f>((BE110+BG110)*Percapita/30*FP$4)+((BF110+BH110)*Cadeirante/30*FP$4)</f>
        <v>0</v>
      </c>
      <c r="FQ110" s="181">
        <f>((BI110+BK110)*Percapita/30*FQ$4)+((BJ110+BL110)*Cadeirante/30*FQ$4)</f>
        <v>0</v>
      </c>
      <c r="FR110" s="181">
        <f>((BM110+BO110)*Percapita/30*FR$4)+((BN110+BP110)*Cadeirante/30*FR$4)</f>
        <v>0</v>
      </c>
      <c r="FS110" s="181">
        <f>((BQ110+BS110)*Percapita/30*FS$4)+((BR110+BT110)*Cadeirante/30*FS$4)</f>
        <v>0</v>
      </c>
      <c r="FT110" s="181">
        <f>((BU110+BW110)*Percapita/30*FT$4)+((BV110+BX110)*Cadeirante/30*FT$4)</f>
        <v>0</v>
      </c>
      <c r="FU110" s="181">
        <f>((BY110+CA110)*Percapita/30*FU$4)+((BZ110+CB110)*Cadeirante/30*FU$4)</f>
        <v>0</v>
      </c>
      <c r="FV110" s="181">
        <f>((CC110+CE110)*Percapita/30*FV$4)+((CD110+CF110)*Cadeirante/30*FV$4)</f>
        <v>0</v>
      </c>
      <c r="FW110" s="181">
        <f>((CG110+CI110)*Percapita/30*FW$4)+((CI110+CK110)*Cadeirante/30*FW$4)</f>
        <v>0</v>
      </c>
      <c r="FX110" s="181">
        <f>((CK110+CM110)*Percapita/30*FX$4)+((CL110+CN110)*Cadeirante/30*FX$4)</f>
        <v>0</v>
      </c>
      <c r="FY110" s="181">
        <f>((CO110+CQ110)*Percapita/30*FY$4)+((CP110+CR110)*Cadeirante/30*FY$4)</f>
        <v>0</v>
      </c>
      <c r="FZ110" s="181">
        <f>((CS110+CU110)*Percapita/30*FZ$4)+((CT110+CV110)*Cadeirante/30*FZ$4)</f>
        <v>0</v>
      </c>
      <c r="GA110" s="181">
        <f>((CW110+CY110)*Percapita/30*GA$4)+((CX110+CZ110)*Cadeirante/30*GA$4)</f>
        <v>0</v>
      </c>
      <c r="GB110" s="181">
        <f>((DA110+DC110)*Percapita/30*GB$4)+((DB110+DD110)*Cadeirante/30*GB$4)</f>
        <v>0</v>
      </c>
      <c r="GC110" s="181">
        <f>((DE110+DG110)*Percapita/30*GC$4)+((DF110+DH110)*Cadeirante/30*GC$4)</f>
        <v>0</v>
      </c>
      <c r="GD110" s="181">
        <f>((DI110+DK110)*Percapita/30*GD$4)+((DJ110+DL110)*Cadeirante/30*GD$4)</f>
        <v>0</v>
      </c>
      <c r="GE110" s="181">
        <f>((DM110+DO110)*Percapita/30*GE$4)+((DN110+DP110)*Cadeirante/30*GE$4)</f>
        <v>0</v>
      </c>
      <c r="GF110" s="181">
        <f>((DQ110+DS110)*Percapita/30*GF$4)+((DR110+DT110)*Cadeirante/30*GF$4)</f>
        <v>0</v>
      </c>
      <c r="GG110" s="181">
        <f>((DU110+DW110)*Percapita/30*GG$4)+((DV110+DX110)*Cadeirante/30*GG$4)</f>
        <v>0</v>
      </c>
      <c r="GH110" s="181">
        <f>((DY110+EA110)*Percapita/30*GH$4)+((DZ110+EB110)*Cadeirante/30*GH$4)</f>
        <v>0</v>
      </c>
      <c r="GI110" s="181">
        <f>((EC110+EE110)*Percapita/30*GI$4)+((ED110+EF110)*Cadeirante/30*GI$4)</f>
        <v>0</v>
      </c>
      <c r="GJ110" s="181">
        <f>((EG110+EI110)*Percapita)+((EH110+EJ110)*Cadeirante)</f>
        <v>0</v>
      </c>
      <c r="GK110" s="258"/>
      <c r="GL110" s="103">
        <f t="shared" si="102"/>
        <v>0</v>
      </c>
      <c r="GM110" s="124"/>
      <c r="GN110" s="182"/>
      <c r="GO110" s="182"/>
      <c r="GP110" s="182"/>
      <c r="GQ110" s="182"/>
      <c r="GR110" s="182"/>
      <c r="GS110" s="182"/>
      <c r="GT110" s="182"/>
      <c r="GU110" s="182"/>
      <c r="GV110" s="182"/>
      <c r="GW110" s="182"/>
      <c r="GX110" s="182"/>
      <c r="GY110" s="182"/>
      <c r="GZ110" s="182"/>
      <c r="HA110" s="182"/>
      <c r="HB110" s="182"/>
      <c r="HC110" s="182"/>
      <c r="HD110" s="182"/>
      <c r="HE110" s="182"/>
      <c r="HF110" s="182"/>
      <c r="HG110" s="182"/>
      <c r="HH110" s="182"/>
      <c r="HI110" s="182"/>
      <c r="HJ110" s="182"/>
      <c r="HK110" s="182"/>
      <c r="HL110" s="182"/>
      <c r="HM110" s="182"/>
      <c r="HN110" s="182"/>
      <c r="HO110" s="182"/>
      <c r="HP110" s="259"/>
      <c r="HQ110" s="64"/>
      <c r="HW110" s="257"/>
      <c r="HY110" s="280">
        <f t="shared" si="135"/>
        <v>0</v>
      </c>
      <c r="HZ110" s="280">
        <f t="shared" si="136"/>
        <v>0</v>
      </c>
      <c r="IA110" s="280">
        <f t="shared" si="137"/>
        <v>0</v>
      </c>
    </row>
    <row r="111" spans="1:237" s="106" customFormat="1" ht="22.5" customHeight="1" x14ac:dyDescent="0.25">
      <c r="A111" t="s">
        <v>3278</v>
      </c>
      <c r="B111" s="522" t="s">
        <v>3279</v>
      </c>
      <c r="C111" s="523">
        <v>1</v>
      </c>
      <c r="D111" s="524" t="s">
        <v>3280</v>
      </c>
      <c r="E111" s="524" t="s">
        <v>3281</v>
      </c>
      <c r="F111" s="525" t="s">
        <v>3181</v>
      </c>
      <c r="G111" s="525" t="s">
        <v>3182</v>
      </c>
      <c r="H111" s="350" t="s">
        <v>1346</v>
      </c>
      <c r="I111" s="351" t="s">
        <v>1346</v>
      </c>
      <c r="J111" s="409" t="s">
        <v>3183</v>
      </c>
      <c r="K111" s="410" t="s">
        <v>3184</v>
      </c>
      <c r="L111" s="329">
        <f>CONTINUA!BV111</f>
        <v>0</v>
      </c>
      <c r="M111" s="329">
        <f>CONTINUA!BW111</f>
        <v>0</v>
      </c>
      <c r="N111" s="657"/>
      <c r="O111" s="658" t="s">
        <v>3347</v>
      </c>
      <c r="P111" s="659">
        <v>0</v>
      </c>
      <c r="Q111" s="400">
        <v>19</v>
      </c>
      <c r="R111" s="401"/>
      <c r="S111" s="400"/>
      <c r="T111" s="401"/>
      <c r="U111" s="400"/>
      <c r="V111" s="401"/>
      <c r="W111" s="400"/>
      <c r="X111" s="401"/>
      <c r="Y111" s="400"/>
      <c r="Z111" s="401"/>
      <c r="AA111" s="400"/>
      <c r="AB111" s="401"/>
      <c r="AC111" s="400"/>
      <c r="AD111" s="401"/>
      <c r="AE111" s="400"/>
      <c r="AF111" s="401"/>
      <c r="AG111" s="400"/>
      <c r="AH111" s="401"/>
      <c r="AI111" s="400"/>
      <c r="AJ111" s="401"/>
      <c r="AK111" s="400"/>
      <c r="AL111" s="401"/>
      <c r="AM111" s="400"/>
      <c r="AN111" s="401"/>
      <c r="AO111" s="400"/>
      <c r="AP111" s="401"/>
      <c r="AQ111" s="400"/>
      <c r="AR111" s="401"/>
      <c r="AS111" s="400"/>
      <c r="AT111" s="401"/>
      <c r="AU111" s="400"/>
      <c r="AV111" s="401"/>
      <c r="AW111" s="400">
        <v>-1</v>
      </c>
      <c r="AX111" s="401"/>
      <c r="AY111" s="400"/>
      <c r="AZ111" s="401"/>
      <c r="BA111" s="400"/>
      <c r="BB111" s="401"/>
      <c r="BC111" s="400"/>
      <c r="BD111" s="401"/>
      <c r="BE111" s="400"/>
      <c r="BF111" s="401"/>
      <c r="BG111" s="400"/>
      <c r="BH111" s="401"/>
      <c r="BI111" s="400"/>
      <c r="BJ111" s="401"/>
      <c r="BK111" s="400"/>
      <c r="BL111" s="401"/>
      <c r="BM111" s="400"/>
      <c r="BN111" s="401"/>
      <c r="BO111" s="400"/>
      <c r="BP111" s="401"/>
      <c r="BQ111" s="400"/>
      <c r="BR111" s="401"/>
      <c r="BS111" s="400"/>
      <c r="BT111" s="401"/>
      <c r="BU111" s="400"/>
      <c r="BV111" s="401"/>
      <c r="BW111" s="400"/>
      <c r="BX111" s="401"/>
      <c r="BY111" s="400"/>
      <c r="BZ111" s="401"/>
      <c r="CA111" s="400"/>
      <c r="CB111" s="401"/>
      <c r="CC111" s="400"/>
      <c r="CD111" s="401"/>
      <c r="CE111" s="400"/>
      <c r="CF111" s="401"/>
      <c r="CG111" s="400"/>
      <c r="CH111" s="401"/>
      <c r="CI111" s="400"/>
      <c r="CJ111" s="401"/>
      <c r="CK111" s="400"/>
      <c r="CL111" s="401"/>
      <c r="CM111" s="400"/>
      <c r="CN111" s="401"/>
      <c r="CO111" s="400"/>
      <c r="CP111" s="401"/>
      <c r="CQ111" s="400"/>
      <c r="CR111" s="401"/>
      <c r="CS111" s="400"/>
      <c r="CT111" s="401"/>
      <c r="CU111" s="400"/>
      <c r="CV111" s="401"/>
      <c r="CW111" s="400"/>
      <c r="CX111" s="401"/>
      <c r="CY111" s="400"/>
      <c r="CZ111" s="401"/>
      <c r="DA111" s="400"/>
      <c r="DB111" s="401"/>
      <c r="DC111" s="400"/>
      <c r="DD111" s="401"/>
      <c r="DE111" s="400"/>
      <c r="DF111" s="401"/>
      <c r="DG111" s="400"/>
      <c r="DH111" s="401"/>
      <c r="DI111" s="400"/>
      <c r="DJ111" s="401"/>
      <c r="DK111" s="400"/>
      <c r="DL111" s="401"/>
      <c r="DM111" s="400"/>
      <c r="DN111" s="401"/>
      <c r="DO111" s="400"/>
      <c r="DP111" s="401"/>
      <c r="DQ111" s="400"/>
      <c r="DR111" s="401"/>
      <c r="DS111" s="400"/>
      <c r="DT111" s="401"/>
      <c r="DU111" s="400"/>
      <c r="DV111" s="401"/>
      <c r="DW111" s="400"/>
      <c r="DX111" s="401"/>
      <c r="DY111" s="400"/>
      <c r="DZ111" s="401"/>
      <c r="EA111" s="400"/>
      <c r="EB111" s="401"/>
      <c r="EC111" s="400"/>
      <c r="ED111" s="401"/>
      <c r="EE111" s="400"/>
      <c r="EF111" s="401"/>
      <c r="EG111" s="400"/>
      <c r="EH111" s="401"/>
      <c r="EI111" s="400"/>
      <c r="EJ111" s="447"/>
      <c r="EK111" s="510"/>
      <c r="EL111" s="513"/>
      <c r="EM111" s="520"/>
      <c r="EN111" s="520"/>
      <c r="EO111" s="520"/>
      <c r="EP111" s="171">
        <f t="shared" si="95"/>
        <v>19</v>
      </c>
      <c r="EQ111" s="171">
        <f t="shared" si="96"/>
        <v>-1</v>
      </c>
      <c r="ER111" s="171">
        <f t="shared" si="97"/>
        <v>0</v>
      </c>
      <c r="ES111" s="171">
        <f t="shared" si="98"/>
        <v>0</v>
      </c>
      <c r="ET111" s="171">
        <f t="shared" si="99"/>
        <v>0</v>
      </c>
      <c r="EU111" s="171">
        <f t="shared" si="100"/>
        <v>0</v>
      </c>
      <c r="EV111" s="172">
        <f t="shared" si="101"/>
        <v>18</v>
      </c>
      <c r="EW111" s="367">
        <f>IF(C111=4,IF(MAX(Q111:EJ113)&gt;0,(Especiall/30*(IF(($G111-$F111)=($G$5-$F$5),30,IF(DAY($G111)=31,($G111-$F111),($G111-$F111)+1)))),0),0)</f>
        <v>0</v>
      </c>
      <c r="EX111" s="248">
        <f t="shared" ref="EX111:EX114" si="138">FF111</f>
        <v>11730.050000000001</v>
      </c>
      <c r="EY111" s="174">
        <f>(L111*regular)+(M111*Cadeirantee)</f>
        <v>0</v>
      </c>
      <c r="EZ111" s="249">
        <f>SUMIF(FG111:GJ111,"&gt;0")</f>
        <v>0</v>
      </c>
      <c r="FA111" s="249">
        <f>SUMIF(FG111:GJ111,"&lt;0")+SUMIF(GN111:HP111,"&lt;0")</f>
        <v>-282.50200000000001</v>
      </c>
      <c r="FB111" s="174">
        <v>0</v>
      </c>
      <c r="FC111" s="175">
        <f>N111*km*'VALORES TABELA'!$B$13</f>
        <v>0</v>
      </c>
      <c r="FD111" s="250">
        <f>GL111</f>
        <v>0</v>
      </c>
      <c r="FE111" s="176">
        <f>(EW111+EW112+EW113+EW114+EX111+EX112+EX113+EX114+EY111+EY112+EY113+EY114+EY115+EZ111+EZ112+EZ113+EZ114+FA111+FA112+FA113+FA114+FC111+FC112+FC113+FC114+HY111-HZ111-IA111+FD111+FD112+FD113+FD114+FB115)</f>
        <v>11447.548000000001</v>
      </c>
      <c r="FF111" s="177">
        <f>IF(C111=4,SUM(Q111+Q112+Q113+S111+S112+S113)*Percapita/30*FF$4+(R111+R112+R113+T111+T112+T113)*Cadeirante/30*FF$4,IF(C111=3,IF(Q114+S114=10,Fixo/30*FF$4+(Q111+Q112+Q113+S111+S112+S113)*Percapita/30*FF$4+(R114+T114)*Cadeirante/30*FF$4,IF(Q114+S114&lt;=9,(Q114+S114)*Crechee/30*FF$4)+(R114+T114)*Cadeirante/30*FF$4+(Q111+Q112+Q113+S111+S112+S113)*Percapita/30*FF$4)+IF(Q114+S114&gt;=11,Fixo/30*FF$4+(Q114+S114-10)*Crechee/30*FF$4,0),IF(C111=2,IF(R111+R112+R113+R114+T111+T112+T113+T114=1,Cadeirante/30*FF$4,IF(R111+R112+R113+R114+T111+T112+T113+T114=2,Fixo/30*FF$4,IF(R111+R112+R113+R114+T111+T112+T113+T114&gt;2,Fixo/30*FF$4+(R111+R112+R113+R114+T111+T112+T113+T114-2)*Cadeirante/30*FF$4)))+(Q111+Q112+Q113+S111+S112+S113)*Percapita/30*FF$4+(Q114+S114)*Crechee/30*FF$4,IF(C111=1,IF(Q111+Q112+Q113+R111+R112+R113+S111+S112+S113+T111+T112+T113&lt;=15,(Q111+Q112+Q113+S111+S112+S113)*Percapita/30*FF$4,IF(Q111+Q112+Q113+R111+R112+R113+S111+S112+S113+T111+T112+T113&gt;=16,Fixo/30*FF$4+(Q111+Q112+Q113+R111+R112+R113+S111+S112+S113+T111+T112-16)*Percapita/30*FF$4))))))</f>
        <v>11730.050000000001</v>
      </c>
      <c r="FG111" s="177">
        <f>IF(C111=4,SUM(U111+U112+U113+W111+W112+W113)*Percapita/30*FG$4+(V111+V112+V113+X111+X112+X113)*Cadeirante/30*FG$4,IF(C111=3,IF(U114+W114=10,Fixo/30*FG$4+(U111+U112+U113+W111+W112+W113)*Percapita/30*FG$4+(V114+X114)*Cadeirante/30*FG$4,IF(U114+W114&lt;=9,(U114+W114)*Crechee/30*FG$4)+(V114+X114)*Cadeirante/30*FG$4+(U111+U112+U113+W111+W112+W113)*Percapita/30*FG$4)+IF(U114+W114&gt;=11,Fixo/30*FG$4+(U114+W114-10)*Crechee/30*FG$4,0),IF(C111=2,IF(V111+V112+V113+V114+X111+X112+X113+X114=1,Cadeirante/30*FG$4,IF(V111+V112+V113+V114+X111+X112+X113+X114=2,Fixo/30*FG$4,IF(V111+V112+V113+V114+X111+X112+X113+X114&gt;2,Fixo/30*FG$4+(V111+V112+V113+V114+X111+X112+X113+X114-2)*Cadeirante/30*FG$4)))+(U111+U112+U113+W111+W112+W113)*Percapita/30*FG$4+(U114+W114)*Crechee/30*FG$4,IF(C111=1,IF(U111+U112+U113+V111+V112+V113+W111+W112+W113+X111+X112+X113&lt;=15,(U111+U112+U113+W111+W112+W113)*Percapita/30*FG$4,IF(U111+U112+U113+V111+V112+V113+W111+W112+W113+X111+X112+X113&gt;=16,Fixo/30*FG$4+(U111+U112+U113+V111+V112+V113+W111+W112+W113+X111+X112-16)*Percapita/30*FG$4))))))</f>
        <v>0</v>
      </c>
      <c r="FH111" s="177">
        <f>IF(C111=4,SUM(Y111+Y112+Y113+AA111+AA112+AA113)*Percapita/30*FH$4+(Z111+Z112+Z113+AB111+AB112+AB113)*Cadeirante/30*FH$4,IF(C111=3,IF(Y114+AA114=10,Fixo/30*FH$4+(Y111+Y112+Y113+AA111+AA112+AA113)*Percapita/30*FH$4+(Z114+AB114)*Cadeirante/30*FH$4,IF(Y114+AA114&lt;=9,(Y114+AA114)*Crechee/30*FH$4)+(Z114+AB114)*Cadeirante/30*FH$4+(Y111+Y112+Y113+AA111+AA112+AA113)*Percapita/30*FH$4)+IF(Y114+AA114&gt;=11,Fixo/30*FH$4+(Y114+AA114-10)*Crechee/30*FH$4,0),IF(C111=2,IF(Z111+Z112+Z113+Z114+AB111+AB112+AB113+AB114=1,Cadeirante/30*FH$4,IF(Z111+Z112+Z113+Z114+AB111+AB112+AB113+AB114=2,Fixo/30*FH$4,IF(Z111+Z112+Z113+Z114+AB111+AB112+AB113+AB114&gt;2,Fixo/30*FH$4+(Z111+Z112+Z113+Z114+AB111+AB112+AB113+AB114-2)*Cadeirante/30*FH$4)))+(Y111+Y112+Y113+AA111+AA112+AA113)*Percapita/30*FH$4+(Y114+AA114)*Crechee/30*FH$4,IF(C111=1,IF(Y111+Y112+Y113+Z111+Z112+Z113+AA111+AA112+AA113+AB111+AB112+AB113&lt;=15,(Y111+Y112+Y113+AA111+AA112+AA113)*Percapita/30*FH$4,IF(Y111+Y112+Y113+Z111+Z112+Z113+AA111+AA112+AA113+AB111+AB112+AB113&gt;=16,Fixo/30*FH$4+(Y111+Y112+Y113+Z111+Z112+Z113+AA111+AA112+AA113+AB111+AB112-16)*Percapita/30*FH$4))))))</f>
        <v>0</v>
      </c>
      <c r="FI111" s="177">
        <f>IF(C111=4,SUM(AC111+AC112+AC113+AE111+AE112+AE113)*Percapita/30*FI$4+(AD111+AD112+AD113+AF111+AF112+AF113)*Cadeirante/30*FI$4,IF(C111=3,IF(AC114+AE114=10,Fixo/30*FI$4+(AC111+AC112+AC113+AE111+AE112+AE113)*Percapita/30*FI$4+(AD114+AF114)*Cadeirante/30*FI$4,IF(AC114+AE114&lt;=9,(AC114+AE114)*Crechee/30*FI$4)+(AD114+AF114)*Cadeirante/30*FI$4+(AC111+AC112+AC113+AE111+AE112+AE113)*Percapita/30*FI$4)+IF(AC114+AE114&gt;=11,Fixo/30*FI$4+(AC114+AE114-10)*Crechee/30*FI$4,0),IF(C111=2,IF(AD111+AD112+AD113+AD114+AF111+AF112+AF113+AF114=1,Cadeirante/30*FI$4,IF(AD111+AD112+AD113+AD114+AF111+AF112+AF113+AF114=2,Fixo/30*FI$4,IF(AD111+AD112+AD113+AD114+AF111+AF112+AF113+AF114&gt;2,Fixo/30*FI$4+(AD111+AD112+AD113+AD114+AF111+AF112+AF113+AF114-2)*Cadeirante/30*FI$4)))+(AC111+AC112+AC113+AE111+AE112+AE113)*Percapita/30*FI$4+(AC114+AE114)*Crechee/30*FI$4,IF(C111=1,IF(AC111+AC112+AC113+AD111+AD112+AD113+AE111+AE112+AE113+AF111+AF112+AF113&lt;=15,(AC111+AC112+AC113+AE111+AE112+AE113)*Percapita/30*FI$4,IF(AC111+AC112+AC113+AD111+AD112+AD113+AE111+AE112+AE113+AF111+AF112+AF113&gt;=16,Fixo/30*FI$4+(AC111+AC112+AC113+AD111+AD112+AD113+AE111+AE112+AE113+AF111+AF112-16)*Percapita/30*FI$4))))))</f>
        <v>0</v>
      </c>
      <c r="FJ111" s="177">
        <f>IF(C111=4,SUM(AG111+AG112+AG113+AI111+AI112+AI113)*Percapita/30*FJ$4+(AH111+AH112+AH113+AJ111+AJ112+AJ113)*Cadeirante/30*FJ$4,IF(C111=3,IF(AG114+AI114=10,Fixo/30*FJ$4+(AG111+AG112+AG113+AI111+AI112+AI113)*Percapita/30*FJ$4+(AH114+AJ114)*Cadeirante/30*FJ$4,IF(AG114+AI114&lt;=9,(AG114+AI114)*Crechee/30*FJ$4)+(AH114+AJ114)*Cadeirante/30*FJ$4+(AG111+AG112+AG113+AI111+AI112+AI113)*Percapita/30*FJ$4)+IF(AG114+AI114&gt;=11,Fixo/30*FJ$4+(AG114+AI114-10)*Crechee/30*FJ$4,0),IF(C111=2,IF(AH111+AH112+AH113+AH114+AJ111+AJ112+AJ113+AJ114=1,Cadeirante/30*FJ$4,IF(AH111+AH112+AH113+AH114+AJ111+AJ112+AJ113+AJ114=2,Fixo/30*FJ$4,IF(AH111+AH112+AH113+AH114+AJ111+AJ112+AJ113+AJ114&gt;2,Fixo/30*FJ$4+(AH111+AH112+AH113+AH114+AJ111+AJ112+AJ113+AJ114-2)*Cadeirante/30*FJ$4)))+(AG111+AG112+AG113+AI111+AI112+AI113)*Percapita/30*FJ$4+(AG114+AI114)*Crechee/30*FJ$4,IF(C111=1,IF(AG111+AG112+AG113+AH111+AH112+AH113+AI111+AI112+AI113+AJ111+AJ112+AJ113&lt;=15,(AG111+AG112+AG113+AI111+AI112+AI113)*Percapita/30*FJ$4,IF(AG111+AG112+AG113+AH111+AH112+AH113+AI111+AI112+AI113+AJ111+AJ112+AJ113&gt;=16,Fixo/30*FJ$4+(AG111+AG112+AG113+AH111+AH112+AH113+AI111+AI112+AI113+AJ111+AJ112-16)*Percapita/30*FJ$4))))))</f>
        <v>0</v>
      </c>
      <c r="FK111" s="177">
        <f>IF(C111=4,SUM(AK111+AK112+AK113+AM111+AM112+AM113)*Percapita/30*FK$4+(AL111+AL112+AL113+AN111+AN112+AN113)*Cadeirante/30*FK$4,IF(C111=3,IF(AK114+AM114=10,Fixo/30*FK$4+(AK111+AK112+AK113+AM111+AM112+AM113)*Percapita/30*FK$4+(AL114+AN114)*Cadeirante/30*FK$4,IF(AK114+AM114&lt;=9,(AK114+AM114)*Crechee/30*FK$4)+(AL114+AN114)*Cadeirante/30*FK$4+(AK111+AK112+AK113+AM111+AM112+AM113)*Percapita/30*FK$4)+IF(AK114+AM114&gt;=11,Fixo/30*FK$4+(AK114+AM114-10)*Crechee/30*FK$4,0),IF(C111=2,IF(AL111+AL112+AL113+AL114+AN111+AN112+AN113+AN114=1,Cadeirante/30*FK$4,IF(AL111+AL112+AL113+AL114+AN111+AN112+AN113+AN114=2,Fixo/30*FK$4,IF(AL111+AL112+AL113+AL114+AN111+AN112+AN113+AN114&gt;2,Fixo/30*FK$4+(AL111+AL112+AL113+AL114+AN111+AN112+AN113+AN114-2)*Cadeirante/30*FK$4)))+(AK111+AK112+AK113+AM111+AM112+AM113)*Percapita/30*FK$4+(AK114+AM114)*Crechee/30*FK$4,IF(C111=1,IF(AK111+AK112+AK113+AL111+AL112+AL113+AM111+AM112+AM113+AN111+AN112+AN113&lt;=15,(AK111+AK112+AK113+AM111+AM112+AM113)*Percapita/30*FK$4,IF(AK111+AK112+AK113+AL111+AL112+AL113+AM111+AM112+AM113+AN111+AN112+AN113&gt;=16,Fixo/30*FK$4+(AK111+AK112+AK113+AL111+AL112+AL113+AM111+AM112+AM113+AN111+AN112-16)*Percapita/30*FK$4))))))</f>
        <v>0</v>
      </c>
      <c r="FL111" s="177">
        <f>IF(C111=4,SUM(AO111+AO112+AO113+AQ111+AQ112+AQ113)*Percapita/30*FL$4+(AP111+AP112+AP113+AR111+AR112+AR113)*Cadeirante/30*FL$4,IF(C111=3,IF(AO114+AQ114=10,Fixo/30*FL$4+(AO111+AO112+AO113+AQ111+AQ112+AQ113)*Percapita/30*FL$4+(AP114+AR114)*Cadeirante/30*FL$4,IF(AO114+AQ114&lt;=9,(AO114+AQ114)*Crechee/30*FL$4)+(AP114+AR114)*Cadeirante/30*FL$4+(AO111+AO112+AO113+AQ111+AQ112+AQ113)*Percapita/30*FL$4)+IF(AO114+AQ114&gt;=11,Fixo/30*FL$4+(AO114+AQ114-10)*Crechee/30*FL$4,0),IF(C111=2,IF(AP111+AP112+AP113+AP114+AR111+AR112+AR113+AR114=1,Cadeirante/30*FL$4,IF(AP111+AP112+AP113+AP114+AR111+AR112+AR113+AR114=2,Fixo/30*FL$4,IF(AP111+AP112+AP113+AP114+AR111+AR112+AR113+AR114&gt;2,Fixo/30*FL$4+(AP111+AP112+AP113+AP114+AR111+AR112+AR113+AR114-2)*Cadeirante/30*FL$4)))+(AO111+AO112+AO113+AQ111+AQ112+AQ113)*Percapita/30*FL$4+(AO114+AQ114)*Crechee/30*FL$4,IF(C111=1,IF(AO111+AO112+AO113+AP111+AP112+AP113+AQ111+AQ112+AQ113+AR111+AR112+AR113&lt;=15,(AO111+AO112+AO113+AQ111+AQ112+AQ113)*Percapita/30*FL$4,IF(AO111+AO112+AO113+AP111+AP112+AP113+AQ111+AQ112+AQ113+AR111+AR112+AR113&gt;=16,Fixo/30*FL$4+(AO111+AO112+AO113+AP111+AP112+AP113+AQ111+AQ112+AQ113+AR111+AR112-16)*Percapita/30*FL$4))))))</f>
        <v>0</v>
      </c>
      <c r="FM111" s="177">
        <f>IF(C111=4,SUM(AS111+AS112+AS113+AU111+AU112+AU113)*Percapita/30*FM$4+(AT111+AT112+AT113+AV111+AV112+AV113)*Cadeirante/30*FM$4,IF(C111=3,IF(AS114+AU114=10,Fixo/30*FM$4+(AS111+AS112+AS113+AU111+AU112+AU113)*Percapita/30*FM$4+(AT114+AV114)*Cadeirante/30*FM$4,IF(AS114+AU114&lt;=9,(AS114+AU114)*Crechee/30*FM$4)+(AT114+AV114)*Cadeirante/30*FM$4+(AS111+AS112+AS113+AU111+AU112+AU113)*Percapita/30*FM$4)+IF(AS114+AU114&gt;=11,Fixo/30*FM$4+(AS114+AU114-10)*Crechee/30*FM$4,0),IF(C111=2,IF(AT111+AT112+AT113+AT114+AV111+AV112+AV113+AV114=1,Cadeirante/30*FM$4,IF(AT111+AT112+AT113+AT114+AV111+AV112+AV113+AV114=2,Fixo/30*FM$4,IF(AT111+AT112+AT113+AT114+AV111+AV112+AV113+AV114&gt;2,Fixo/30*FM$4+(AT111+AT112+AT113+AT114+AV111+AV112+AV113+AV114-2)*Cadeirante/30*FM$4)))+(AS111+AS112+AS113+AU111+AU112+AU113)*Percapita/30*FM$4+(AS114+AU114)*Crechee/30*FM$4,IF(C111=1,IF(AS111+AS112+AS113+AT111+AT112+AT113+AU111+AU112+AU113+AV111+AV112+AV113&lt;=15,(AS111+AS112+AS113+AU111+AU112+AU113)*Percapita/30*FM$4,IF(AS111+AS112+AS113+AT111+AT112+AT113+AU111+AU112+AU113+AV111+AV112+AV113&gt;=16,Fixo/30*FM$4+(AS111+AS112+AS113+AT111+AT112+AT113+AU111+AU112+AU113+AV111+AV112-16)*Percapita/30*FM$4))))))</f>
        <v>0</v>
      </c>
      <c r="FN111" s="177">
        <f>IF(C111=4,SUM(AW111+AW112+AW113+AY111+AY112+AY113)*Percapita/30*FN$4+(AX111+AX112+AX113+AZ111+AZ112+AZ113)*Cadeirante/30*FN$4,IF(C111=3,IF(AW114+AY114=10,Fixo/30*FN$4+(AW111+AW112+AW113+AY111+AY112+AY113)*Percapita/30*FN$4+(AX114+AZ114)*Cadeirante/30*FN$4,IF(AW114+AY114&lt;=9,(AW114+AY114)*Crechee/30*FN$4)+(AX114+AZ114)*Cadeirante/30*FN$4+(AW111+AW112+AW113+AY111+AY112+AY113)*Percapita/30*FN$4)+IF(AW114+AY114&gt;=11,Fixo/30*FN$4+(AW114+AY114-10)*Crechee/30*FN$4,0),IF(C111=2,IF(AX111+AX112+AX113+AX114+AZ111+AZ112+AZ113+AZ114=1,Cadeirante/30*FN$4,IF(AX111+AX112+AX113+AX114+AZ111+AZ112+AZ113+AZ114=2,Fixo/30*FN$4,IF(AX111+AX112+AX113+AX114+AZ111+AZ112+AZ113+AZ114&gt;2,Fixo/30*FN$4+(AX111+AX112+AX113+AX114+AZ111+AZ112+AZ113+AZ114-2)*Cadeirante/30*FN$4)))+(AW111+AW112+AW113+AY111+AY112+AY113)*Percapita/30*FN$4+(AW114+AY114)*Crechee/30*FN$4,IF(C111=1,IF(AW111+AW112+AW113+AX111+AX112+AX113+AY111+AY112+AY113+AZ111+AZ112+AZ113&lt;=15,(AW111+AW112+AW113+AY111+AY112+AY113)*Percapita/30*FN$4,IF(AW111+AW112+AW113+AX111+AX112+AX113+AY111+AY112+AY113+AZ111+AZ112+AZ113&gt;=16,Fixo/30*FN$4+(AW111+AW112+AW113+AX111+AX112+AX113+AY111+AY112+AY113+AZ111+AZ112-16)*Percapita/30*FN$4))))))</f>
        <v>-282.50200000000001</v>
      </c>
      <c r="FO111" s="177">
        <f>IF(C111=4,SUM(BA111+BA112+BA113+BC111+BC112+BC113)*Percapita/30*FO$4+(BB111+BB112+BB113+BD111+BD112+BD113)*Cadeirante/30*FO$4,IF(C111=3,IF(BA114+BC114=10,Fixo/30*FO$4+(BA111+BA112+BA113+BC111+BC112+BC113)*Percapita/30*FO$4+(BB114+BD114)*Cadeirante/30*FO$4,IF(BA114+BC114&lt;=9,(BA114+BC114)*Crechee/30*FO$4)+(BB114+BD114)*Cadeirante/30*FO$4+(BA111+BA112+BA113+BC111+BC112+BC113)*Percapita/30*FO$4)+IF(BA114+BC114&gt;=11,Fixo/30*FO$4+(BA114+BC114-10)*Crechee/30*FO$4,0),IF(C111=2,IF(BB111+BB112+BB113+BB114+BD111+BD112+BD113+BD114=1,Cadeirante/30*FO$4,IF(BB111+BB112+BB113+BB114+BD111+BD112+BD113+BD114=2,Fixo/30*FO$4,IF(BB111+BB112+BB113+BB114+BD111+BD112+BD113+BD114&gt;2,Fixo/30*FO$4+(BB111+BB112+BB113+BB114+BD111+BD112+BD113+BD114-2)*Cadeirante/30*FO$4)))+(BA111+BA112+BA113+BC111+BC112+BC113)*Percapita/30*FO$4+(BA114+BC114)*Crechee/30*FO$4,IF(C111=1,IF(BA111+BA112+BA113+BB111+BB112+BB113+BC111+BC112+BC113+BD111+BD112+BD113&lt;=15,(BA111+BA112+BA113+BC111+BC112+BC113)*Percapita/30*FO$4,IF(BA111+BA112+BA113+BB111+BB112+BB113+BC111+BC112+BC113+BD111+BD112+BD113&gt;=16,Fixo/30*FO$4+(BA111+BA112+BA113+BB111+BB112+BB113+BC111+BC112+BC113+BD111+BD112-16)*Percapita/30*FO$4))))))</f>
        <v>0</v>
      </c>
      <c r="FP111" s="177">
        <f>IF(C111=4,SUM(BE111+BE112+BE113+BG111+BG112+BG113)*Percapita/30*FP$4+(BF111+BF112+BF113+BH111+BH112+BH113)*Cadeirante/30*FP$4,IF(C111=3,IF(BE114+BG114=10,Fixo/30*FP$4+(BE111+BE112+BE113+BG111+BG112+BG113)*Percapita/30*FP$4+(BF114+BH114)*Cadeirante/30*FP$4,IF(BE114+BG114&lt;=9,(BE114+BG114)*Crechee/30*FP$4)+(BF114+BH114)*Cadeirante/30*FP$4+(BE111+BE112+BE113+BG111+BG112+BG113)*Percapita/30*FP$4)+IF(BE114+BG114&gt;=11,Fixo/30*FP$4+(BE114+BG114-10)*Crechee/30*FP$4,0),IF(C111=2,IF(BF111+BF112+BF113+BF114+BH111+BH112+BH113+BH114=1,Cadeirante/30*FP$4,IF(BF111+BF112+BF113+BF114+BH111+BH112+BH113+BH114=2,Fixo/30*FP$4,IF(BF111+BF112+BF113+BF114+BH111+BH112+BH113+BH114&gt;2,Fixo/30*FP$4+(BF111+BF112+BF113+BF114+BH111+BH112+BH113+BH114-2)*Cadeirante/30*FP$4)))+(BE111+BE112+BE113+BG111+BG112+BG113)*Percapita/30*FP$4+(BE114+BG114)*Crechee/30*FP$4,IF(C111=1,IF(BE111+BE112+BE113+BF111+BF112+BF113+BG111+BG112+BG113+BH111+BH112+BH113&lt;=15,(BE111+BE112+BE113+BG111+BG112+BG113)*Percapita/30*FP$4,IF(BE111+BE112+BE113+BF111+BF112+BF113+BG111+BG112+BG113+BH111+BH112+BH113&gt;=16,Fixo/30*FP$4+(BE111+BE112+BE113+BF111+BF112+BF113+BG111+BG112+BG113+BH111+BH112-16)*Percapita/30*FP$4))))))</f>
        <v>0</v>
      </c>
      <c r="FQ111" s="177">
        <f>IF(C111=4,SUM(BI111+BI112+BI113+BK111+BK112+BK113)*Percapita/30*FQ$4+(BJ111+BJ112+BJ113+BL111+BL112+BL113)*Cadeirante/30*FQ$4,IF(C111=3,IF(BI114+BK114=10,Fixo/30*FQ$4+(BI111+BI112+BI113+BK111+BK112+BK113)*Percapita/30*FQ$4+(BJ114+BL114)*Cadeirante/30*FQ$4,IF(BI114+BK114&lt;=9,(BI114+BK114)*Crechee/30*FQ$4)+(BJ114+BL114)*Cadeirante/30*FQ$4+(BI111+BI112+BI113+BK111+BK112+BK113)*Percapita/30*FQ$4)+IF(BI114+BK114&gt;=11,Fixo/30*FQ$4+(BI114+BK114-10)*Crechee/30*FQ$4,0),IF(C111=2,IF(BJ111+BJ112+BJ113+BJ114+BL111+BL112+BL113+BL114=1,Cadeirante/30*FQ$4,IF(BJ111+BJ112+BJ113+BJ114+BL111+BL112+BL113+BL114=2,Fixo/30*FQ$4,IF(BJ111+BJ112+BJ113+BJ114+BL111+BL112+BL113+BL114&gt;2,Fixo/30*FQ$4+(BJ111+BJ112+BJ113+BJ114+BL111+BL112+BL113+BL114-2)*Cadeirante/30*FQ$4)))+(BI111+BI112+BI113+BK111+BK112+BK113)*Percapita/30*FQ$4+(BI114+BK114)*Crechee/30*FQ$4,IF(C111=1,IF(BI111+BI112+BI113+BJ111+BJ112+BJ113+BK111+BK112+BK113+BL111+BL112+BL113&lt;=15,(BI111+BI112+BI113+BK111+BK112+BK113)*Percapita/30*FQ$4,IF(BI111+BI112+BI113+BJ111+BJ112+BJ113+BK111+BK112+BK113+BL111+BL112+BL113&gt;=16,Fixo/30*FQ$4+(BI111+BI112+BI113+BJ111+BJ112+BJ113+BK111+BK112+BK113+BL111+BL112-16)*Percapita/30*FQ$4))))))</f>
        <v>0</v>
      </c>
      <c r="FR111" s="177">
        <f>IF(C111=4,SUM(BM111+BM112+BM113+BO111+BO112+BO113)*Percapita/30*FR$4+(BN111+BN112+BN113+BP111+BP112+BP113)*Cadeirante/30*FR$4,IF(C111=3,IF(BM114+BO114=10,Fixo/30*FR$4+(BM111+BM112+BM113+BO111+BO112+BO113)*Percapita/30*FR$4+(BN114+BP114)*Cadeirante/30*FR$4,IF(BM114+BO114&lt;=9,(BM114+BO114)*Crechee/30*FR$4)+(BN114+BP114)*Cadeirante/30*FR$4+(BM111+BM112+BM113+BO111+BO112+BO113)*Percapita/30*FR$4)+IF(BM114+BO114&gt;=11,Fixo/30*FR$4+(BM114+BO114-10)*Crechee/30*FR$4,0),IF(C111=2,IF(BN111+BN112+BN113+BN114+BP111+BP112+BP113+BP114=1,Cadeirante/30*FR$4,IF(BN111+BN112+BN113+BN114+BP111+BP112+BP113+BP114=2,Fixo/30*FR$4,IF(BN111+BN112+BN113+BN114+BP111+BP112+BP113+BP114&gt;2,Fixo/30*FR$4+(BN111+BN112+BN113+BN114+BP111+BP112+BP113+BP114-2)*Cadeirante/30*FR$4)))+(BM111+BM112+BM113+BO111+BO112+BO113)*Percapita/30*FR$4+(BM114+BO114)*Crechee/30*FR$4,IF(C111=1,IF(BM111+BM112+BM113+BN111+BN112+BN113+BO111+BO112+BO113+BP111+BP112+BP113&lt;=15,(BM111+BM112+BM113+BO111+BO112+BO113)*Percapita/30*FR$4,IF(BM111+BM112+BM113+BN111+BN112+BN113+BO111+BO112+BO113+BP111+BP112+BP113&gt;=16,Fixo/30*FR$4+(BM111+BM112+BM113+BN111+BN112+BN113+BO111+BO112+BO113+BP111+BP112-16)*Percapita/30*FR$4))))))</f>
        <v>0</v>
      </c>
      <c r="FS111" s="177">
        <f>IF(C111=4,SUM(BQ111+BQ112+BQ113+BS111+BS112+BS113)*Percapita/30*FS$4+(BR111+BR112+BR113+BT111+BT112+BT113)*Cadeirante/30*FS$4,IF(C111=3,IF(BQ114+BS114=10,Fixo/30*FS$4+(BQ111+BQ112+BQ113+BS111+BS112+BS113)*Percapita/30*FS$4+(BR114+BT114)*Cadeirante/30*FS$4,IF(BQ114+BS114&lt;=9,(BQ114+BS114)*Crechee/30*FS$4)+(BR114+BT114)*Cadeirante/30*FS$4+(BQ111+BQ112+BQ113+BS111+BS112+BS113)*Percapita/30*FS$4)+IF(BQ114+BS114&gt;=11,Fixo/30*FS$4+(BQ114+BS114-10)*Crechee/30*FS$4,0),IF(C111=2,IF(BR111+BR112+BR113+BR114+BT111+BT112+BT113+BT114=1,Cadeirante/30*FS$4,IF(BR111+BR112+BR113+BR114+BT111+BT112+BT113+BT114=2,Fixo/30*FS$4,IF(BR111+BR112+BR113+BR114+BT111+BT112+BT113+BT114&gt;2,Fixo/30*FS$4+(BR111+BR112+BR113+BR114+BT111+BT112+BT113+BT114-2)*Cadeirante/30*FS$4)))+(BQ111+BQ112+BQ113+BS111+BS112+BS113)*Percapita/30*FS$4+(BQ114+BS114)*Crechee/30*FS$4,IF(C111=1,IF(BQ111+BQ112+BQ113+BR111+BR112+BR113+BS111+BS112+BS113+BT111+BT112+BT113&lt;=15,(BQ111+BQ112+BQ113+BS111+BS112+BS113)*Percapita/30*FS$4,IF(BQ111+BQ112+BQ113+BR111+BR112+BR113+BS111+BS112+BS113+BT111+BT112+BT113&gt;=16,Fixo/30*FS$4+(BQ111+BQ112+BQ113+BR111+BR112+BR113+BS111+BS112+BS113+BT111+BT112-16)*Percapita/30*FS$4))))))</f>
        <v>0</v>
      </c>
      <c r="FT111" s="177">
        <f>IF(C111=4,SUM(BU111+BU112+BU113+BW111+BW112+BW113)*Percapita/30*FT$4+(BV111+BV112+BV113+BX111+BX112+BX113)*Cadeirante/30*FT$4,IF(C111=3,IF(BU114+BW114=10,Fixo/30*FT$4+(BU111+BU112+BU113+BW111+BW112+BW113)*Percapita/30*FT$4+(BV114+BX114)*Cadeirante/30*FT$4,IF(BU114+BW114&lt;=9,(BU114+BW114)*Crechee/30*FT$4)+(BV114+BX114)*Cadeirante/30*FT$4+(BU111+BU112+BU113+BW111+BW112+BW113)*Percapita/30*FT$4)+IF(BU114+BW114&gt;=11,Fixo/30*FT$4+(BU114+BW114-10)*Crechee/30*FT$4,0),IF(C111=2,IF(BV111+BV112+BV113+BV114+BX111+BX112+BX113+BX114=1,Cadeirante/30*FT$4,IF(BV111+BV112+BV113+BV114+BX111+BX112+BX113+BX114=2,Fixo/30*FT$4,IF(BV111+BV112+BV113+BV114+BX111+BX112+BX113+BX114&gt;2,Fixo/30*FT$4+(BV111+BV112+BV113+BV114+BX111+BX112+BX113+BX114-2)*Cadeirante/30*FT$4)))+(BU111+BU112+BU113+BW111+BW112+BW113)*Percapita/30*FT$4+(BU114+BW114)*Crechee/30*FT$4,IF(C111=1,IF(BU111+BU112+BU113+BV111+BV112+BV113+BW111+BW112+BW113+BX111+BX112+BX113&lt;=15,(BU111+BU112+BU113+BW111+BW112+BW113)*Percapita/30*FT$4,IF(BU111+BU112+BU113+BV111+BV112+BV113+BW111+BW112+BW113+BX111+BX112+BX113&gt;=16,Fixo/30*FT$4+(BU111+BU112+BU113+BV111+BV112+BV113+BW111+BW112+BW113+BX111+BX112-16)*Percapita/30*FT$4))))))</f>
        <v>0</v>
      </c>
      <c r="FU111" s="177">
        <f>IF(C111=4,SUM(BY111+BY112+BY113+CA111+CA112+CA113)*Percapita/30*FU$4+(BZ111+BZ112+BZ113+CB111+CB112+CB113)*Cadeirante/30*FU$4,IF(C111=3,IF(BY114+CA114=10,Fixo/30*FU$4+(BY111+BY112+BY113+CA111+CA112+CA113)*Percapita/30*FU$4+(BZ114+CB114)*Cadeirante/30*FU$4,IF(BY114+CA114&lt;=9,(BY114+CA114)*Crechee/30*FU$4)+(BZ114+CB114)*Cadeirante/30*FU$4+(BY111+BY112+BY113+CA111+CA112+CA113)*Percapita/30*FU$4)+IF(BY114+CA114&gt;=11,Fixo/30*FU$4+(BY114+CA114-10)*Crechee/30*FU$4,0),IF(C111=2,IF(BZ111+BZ112+BZ113+BZ114+CB111+CB112+CB113+CB114=1,Cadeirante/30*FU$4,IF(BZ111+BZ112+BZ113+BZ114+CB111+CB112+CB113+CB114=2,Fixo/30*FU$4,IF(BZ111+BZ112+BZ113+BZ114+CB111+CB112+CB113+CB114&gt;2,Fixo/30*FU$4+(BZ111+BZ112+BZ113+BZ114+CB111+CB112+CB113+CB114-2)*Cadeirante/30*FU$4)))+(BY111+BY112+BY113+CA111+CA112+CA113)*Percapita/30*FU$4+(BY114+CA114)*Crechee/30*FU$4,IF(C111=1,IF(BY111+BY112+BY113+BZ111+BZ112+BZ113+CA111+CA112+CA113+CB111+CB112+CB113&lt;=15,(BY111+BY112+BY113+CA111+CA112+CA113)*Percapita/30*FU$4,IF(BY111+BY112+BY113+BZ111+BZ112+BZ113+CA111+CA112+CA113+CB111+CB112+CB113&gt;=16,Fixo/30*FU$4+(BY111+BY112+BY113+BZ111+BZ112+BZ113+CA111+CA112+CA113+CB111+CB112-16)*Percapita/30*FU$4))))))</f>
        <v>0</v>
      </c>
      <c r="FV111" s="177">
        <f>IF(C111=4,SUM(CC111+CC112+CC113+CE111+CE112+CE113)*Percapita/30*FV$4+(CD111+CD112+CD113+CF111+CF112+CF113)*Cadeirante/30*FV$4,IF(C111=3,IF(CC114+CE114=10,Fixo/30*FV$4+(CC111+CC112+CC113+CE111+CE112+CE113)*Percapita/30*FV$4+(CD114+CF114)*Cadeirante/30*FV$4,IF(CC114+CE114&lt;=9,(CC114+CE114)*Crechee/30*FV$4)+(CD114+CF114)*Cadeirante/30*FV$4+(CC111+CC112+CC113+CE111+CE112+CE113)*Percapita/30*FV$4)+IF(CC114+CE114&gt;=11,Fixo/30*FV$4+(CC114+CE114-10)*Crechee/30*FV$4,0),IF(C111=2,IF(CD111+CD112+CD113+CD114+CF111+CF112+CF113+CF114=1,Cadeirante/30*FV$4,IF(CD111+CD112+CD113+CD114+CF111+CF112+CF113+CF114=2,Fixo/30*FV$4,IF(CD111+CD112+CD113+CD114+CF111+CF112+CF113+CF114&gt;2,Fixo/30*FV$4+(CD111+CD112+CD113+CD114+CF111+CF112+CF113+CF114-2)*Cadeirante/30*FV$4)))+(CC111+CC112+CC113+CE111+CE112+CE113)*Percapita/30*FV$4+(CC114+CE114)*Crechee/30*FV$4,IF(C111=1,IF(CC111+CC112+CC113+CD111+CD112+CD113+CE111+CE112+CE113+CF111+CF112+CF113&lt;=15,(CC111+CC112+CC113+CE111+CE112+CE113)*Percapita/30*FV$4,IF(CC111+CC112+CC113+CD111+CD112+CD113+CE111+CE112+CE113+CF111+CF112+CF113&gt;=16,Fixo/30*FV$4+(CC111+CC112+CC113+CD111+CD112+CD113+CE111+CE112+CE113+CF111+CF112-16)*Percapita/30*FV$4))))))</f>
        <v>0</v>
      </c>
      <c r="FW111" s="177">
        <f>IF(C111=4,SUM(CG111+CG112+CG113+CI111+CI112+CI113)*Percapita/30*FW$4+(CH111+CH112+CH113+CJ111+CJ112+CJ113)*Cadeirante/30*FW$4,IF(C111=3,IF(CG114+CI114=10,Fixo/30*FW$4+(CG111+CG112+CG113+CI111+CI112+CI113)*Percapita/30*FW$4+(CH114+CJ114)*Cadeirante/30*FW$4,IF(CG114+CI114&lt;=9,(CG114+CI114)*Crechee/30*FW$4)+(CH114+CJ114)*Cadeirante/30*FW$4+(CG111+CG112+CG113+CI111+CI112+CI113)*Percapita/30*FW$4)+IF(CG114+CI114&gt;=11,Fixo/30*FW$4+(CG114+CI114-10)*Crechee/30*FW$4,0),IF(C111=2,IF(CH111+CH112+CH113+CH114+CJ111+CJ112+CJ113+CJ114=1,Cadeirante/30*FW$4,IF(CH111+CH112+CH113+CH114+CJ111+CJ112+CJ113+CJ114=2,Fixo/30*FW$4,IF(CH111+CH112+CH113+CH114+CJ111+CJ112+CJ113+CJ114&gt;2,Fixo/30*FW$4+(CH111+CH112+CH113+CH114+CJ111+CJ112+CJ113+CJ114-2)*Cadeirante/30*FW$4)))+(CG111+CG112+CG113+CI111+CI112+CI113)*Percapita/30*FW$4+(CG114+CI114)*Crechee/30*FW$4,IF(C111=1,IF(CG111+CG112+CG113+CH111+CH112+CH113+CI111+CI112+CI113+CJ111+CJ112+CJ113&lt;=15,(CG111+CG112+CG113+CI111+CI112+CI113)*Percapita/30*FW$4,IF(CG111+CG112+CG113+CH111+CH112+CH113+CI111+CI112+CI113+CJ111+CJ112+CJ113&gt;=16,Fixo/30*FW$4+(CG111+CG112+CG113+CH111+CH112+CH113+CI111+CI112+CI113+CJ111+CJ112-16)*Percapita/30*FW$4))))))</f>
        <v>0</v>
      </c>
      <c r="FX111" s="177">
        <f>IF(C111=4,SUM(CK111+CK112+CK113+CM111+CM112+CM113)*Percapita/30*FX$4+(CL111+CL112+CL113+CN111+CN112+CN113)*Cadeirante/30*FX$4,IF(C111=3,IF(CK114+CM114=10,Fixo/30*FX$4+(CK111+CK112+CK113+CM111+CM112+CM113)*Percapita/30*FX$4+(CL114+CN114)*Cadeirante/30*FX$4,IF(CK114+CM114&lt;=9,(CK114+CM114)*Crechee/30*FX$4)+(CL114+CN114)*Cadeirante/30*FX$4+(CK111+CK112+CK113+CM111+CM112+CM113)*Percapita/30*FX$4)+IF(CK114+CM114&gt;=11,Fixo/30*FX$4+(CK114+CM114-10)*Crechee/30*FX$4,0),IF(C111=2,IF(CL111+CL112+CL113+CL114+CN111+CN112+CN113+CN114=1,Cadeirante/30*FX$4,IF(CL111+CL112+CL113+CL114+CN111+CN112+CN113+CN114=2,Fixo/30*FX$4,IF(CL111+CL112+CL113+CL114+CN111+CN112+CN113+CN114&gt;2,Fixo/30*FX$4+(CL111+CL112+CL113+CL114+CN111+CN112+CN113+CN114-2)*Cadeirante/30*FX$4)))+(CK111+CK112+CK113+CM111+CM112+CM113)*Percapita/30*FX$4+(CK114+CM114)*Crechee/30*FX$4,IF(C111=1,IF(CK111+CK112+CK113+CL111+CL112+CL113+CM111+CM112+CM113+CN111+CN112+CN113&lt;=15,(CK111+CK112+CK113+CM111+CM112+CM113)*Percapita/30*FX$4,IF(CK111+CK112+CK113+CL111+CL112+CL113+CM111+CM112+CM113+CN111+CN112+CN113&gt;=16,Fixo/30*FX$4+(CK111+CK112+CK113+CL111+CL112+CL113+CM111+CM112+CM113+CN111+CN112-16)*Percapita/30*FX$4))))))</f>
        <v>0</v>
      </c>
      <c r="FY111" s="177">
        <f>IF(C111=4,SUM(CO111+CO112+CO113+CQ111+CQ112+CQ113)*Percapita/30*FY$4+(CP111+CP112+CP113+CR111+CR112+CR113)*Cadeirante/30*FY$4,IF(C111=3,IF(CO114+CQ114=10,Fixo/30*FY$4+(CO111+CO112+CO113+CQ111+CQ112+CQ113)*Percapita/30*FY$4+(CP114+CR114)*Cadeirante/30*FY$4,IF(CO114+CQ114&lt;=9,(CO114+CQ114)*Crechee/30*FY$4)+(CP114+CR114)*Cadeirante/30*FY$4+(CO111+CO112+CO113+CQ111+CQ112+CQ113)*Percapita/30*FY$4)+IF(CO114+CQ114&gt;=11,Fixo/30*FY$4+(CO114+CQ114-10)*Crechee/30*FY$4,0),IF(C111=2,IF(CP111+CP112+CP113+CP114+CR111+CR112+CR113+CR114=1,Cadeirante/30*FY$4,IF(CP111+CP112+CP113+CP114+CR111+CR112+CR113+CR114=2,Fixo/30*FY$4,IF(CP111+CP112+CP113+CP114+CR111+CR112+CR113+CR114&gt;2,Fixo/30*FY$4+(CP111+CP112+CP113+CP114+CR111+CR112+CR113+CR114-2)*Cadeirante/30*FY$4)))+(CO111+CO112+CO113+CQ111+CQ112+CQ113)*Percapita/30*FY$4+(CO114+CQ114)*Crechee/30*FY$4,IF(C111=1,IF(CO111+CO112+CO113+CP111+CP112+CP113+CQ111+CQ112+CQ113+CR111+CR112+CR113&lt;=15,(CO111+CO112+CO113+CQ111+CQ112+CQ113)*Percapita/30*FY$4,IF(CO111+CO112+CO113+CP111+CP112+CP113+CQ111+CQ112+CQ113+CR111+CR112+CR113&gt;=16,Fixo/30*FY$4+(CO111+CO112+CO113+CP111+CP112+CP113+CQ111+CQ112+CQ113+CR111+CR112-16)*Percapita/30*FY$4))))))</f>
        <v>0</v>
      </c>
      <c r="FZ111" s="177">
        <f>IF(C111=4,SUM(CS111+CS112+CS113+CU111+CU112+CU113)*Percapita/30*FZ$4+(CT111+CT112+CT113+CV111+CV112+CV113)*Cadeirante/30*FZ$4,IF(C111=3,IF(CS114+CU114=10,Fixo/30*FZ$4+(CS111+CS112+CS113+CU111+CU112+CU113)*Percapita/30*FZ$4+(CT114+CV114)*Cadeirante/30*FZ$4,IF(CS114+CU114&lt;=9,(CS114+CU114)*Crechee/30*FZ$4)+(CT114+CV114)*Cadeirante/30*FZ$4+(CS111+CS112+CS113+CU111+CU112+CU113)*Percapita/30*FZ$4)+IF(CS114+CU114&gt;=11,Fixo/30*FZ$4+(CS114+CU114-10)*Crechee/30*FZ$4,0),IF(C111=2,IF(CT111+CT112+CT113+CT114+CV111+CV112+CV113+CV114=1,Cadeirante/30*FZ$4,IF(CT111+CT112+CT113+CT114+CV111+CV112+CV113+CV114=2,Fixo/30*FZ$4,IF(CT111+CT112+CT113+CT114+CV111+CV112+CV113+CV114&gt;2,Fixo/30*FZ$4+(CT111+CT112+CT113+CT114+CV111+CV112+CV113+CV114-2)*Cadeirante/30*FZ$4)))+(CS111+CS112+CS113+CU111+CU112+CU113)*Percapita/30*FZ$4+(CS114+CU114)*Crechee/30*FZ$4,IF(C111=1,IF(CS111+CS112+CS113+CT111+CT112+CT113+CU111+CU112+CU113+CV111+CV112+CV113&lt;=15,(CS111+CS112+CS113+CU111+CU112+CU113)*Percapita/30*FZ$4,IF(CS111+CS112+CS113+CT111+CT112+CT113+CU111+CU112+CU113+CV111+CV112+CV113&gt;=16,Fixo/30*FZ$4+(CS111+CS112+CS113+CT111+CT112+CT113+CU111+CU112+CU113+CV111+CV112-16)*Percapita/30*FZ$4))))))</f>
        <v>0</v>
      </c>
      <c r="GA111" s="177">
        <f>IF(C111=4,SUM(CW111+CW112+CW113+CY111+CY112+CY113)*Percapita/30*GA$4+(CX111+CX112+CX113+CZ111+CZ112+CZ113)*Cadeirante/30*GA$4,IF(C111=3,IF(CW114+CY114=10,Fixo/30*GA$4+(CW111+CW112+CW113+CY111+CY112+CY113)*Percapita/30*GA$4+(CX114+CZ114)*Cadeirante/30*GA$4,IF(CW114+CY114&lt;=9,(CW114+CY114)*Crechee/30*GA$4)+(CX114+CZ114)*Cadeirante/30*GA$4+(CW111+CW112+CW113+CY111+CY112+CY113)*Percapita/30*GA$4)+IF(CW114+CY114&gt;=11,Fixo/30*GA$4+(CW114+CY114-10)*Crechee/30*GA$4,0),IF(C111=2,IF(CX111+CX112+CX113+CX114+CZ111+CZ112+CZ113+CZ114=1,Cadeirante/30*GA$4,IF(CX111+CX112+CX113+CX114+CZ111+CZ112+CZ113+CZ114=2,Fixo/30*GA$4,IF(CX111+CX112+CX113+CX114+CZ111+CZ112+CZ113+CZ114&gt;2,Fixo/30*GA$4+(CX111+CX112+CX113+CX114+CZ111+CZ112+CZ113+CZ114-2)*Cadeirante/30*GA$4)))+(CW111+CW112+CW113+CY111+CY112+CY113)*Percapita/30*GA$4+(CW114+CY114)*Crechee/30*GA$4,IF(C111=1,IF(CW111+CW112+CW113+CX111+CX112+CX113+CY111+CY112+CY113+CZ111+CZ112+CZ113&lt;=15,(CW111+CW112+CW113+CY111+CY112+CY113)*Percapita/30*GA$4,IF(CW111+CW112+CW113+CX111+CX112+CX113+CY111+CY112+CY113+CZ111+CZ112+CZ113&gt;=16,Fixo/30*GA$4+(CW111+CW112+CW113+CX111+CX112+CX113+CY111+CY112+CY113+CZ111+CZ112-16)*Percapita/30*GA$4))))))</f>
        <v>0</v>
      </c>
      <c r="GB111" s="177">
        <f>IF(C111=4,SUM(DA111+DA112+DA113+DC111+DC112+DC113)*Percapita/30*GB$4+(DB111+DB112+DB113+DD111+DD112+DD113)*Cadeirante/30*GB$4,IF(C111=3,IF(DA114+DC114=10,Fixo/30*GB$4+(DA111+DA112+DA113+DC111+DC112+DC113)*Percapita/30*GB$4+(DB114+DD114)*Cadeirante/30*GB$4,IF(DA114+DC114&lt;=9,(DA114+DC114)*Crechee/30*GB$4)+(DB114+DD114)*Cadeirante/30*GB$4+(DA111+DA112+DA113+DC111+DC112+DC113)*Percapita/30*GB$4)+IF(DA114+DC114&gt;=11,Fixo/30*GB$4+(DA114+DC114-10)*Crechee/30*GB$4,0),IF(C111=2,IF(DB111+DB112+DB113+DB114+DD111+DD112+DD113+DD114=1,Cadeirante/30*GB$4,IF(DB111+DB112+DB113+DB114+DD111+DD112+DD113+DD114=2,Fixo/30*GB$4,IF(DB111+DB112+DB113+DB114+DD111+DD112+DD113+DD114&gt;2,Fixo/30*GB$4+(DB111+DB112+DB113+DB114+DD111+DD112+DD113+DD114-2)*Cadeirante/30*GB$4)))+(DA111+DA112+DA113+DC111+DC112+DC113)*Percapita/30*GB$4+(DA114+DC114)*Crechee/30*GB$4,IF(C111=1,IF(DA111+DA112+DA113+DB111+DB112+DB113+DC111+DC112+DC113+DD111+DD112+DD113&lt;=15,(DA111+DA112+DA113+DC111+DC112+DC113)*Percapita/30*GB$4,IF(DA111+DA112+DA113+DB111+DB112+DB113+DC111+DC112+DC113+DD111+DD112+DD113&gt;=16,Fixo/30*GB$4+(DA111+DA112+DA113+DB111+DB112+DB113+DC111+DC112+DC113+DD111+DD112-16)*Percapita/30*GB$4))))))</f>
        <v>0</v>
      </c>
      <c r="GC111" s="177">
        <f>IF(C111=4,SUM(DE111+DE112+DE113+DG111+DG112+DG113)*Percapita/30*GC$4+(DF111+DF112+DF113+DH111+DH112+DH113)*Cadeirante/30*GC$4,IF(C111=3,IF(DE114+DG114=10,Fixo/30*GC$4+(DE111+DE112+DE113+DG111+DG112+DG113)*Percapita/30*GC$4+(DF114+DH114)*Cadeirante/30*GC$4,IF(DE114+DG114&lt;=9,(DE114+DG114)*Crechee/30*GC$4)+(DF114+DH114)*Cadeirante/30*GC$4+(DE111+DE112+DE113+DG111+DG112+DG113)*Percapita/30*GC$4)+IF(DE114+DG114&gt;=11,Fixo/30*GC$4+(DE114+DG114-10)*Crechee/30*GC$4,0),IF(C111=2,IF(DF111+DF112+DF113+DF114+DH111+DH112+DH113+DH114=1,Cadeirante/30*GC$4,IF(DF111+DF112+DF113+DF114+DH111+DH112+DH113+DH114=2,Fixo/30*GC$4,IF(DF111+DF112+DF113+DF114+DH111+DH112+DH113+DH114&gt;2,Fixo/30*GC$4+(DF111+DF112+DF113+DF114+DH111+DH112+DH113+DH114-2)*Cadeirante/30*GC$4)))+(DE111+DE112+DE113+DG111+DG112+DG113)*Percapita/30*GC$4+(DE114+DG114)*Crechee/30*GC$4,IF(C111=1,IF(DE111+DE112+DE113+DF111+DF112+DF113+DG111+DG112+DG113+DH111+DH112+DH113&lt;=15,(DE111+DE112+DE113+DG111+DG112+DG113)*Percapita/30*GC$4,IF(DE111+DE112+DE113+DF111+DF112+DF113+DG111+DG112+DG113+DH111+DH112+DH113&gt;=16,Fixo/30*GC$4+(DE111+DE112+DE113+DF111+DF112+DF113+DG111+DG112+DG113+DH111+DH112-16)*Percapita/30*GC$4))))))</f>
        <v>0</v>
      </c>
      <c r="GD111" s="177">
        <f>IF(C111=4,SUM(DI111+DI112+DI113+DK111+DK112+DK113)*Percapita/30*GD$4+(DJ111+DJ112+DJ113+DL111+DL112+DL113)*Cadeirante/30*GD$4,IF(C111=3,IF(DI114+DK114=10,Fixo/30*GD$4+(DI111+DI112+DI113+DK111+DK112+DK113)*Percapita/30*GD$4+(DJ114+DL114)*Cadeirante/30*GD$4,IF(DI114+DK114&lt;=9,(DI114+DK114)*Crechee/30*GD$4)+(DJ114+DL114)*Cadeirante/30*GD$4+(DI111+DI112+DI113+DK111+DK112+DK113)*Percapita/30*GD$4)+IF(DI114+DK114&gt;=11,Fixo/30*GD$4+(DI114+DK114-10)*Crechee/30*GD$4,0),IF(C111=2,IF(DJ111+DJ112+DJ113+DJ114+DL111+DL112+DL113+DL114=1,Cadeirante/30*GD$4,IF(DJ111+DJ112+DJ113+DJ114+DL111+DL112+DL113+DL114=2,Fixo/30*GD$4,IF(DJ111+DJ112+DJ113+DJ114+DL111+DL112+DL113+DL114&gt;2,Fixo/30*GD$4+(DJ111+DJ112+DJ113+DJ114+DL111+DL112+DL113+DL114-2)*Cadeirante/30*GD$4)))+(DI111+DI112+DI113+DK111+DK112+DK113)*Percapita/30*GD$4+(DI114+DK114)*Crechee/30*GD$4,IF(C111=1,IF(DI111+DI112+DI113+DJ111+DJ112+DJ113+DK111+DK112+DK113+DL111+DL112+DL113&lt;=15,(DI111+DI112+DI113+DK111+DK112+DK113)*Percapita/30*GD$4,IF(DI111+DI112+DI113+DJ111+DJ112+DJ113+DK111+DK112+DK113+DL111+DL112+DL113&gt;=16,Fixo/30*GD$4+(DI111+DI112+DI113+DJ111+DJ112+DJ113+DK111+DK112+DK113+DL111+DL112-16)*Percapita/30*GD$4))))))</f>
        <v>0</v>
      </c>
      <c r="GE111" s="177">
        <f>IF(C111=4,SUM(DM111+DM112+DM113+DO111+DO112+DO113)*Percapita/30*GE$4+(DN111+DN112+DN113+DP111+DP112+DP113)*Cadeirante/30*GE$4,IF(C111=3,IF(DM114+DO114=10,Fixo/30*GE$4+(DM111+DM112+DM113+DO111+DO112+DO113)*Percapita/30*GE$4+(DN114+DP114)*Cadeirante/30*GE$4,IF(DM114+DO114&lt;=9,(DM114+DO114)*Crechee/30*GE$4)+(DN114+DP114)*Cadeirante/30*GE$4+(DM111+DM112+DM113+DO111+DO112+DO113)*Percapita/30*GE$4)+IF(DM114+DO114&gt;=11,Fixo/30*GE$4+(DM114+DO114-10)*Crechee/30*GE$4,0),IF(C111=2,IF(DN111+DN112+DN113+DN114+DP111+DP112+DP113+DP114=1,Cadeirante/30*GE$4,IF(DN111+DN112+DN113+DN114+DP111+DP112+DP113+DP114=2,Fixo/30*GE$4,IF(DN111+DN112+DN113+DN114+DP111+DP112+DP113+DP114&gt;2,Fixo/30*GE$4+(DN111+DN112+DN113+DN114+DP111+DP112+DP113+DP114-2)*Cadeirante/30*GE$4)))+(DM111+DM112+DM113+DO111+DO112+DO113)*Percapita/30*GE$4+(DM114+DO114)*Crechee/30*GE$4,IF(C111=1,IF(DM111+DM112+DM113+DN111+DN112+DN113+DO111+DO112+DO113+DP111+DP112+DP113&lt;=15,(DM111+DM112+DM113+DO111+DO112+DO113)*Percapita/30*GE$4,IF(DM111+DM112+DM113+DN111+DN112+DN113+DO111+DO112+DO113+DP111+DP112+DP113&gt;=16,Fixo/30*GE$4+(DM111+DM112+DM113+DN111+DN112+DN113+DO111+DO112+DO113+DP111+DP112-16)*Percapita/30*GE$4))))))</f>
        <v>0</v>
      </c>
      <c r="GF111" s="177">
        <f>IF(C111=4,SUM(DQ111+DQ112+DQ113+DS111+DS112+DS113)*Percapita/30*GF$4+(DR111+DR112+DR113+DT111+DT112+DT113)*Cadeirante/30*GF$4,IF(C111=3,IF(DQ114+DS114=10,Fixo/30*GF$4+(DQ111+DQ112+DQ113+DS111+DS112+DS113)*Percapita/30*GF$4+(DR114+DT114)*Cadeirante/30*GF$4,IF(DQ114+DS114&lt;=9,(DQ114+DS114)*Crechee/30*GF$4)+(DR114+DT114)*Cadeirante/30*GF$4+(DQ111+DQ112+DQ113+DS111+DS112+DS113)*Percapita/30*GF$4)+IF(DQ114+DS114&gt;=11,Fixo/30*GF$4+(DQ114+DS114-10)*Crechee/30*GF$4,0),IF(C111=2,IF(DR111+DR112+DR113+DR114+DT111+DT112+DT113+DT114=1,Cadeirante/30*GF$4,IF(DR111+DR112+DR113+DR114+DT111+DT112+DT113+DT114=2,Fixo/30*GF$4,IF(DR111+DR112+DR113+DR114+DT111+DT112+DT113+DT114&gt;2,Fixo/30*GF$4+(DR111+DR112+DR113+DR114+DT111+DT112+DT113+DT114-2)*Cadeirante/30*GF$4)))+(DQ111+DQ112+DQ113+DS111+DS112+DS113)*Percapita/30*GF$4+(DQ114+DS114)*Crechee/30*GF$4,IF(C111=1,IF(DQ111+DQ112+DQ113+DR111+DR112+DR113+DS111+DS112+DS113+DT111+DT112+DT113&lt;=15,(DQ111+DQ112+DQ113+DS111+DS112+DS113)*Percapita/30*GF$4,IF(DQ111+DQ112+DQ113+DR111+DR112+DR113+DS111+DS112+DS113+DT111+DT112+DT113&gt;=16,Fixo/30*GF$4+(DQ111+DQ112+DQ113+DR111+DR112+DR113+DS111+DS112+DS113+DT111+DT112-16)*Percapita/30*GF$4))))))</f>
        <v>0</v>
      </c>
      <c r="GG111" s="177">
        <f>IF(C111=4,SUM(DU111+DU112+DU113+DW111+DW112+DW113)*Percapita/30*GG$4+(DV111+DV112+DV113+DX111+DX112+DX113)*Cadeirante/30*GG$4,IF(C111=3,IF(DU114+DW114=10,Fixo/30*GG$4+(DU111+DU112+DU113+DW111+DW112+DW113)*Percapita/30*GG$4+(DV114+DX114)*Cadeirante/30*GG$4,IF(DU114+DW114&lt;=9,(DU114+DW114)*Crechee/30*GG$4)+(DV114+DX114)*Cadeirante/30*GG$4+(DU111+DU112+DU113+DW111+DW112+DW113)*Percapita/30*GG$4)+IF(DU114+DW114&gt;=11,Fixo/30*GG$4+(DU114+DW114-10)*Crechee/30*GG$4,0),IF(C111=2,IF(DV111+DV112+DV113+DV114+DX111+DX112+DX113+DX114=1,Cadeirante/30*GG$4,IF(DV111+DV112+DV113+DV114+DX111+DX112+DX113+DX114=2,Fixo/30*GG$4,IF(DV111+DV112+DV113+DV114+DX111+DX112+DX113+DX114&gt;2,Fixo/30*GG$4+(DV111+DV112+DV113+DV114+DX111+DX112+DX113+DX114-2)*Cadeirante/30*GG$4)))+(DU111+DU112+DU113+DW111+DW112+DW113)*Percapita/30*GG$4+(DU114+DW114)*Crechee/30*GG$4,IF(C111=1,IF(DU111+DU112+DU113+DV111+DV112+DV113+DW111+DW112+DW113+DX111+DX112+DX113&lt;=15,(DU111+DU112+DU113+DW111+DW112+DW113)*Percapita/30*GG$4,IF(DU111+DU112+DU113+DV111+DV112+DV113+DW111+DW112+DW113+DX111+DX112+DX113&gt;=16,Fixo/30*GG$4+(DU111+DU112+DU113+DV111+DV112+DV113+DW111+DW112+DW113+DX111+DX112-16)*Percapita/30*GG$4))))))</f>
        <v>0</v>
      </c>
      <c r="GH111" s="177">
        <f>IF(C111=4,SUM(DY111+DY112+DY113+EA111+EA112+EA113)*Percapita/30*GH$4+(DZ111+DZ112+DZ113+EB111+EB112+EB113)*Cadeirante/30*GH$4,IF(C111=3,IF(DY114+EA114=10,Fixo/30*GH$4+(DY111+DY112+DY113+EA111+EA112+EA113)*Percapita/30*GH$4+(DZ114+EB114)*Cadeirante/30*GH$4,IF(DY114+EA114&lt;=9,(DY114+EA114)*Crechee/30*GH$4)+(DZ114+EB114)*Cadeirante/30*GH$4+(DY111+DY112+DY113+EA111+EA112+EA113)*Percapita/30*GH$4)+IF(DY114+EA114&gt;=11,Fixo/30*GH$4+(DY114+EA114-10)*Crechee/30*GH$4,0),IF(C111=2,IF(DZ111+DZ112+DZ113+DZ114+EB111+EB112+EB113+EB114=1,Cadeirante/30*GH$4,IF(DZ111+DZ112+DZ113+DZ114+EB111+EB112+EB113+EB114=2,Fixo/30*GH$4,IF(DZ111+DZ112+DZ113+DZ114+EB111+EB112+EB113+EB114&gt;2,Fixo/30*GH$4+(DZ111+DZ112+DZ113+DZ114+EB111+EB112+EB113+EB114-2)*Cadeirante/30*GH$4)))+(DY111+DY112+DY113+EA111+EA112+EA113)*Percapita/30*GH$4+(DY114+EA114)*Crechee/30*GH$4,IF(C111=1,IF(DY111+DY112+DY113+DZ111+DZ112+DZ113+EA111+EA112+EA113+EB111+EB112+EB113&lt;=15,(DY111+DY112+DY113+EA111+EA112+EA113)*Percapita/30*GH$4,IF(DY111+DY112+DY113+DZ111+DZ112+DZ113+EA111+EA112+EA113+EB111+EB112+EB113&gt;=16,Fixo/30*GH$4+(DY111+DY112+DY113+DZ111+DZ112+DZ113+EA111+EA112+EA113+EB111+EB112-16)*Percapita/30*GH$4))))))</f>
        <v>0</v>
      </c>
      <c r="GI111" s="177">
        <f>IF(C111=4,SUM(EC111+EC112+EC113+EE111+EE112+EE113)*Percapita/30*GI$4+(ED111+ED112+ED113+EF111+EF112+EF113)*Cadeirante/30*GI$4,IF(C111=3,IF(EC114+EE114=10,Fixo/30*GI$4+(EC111+EC112+EC113+EE111+EE112+EE113)*Percapita/30*GI$4+(ED114+EF114)*Cadeirante/30*GI$4,IF(EC114+EE114&lt;=9,(EC114+EE114)*Crechee/30*GI$4)+(ED114+EF114)*Cadeirante/30*GI$4+(EC111+EC112+EC113+EE111+EE112+EE113)*Percapita/30*GI$4)+IF(EC114+EE114&gt;=11,Fixo/30*GI$4+(EC114+EE114-10)*Crechee/30*GI$4,0),IF(C111=2,IF(ED111+ED112+ED113+ED114+EF111+EF112+EF113+EF114=1,Cadeirante/30*GI$4,IF(ED111+ED112+ED113+ED114+EF111+EF112+EF113+EF114=2,Fixo/30*GI$4,IF(ED111+ED112+ED113+ED114+EF111+EF112+EF113+EF114&gt;2,Fixo/30*GI$4+(ED111+ED112+ED113+ED114+EF111+EF112+EF113+EF114-2)*Cadeirante/30*GI$4)))+(EC111+EC112+EC113+EE111+EE112+EE113)*Percapita/30*GI$4+(EC114+EE114)*Crechee/30*GI$4,IF(C111=1,IF(EC111+EC112+EC113+ED111+ED112+ED113+EE111+EE112+EE113+EF111+EF112+EF113&lt;=15,(EC111+EC112+EC113+EE111+EE112+EE113)*Percapita/30*GI$4,IF(EC111+EC112+EC113+ED111+ED112+ED113+EE111+EE112+EE113+EF111+EF112+EF113&gt;=16,Fixo/30*GI$4+(EC111+EC112+EC113+ED111+ED112+ED113+EE111+EE112+EE113+EF111+EF112-16)*Percapita/30*GI$4))))))</f>
        <v>0</v>
      </c>
      <c r="GJ111" s="177">
        <f>IF(C111=4,SUM(EG111+EG112+EG113+EI111+EI112+EI113)*Percapita/30*GJ$4+(EH111+EH112+EH113+EJ111+EJ112+EJ113)*Cadeirante/30*GJ$4,IF(C111=3,IF(EG114+EI114=10,Fixo/30*GJ$4+(EG111+EG112+EG113+EI111+EI112+EI113)*Percapita/30*GJ$4+(EH114+EJ114)*Cadeirante/30*GJ$4,IF(EG114+EI114&lt;=9,(EG114+EI114)*Crechee/30*GJ$4)+(EH114+EJ114)*Cadeirante/30*GJ$4+(EG111+EG112+EG113+EI111+EI112+EI113)*Percapita/30*GJ$4)+IF(EG114+EI114&gt;=11,Fixo/30*GJ$4+(EG114+EI114-10)*Crechee/30*GJ$4,0),IF(C111=2,IF(EH111+EH112+EH113+EH114+EJ111+EJ112+EJ113+EJ114=1,Cadeirante/30*GJ$4,IF(EH111+EH112+EH113+EH114+EJ111+EJ112+EJ113+EJ114=2,Fixo/30*GJ$4,IF(EH111+EH112+EH113+EH114+EJ111+EJ112+EJ113+EJ114&gt;2,Fixo/30*GJ$4+(EH111+EH112+EH113+EH114+EJ111+EJ112+EJ113+EJ114-2)*Cadeirante/30*GJ$4)))+(EG111+EG112+EG113+EI111+EI112+EI113)*Percapita/30*GJ$4+(EG114+EI114)*Crechee/30*GJ$4,IF(C111=1,IF(EG111+EG112+EG113+EH111+EH112+EH113+EI111+EI112+EI113+EJ111+EJ112+EJ113&lt;=15,(EG111+EG112+EG113+EI111+EI112+EI113)*Percapita/30*GJ$4,IF(EG111+EG112+EG113+EH111+EH112+EH113+EI111+EI112+EI113+EJ111+EJ112+EJ113&gt;=16,Fixo/30*GJ$4+(EG111+EG112+EG113+EH111+EH112+EH113+EI111+EI112+EI113+EJ111+EJ112-16)*Percapita/30*GJ$4))))))</f>
        <v>0</v>
      </c>
      <c r="GK111" s="178"/>
      <c r="GL111" s="103">
        <f t="shared" si="102"/>
        <v>0</v>
      </c>
      <c r="GM111" s="124"/>
      <c r="GN111" s="104">
        <f>SUMIF(V111:V114,"&lt;0")*Cadeirante/30*GN$4+SUMIF(X111:X114,"&lt;0")*Cadeirante/30*GN$4</f>
        <v>0</v>
      </c>
      <c r="GO111" s="104">
        <f>SUMIF(Z111:Z114,"&lt;0")*Cadeirante/30*GO$4+SUMIF(AB111:AB114,"&lt;0")*Cadeirante/30*GO$4</f>
        <v>0</v>
      </c>
      <c r="GP111" s="104">
        <f>SUMIF(AD111:AD114,"&lt;0")*Cadeirante/30*GP$4+SUMIF(AF111:AF114,"&lt;0")*Cadeirante/30*GP$4</f>
        <v>0</v>
      </c>
      <c r="GQ111" s="104">
        <f>SUMIF(AH111:AH114,"&lt;0")*Cadeirante/30*GQ$4+SUMIF(AJ111:AJ114,"&lt;0")*Cadeirante/30*GQ$4</f>
        <v>0</v>
      </c>
      <c r="GR111" s="104">
        <f>SUMIF(AL111:AL114,"&lt;0")*Cadeirante/30*GR$4+SUMIF(AN111:AN114,"&lt;0")*Cadeirante/30*GR$4</f>
        <v>0</v>
      </c>
      <c r="GS111" s="104">
        <f>SUMIF(AP111:AP114,"&lt;0")*Cadeirante/30*GS$4+SUMIF(AR111:AR114,"&lt;0")*Cadeirante/30*GS$4</f>
        <v>0</v>
      </c>
      <c r="GT111" s="104">
        <f>SUMIF(AT111:AT114,"&lt;0")*Cadeirante/30*GT$4+SUMIF(AV111:AV114,"&lt;0")*Cadeirante/30*GT$4</f>
        <v>0</v>
      </c>
      <c r="GU111" s="104">
        <f>SUMIF(AX111:AX114,"&lt;0")*Cadeirante/30*GU$4+SUMIF(AZ111:AZ114,"&lt;0")*Cadeirante/30*GU$4</f>
        <v>0</v>
      </c>
      <c r="GV111" s="104">
        <f>SUMIF(BB111:BB114,"&lt;0")*Cadeirante/30*GV$4+SUMIF(BD111:BD114,"&lt;0")*Cadeirante/30*GV$4</f>
        <v>0</v>
      </c>
      <c r="GW111" s="104">
        <f>SUMIF(BF111:BF114,"&lt;0")*Cadeirante/30*GW$4+SUMIF(BH111:BH114,"&lt;0")*Cadeirante/30*GW$4</f>
        <v>0</v>
      </c>
      <c r="GX111" s="104">
        <f>SUMIF(BJ111:BJ114,"&lt;0")*Cadeirante/30*GX$4+SUMIF(BL111:BL114,"&lt;0")*Cadeirante/30*GX$4</f>
        <v>0</v>
      </c>
      <c r="GY111" s="104">
        <f>SUMIF(BN111:BN114,"&lt;0")*Cadeirante/30*GY$4+SUMIF(BP111:BP114,"&lt;0")*Cadeirante/30*GY$4</f>
        <v>0</v>
      </c>
      <c r="GZ111" s="104">
        <f>SUMIF(BR111:BR114,"&lt;0")*Cadeirante/30*GZ$4+SUMIF(BT111:BT114,"&lt;0")*Cadeirante/30*GZ$4</f>
        <v>0</v>
      </c>
      <c r="HA111" s="104">
        <f>SUMIF(BV111:BV114,"&lt;0")*Cadeirante/30*HA$4+SUMIF(BX111:BX114,"&lt;0")*Cadeirante/30*HA$4</f>
        <v>0</v>
      </c>
      <c r="HB111" s="104">
        <f>SUMIF(BZ111:BZ114,"&lt;0")*Cadeirante/30*HB$4+SUMIF(CB111:CB114,"&lt;0")*Cadeirante/30*HB$4</f>
        <v>0</v>
      </c>
      <c r="HC111" s="104">
        <f>SUMIF(CD111:CD114,"&lt;0")*Cadeirante/30*HC$4+SUMIF(CF111:CF114,"&lt;0")*Cadeirante/30*HC$4</f>
        <v>0</v>
      </c>
      <c r="HD111" s="104">
        <f>SUMIF(CH111:CH114,"&lt;0")*Cadeirante/30*HD$4+SUMIF(CJ111:CJ114,"&lt;0")*Cadeirante/30*HD$4</f>
        <v>0</v>
      </c>
      <c r="HE111" s="104">
        <f>SUMIF(CL111:CL114,"&lt;0")*Cadeirante/30*HE$4+SUMIF(CN111:CN114,"&lt;0")*Cadeirante/30*HE$4</f>
        <v>0</v>
      </c>
      <c r="HF111" s="104">
        <f>SUMIF(CP111:CP114,"&lt;0")*Cadeirante/30*HF$4+SUMIF(CR111:CR114,"&lt;0")*Cadeirante/30*HF$4</f>
        <v>0</v>
      </c>
      <c r="HG111" s="104">
        <f>SUMIF(CT111:CT114,"&lt;0")*Cadeirante/30*HG$4+SUMIF(CV111:CV114,"&lt;0")*Cadeirante/30*HG$4</f>
        <v>0</v>
      </c>
      <c r="HH111" s="104">
        <f>SUMIF(CX111:CX114,"&lt;0")*Cadeirante/30*HH$4+SUMIF(CZ111:CZ114,"&lt;0")*Cadeirante/30*HH$4</f>
        <v>0</v>
      </c>
      <c r="HI111" s="104">
        <f>SUMIF(DB111:DB114,"&lt;0")*Cadeirante/30*HI$4+SUMIF(DD111:DD114,"&lt;0")*Cadeirante/30*HI$4</f>
        <v>0</v>
      </c>
      <c r="HJ111" s="104">
        <f>SUMIF(DF111:DF114,"&lt;0")*Cadeirante/30*HJ$4+SUMIF(DH111:DH114,"&lt;0")*Cadeirante/30*HJ$4</f>
        <v>0</v>
      </c>
      <c r="HK111" s="104">
        <f>SUMIF(DJ111:DJ114,"&lt;0")*Cadeirante/30*HK$4+SUMIF(DL111:DL114,"&lt;0")*Cadeirante/30*HK$4</f>
        <v>0</v>
      </c>
      <c r="HL111" s="104">
        <f>SUMIF(DN111:DN114,"&lt;0")*Cadeirante/30*HL$4+SUMIF(DP111:DP114,"&lt;0")*Cadeirante/30*HL$4</f>
        <v>0</v>
      </c>
      <c r="HM111" s="104">
        <f>SUMIF(DR111:DR114,"&lt;0")*Cadeirante/30*HM$4+SUMIF(DT111:DT114,"&lt;0")*Cadeirante/30*HM$4</f>
        <v>0</v>
      </c>
      <c r="HN111" s="104">
        <f>SUMIF(DV111:DV114,"&lt;0")*Cadeirante/30*HN$4+SUMIF(DX111:DX114,"&lt;0")*Cadeirante/30*HN$4</f>
        <v>0</v>
      </c>
      <c r="HO111" s="104">
        <f>SUMIF(DZ111:DZ114,"&lt;0")*Cadeirante/30*HO$4+SUMIF(EB111:EB114,"&lt;0")*Cadeirante/30*HO$4</f>
        <v>0</v>
      </c>
      <c r="HP111" s="104">
        <f>SUMIF(ED111:ED114,"&lt;0")*Cadeirante/30*HP$4+SUMIF(EF111:EF114,"&lt;0")*Cadeirante/30*HP$4</f>
        <v>0</v>
      </c>
      <c r="HQ111" s="64"/>
      <c r="HR111" s="64"/>
      <c r="HS111" s="64"/>
      <c r="HT111" s="64"/>
      <c r="HU111" s="64"/>
      <c r="HV111" s="64"/>
      <c r="HW111" s="176">
        <v>17629.309999999998</v>
      </c>
      <c r="HX111" s="64"/>
      <c r="HY111" s="280">
        <f>IF(ISTEXT(EM111), VALUE(EM111), EM111)</f>
        <v>0</v>
      </c>
      <c r="HZ111" s="280">
        <f>IF(ISTEXT(EN111), VALUE(EN111), EN111)</f>
        <v>0</v>
      </c>
      <c r="IA111" s="280">
        <f>IF(ISTEXT(EO111), VALUE(EO111), EO111)</f>
        <v>0</v>
      </c>
      <c r="IB111" s="64" t="b">
        <f>HW111=FE111</f>
        <v>0</v>
      </c>
      <c r="IC111" s="64"/>
    </row>
    <row r="112" spans="1:237" s="106" customFormat="1" ht="22.5" customHeight="1" x14ac:dyDescent="0.25">
      <c r="A112" s="368" t="s">
        <v>3278</v>
      </c>
      <c r="B112" s="369" t="s">
        <v>3279</v>
      </c>
      <c r="C112" s="370" t="s">
        <v>3191</v>
      </c>
      <c r="D112" s="371" t="s">
        <v>3280</v>
      </c>
      <c r="E112" s="371" t="s">
        <v>3281</v>
      </c>
      <c r="F112" s="372" t="s">
        <v>3181</v>
      </c>
      <c r="G112" s="372" t="s">
        <v>3182</v>
      </c>
      <c r="H112" s="373" t="s">
        <v>1346</v>
      </c>
      <c r="I112" s="374" t="s">
        <v>1346</v>
      </c>
      <c r="J112" s="421" t="s">
        <v>3183</v>
      </c>
      <c r="K112" s="421" t="s">
        <v>3185</v>
      </c>
      <c r="L112" s="329">
        <f>CONTINUA!BV112</f>
        <v>0</v>
      </c>
      <c r="M112" s="329">
        <f>CONTINUA!BW112</f>
        <v>0</v>
      </c>
      <c r="N112" s="657"/>
      <c r="O112" s="658" t="s">
        <v>3347</v>
      </c>
      <c r="P112" s="659">
        <v>0</v>
      </c>
      <c r="Q112" s="400">
        <v>8</v>
      </c>
      <c r="R112" s="401"/>
      <c r="S112" s="400"/>
      <c r="T112" s="401"/>
      <c r="U112" s="400"/>
      <c r="V112" s="401"/>
      <c r="W112" s="400"/>
      <c r="X112" s="401"/>
      <c r="Y112" s="400"/>
      <c r="Z112" s="401"/>
      <c r="AA112" s="400"/>
      <c r="AB112" s="401"/>
      <c r="AC112" s="400"/>
      <c r="AD112" s="401"/>
      <c r="AE112" s="400"/>
      <c r="AF112" s="401"/>
      <c r="AG112" s="400"/>
      <c r="AH112" s="401"/>
      <c r="AI112" s="400"/>
      <c r="AJ112" s="401"/>
      <c r="AK112" s="400"/>
      <c r="AL112" s="401"/>
      <c r="AM112" s="400"/>
      <c r="AN112" s="401"/>
      <c r="AO112" s="400"/>
      <c r="AP112" s="401"/>
      <c r="AQ112" s="400"/>
      <c r="AR112" s="401"/>
      <c r="AS112" s="400"/>
      <c r="AT112" s="401"/>
      <c r="AU112" s="400"/>
      <c r="AV112" s="401"/>
      <c r="AW112" s="400"/>
      <c r="AX112" s="401"/>
      <c r="AY112" s="400"/>
      <c r="AZ112" s="401"/>
      <c r="BA112" s="400"/>
      <c r="BB112" s="401"/>
      <c r="BC112" s="400"/>
      <c r="BD112" s="401"/>
      <c r="BE112" s="400"/>
      <c r="BF112" s="401"/>
      <c r="BG112" s="400"/>
      <c r="BH112" s="401"/>
      <c r="BI112" s="400"/>
      <c r="BJ112" s="401"/>
      <c r="BK112" s="400"/>
      <c r="BL112" s="401"/>
      <c r="BM112" s="400"/>
      <c r="BN112" s="401"/>
      <c r="BO112" s="400"/>
      <c r="BP112" s="401"/>
      <c r="BQ112" s="400"/>
      <c r="BR112" s="401"/>
      <c r="BS112" s="400"/>
      <c r="BT112" s="401"/>
      <c r="BU112" s="400"/>
      <c r="BV112" s="401"/>
      <c r="BW112" s="400"/>
      <c r="BX112" s="401"/>
      <c r="BY112" s="400"/>
      <c r="BZ112" s="401"/>
      <c r="CA112" s="400"/>
      <c r="CB112" s="401"/>
      <c r="CC112" s="400"/>
      <c r="CD112" s="401"/>
      <c r="CE112" s="400"/>
      <c r="CF112" s="401"/>
      <c r="CG112" s="400"/>
      <c r="CH112" s="401"/>
      <c r="CI112" s="400"/>
      <c r="CJ112" s="401"/>
      <c r="CK112" s="400"/>
      <c r="CL112" s="401"/>
      <c r="CM112" s="400"/>
      <c r="CN112" s="401"/>
      <c r="CO112" s="400"/>
      <c r="CP112" s="401"/>
      <c r="CQ112" s="400"/>
      <c r="CR112" s="401"/>
      <c r="CS112" s="400"/>
      <c r="CT112" s="401"/>
      <c r="CU112" s="400"/>
      <c r="CV112" s="401"/>
      <c r="CW112" s="400"/>
      <c r="CX112" s="401"/>
      <c r="CY112" s="400"/>
      <c r="CZ112" s="401"/>
      <c r="DA112" s="400"/>
      <c r="DB112" s="401"/>
      <c r="DC112" s="400"/>
      <c r="DD112" s="401"/>
      <c r="DE112" s="400"/>
      <c r="DF112" s="401"/>
      <c r="DG112" s="400"/>
      <c r="DH112" s="401"/>
      <c r="DI112" s="400"/>
      <c r="DJ112" s="401"/>
      <c r="DK112" s="400"/>
      <c r="DL112" s="401"/>
      <c r="DM112" s="400"/>
      <c r="DN112" s="401"/>
      <c r="DO112" s="400"/>
      <c r="DP112" s="401"/>
      <c r="DQ112" s="400"/>
      <c r="DR112" s="401"/>
      <c r="DS112" s="400"/>
      <c r="DT112" s="401"/>
      <c r="DU112" s="400"/>
      <c r="DV112" s="401"/>
      <c r="DW112" s="400"/>
      <c r="DX112" s="401"/>
      <c r="DY112" s="400"/>
      <c r="DZ112" s="401"/>
      <c r="EA112" s="400"/>
      <c r="EB112" s="401"/>
      <c r="EC112" s="400"/>
      <c r="ED112" s="401"/>
      <c r="EE112" s="400"/>
      <c r="EF112" s="401"/>
      <c r="EG112" s="400"/>
      <c r="EH112" s="401"/>
      <c r="EI112" s="400"/>
      <c r="EJ112" s="447"/>
      <c r="EK112" s="511"/>
      <c r="EL112" s="514"/>
      <c r="EM112" s="448"/>
      <c r="EN112" s="344"/>
      <c r="EO112" s="345"/>
      <c r="EP112" s="171">
        <f t="shared" si="95"/>
        <v>8</v>
      </c>
      <c r="EQ112" s="171">
        <f t="shared" si="96"/>
        <v>0</v>
      </c>
      <c r="ER112" s="171">
        <f t="shared" si="97"/>
        <v>0</v>
      </c>
      <c r="ES112" s="171">
        <f t="shared" si="98"/>
        <v>0</v>
      </c>
      <c r="ET112" s="171">
        <f t="shared" si="99"/>
        <v>0</v>
      </c>
      <c r="EU112" s="171">
        <f t="shared" si="100"/>
        <v>0</v>
      </c>
      <c r="EV112" s="172">
        <f t="shared" si="101"/>
        <v>8</v>
      </c>
      <c r="EW112" s="173"/>
      <c r="EX112" s="248">
        <f t="shared" si="138"/>
        <v>0</v>
      </c>
      <c r="EY112" s="174">
        <f>(L112*regular)+(M112*Cadeirantee)</f>
        <v>0</v>
      </c>
      <c r="EZ112" s="249">
        <f>SUMIF(FG112:GJ112,"&gt;0")</f>
        <v>0</v>
      </c>
      <c r="FA112" s="249">
        <f>SUMIF(FG112:GJ112,"&lt;0")+SUMIF(GN112:HP112,"&lt;0")</f>
        <v>0</v>
      </c>
      <c r="FB112" s="174">
        <v>0</v>
      </c>
      <c r="FC112" s="126">
        <f>N112*km*'VALORES TABELA'!$B$13</f>
        <v>0</v>
      </c>
      <c r="FD112" s="250">
        <f t="shared" ref="FD112:FD115" si="139">GL112</f>
        <v>0</v>
      </c>
      <c r="FE112" s="105"/>
      <c r="FF112" s="119"/>
      <c r="FG112" s="119"/>
      <c r="FH112" s="119"/>
      <c r="FI112" s="119"/>
      <c r="FJ112" s="119"/>
      <c r="FK112" s="119"/>
      <c r="FL112" s="119"/>
      <c r="FM112" s="119"/>
      <c r="FN112" s="119"/>
      <c r="FO112" s="119"/>
      <c r="FP112" s="119"/>
      <c r="FQ112" s="119"/>
      <c r="FR112" s="119"/>
      <c r="FS112" s="119"/>
      <c r="FT112" s="119"/>
      <c r="FU112" s="119"/>
      <c r="FV112" s="119"/>
      <c r="FW112" s="119"/>
      <c r="FX112" s="119"/>
      <c r="FY112" s="119"/>
      <c r="FZ112" s="119"/>
      <c r="GA112" s="119"/>
      <c r="GB112" s="119"/>
      <c r="GC112" s="119"/>
      <c r="GD112" s="119"/>
      <c r="GE112" s="119"/>
      <c r="GF112" s="119"/>
      <c r="GG112" s="119"/>
      <c r="GH112" s="119"/>
      <c r="GI112" s="119"/>
      <c r="GJ112" s="119"/>
      <c r="GK112" s="251"/>
      <c r="GL112" s="103">
        <f t="shared" si="102"/>
        <v>0</v>
      </c>
      <c r="GM112" s="124"/>
      <c r="GN112" s="104"/>
      <c r="GO112" s="104"/>
      <c r="GP112" s="104"/>
      <c r="GQ112" s="104"/>
      <c r="GR112" s="104"/>
      <c r="GS112" s="104"/>
      <c r="GT112" s="104"/>
      <c r="GU112" s="104"/>
      <c r="GV112" s="104"/>
      <c r="GW112" s="104"/>
      <c r="GX112" s="104"/>
      <c r="GY112" s="104"/>
      <c r="GZ112" s="104"/>
      <c r="HA112" s="104"/>
      <c r="HB112" s="104"/>
      <c r="HC112" s="104"/>
      <c r="HD112" s="104"/>
      <c r="HE112" s="104"/>
      <c r="HF112" s="104"/>
      <c r="HG112" s="104"/>
      <c r="HH112" s="104"/>
      <c r="HI112" s="104"/>
      <c r="HJ112" s="104"/>
      <c r="HK112" s="104"/>
      <c r="HL112" s="104"/>
      <c r="HM112" s="104"/>
      <c r="HN112" s="104"/>
      <c r="HO112" s="104"/>
      <c r="HP112" s="104"/>
      <c r="HQ112" s="64"/>
      <c r="HR112" s="64"/>
      <c r="HS112" s="64"/>
      <c r="HT112" s="64"/>
      <c r="HU112" s="64"/>
      <c r="HV112" s="64"/>
      <c r="HW112" s="105"/>
      <c r="HX112" s="64"/>
      <c r="HY112" s="280">
        <f t="shared" ref="HY112:HY115" si="140">IF(ISTEXT(EM112), VALUE(EM112), EM112)</f>
        <v>0</v>
      </c>
      <c r="HZ112" s="280">
        <f t="shared" ref="HZ112:HZ115" si="141">IF(ISTEXT(EN112), VALUE(EN112), EN112)</f>
        <v>0</v>
      </c>
      <c r="IA112" s="280">
        <f t="shared" ref="IA112:IA115" si="142">IF(ISTEXT(EO112), VALUE(EO112), EO112)</f>
        <v>0</v>
      </c>
      <c r="IB112" s="64"/>
      <c r="IC112" s="64"/>
    </row>
    <row r="113" spans="1:237" s="106" customFormat="1" ht="22.5" customHeight="1" x14ac:dyDescent="0.25">
      <c r="A113" s="368" t="s">
        <v>3278</v>
      </c>
      <c r="B113" s="369" t="s">
        <v>3279</v>
      </c>
      <c r="C113" s="375" t="s">
        <v>3191</v>
      </c>
      <c r="D113" s="371" t="s">
        <v>3280</v>
      </c>
      <c r="E113" s="371" t="s">
        <v>3281</v>
      </c>
      <c r="F113" s="376" t="s">
        <v>3181</v>
      </c>
      <c r="G113" s="376" t="s">
        <v>3182</v>
      </c>
      <c r="H113" s="373" t="s">
        <v>1346</v>
      </c>
      <c r="I113" s="374" t="s">
        <v>1346</v>
      </c>
      <c r="J113" s="421" t="s">
        <v>3183</v>
      </c>
      <c r="K113" s="422" t="s">
        <v>3186</v>
      </c>
      <c r="L113" s="329">
        <f>CONTINUA!BV113</f>
        <v>0</v>
      </c>
      <c r="M113" s="329">
        <f>CONTINUA!BW113</f>
        <v>0</v>
      </c>
      <c r="N113" s="657"/>
      <c r="O113" s="658" t="s">
        <v>3347</v>
      </c>
      <c r="P113" s="659">
        <v>0</v>
      </c>
      <c r="Q113" s="400"/>
      <c r="R113" s="401"/>
      <c r="S113" s="400"/>
      <c r="T113" s="401"/>
      <c r="U113" s="400"/>
      <c r="V113" s="401"/>
      <c r="W113" s="400"/>
      <c r="X113" s="401"/>
      <c r="Y113" s="400"/>
      <c r="Z113" s="401"/>
      <c r="AA113" s="400"/>
      <c r="AB113" s="401"/>
      <c r="AC113" s="400"/>
      <c r="AD113" s="401"/>
      <c r="AE113" s="400"/>
      <c r="AF113" s="401"/>
      <c r="AG113" s="400"/>
      <c r="AH113" s="401"/>
      <c r="AI113" s="400"/>
      <c r="AJ113" s="401"/>
      <c r="AK113" s="400"/>
      <c r="AL113" s="401"/>
      <c r="AM113" s="400"/>
      <c r="AN113" s="401"/>
      <c r="AO113" s="400"/>
      <c r="AP113" s="401"/>
      <c r="AQ113" s="400"/>
      <c r="AR113" s="401"/>
      <c r="AS113" s="400"/>
      <c r="AT113" s="401"/>
      <c r="AU113" s="400"/>
      <c r="AV113" s="401"/>
      <c r="AW113" s="400"/>
      <c r="AX113" s="401"/>
      <c r="AY113" s="400"/>
      <c r="AZ113" s="401"/>
      <c r="BA113" s="400"/>
      <c r="BB113" s="401"/>
      <c r="BC113" s="400"/>
      <c r="BD113" s="401"/>
      <c r="BE113" s="400"/>
      <c r="BF113" s="401"/>
      <c r="BG113" s="400"/>
      <c r="BH113" s="401"/>
      <c r="BI113" s="400"/>
      <c r="BJ113" s="401"/>
      <c r="BK113" s="400"/>
      <c r="BL113" s="401"/>
      <c r="BM113" s="400"/>
      <c r="BN113" s="401"/>
      <c r="BO113" s="400"/>
      <c r="BP113" s="401"/>
      <c r="BQ113" s="400"/>
      <c r="BR113" s="401"/>
      <c r="BS113" s="400"/>
      <c r="BT113" s="401"/>
      <c r="BU113" s="400"/>
      <c r="BV113" s="401"/>
      <c r="BW113" s="400"/>
      <c r="BX113" s="401"/>
      <c r="BY113" s="400"/>
      <c r="BZ113" s="401"/>
      <c r="CA113" s="400"/>
      <c r="CB113" s="401"/>
      <c r="CC113" s="400"/>
      <c r="CD113" s="401"/>
      <c r="CE113" s="400"/>
      <c r="CF113" s="401"/>
      <c r="CG113" s="400"/>
      <c r="CH113" s="401"/>
      <c r="CI113" s="400"/>
      <c r="CJ113" s="401"/>
      <c r="CK113" s="400"/>
      <c r="CL113" s="401"/>
      <c r="CM113" s="400"/>
      <c r="CN113" s="401"/>
      <c r="CO113" s="400"/>
      <c r="CP113" s="401"/>
      <c r="CQ113" s="400"/>
      <c r="CR113" s="401"/>
      <c r="CS113" s="400"/>
      <c r="CT113" s="401"/>
      <c r="CU113" s="400"/>
      <c r="CV113" s="401"/>
      <c r="CW113" s="400"/>
      <c r="CX113" s="401"/>
      <c r="CY113" s="400"/>
      <c r="CZ113" s="401"/>
      <c r="DA113" s="400"/>
      <c r="DB113" s="401"/>
      <c r="DC113" s="400"/>
      <c r="DD113" s="401"/>
      <c r="DE113" s="400"/>
      <c r="DF113" s="401"/>
      <c r="DG113" s="400"/>
      <c r="DH113" s="401"/>
      <c r="DI113" s="400"/>
      <c r="DJ113" s="401"/>
      <c r="DK113" s="400"/>
      <c r="DL113" s="401"/>
      <c r="DM113" s="400"/>
      <c r="DN113" s="401"/>
      <c r="DO113" s="400"/>
      <c r="DP113" s="401"/>
      <c r="DQ113" s="400"/>
      <c r="DR113" s="401"/>
      <c r="DS113" s="400"/>
      <c r="DT113" s="401"/>
      <c r="DU113" s="400"/>
      <c r="DV113" s="401"/>
      <c r="DW113" s="400"/>
      <c r="DX113" s="401"/>
      <c r="DY113" s="400"/>
      <c r="DZ113" s="401"/>
      <c r="EA113" s="400"/>
      <c r="EB113" s="401"/>
      <c r="EC113" s="400"/>
      <c r="ED113" s="401"/>
      <c r="EE113" s="400"/>
      <c r="EF113" s="401"/>
      <c r="EG113" s="400"/>
      <c r="EH113" s="401"/>
      <c r="EI113" s="400"/>
      <c r="EJ113" s="447"/>
      <c r="EK113" s="511"/>
      <c r="EL113" s="514"/>
      <c r="EM113" s="448"/>
      <c r="EN113" s="344"/>
      <c r="EO113" s="345"/>
      <c r="EP113" s="171">
        <f t="shared" si="95"/>
        <v>0</v>
      </c>
      <c r="EQ113" s="171">
        <f t="shared" si="96"/>
        <v>0</v>
      </c>
      <c r="ER113" s="171">
        <f t="shared" si="97"/>
        <v>0</v>
      </c>
      <c r="ES113" s="171">
        <f t="shared" si="98"/>
        <v>0</v>
      </c>
      <c r="ET113" s="171">
        <f t="shared" si="99"/>
        <v>0</v>
      </c>
      <c r="EU113" s="171">
        <f t="shared" si="100"/>
        <v>0</v>
      </c>
      <c r="EV113" s="172">
        <f t="shared" si="101"/>
        <v>0</v>
      </c>
      <c r="EW113" s="125"/>
      <c r="EX113" s="248">
        <f t="shared" si="138"/>
        <v>0</v>
      </c>
      <c r="EY113" s="174">
        <f>(L113*regular)+(M113*Cadeirantee)</f>
        <v>0</v>
      </c>
      <c r="EZ113" s="249">
        <f>SUMIF(FG113:GJ113,"&gt;0")</f>
        <v>0</v>
      </c>
      <c r="FA113" s="249">
        <f>SUMIF(FG113:GJ113,"&lt;0")+SUMIF(GN113:HP113,"&lt;0")</f>
        <v>0</v>
      </c>
      <c r="FB113" s="174">
        <v>0</v>
      </c>
      <c r="FC113" s="126">
        <f>N113*km*'VALORES TABELA'!$B$13</f>
        <v>0</v>
      </c>
      <c r="FD113" s="250">
        <f t="shared" si="139"/>
        <v>0</v>
      </c>
      <c r="FE113" s="105"/>
      <c r="FF113" s="108"/>
      <c r="FG113" s="108"/>
      <c r="FH113" s="108"/>
      <c r="FI113" s="108"/>
      <c r="FJ113" s="108"/>
      <c r="FK113" s="108"/>
      <c r="FL113" s="108"/>
      <c r="FM113" s="108"/>
      <c r="FN113" s="108"/>
      <c r="FO113" s="108"/>
      <c r="FP113" s="108"/>
      <c r="FQ113" s="108"/>
      <c r="FR113" s="108"/>
      <c r="FS113" s="108"/>
      <c r="FT113" s="108"/>
      <c r="FU113" s="108"/>
      <c r="FV113" s="108"/>
      <c r="FW113" s="108"/>
      <c r="FX113" s="108"/>
      <c r="FY113" s="108"/>
      <c r="FZ113" s="108"/>
      <c r="GA113" s="108"/>
      <c r="GB113" s="108"/>
      <c r="GC113" s="108"/>
      <c r="GD113" s="108"/>
      <c r="GE113" s="108"/>
      <c r="GF113" s="108"/>
      <c r="GG113" s="108"/>
      <c r="GH113" s="108"/>
      <c r="GI113" s="108"/>
      <c r="GJ113" s="108"/>
      <c r="GK113" s="251"/>
      <c r="GL113" s="103">
        <f t="shared" si="102"/>
        <v>0</v>
      </c>
      <c r="GM113" s="124"/>
      <c r="GN113" s="104"/>
      <c r="GO113" s="104"/>
      <c r="GP113" s="104"/>
      <c r="GQ113" s="104"/>
      <c r="GR113" s="104"/>
      <c r="GS113" s="104"/>
      <c r="GT113" s="104"/>
      <c r="GU113" s="104"/>
      <c r="GV113" s="104"/>
      <c r="GW113" s="104"/>
      <c r="GX113" s="104"/>
      <c r="GY113" s="104"/>
      <c r="GZ113" s="104"/>
      <c r="HA113" s="104"/>
      <c r="HB113" s="104"/>
      <c r="HC113" s="104"/>
      <c r="HD113" s="104"/>
      <c r="HE113" s="104"/>
      <c r="HF113" s="104"/>
      <c r="HG113" s="104"/>
      <c r="HH113" s="104"/>
      <c r="HI113" s="104"/>
      <c r="HJ113" s="104"/>
      <c r="HK113" s="104"/>
      <c r="HL113" s="104"/>
      <c r="HM113" s="104"/>
      <c r="HN113" s="104"/>
      <c r="HO113" s="104"/>
      <c r="HP113" s="104"/>
      <c r="HQ113" s="64"/>
      <c r="HR113" s="64"/>
      <c r="HS113" s="64"/>
      <c r="HT113" s="64"/>
      <c r="HU113" s="64"/>
      <c r="HV113" s="64"/>
      <c r="HW113" s="105"/>
      <c r="HX113" s="64"/>
      <c r="HY113" s="280">
        <f t="shared" si="140"/>
        <v>0</v>
      </c>
      <c r="HZ113" s="280">
        <f t="shared" si="141"/>
        <v>0</v>
      </c>
      <c r="IA113" s="280">
        <f t="shared" si="142"/>
        <v>0</v>
      </c>
      <c r="IB113" s="64"/>
      <c r="IC113" s="64"/>
    </row>
    <row r="114" spans="1:237" s="106" customFormat="1" ht="22.5" customHeight="1" x14ac:dyDescent="0.25">
      <c r="A114" s="368" t="s">
        <v>3278</v>
      </c>
      <c r="B114" s="369" t="s">
        <v>3279</v>
      </c>
      <c r="C114" s="375" t="s">
        <v>3191</v>
      </c>
      <c r="D114" s="371" t="s">
        <v>3280</v>
      </c>
      <c r="E114" s="371" t="s">
        <v>3281</v>
      </c>
      <c r="F114" s="376" t="s">
        <v>3181</v>
      </c>
      <c r="G114" s="376" t="s">
        <v>3182</v>
      </c>
      <c r="H114" s="373" t="s">
        <v>1346</v>
      </c>
      <c r="I114" s="374" t="s">
        <v>1346</v>
      </c>
      <c r="J114" s="421" t="s">
        <v>3183</v>
      </c>
      <c r="K114" s="423" t="s">
        <v>3187</v>
      </c>
      <c r="L114" s="329">
        <f>CONTINUA!BV114</f>
        <v>0</v>
      </c>
      <c r="M114" s="329">
        <f>CONTINUA!BW114</f>
        <v>0</v>
      </c>
      <c r="N114" s="657"/>
      <c r="O114" s="658" t="s">
        <v>3347</v>
      </c>
      <c r="P114" s="659">
        <v>0</v>
      </c>
      <c r="Q114" s="400"/>
      <c r="R114" s="401"/>
      <c r="S114" s="400"/>
      <c r="T114" s="401"/>
      <c r="U114" s="400"/>
      <c r="V114" s="401"/>
      <c r="W114" s="400"/>
      <c r="X114" s="401"/>
      <c r="Y114" s="400"/>
      <c r="Z114" s="401"/>
      <c r="AA114" s="400"/>
      <c r="AB114" s="401"/>
      <c r="AC114" s="400"/>
      <c r="AD114" s="401"/>
      <c r="AE114" s="400"/>
      <c r="AF114" s="401"/>
      <c r="AG114" s="400"/>
      <c r="AH114" s="401"/>
      <c r="AI114" s="400"/>
      <c r="AJ114" s="401"/>
      <c r="AK114" s="400"/>
      <c r="AL114" s="401"/>
      <c r="AM114" s="400"/>
      <c r="AN114" s="401"/>
      <c r="AO114" s="400"/>
      <c r="AP114" s="401"/>
      <c r="AQ114" s="400"/>
      <c r="AR114" s="401"/>
      <c r="AS114" s="400"/>
      <c r="AT114" s="401"/>
      <c r="AU114" s="400"/>
      <c r="AV114" s="401"/>
      <c r="AW114" s="400"/>
      <c r="AX114" s="401"/>
      <c r="AY114" s="400"/>
      <c r="AZ114" s="401"/>
      <c r="BA114" s="400"/>
      <c r="BB114" s="401"/>
      <c r="BC114" s="400"/>
      <c r="BD114" s="401"/>
      <c r="BE114" s="400"/>
      <c r="BF114" s="401"/>
      <c r="BG114" s="400"/>
      <c r="BH114" s="401"/>
      <c r="BI114" s="400"/>
      <c r="BJ114" s="401"/>
      <c r="BK114" s="400"/>
      <c r="BL114" s="401"/>
      <c r="BM114" s="400"/>
      <c r="BN114" s="401"/>
      <c r="BO114" s="400"/>
      <c r="BP114" s="401"/>
      <c r="BQ114" s="400"/>
      <c r="BR114" s="401"/>
      <c r="BS114" s="400"/>
      <c r="BT114" s="401"/>
      <c r="BU114" s="400"/>
      <c r="BV114" s="401"/>
      <c r="BW114" s="400"/>
      <c r="BX114" s="401"/>
      <c r="BY114" s="400"/>
      <c r="BZ114" s="401"/>
      <c r="CA114" s="400"/>
      <c r="CB114" s="401"/>
      <c r="CC114" s="400"/>
      <c r="CD114" s="401"/>
      <c r="CE114" s="400"/>
      <c r="CF114" s="401"/>
      <c r="CG114" s="400"/>
      <c r="CH114" s="401"/>
      <c r="CI114" s="400"/>
      <c r="CJ114" s="401"/>
      <c r="CK114" s="400"/>
      <c r="CL114" s="401"/>
      <c r="CM114" s="400"/>
      <c r="CN114" s="401"/>
      <c r="CO114" s="400"/>
      <c r="CP114" s="401"/>
      <c r="CQ114" s="400"/>
      <c r="CR114" s="401"/>
      <c r="CS114" s="400"/>
      <c r="CT114" s="401"/>
      <c r="CU114" s="400"/>
      <c r="CV114" s="401"/>
      <c r="CW114" s="400"/>
      <c r="CX114" s="401"/>
      <c r="CY114" s="400"/>
      <c r="CZ114" s="401"/>
      <c r="DA114" s="400"/>
      <c r="DB114" s="401"/>
      <c r="DC114" s="400"/>
      <c r="DD114" s="401"/>
      <c r="DE114" s="400"/>
      <c r="DF114" s="401"/>
      <c r="DG114" s="400"/>
      <c r="DH114" s="401"/>
      <c r="DI114" s="400"/>
      <c r="DJ114" s="401"/>
      <c r="DK114" s="400"/>
      <c r="DL114" s="401"/>
      <c r="DM114" s="400"/>
      <c r="DN114" s="401"/>
      <c r="DO114" s="400"/>
      <c r="DP114" s="401"/>
      <c r="DQ114" s="400"/>
      <c r="DR114" s="401"/>
      <c r="DS114" s="400"/>
      <c r="DT114" s="401"/>
      <c r="DU114" s="400"/>
      <c r="DV114" s="401"/>
      <c r="DW114" s="400"/>
      <c r="DX114" s="401"/>
      <c r="DY114" s="400"/>
      <c r="DZ114" s="401"/>
      <c r="EA114" s="400"/>
      <c r="EB114" s="401"/>
      <c r="EC114" s="400"/>
      <c r="ED114" s="401"/>
      <c r="EE114" s="400"/>
      <c r="EF114" s="401"/>
      <c r="EG114" s="400"/>
      <c r="EH114" s="401"/>
      <c r="EI114" s="400"/>
      <c r="EJ114" s="447"/>
      <c r="EK114" s="511"/>
      <c r="EL114" s="514"/>
      <c r="EM114" s="448"/>
      <c r="EN114" s="344"/>
      <c r="EO114" s="345"/>
      <c r="EP114" s="171">
        <f t="shared" si="95"/>
        <v>0</v>
      </c>
      <c r="EQ114" s="171">
        <f t="shared" si="96"/>
        <v>0</v>
      </c>
      <c r="ER114" s="171">
        <f t="shared" si="97"/>
        <v>0</v>
      </c>
      <c r="ES114" s="171">
        <f t="shared" si="98"/>
        <v>0</v>
      </c>
      <c r="ET114" s="171">
        <f t="shared" si="99"/>
        <v>0</v>
      </c>
      <c r="EU114" s="171">
        <f t="shared" si="100"/>
        <v>0</v>
      </c>
      <c r="EV114" s="172">
        <f t="shared" si="101"/>
        <v>0</v>
      </c>
      <c r="EW114" s="127"/>
      <c r="EX114" s="248">
        <f t="shared" si="138"/>
        <v>0</v>
      </c>
      <c r="EY114" s="174">
        <f>(L114*regular)+(M114*Cadeirantee)</f>
        <v>0</v>
      </c>
      <c r="EZ114" s="249">
        <f>SUMIF(FG114:GJ114,"&gt;0")</f>
        <v>0</v>
      </c>
      <c r="FA114" s="249">
        <f>SUMIF(FG114:GJ114,"&lt;0")+SUMIF(GN114:HP114,"&lt;0")</f>
        <v>0</v>
      </c>
      <c r="FB114" s="174">
        <v>0</v>
      </c>
      <c r="FC114" s="126">
        <f>N114*km*'VALORES TABELA'!$B$13</f>
        <v>0</v>
      </c>
      <c r="FD114" s="250">
        <f t="shared" si="139"/>
        <v>0</v>
      </c>
      <c r="FE114" s="105"/>
      <c r="FF114" s="118"/>
      <c r="FG114" s="118"/>
      <c r="FH114" s="118"/>
      <c r="FI114" s="118"/>
      <c r="FJ114" s="118"/>
      <c r="FK114" s="118"/>
      <c r="FL114" s="118"/>
      <c r="FM114" s="118"/>
      <c r="FN114" s="118"/>
      <c r="FO114" s="118"/>
      <c r="FP114" s="118"/>
      <c r="FQ114" s="118"/>
      <c r="FR114" s="118"/>
      <c r="FS114" s="118"/>
      <c r="FT114" s="118"/>
      <c r="FU114" s="118"/>
      <c r="FV114" s="118"/>
      <c r="FW114" s="118"/>
      <c r="FX114" s="118"/>
      <c r="FY114" s="118"/>
      <c r="FZ114" s="118"/>
      <c r="GA114" s="118"/>
      <c r="GB114" s="118"/>
      <c r="GC114" s="118"/>
      <c r="GD114" s="118"/>
      <c r="GE114" s="118"/>
      <c r="GF114" s="118"/>
      <c r="GG114" s="118"/>
      <c r="GH114" s="118"/>
      <c r="GI114" s="118"/>
      <c r="GJ114" s="118"/>
      <c r="GK114" s="252"/>
      <c r="GL114" s="103">
        <f t="shared" si="102"/>
        <v>0</v>
      </c>
      <c r="GM114" s="124"/>
      <c r="GN114" s="104"/>
      <c r="GO114" s="104"/>
      <c r="GP114" s="104"/>
      <c r="GQ114" s="104"/>
      <c r="GR114" s="104"/>
      <c r="GS114" s="104"/>
      <c r="GT114" s="104"/>
      <c r="GU114" s="104"/>
      <c r="GV114" s="104"/>
      <c r="GW114" s="104"/>
      <c r="GX114" s="104"/>
      <c r="GY114" s="104"/>
      <c r="GZ114" s="104"/>
      <c r="HA114" s="104"/>
      <c r="HB114" s="104"/>
      <c r="HC114" s="104"/>
      <c r="HD114" s="104"/>
      <c r="HE114" s="104"/>
      <c r="HF114" s="104"/>
      <c r="HG114" s="104"/>
      <c r="HH114" s="104"/>
      <c r="HI114" s="104"/>
      <c r="HJ114" s="104"/>
      <c r="HK114" s="104"/>
      <c r="HL114" s="104"/>
      <c r="HM114" s="104"/>
      <c r="HN114" s="104"/>
      <c r="HO114" s="104"/>
      <c r="HP114" s="104"/>
      <c r="HQ114" s="64"/>
      <c r="HR114" s="65"/>
      <c r="HS114" s="65"/>
      <c r="HT114" s="65"/>
      <c r="HU114" s="65"/>
      <c r="HV114" s="65"/>
      <c r="HW114" s="105"/>
      <c r="HX114" s="65"/>
      <c r="HY114" s="280">
        <f t="shared" si="140"/>
        <v>0</v>
      </c>
      <c r="HZ114" s="280">
        <f t="shared" si="141"/>
        <v>0</v>
      </c>
      <c r="IA114" s="280">
        <f t="shared" si="142"/>
        <v>0</v>
      </c>
      <c r="IB114" s="65"/>
      <c r="IC114" s="65"/>
    </row>
    <row r="115" spans="1:237" s="106" customFormat="1" ht="22.5" customHeight="1" thickBot="1" x14ac:dyDescent="0.3">
      <c r="A115" s="377" t="s">
        <v>3278</v>
      </c>
      <c r="B115" s="378" t="s">
        <v>3279</v>
      </c>
      <c r="C115" s="379" t="s">
        <v>3191</v>
      </c>
      <c r="D115" s="380" t="s">
        <v>3280</v>
      </c>
      <c r="E115" s="380" t="s">
        <v>3281</v>
      </c>
      <c r="F115" s="381" t="s">
        <v>3181</v>
      </c>
      <c r="G115" s="381" t="s">
        <v>3182</v>
      </c>
      <c r="H115" s="382" t="s">
        <v>1346</v>
      </c>
      <c r="I115" s="383" t="s">
        <v>1346</v>
      </c>
      <c r="J115" s="421" t="s">
        <v>3183</v>
      </c>
      <c r="K115" s="424" t="s">
        <v>60</v>
      </c>
      <c r="L115" s="329">
        <f>CONTINUA!BV115</f>
        <v>0</v>
      </c>
      <c r="M115" s="329">
        <f>CONTINUA!BW115</f>
        <v>0</v>
      </c>
      <c r="N115" s="657"/>
      <c r="O115" s="658" t="s">
        <v>3347</v>
      </c>
      <c r="P115" s="659">
        <v>0</v>
      </c>
      <c r="Q115" s="400"/>
      <c r="R115" s="401"/>
      <c r="S115" s="400"/>
      <c r="T115" s="401"/>
      <c r="U115" s="400"/>
      <c r="V115" s="401"/>
      <c r="W115" s="400"/>
      <c r="X115" s="401"/>
      <c r="Y115" s="400"/>
      <c r="Z115" s="401"/>
      <c r="AA115" s="400"/>
      <c r="AB115" s="401"/>
      <c r="AC115" s="400"/>
      <c r="AD115" s="401"/>
      <c r="AE115" s="400"/>
      <c r="AF115" s="401"/>
      <c r="AG115" s="400"/>
      <c r="AH115" s="401"/>
      <c r="AI115" s="400"/>
      <c r="AJ115" s="401"/>
      <c r="AK115" s="400"/>
      <c r="AL115" s="401"/>
      <c r="AM115" s="400"/>
      <c r="AN115" s="401"/>
      <c r="AO115" s="400"/>
      <c r="AP115" s="401"/>
      <c r="AQ115" s="400"/>
      <c r="AR115" s="401"/>
      <c r="AS115" s="400"/>
      <c r="AT115" s="401"/>
      <c r="AU115" s="400"/>
      <c r="AV115" s="401"/>
      <c r="AW115" s="400"/>
      <c r="AX115" s="401"/>
      <c r="AY115" s="400"/>
      <c r="AZ115" s="401"/>
      <c r="BA115" s="400"/>
      <c r="BB115" s="401"/>
      <c r="BC115" s="400"/>
      <c r="BD115" s="401"/>
      <c r="BE115" s="400"/>
      <c r="BF115" s="401"/>
      <c r="BG115" s="400"/>
      <c r="BH115" s="401"/>
      <c r="BI115" s="400"/>
      <c r="BJ115" s="401"/>
      <c r="BK115" s="400"/>
      <c r="BL115" s="401"/>
      <c r="BM115" s="400"/>
      <c r="BN115" s="401"/>
      <c r="BO115" s="400"/>
      <c r="BP115" s="401"/>
      <c r="BQ115" s="400"/>
      <c r="BR115" s="401"/>
      <c r="BS115" s="400"/>
      <c r="BT115" s="401"/>
      <c r="BU115" s="400"/>
      <c r="BV115" s="401"/>
      <c r="BW115" s="400"/>
      <c r="BX115" s="401"/>
      <c r="BY115" s="400"/>
      <c r="BZ115" s="401"/>
      <c r="CA115" s="400"/>
      <c r="CB115" s="401"/>
      <c r="CC115" s="400"/>
      <c r="CD115" s="401"/>
      <c r="CE115" s="400"/>
      <c r="CF115" s="401"/>
      <c r="CG115" s="400"/>
      <c r="CH115" s="401"/>
      <c r="CI115" s="400"/>
      <c r="CJ115" s="401"/>
      <c r="CK115" s="400"/>
      <c r="CL115" s="401"/>
      <c r="CM115" s="400"/>
      <c r="CN115" s="401"/>
      <c r="CO115" s="400"/>
      <c r="CP115" s="401"/>
      <c r="CQ115" s="400"/>
      <c r="CR115" s="401"/>
      <c r="CS115" s="400"/>
      <c r="CT115" s="401"/>
      <c r="CU115" s="400"/>
      <c r="CV115" s="401"/>
      <c r="CW115" s="400"/>
      <c r="CX115" s="401"/>
      <c r="CY115" s="400"/>
      <c r="CZ115" s="401"/>
      <c r="DA115" s="400"/>
      <c r="DB115" s="401"/>
      <c r="DC115" s="400"/>
      <c r="DD115" s="401"/>
      <c r="DE115" s="400"/>
      <c r="DF115" s="401"/>
      <c r="DG115" s="400"/>
      <c r="DH115" s="401"/>
      <c r="DI115" s="400"/>
      <c r="DJ115" s="401"/>
      <c r="DK115" s="400"/>
      <c r="DL115" s="401"/>
      <c r="DM115" s="400"/>
      <c r="DN115" s="401"/>
      <c r="DO115" s="400"/>
      <c r="DP115" s="401"/>
      <c r="DQ115" s="400"/>
      <c r="DR115" s="401"/>
      <c r="DS115" s="400"/>
      <c r="DT115" s="401"/>
      <c r="DU115" s="400"/>
      <c r="DV115" s="401"/>
      <c r="DW115" s="400"/>
      <c r="DX115" s="401"/>
      <c r="DY115" s="400"/>
      <c r="DZ115" s="401"/>
      <c r="EA115" s="400"/>
      <c r="EB115" s="401"/>
      <c r="EC115" s="400"/>
      <c r="ED115" s="401"/>
      <c r="EE115" s="400"/>
      <c r="EF115" s="401"/>
      <c r="EG115" s="400"/>
      <c r="EH115" s="401"/>
      <c r="EI115" s="400"/>
      <c r="EJ115" s="447"/>
      <c r="EK115" s="512"/>
      <c r="EL115" s="515"/>
      <c r="EM115" s="450"/>
      <c r="EN115" s="348"/>
      <c r="EO115" s="348"/>
      <c r="EP115" s="179">
        <f t="shared" si="95"/>
        <v>0</v>
      </c>
      <c r="EQ115" s="179">
        <f t="shared" si="96"/>
        <v>0</v>
      </c>
      <c r="ER115" s="179">
        <f t="shared" si="97"/>
        <v>0</v>
      </c>
      <c r="ES115" s="179">
        <f t="shared" si="98"/>
        <v>0</v>
      </c>
      <c r="ET115" s="179">
        <f t="shared" si="99"/>
        <v>0</v>
      </c>
      <c r="EU115" s="179">
        <f t="shared" si="100"/>
        <v>0</v>
      </c>
      <c r="EV115" s="172">
        <f t="shared" si="101"/>
        <v>0</v>
      </c>
      <c r="EW115" s="253"/>
      <c r="EX115" s="254">
        <v>0</v>
      </c>
      <c r="EY115" s="180">
        <v>0</v>
      </c>
      <c r="EZ115" s="255">
        <v>0</v>
      </c>
      <c r="FA115" s="255">
        <v>0</v>
      </c>
      <c r="FB115" s="180">
        <f>SUM(FF115:GI115)/2</f>
        <v>0</v>
      </c>
      <c r="FC115" s="256">
        <f>N115*km*'VALORES TABELA'!$B$13</f>
        <v>0</v>
      </c>
      <c r="FD115" s="250">
        <f t="shared" si="139"/>
        <v>0</v>
      </c>
      <c r="FE115" s="257"/>
      <c r="FF115" s="181">
        <f>((Q115+S115)*Percapita)+((R115+T115)*Cadeirante)</f>
        <v>0</v>
      </c>
      <c r="FG115" s="181">
        <f>((U115+W115)*Percapita/30*FG$4)+((V115+X115)*Cadeirante/30*FG$4)</f>
        <v>0</v>
      </c>
      <c r="FH115" s="181">
        <f>((Y115+AA115)*Percapita/30*FH$4)+((Z115+AB115)*Cadeirante/30*FH$4)</f>
        <v>0</v>
      </c>
      <c r="FI115" s="181">
        <f>((AC115+AE115)*Percapita/30*FI$4)+((AD115+AF115)*Cadeirante/30*FI$4)</f>
        <v>0</v>
      </c>
      <c r="FJ115" s="181">
        <f>((AG115+AI115)*Percapita/30*FJ$4)+((AH115+AJ115)*Cadeirante/30*FJ$4)</f>
        <v>0</v>
      </c>
      <c r="FK115" s="181">
        <f>((AK115+AM115)*Percapita/30*FK$4)+((AL115+AN115)*Cadeirante/30*FK$4)</f>
        <v>0</v>
      </c>
      <c r="FL115" s="181">
        <f>((AO115+AQ115)*Percapita/30*FL$4)+((AP115+AR115)*Cadeirante/30*FL$4)</f>
        <v>0</v>
      </c>
      <c r="FM115" s="181">
        <f>((AS115+AU115)*Percapita/30*FM$4)+((AT115+AV115)*Cadeirante/30*FM$4)</f>
        <v>0</v>
      </c>
      <c r="FN115" s="181">
        <f>((AW115+AY115)*Percapita/30*FN$4)+((AX115+AZ115)*Cadeirante/30*FN$4)</f>
        <v>0</v>
      </c>
      <c r="FO115" s="181">
        <f>((BA115+BC115)*Percapita/30*FO$4)+((BB115+BD115)*Cadeirante/30*FO$4)</f>
        <v>0</v>
      </c>
      <c r="FP115" s="181">
        <f>((BE115+BG115)*Percapita/30*FP$4)+((BF115+BH115)*Cadeirante/30*FP$4)</f>
        <v>0</v>
      </c>
      <c r="FQ115" s="181">
        <f>((BI115+BK115)*Percapita/30*FQ$4)+((BJ115+BL115)*Cadeirante/30*FQ$4)</f>
        <v>0</v>
      </c>
      <c r="FR115" s="181">
        <f>((BM115+BO115)*Percapita/30*FR$4)+((BN115+BP115)*Cadeirante/30*FR$4)</f>
        <v>0</v>
      </c>
      <c r="FS115" s="181">
        <f>((BQ115+BS115)*Percapita/30*FS$4)+((BR115+BT115)*Cadeirante/30*FS$4)</f>
        <v>0</v>
      </c>
      <c r="FT115" s="181">
        <f>((BU115+BW115)*Percapita/30*FT$4)+((BV115+BX115)*Cadeirante/30*FT$4)</f>
        <v>0</v>
      </c>
      <c r="FU115" s="181">
        <f>((BY115+CA115)*Percapita/30*FU$4)+((BZ115+CB115)*Cadeirante/30*FU$4)</f>
        <v>0</v>
      </c>
      <c r="FV115" s="181">
        <f>((CC115+CE115)*Percapita/30*FV$4)+((CD115+CF115)*Cadeirante/30*FV$4)</f>
        <v>0</v>
      </c>
      <c r="FW115" s="181">
        <f>((CG115+CI115)*Percapita/30*FW$4)+((CI115+CK115)*Cadeirante/30*FW$4)</f>
        <v>0</v>
      </c>
      <c r="FX115" s="181">
        <f>((CK115+CM115)*Percapita/30*FX$4)+((CL115+CN115)*Cadeirante/30*FX$4)</f>
        <v>0</v>
      </c>
      <c r="FY115" s="181">
        <f>((CO115+CQ115)*Percapita/30*FY$4)+((CP115+CR115)*Cadeirante/30*FY$4)</f>
        <v>0</v>
      </c>
      <c r="FZ115" s="181">
        <f>((CS115+CU115)*Percapita/30*FZ$4)+((CT115+CV115)*Cadeirante/30*FZ$4)</f>
        <v>0</v>
      </c>
      <c r="GA115" s="181">
        <f>((CW115+CY115)*Percapita/30*GA$4)+((CX115+CZ115)*Cadeirante/30*GA$4)</f>
        <v>0</v>
      </c>
      <c r="GB115" s="181">
        <f>((DA115+DC115)*Percapita/30*GB$4)+((DB115+DD115)*Cadeirante/30*GB$4)</f>
        <v>0</v>
      </c>
      <c r="GC115" s="181">
        <f>((DE115+DG115)*Percapita/30*GC$4)+((DF115+DH115)*Cadeirante/30*GC$4)</f>
        <v>0</v>
      </c>
      <c r="GD115" s="181">
        <f>((DI115+DK115)*Percapita/30*GD$4)+((DJ115+DL115)*Cadeirante/30*GD$4)</f>
        <v>0</v>
      </c>
      <c r="GE115" s="181">
        <f>((DM115+DO115)*Percapita/30*GE$4)+((DN115+DP115)*Cadeirante/30*GE$4)</f>
        <v>0</v>
      </c>
      <c r="GF115" s="181">
        <f>((DQ115+DS115)*Percapita/30*GF$4)+((DR115+DT115)*Cadeirante/30*GF$4)</f>
        <v>0</v>
      </c>
      <c r="GG115" s="181">
        <f>((DU115+DW115)*Percapita/30*GG$4)+((DV115+DX115)*Cadeirante/30*GG$4)</f>
        <v>0</v>
      </c>
      <c r="GH115" s="181">
        <f>((DY115+EA115)*Percapita/30*GH$4)+((DZ115+EB115)*Cadeirante/30*GH$4)</f>
        <v>0</v>
      </c>
      <c r="GI115" s="181">
        <f>((EC115+EE115)*Percapita/30*GI$4)+((ED115+EF115)*Cadeirante/30*GI$4)</f>
        <v>0</v>
      </c>
      <c r="GJ115" s="181">
        <f>((EG115+EI115)*Percapita)+((EH115+EJ115)*Cadeirante)</f>
        <v>0</v>
      </c>
      <c r="GK115" s="258"/>
      <c r="GL115" s="103">
        <f t="shared" si="102"/>
        <v>0</v>
      </c>
      <c r="GM115" s="124"/>
      <c r="GN115" s="182"/>
      <c r="GO115" s="182"/>
      <c r="GP115" s="182"/>
      <c r="GQ115" s="182"/>
      <c r="GR115" s="182"/>
      <c r="GS115" s="182"/>
      <c r="GT115" s="182"/>
      <c r="GU115" s="182"/>
      <c r="GV115" s="182"/>
      <c r="GW115" s="182"/>
      <c r="GX115" s="182"/>
      <c r="GY115" s="182"/>
      <c r="GZ115" s="182"/>
      <c r="HA115" s="182"/>
      <c r="HB115" s="182"/>
      <c r="HC115" s="182"/>
      <c r="HD115" s="182"/>
      <c r="HE115" s="182"/>
      <c r="HF115" s="182"/>
      <c r="HG115" s="182"/>
      <c r="HH115" s="182"/>
      <c r="HI115" s="182"/>
      <c r="HJ115" s="182"/>
      <c r="HK115" s="182"/>
      <c r="HL115" s="182"/>
      <c r="HM115" s="182"/>
      <c r="HN115" s="182"/>
      <c r="HO115" s="182"/>
      <c r="HP115" s="259"/>
      <c r="HQ115" s="64"/>
      <c r="HW115" s="257"/>
      <c r="HY115" s="280">
        <f t="shared" si="140"/>
        <v>0</v>
      </c>
      <c r="HZ115" s="280">
        <f t="shared" si="141"/>
        <v>0</v>
      </c>
      <c r="IA115" s="280">
        <f t="shared" si="142"/>
        <v>0</v>
      </c>
    </row>
    <row r="116" spans="1:237" s="106" customFormat="1" ht="22.5" customHeight="1" x14ac:dyDescent="0.25">
      <c r="A116" t="s">
        <v>3282</v>
      </c>
      <c r="B116" s="522" t="s">
        <v>3283</v>
      </c>
      <c r="C116" s="523">
        <v>1</v>
      </c>
      <c r="D116" s="524" t="s">
        <v>3284</v>
      </c>
      <c r="E116" s="524" t="s">
        <v>3285</v>
      </c>
      <c r="F116" s="525" t="s">
        <v>3181</v>
      </c>
      <c r="G116" s="525" t="s">
        <v>3182</v>
      </c>
      <c r="H116" s="350" t="s">
        <v>1347</v>
      </c>
      <c r="I116" s="351" t="s">
        <v>1347</v>
      </c>
      <c r="J116" s="409" t="s">
        <v>3183</v>
      </c>
      <c r="K116" s="410" t="s">
        <v>3184</v>
      </c>
      <c r="L116" s="329">
        <f>CONTINUA!BV116</f>
        <v>0</v>
      </c>
      <c r="M116" s="329">
        <f>CONTINUA!BW116</f>
        <v>0</v>
      </c>
      <c r="N116" s="657"/>
      <c r="O116" s="658" t="s">
        <v>3348</v>
      </c>
      <c r="P116" s="659">
        <v>0</v>
      </c>
      <c r="Q116" s="400">
        <v>11</v>
      </c>
      <c r="R116" s="401"/>
      <c r="S116" s="400"/>
      <c r="T116" s="401"/>
      <c r="U116" s="400"/>
      <c r="V116" s="401"/>
      <c r="W116" s="400"/>
      <c r="X116" s="401"/>
      <c r="Y116" s="400"/>
      <c r="Z116" s="401"/>
      <c r="AA116" s="400"/>
      <c r="AB116" s="401"/>
      <c r="AC116" s="400"/>
      <c r="AD116" s="401"/>
      <c r="AE116" s="400"/>
      <c r="AF116" s="401"/>
      <c r="AG116" s="400"/>
      <c r="AH116" s="401"/>
      <c r="AI116" s="400"/>
      <c r="AJ116" s="401"/>
      <c r="AK116" s="400"/>
      <c r="AL116" s="401"/>
      <c r="AM116" s="400"/>
      <c r="AN116" s="401"/>
      <c r="AO116" s="400"/>
      <c r="AP116" s="401"/>
      <c r="AQ116" s="400"/>
      <c r="AR116" s="401"/>
      <c r="AS116" s="400"/>
      <c r="AT116" s="401"/>
      <c r="AU116" s="400"/>
      <c r="AV116" s="401"/>
      <c r="AW116" s="400"/>
      <c r="AX116" s="401"/>
      <c r="AY116" s="400"/>
      <c r="AZ116" s="401"/>
      <c r="BA116" s="400"/>
      <c r="BB116" s="401"/>
      <c r="BC116" s="400"/>
      <c r="BD116" s="401"/>
      <c r="BE116" s="400"/>
      <c r="BF116" s="401"/>
      <c r="BG116" s="400"/>
      <c r="BH116" s="401"/>
      <c r="BI116" s="400"/>
      <c r="BJ116" s="401"/>
      <c r="BK116" s="400"/>
      <c r="BL116" s="401"/>
      <c r="BM116" s="400"/>
      <c r="BN116" s="401"/>
      <c r="BO116" s="400"/>
      <c r="BP116" s="401"/>
      <c r="BQ116" s="400"/>
      <c r="BR116" s="401"/>
      <c r="BS116" s="400"/>
      <c r="BT116" s="401"/>
      <c r="BU116" s="400"/>
      <c r="BV116" s="401"/>
      <c r="BW116" s="400"/>
      <c r="BX116" s="401"/>
      <c r="BY116" s="400"/>
      <c r="BZ116" s="401"/>
      <c r="CA116" s="400"/>
      <c r="CB116" s="401"/>
      <c r="CC116" s="400"/>
      <c r="CD116" s="401"/>
      <c r="CE116" s="400"/>
      <c r="CF116" s="401"/>
      <c r="CG116" s="400"/>
      <c r="CH116" s="401"/>
      <c r="CI116" s="400"/>
      <c r="CJ116" s="401"/>
      <c r="CK116" s="400"/>
      <c r="CL116" s="401"/>
      <c r="CM116" s="400"/>
      <c r="CN116" s="401"/>
      <c r="CO116" s="400"/>
      <c r="CP116" s="401"/>
      <c r="CQ116" s="400"/>
      <c r="CR116" s="401"/>
      <c r="CS116" s="400"/>
      <c r="CT116" s="401"/>
      <c r="CU116" s="400"/>
      <c r="CV116" s="401"/>
      <c r="CW116" s="400"/>
      <c r="CX116" s="401"/>
      <c r="CY116" s="400"/>
      <c r="CZ116" s="401"/>
      <c r="DA116" s="400"/>
      <c r="DB116" s="401"/>
      <c r="DC116" s="400"/>
      <c r="DD116" s="401"/>
      <c r="DE116" s="400"/>
      <c r="DF116" s="401"/>
      <c r="DG116" s="400"/>
      <c r="DH116" s="401"/>
      <c r="DI116" s="400"/>
      <c r="DJ116" s="401"/>
      <c r="DK116" s="400"/>
      <c r="DL116" s="401"/>
      <c r="DM116" s="400"/>
      <c r="DN116" s="401"/>
      <c r="DO116" s="400"/>
      <c r="DP116" s="401"/>
      <c r="DQ116" s="400"/>
      <c r="DR116" s="401"/>
      <c r="DS116" s="400"/>
      <c r="DT116" s="401"/>
      <c r="DU116" s="400"/>
      <c r="DV116" s="401"/>
      <c r="DW116" s="400"/>
      <c r="DX116" s="401"/>
      <c r="DY116" s="400"/>
      <c r="DZ116" s="401"/>
      <c r="EA116" s="400"/>
      <c r="EB116" s="401"/>
      <c r="EC116" s="400"/>
      <c r="ED116" s="401"/>
      <c r="EE116" s="400"/>
      <c r="EF116" s="401"/>
      <c r="EG116" s="400"/>
      <c r="EH116" s="401"/>
      <c r="EI116" s="400"/>
      <c r="EJ116" s="447"/>
      <c r="EK116" s="510"/>
      <c r="EL116" s="513"/>
      <c r="EM116" s="520"/>
      <c r="EN116" s="520"/>
      <c r="EO116" s="520"/>
      <c r="EP116" s="171">
        <f t="shared" si="95"/>
        <v>11</v>
      </c>
      <c r="EQ116" s="171">
        <f t="shared" si="96"/>
        <v>0</v>
      </c>
      <c r="ER116" s="171">
        <f t="shared" si="97"/>
        <v>0</v>
      </c>
      <c r="ES116" s="171">
        <f t="shared" si="98"/>
        <v>0</v>
      </c>
      <c r="ET116" s="171">
        <f t="shared" si="99"/>
        <v>0</v>
      </c>
      <c r="EU116" s="171">
        <f t="shared" si="100"/>
        <v>0</v>
      </c>
      <c r="EV116" s="172">
        <f t="shared" si="101"/>
        <v>11</v>
      </c>
      <c r="EW116" s="367">
        <f>IF(C116=4,IF(MAX(Q116:EJ118)&gt;0,(Especiall/30*(IF(($G116-$F116)=($G$5-$F$5),30,IF(DAY($G116)=31,($G116-$F116),($G116-$F116)+1)))),0),0)</f>
        <v>0</v>
      </c>
      <c r="EX116" s="248">
        <f t="shared" ref="EX116:EX119" si="143">FF116</f>
        <v>12115.28</v>
      </c>
      <c r="EY116" s="174">
        <f>(L116*regular)+(M116*Cadeirantee)</f>
        <v>0</v>
      </c>
      <c r="EZ116" s="249">
        <f>SUMIF(FG116:GJ116,"&gt;0")</f>
        <v>282.50200000000001</v>
      </c>
      <c r="FA116" s="249">
        <f>SUMIF(FG116:GJ116,"&lt;0")+SUMIF(GN116:HP116,"&lt;0")</f>
        <v>0</v>
      </c>
      <c r="FB116" s="174">
        <v>0</v>
      </c>
      <c r="FC116" s="175">
        <f>N116*km*'VALORES TABELA'!$B$13</f>
        <v>0</v>
      </c>
      <c r="FD116" s="250">
        <f>GL116</f>
        <v>0</v>
      </c>
      <c r="FE116" s="176">
        <f>(EW116+EW117+EW118+EW119+EX116+EX117+EX118+EX119+EY116+EY117+EY118+EY119+EY120+EZ116+EZ117+EZ118+EZ119+FA116+FA117+FA118+FA119+FC116+FC117+FC118+FC119+HY116-HZ116-IA116+FD116+FD117+FD118+FD119+FB120)</f>
        <v>12465.262000000001</v>
      </c>
      <c r="FF116" s="177">
        <f>IF(C116=4,SUM(Q116+Q117+Q118+S116+S117+S118)*Percapita/30*FF$4+(R116+R117+R118+T116+T117+T118)*Cadeirante/30*FF$4,IF(C116=3,IF(Q119+S119=10,Fixo/30*FF$4+(Q116+Q117+Q118+S116+S117+S118)*Percapita/30*FF$4+(R119+T119)*Cadeirante/30*FF$4,IF(Q119+S119&lt;=9,(Q119+S119)*Crechee/30*FF$4)+(R119+T119)*Cadeirante/30*FF$4+(Q116+Q117+Q118+S116+S117+S118)*Percapita/30*FF$4)+IF(Q119+S119&gt;=11,Fixo/30*FF$4+(Q119+S119-10)*Crechee/30*FF$4,0),IF(C116=2,IF(R116+R117+R118+R119+T116+T117+T118+T119=1,Cadeirante/30*FF$4,IF(R116+R117+R118+R119+T116+T117+T118+T119=2,Fixo/30*FF$4,IF(R116+R117+R118+R119+T116+T117+T118+T119&gt;2,Fixo/30*FF$4+(R116+R117+R118+R119+T116+T117+T118+T119-2)*Cadeirante/30*FF$4)))+(Q116+Q117+Q118+S116+S117+S118)*Percapita/30*FF$4+(Q119+S119)*Crechee/30*FF$4,IF(C116=1,IF(Q116+Q117+Q118+R116+R117+R118+S116+S117+S118+T116+T117+T118&lt;=15,(Q116+Q117+Q118+S116+S117+S118)*Percapita/30*FF$4,IF(Q116+Q117+Q118+R116+R117+R118+S116+S117+S118+T116+T117+T118&gt;=16,Fixo/30*FF$4+(Q116+Q117+Q118+R116+R117+R118+S116+S117+S118+T116+T117-16)*Percapita/30*FF$4))))))</f>
        <v>12115.28</v>
      </c>
      <c r="FG116" s="177">
        <f>IF(C116=4,SUM(U116+U117+U118+W116+W117+W118)*Percapita/30*FG$4+(V116+V117+V118+X116+X117+X118)*Cadeirante/30*FG$4,IF(C116=3,IF(U119+W119=10,Fixo/30*FG$4+(U116+U117+U118+W116+W117+W118)*Percapita/30*FG$4+(V119+X119)*Cadeirante/30*FG$4,IF(U119+W119&lt;=9,(U119+W119)*Crechee/30*FG$4)+(V119+X119)*Cadeirante/30*FG$4+(U116+U117+U118+W116+W117+W118)*Percapita/30*FG$4)+IF(U119+W119&gt;=11,Fixo/30*FG$4+(U119+W119-10)*Crechee/30*FG$4,0),IF(C116=2,IF(V116+V117+V118+V119+X116+X117+X118+X119=1,Cadeirante/30*FG$4,IF(V116+V117+V118+V119+X116+X117+X118+X119=2,Fixo/30*FG$4,IF(V116+V117+V118+V119+X116+X117+X118+X119&gt;2,Fixo/30*FG$4+(V116+V117+V118+V119+X116+X117+X118+X119-2)*Cadeirante/30*FG$4)))+(U116+U117+U118+W116+W117+W118)*Percapita/30*FG$4+(U119+W119)*Crechee/30*FG$4,IF(C116=1,IF(U116+U117+U118+V116+V117+V118+W116+W117+W118+X116+X117+X118&lt;=15,(U116+U117+U118+W116+W117+W118)*Percapita/30*FG$4,IF(U116+U117+U118+V116+V117+V118+W116+W117+W118+X116+X117+X118&gt;=16,Fixo/30*FG$4+(U116+U117+U118+V116+V117+V118+W116+W117+W118+X116+X117-16)*Percapita/30*FG$4))))))</f>
        <v>0</v>
      </c>
      <c r="FH116" s="177">
        <f>IF(C116=4,SUM(Y116+Y117+Y118+AA116+AA117+AA118)*Percapita/30*FH$4+(Z116+Z117+Z118+AB116+AB117+AB118)*Cadeirante/30*FH$4,IF(C116=3,IF(Y119+AA119=10,Fixo/30*FH$4+(Y116+Y117+Y118+AA116+AA117+AA118)*Percapita/30*FH$4+(Z119+AB119)*Cadeirante/30*FH$4,IF(Y119+AA119&lt;=9,(Y119+AA119)*Crechee/30*FH$4)+(Z119+AB119)*Cadeirante/30*FH$4+(Y116+Y117+Y118+AA116+AA117+AA118)*Percapita/30*FH$4)+IF(Y119+AA119&gt;=11,Fixo/30*FH$4+(Y119+AA119-10)*Crechee/30*FH$4,0),IF(C116=2,IF(Z116+Z117+Z118+Z119+AB116+AB117+AB118+AB119=1,Cadeirante/30*FH$4,IF(Z116+Z117+Z118+Z119+AB116+AB117+AB118+AB119=2,Fixo/30*FH$4,IF(Z116+Z117+Z118+Z119+AB116+AB117+AB118+AB119&gt;2,Fixo/30*FH$4+(Z116+Z117+Z118+Z119+AB116+AB117+AB118+AB119-2)*Cadeirante/30*FH$4)))+(Y116+Y117+Y118+AA116+AA117+AA118)*Percapita/30*FH$4+(Y119+AA119)*Crechee/30*FH$4,IF(C116=1,IF(Y116+Y117+Y118+Z116+Z117+Z118+AA116+AA117+AA118+AB116+AB117+AB118&lt;=15,(Y116+Y117+Y118+AA116+AA117+AA118)*Percapita/30*FH$4,IF(Y116+Y117+Y118+Z116+Z117+Z118+AA116+AA117+AA118+AB116+AB117+AB118&gt;=16,Fixo/30*FH$4+(Y116+Y117+Y118+Z116+Z117+Z118+AA116+AA117+AA118+AB116+AB117-16)*Percapita/30*FH$4))))))</f>
        <v>0</v>
      </c>
      <c r="FI116" s="177">
        <f>IF(C116=4,SUM(AC116+AC117+AC118+AE116+AE117+AE118)*Percapita/30*FI$4+(AD116+AD117+AD118+AF116+AF117+AF118)*Cadeirante/30*FI$4,IF(C116=3,IF(AC119+AE119=10,Fixo/30*FI$4+(AC116+AC117+AC118+AE116+AE117+AE118)*Percapita/30*FI$4+(AD119+AF119)*Cadeirante/30*FI$4,IF(AC119+AE119&lt;=9,(AC119+AE119)*Crechee/30*FI$4)+(AD119+AF119)*Cadeirante/30*FI$4+(AC116+AC117+AC118+AE116+AE117+AE118)*Percapita/30*FI$4)+IF(AC119+AE119&gt;=11,Fixo/30*FI$4+(AC119+AE119-10)*Crechee/30*FI$4,0),IF(C116=2,IF(AD116+AD117+AD118+AD119+AF116+AF117+AF118+AF119=1,Cadeirante/30*FI$4,IF(AD116+AD117+AD118+AD119+AF116+AF117+AF118+AF119=2,Fixo/30*FI$4,IF(AD116+AD117+AD118+AD119+AF116+AF117+AF118+AF119&gt;2,Fixo/30*FI$4+(AD116+AD117+AD118+AD119+AF116+AF117+AF118+AF119-2)*Cadeirante/30*FI$4)))+(AC116+AC117+AC118+AE116+AE117+AE118)*Percapita/30*FI$4+(AC119+AE119)*Crechee/30*FI$4,IF(C116=1,IF(AC116+AC117+AC118+AD116+AD117+AD118+AE116+AE117+AE118+AF116+AF117+AF118&lt;=15,(AC116+AC117+AC118+AE116+AE117+AE118)*Percapita/30*FI$4,IF(AC116+AC117+AC118+AD116+AD117+AD118+AE116+AE117+AE118+AF116+AF117+AF118&gt;=16,Fixo/30*FI$4+(AC116+AC117+AC118+AD116+AD117+AD118+AE116+AE117+AE118+AF116+AF117-16)*Percapita/30*FI$4))))))</f>
        <v>0</v>
      </c>
      <c r="FJ116" s="177">
        <f>IF(C116=4,SUM(AG116+AG117+AG118+AI116+AI117+AI118)*Percapita/30*FJ$4+(AH116+AH117+AH118+AJ116+AJ117+AJ118)*Cadeirante/30*FJ$4,IF(C116=3,IF(AG119+AI119=10,Fixo/30*FJ$4+(AG116+AG117+AG118+AI116+AI117+AI118)*Percapita/30*FJ$4+(AH119+AJ119)*Cadeirante/30*FJ$4,IF(AG119+AI119&lt;=9,(AG119+AI119)*Crechee/30*FJ$4)+(AH119+AJ119)*Cadeirante/30*FJ$4+(AG116+AG117+AG118+AI116+AI117+AI118)*Percapita/30*FJ$4)+IF(AG119+AI119&gt;=11,Fixo/30*FJ$4+(AG119+AI119-10)*Crechee/30*FJ$4,0),IF(C116=2,IF(AH116+AH117+AH118+AH119+AJ116+AJ117+AJ118+AJ119=1,Cadeirante/30*FJ$4,IF(AH116+AH117+AH118+AH119+AJ116+AJ117+AJ118+AJ119=2,Fixo/30*FJ$4,IF(AH116+AH117+AH118+AH119+AJ116+AJ117+AJ118+AJ119&gt;2,Fixo/30*FJ$4+(AH116+AH117+AH118+AH119+AJ116+AJ117+AJ118+AJ119-2)*Cadeirante/30*FJ$4)))+(AG116+AG117+AG118+AI116+AI117+AI118)*Percapita/30*FJ$4+(AG119+AI119)*Crechee/30*FJ$4,IF(C116=1,IF(AG116+AG117+AG118+AH116+AH117+AH118+AI116+AI117+AI118+AJ116+AJ117+AJ118&lt;=15,(AG116+AG117+AG118+AI116+AI117+AI118)*Percapita/30*FJ$4,IF(AG116+AG117+AG118+AH116+AH117+AH118+AI116+AI117+AI118+AJ116+AJ117+AJ118&gt;=16,Fixo/30*FJ$4+(AG116+AG117+AG118+AH116+AH117+AH118+AI116+AI117+AI118+AJ116+AJ117-16)*Percapita/30*FJ$4))))))</f>
        <v>0</v>
      </c>
      <c r="FK116" s="177">
        <f>IF(C116=4,SUM(AK116+AK117+AK118+AM116+AM117+AM118)*Percapita/30*FK$4+(AL116+AL117+AL118+AN116+AN117+AN118)*Cadeirante/30*FK$4,IF(C116=3,IF(AK119+AM119=10,Fixo/30*FK$4+(AK116+AK117+AK118+AM116+AM117+AM118)*Percapita/30*FK$4+(AL119+AN119)*Cadeirante/30*FK$4,IF(AK119+AM119&lt;=9,(AK119+AM119)*Crechee/30*FK$4)+(AL119+AN119)*Cadeirante/30*FK$4+(AK116+AK117+AK118+AM116+AM117+AM118)*Percapita/30*FK$4)+IF(AK119+AM119&gt;=11,Fixo/30*FK$4+(AK119+AM119-10)*Crechee/30*FK$4,0),IF(C116=2,IF(AL116+AL117+AL118+AL119+AN116+AN117+AN118+AN119=1,Cadeirante/30*FK$4,IF(AL116+AL117+AL118+AL119+AN116+AN117+AN118+AN119=2,Fixo/30*FK$4,IF(AL116+AL117+AL118+AL119+AN116+AN117+AN118+AN119&gt;2,Fixo/30*FK$4+(AL116+AL117+AL118+AL119+AN116+AN117+AN118+AN119-2)*Cadeirante/30*FK$4)))+(AK116+AK117+AK118+AM116+AM117+AM118)*Percapita/30*FK$4+(AK119+AM119)*Crechee/30*FK$4,IF(C116=1,IF(AK116+AK117+AK118+AL116+AL117+AL118+AM116+AM117+AM118+AN116+AN117+AN118&lt;=15,(AK116+AK117+AK118+AM116+AM117+AM118)*Percapita/30*FK$4,IF(AK116+AK117+AK118+AL116+AL117+AL118+AM116+AM117+AM118+AN116+AN117+AN118&gt;=16,Fixo/30*FK$4+(AK116+AK117+AK118+AL116+AL117+AL118+AM116+AM117+AM118+AN116+AN117-16)*Percapita/30*FK$4))))))</f>
        <v>0</v>
      </c>
      <c r="FL116" s="177">
        <f>IF(C116=4,SUM(AO116+AO117+AO118+AQ116+AQ117+AQ118)*Percapita/30*FL$4+(AP116+AP117+AP118+AR116+AR117+AR118)*Cadeirante/30*FL$4,IF(C116=3,IF(AO119+AQ119=10,Fixo/30*FL$4+(AO116+AO117+AO118+AQ116+AQ117+AQ118)*Percapita/30*FL$4+(AP119+AR119)*Cadeirante/30*FL$4,IF(AO119+AQ119&lt;=9,(AO119+AQ119)*Crechee/30*FL$4)+(AP119+AR119)*Cadeirante/30*FL$4+(AO116+AO117+AO118+AQ116+AQ117+AQ118)*Percapita/30*FL$4)+IF(AO119+AQ119&gt;=11,Fixo/30*FL$4+(AO119+AQ119-10)*Crechee/30*FL$4,0),IF(C116=2,IF(AP116+AP117+AP118+AP119+AR116+AR117+AR118+AR119=1,Cadeirante/30*FL$4,IF(AP116+AP117+AP118+AP119+AR116+AR117+AR118+AR119=2,Fixo/30*FL$4,IF(AP116+AP117+AP118+AP119+AR116+AR117+AR118+AR119&gt;2,Fixo/30*FL$4+(AP116+AP117+AP118+AP119+AR116+AR117+AR118+AR119-2)*Cadeirante/30*FL$4)))+(AO116+AO117+AO118+AQ116+AQ117+AQ118)*Percapita/30*FL$4+(AO119+AQ119)*Crechee/30*FL$4,IF(C116=1,IF(AO116+AO117+AO118+AP116+AP117+AP118+AQ116+AQ117+AQ118+AR116+AR117+AR118&lt;=15,(AO116+AO117+AO118+AQ116+AQ117+AQ118)*Percapita/30*FL$4,IF(AO116+AO117+AO118+AP116+AP117+AP118+AQ116+AQ117+AQ118+AR116+AR117+AR118&gt;=16,Fixo/30*FL$4+(AO116+AO117+AO118+AP116+AP117+AP118+AQ116+AQ117+AQ118+AR116+AR117-16)*Percapita/30*FL$4))))))</f>
        <v>0</v>
      </c>
      <c r="FM116" s="177">
        <f>IF(C116=4,SUM(AS116+AS117+AS118+AU116+AU117+AU118)*Percapita/30*FM$4+(AT116+AT117+AT118+AV116+AV117+AV118)*Cadeirante/30*FM$4,IF(C116=3,IF(AS119+AU119=10,Fixo/30*FM$4+(AS116+AS117+AS118+AU116+AU117+AU118)*Percapita/30*FM$4+(AT119+AV119)*Cadeirante/30*FM$4,IF(AS119+AU119&lt;=9,(AS119+AU119)*Crechee/30*FM$4)+(AT119+AV119)*Cadeirante/30*FM$4+(AS116+AS117+AS118+AU116+AU117+AU118)*Percapita/30*FM$4)+IF(AS119+AU119&gt;=11,Fixo/30*FM$4+(AS119+AU119-10)*Crechee/30*FM$4,0),IF(C116=2,IF(AT116+AT117+AT118+AT119+AV116+AV117+AV118+AV119=1,Cadeirante/30*FM$4,IF(AT116+AT117+AT118+AT119+AV116+AV117+AV118+AV119=2,Fixo/30*FM$4,IF(AT116+AT117+AT118+AT119+AV116+AV117+AV118+AV119&gt;2,Fixo/30*FM$4+(AT116+AT117+AT118+AT119+AV116+AV117+AV118+AV119-2)*Cadeirante/30*FM$4)))+(AS116+AS117+AS118+AU116+AU117+AU118)*Percapita/30*FM$4+(AS119+AU119)*Crechee/30*FM$4,IF(C116=1,IF(AS116+AS117+AS118+AT116+AT117+AT118+AU116+AU117+AU118+AV116+AV117+AV118&lt;=15,(AS116+AS117+AS118+AU116+AU117+AU118)*Percapita/30*FM$4,IF(AS116+AS117+AS118+AT116+AT117+AT118+AU116+AU117+AU118+AV116+AV117+AV118&gt;=16,Fixo/30*FM$4+(AS116+AS117+AS118+AT116+AT117+AT118+AU116+AU117+AU118+AV116+AV117-16)*Percapita/30*FM$4))))))</f>
        <v>0</v>
      </c>
      <c r="FN116" s="177">
        <f>IF(C116=4,SUM(AW116+AW117+AW118+AY116+AY117+AY118)*Percapita/30*FN$4+(AX116+AX117+AX118+AZ116+AZ117+AZ118)*Cadeirante/30*FN$4,IF(C116=3,IF(AW119+AY119=10,Fixo/30*FN$4+(AW116+AW117+AW118+AY116+AY117+AY118)*Percapita/30*FN$4+(AX119+AZ119)*Cadeirante/30*FN$4,IF(AW119+AY119&lt;=9,(AW119+AY119)*Crechee/30*FN$4)+(AX119+AZ119)*Cadeirante/30*FN$4+(AW116+AW117+AW118+AY116+AY117+AY118)*Percapita/30*FN$4)+IF(AW119+AY119&gt;=11,Fixo/30*FN$4+(AW119+AY119-10)*Crechee/30*FN$4,0),IF(C116=2,IF(AX116+AX117+AX118+AX119+AZ116+AZ117+AZ118+AZ119=1,Cadeirante/30*FN$4,IF(AX116+AX117+AX118+AX119+AZ116+AZ117+AZ118+AZ119=2,Fixo/30*FN$4,IF(AX116+AX117+AX118+AX119+AZ116+AZ117+AZ118+AZ119&gt;2,Fixo/30*FN$4+(AX116+AX117+AX118+AX119+AZ116+AZ117+AZ118+AZ119-2)*Cadeirante/30*FN$4)))+(AW116+AW117+AW118+AY116+AY117+AY118)*Percapita/30*FN$4+(AW119+AY119)*Crechee/30*FN$4,IF(C116=1,IF(AW116+AW117+AW118+AX116+AX117+AX118+AY116+AY117+AY118+AZ116+AZ117+AZ118&lt;=15,(AW116+AW117+AW118+AY116+AY117+AY118)*Percapita/30*FN$4,IF(AW116+AW117+AW118+AX116+AX117+AX118+AY116+AY117+AY118+AZ116+AZ117+AZ118&gt;=16,Fixo/30*FN$4+(AW116+AW117+AW118+AX116+AX117+AX118+AY116+AY117+AY118+AZ116+AZ117-16)*Percapita/30*FN$4))))))</f>
        <v>282.50200000000001</v>
      </c>
      <c r="FO116" s="177">
        <f>IF(C116=4,SUM(BA116+BA117+BA118+BC116+BC117+BC118)*Percapita/30*FO$4+(BB116+BB117+BB118+BD116+BD117+BD118)*Cadeirante/30*FO$4,IF(C116=3,IF(BA119+BC119=10,Fixo/30*FO$4+(BA116+BA117+BA118+BC116+BC117+BC118)*Percapita/30*FO$4+(BB119+BD119)*Cadeirante/30*FO$4,IF(BA119+BC119&lt;=9,(BA119+BC119)*Crechee/30*FO$4)+(BB119+BD119)*Cadeirante/30*FO$4+(BA116+BA117+BA118+BC116+BC117+BC118)*Percapita/30*FO$4)+IF(BA119+BC119&gt;=11,Fixo/30*FO$4+(BA119+BC119-10)*Crechee/30*FO$4,0),IF(C116=2,IF(BB116+BB117+BB118+BB119+BD116+BD117+BD118+BD119=1,Cadeirante/30*FO$4,IF(BB116+BB117+BB118+BB119+BD116+BD117+BD118+BD119=2,Fixo/30*FO$4,IF(BB116+BB117+BB118+BB119+BD116+BD117+BD118+BD119&gt;2,Fixo/30*FO$4+(BB116+BB117+BB118+BB119+BD116+BD117+BD118+BD119-2)*Cadeirante/30*FO$4)))+(BA116+BA117+BA118+BC116+BC117+BC118)*Percapita/30*FO$4+(BA119+BC119)*Crechee/30*FO$4,IF(C116=1,IF(BA116+BA117+BA118+BB116+BB117+BB118+BC116+BC117+BC118+BD116+BD117+BD118&lt;=15,(BA116+BA117+BA118+BC116+BC117+BC118)*Percapita/30*FO$4,IF(BA116+BA117+BA118+BB116+BB117+BB118+BC116+BC117+BC118+BD116+BD117+BD118&gt;=16,Fixo/30*FO$4+(BA116+BA117+BA118+BB116+BB117+BB118+BC116+BC117+BC118+BD116+BD117-16)*Percapita/30*FO$4))))))</f>
        <v>0</v>
      </c>
      <c r="FP116" s="177">
        <f>IF(C116=4,SUM(BE116+BE117+BE118+BG116+BG117+BG118)*Percapita/30*FP$4+(BF116+BF117+BF118+BH116+BH117+BH118)*Cadeirante/30*FP$4,IF(C116=3,IF(BE119+BG119=10,Fixo/30*FP$4+(BE116+BE117+BE118+BG116+BG117+BG118)*Percapita/30*FP$4+(BF119+BH119)*Cadeirante/30*FP$4,IF(BE119+BG119&lt;=9,(BE119+BG119)*Crechee/30*FP$4)+(BF119+BH119)*Cadeirante/30*FP$4+(BE116+BE117+BE118+BG116+BG117+BG118)*Percapita/30*FP$4)+IF(BE119+BG119&gt;=11,Fixo/30*FP$4+(BE119+BG119-10)*Crechee/30*FP$4,0),IF(C116=2,IF(BF116+BF117+BF118+BF119+BH116+BH117+BH118+BH119=1,Cadeirante/30*FP$4,IF(BF116+BF117+BF118+BF119+BH116+BH117+BH118+BH119=2,Fixo/30*FP$4,IF(BF116+BF117+BF118+BF119+BH116+BH117+BH118+BH119&gt;2,Fixo/30*FP$4+(BF116+BF117+BF118+BF119+BH116+BH117+BH118+BH119-2)*Cadeirante/30*FP$4)))+(BE116+BE117+BE118+BG116+BG117+BG118)*Percapita/30*FP$4+(BE119+BG119)*Crechee/30*FP$4,IF(C116=1,IF(BE116+BE117+BE118+BF116+BF117+BF118+BG116+BG117+BG118+BH116+BH117+BH118&lt;=15,(BE116+BE117+BE118+BG116+BG117+BG118)*Percapita/30*FP$4,IF(BE116+BE117+BE118+BF116+BF117+BF118+BG116+BG117+BG118+BH116+BH117+BH118&gt;=16,Fixo/30*FP$4+(BE116+BE117+BE118+BF116+BF117+BF118+BG116+BG117+BG118+BH116+BH117-16)*Percapita/30*FP$4))))))</f>
        <v>0</v>
      </c>
      <c r="FQ116" s="177">
        <f>IF(C116=4,SUM(BI116+BI117+BI118+BK116+BK117+BK118)*Percapita/30*FQ$4+(BJ116+BJ117+BJ118+BL116+BL117+BL118)*Cadeirante/30*FQ$4,IF(C116=3,IF(BI119+BK119=10,Fixo/30*FQ$4+(BI116+BI117+BI118+BK116+BK117+BK118)*Percapita/30*FQ$4+(BJ119+BL119)*Cadeirante/30*FQ$4,IF(BI119+BK119&lt;=9,(BI119+BK119)*Crechee/30*FQ$4)+(BJ119+BL119)*Cadeirante/30*FQ$4+(BI116+BI117+BI118+BK116+BK117+BK118)*Percapita/30*FQ$4)+IF(BI119+BK119&gt;=11,Fixo/30*FQ$4+(BI119+BK119-10)*Crechee/30*FQ$4,0),IF(C116=2,IF(BJ116+BJ117+BJ118+BJ119+BL116+BL117+BL118+BL119=1,Cadeirante/30*FQ$4,IF(BJ116+BJ117+BJ118+BJ119+BL116+BL117+BL118+BL119=2,Fixo/30*FQ$4,IF(BJ116+BJ117+BJ118+BJ119+BL116+BL117+BL118+BL119&gt;2,Fixo/30*FQ$4+(BJ116+BJ117+BJ118+BJ119+BL116+BL117+BL118+BL119-2)*Cadeirante/30*FQ$4)))+(BI116+BI117+BI118+BK116+BK117+BK118)*Percapita/30*FQ$4+(BI119+BK119)*Crechee/30*FQ$4,IF(C116=1,IF(BI116+BI117+BI118+BJ116+BJ117+BJ118+BK116+BK117+BK118+BL116+BL117+BL118&lt;=15,(BI116+BI117+BI118+BK116+BK117+BK118)*Percapita/30*FQ$4,IF(BI116+BI117+BI118+BJ116+BJ117+BJ118+BK116+BK117+BK118+BL116+BL117+BL118&gt;=16,Fixo/30*FQ$4+(BI116+BI117+BI118+BJ116+BJ117+BJ118+BK116+BK117+BK118+BL116+BL117-16)*Percapita/30*FQ$4))))))</f>
        <v>0</v>
      </c>
      <c r="FR116" s="177">
        <f>IF(C116=4,SUM(BM116+BM117+BM118+BO116+BO117+BO118)*Percapita/30*FR$4+(BN116+BN117+BN118+BP116+BP117+BP118)*Cadeirante/30*FR$4,IF(C116=3,IF(BM119+BO119=10,Fixo/30*FR$4+(BM116+BM117+BM118+BO116+BO117+BO118)*Percapita/30*FR$4+(BN119+BP119)*Cadeirante/30*FR$4,IF(BM119+BO119&lt;=9,(BM119+BO119)*Crechee/30*FR$4)+(BN119+BP119)*Cadeirante/30*FR$4+(BM116+BM117+BM118+BO116+BO117+BO118)*Percapita/30*FR$4)+IF(BM119+BO119&gt;=11,Fixo/30*FR$4+(BM119+BO119-10)*Crechee/30*FR$4,0),IF(C116=2,IF(BN116+BN117+BN118+BN119+BP116+BP117+BP118+BP119=1,Cadeirante/30*FR$4,IF(BN116+BN117+BN118+BN119+BP116+BP117+BP118+BP119=2,Fixo/30*FR$4,IF(BN116+BN117+BN118+BN119+BP116+BP117+BP118+BP119&gt;2,Fixo/30*FR$4+(BN116+BN117+BN118+BN119+BP116+BP117+BP118+BP119-2)*Cadeirante/30*FR$4)))+(BM116+BM117+BM118+BO116+BO117+BO118)*Percapita/30*FR$4+(BM119+BO119)*Crechee/30*FR$4,IF(C116=1,IF(BM116+BM117+BM118+BN116+BN117+BN118+BO116+BO117+BO118+BP116+BP117+BP118&lt;=15,(BM116+BM117+BM118+BO116+BO117+BO118)*Percapita/30*FR$4,IF(BM116+BM117+BM118+BN116+BN117+BN118+BO116+BO117+BO118+BP116+BP117+BP118&gt;=16,Fixo/30*FR$4+(BM116+BM117+BM118+BN116+BN117+BN118+BO116+BO117+BO118+BP116+BP117-16)*Percapita/30*FR$4))))))</f>
        <v>0</v>
      </c>
      <c r="FS116" s="177">
        <f>IF(C116=4,SUM(BQ116+BQ117+BQ118+BS116+BS117+BS118)*Percapita/30*FS$4+(BR116+BR117+BR118+BT116+BT117+BT118)*Cadeirante/30*FS$4,IF(C116=3,IF(BQ119+BS119=10,Fixo/30*FS$4+(BQ116+BQ117+BQ118+BS116+BS117+BS118)*Percapita/30*FS$4+(BR119+BT119)*Cadeirante/30*FS$4,IF(BQ119+BS119&lt;=9,(BQ119+BS119)*Crechee/30*FS$4)+(BR119+BT119)*Cadeirante/30*FS$4+(BQ116+BQ117+BQ118+BS116+BS117+BS118)*Percapita/30*FS$4)+IF(BQ119+BS119&gt;=11,Fixo/30*FS$4+(BQ119+BS119-10)*Crechee/30*FS$4,0),IF(C116=2,IF(BR116+BR117+BR118+BR119+BT116+BT117+BT118+BT119=1,Cadeirante/30*FS$4,IF(BR116+BR117+BR118+BR119+BT116+BT117+BT118+BT119=2,Fixo/30*FS$4,IF(BR116+BR117+BR118+BR119+BT116+BT117+BT118+BT119&gt;2,Fixo/30*FS$4+(BR116+BR117+BR118+BR119+BT116+BT117+BT118+BT119-2)*Cadeirante/30*FS$4)))+(BQ116+BQ117+BQ118+BS116+BS117+BS118)*Percapita/30*FS$4+(BQ119+BS119)*Crechee/30*FS$4,IF(C116=1,IF(BQ116+BQ117+BQ118+BR116+BR117+BR118+BS116+BS117+BS118+BT116+BT117+BT118&lt;=15,(BQ116+BQ117+BQ118+BS116+BS117+BS118)*Percapita/30*FS$4,IF(BQ116+BQ117+BQ118+BR116+BR117+BR118+BS116+BS117+BS118+BT116+BT117+BT118&gt;=16,Fixo/30*FS$4+(BQ116+BQ117+BQ118+BR116+BR117+BR118+BS116+BS117+BS118+BT116+BT117-16)*Percapita/30*FS$4))))))</f>
        <v>0</v>
      </c>
      <c r="FT116" s="177">
        <f>IF(C116=4,SUM(BU116+BU117+BU118+BW116+BW117+BW118)*Percapita/30*FT$4+(BV116+BV117+BV118+BX116+BX117+BX118)*Cadeirante/30*FT$4,IF(C116=3,IF(BU119+BW119=10,Fixo/30*FT$4+(BU116+BU117+BU118+BW116+BW117+BW118)*Percapita/30*FT$4+(BV119+BX119)*Cadeirante/30*FT$4,IF(BU119+BW119&lt;=9,(BU119+BW119)*Crechee/30*FT$4)+(BV119+BX119)*Cadeirante/30*FT$4+(BU116+BU117+BU118+BW116+BW117+BW118)*Percapita/30*FT$4)+IF(BU119+BW119&gt;=11,Fixo/30*FT$4+(BU119+BW119-10)*Crechee/30*FT$4,0),IF(C116=2,IF(BV116+BV117+BV118+BV119+BX116+BX117+BX118+BX119=1,Cadeirante/30*FT$4,IF(BV116+BV117+BV118+BV119+BX116+BX117+BX118+BX119=2,Fixo/30*FT$4,IF(BV116+BV117+BV118+BV119+BX116+BX117+BX118+BX119&gt;2,Fixo/30*FT$4+(BV116+BV117+BV118+BV119+BX116+BX117+BX118+BX119-2)*Cadeirante/30*FT$4)))+(BU116+BU117+BU118+BW116+BW117+BW118)*Percapita/30*FT$4+(BU119+BW119)*Crechee/30*FT$4,IF(C116=1,IF(BU116+BU117+BU118+BV116+BV117+BV118+BW116+BW117+BW118+BX116+BX117+BX118&lt;=15,(BU116+BU117+BU118+BW116+BW117+BW118)*Percapita/30*FT$4,IF(BU116+BU117+BU118+BV116+BV117+BV118+BW116+BW117+BW118+BX116+BX117+BX118&gt;=16,Fixo/30*FT$4+(BU116+BU117+BU118+BV116+BV117+BV118+BW116+BW117+BW118+BX116+BX117-16)*Percapita/30*FT$4))))))</f>
        <v>0</v>
      </c>
      <c r="FU116" s="177">
        <f>IF(C116=4,SUM(BY116+BY117+BY118+CA116+CA117+CA118)*Percapita/30*FU$4+(BZ116+BZ117+BZ118+CB116+CB117+CB118)*Cadeirante/30*FU$4,IF(C116=3,IF(BY119+CA119=10,Fixo/30*FU$4+(BY116+BY117+BY118+CA116+CA117+CA118)*Percapita/30*FU$4+(BZ119+CB119)*Cadeirante/30*FU$4,IF(BY119+CA119&lt;=9,(BY119+CA119)*Crechee/30*FU$4)+(BZ119+CB119)*Cadeirante/30*FU$4+(BY116+BY117+BY118+CA116+CA117+CA118)*Percapita/30*FU$4)+IF(BY119+CA119&gt;=11,Fixo/30*FU$4+(BY119+CA119-10)*Crechee/30*FU$4,0),IF(C116=2,IF(BZ116+BZ117+BZ118+BZ119+CB116+CB117+CB118+CB119=1,Cadeirante/30*FU$4,IF(BZ116+BZ117+BZ118+BZ119+CB116+CB117+CB118+CB119=2,Fixo/30*FU$4,IF(BZ116+BZ117+BZ118+BZ119+CB116+CB117+CB118+CB119&gt;2,Fixo/30*FU$4+(BZ116+BZ117+BZ118+BZ119+CB116+CB117+CB118+CB119-2)*Cadeirante/30*FU$4)))+(BY116+BY117+BY118+CA116+CA117+CA118)*Percapita/30*FU$4+(BY119+CA119)*Crechee/30*FU$4,IF(C116=1,IF(BY116+BY117+BY118+BZ116+BZ117+BZ118+CA116+CA117+CA118+CB116+CB117+CB118&lt;=15,(BY116+BY117+BY118+CA116+CA117+CA118)*Percapita/30*FU$4,IF(BY116+BY117+BY118+BZ116+BZ117+BZ118+CA116+CA117+CA118+CB116+CB117+CB118&gt;=16,Fixo/30*FU$4+(BY116+BY117+BY118+BZ116+BZ117+BZ118+CA116+CA117+CA118+CB116+CB117-16)*Percapita/30*FU$4))))))</f>
        <v>0</v>
      </c>
      <c r="FV116" s="177">
        <f>IF(C116=4,SUM(CC116+CC117+CC118+CE116+CE117+CE118)*Percapita/30*FV$4+(CD116+CD117+CD118+CF116+CF117+CF118)*Cadeirante/30*FV$4,IF(C116=3,IF(CC119+CE119=10,Fixo/30*FV$4+(CC116+CC117+CC118+CE116+CE117+CE118)*Percapita/30*FV$4+(CD119+CF119)*Cadeirante/30*FV$4,IF(CC119+CE119&lt;=9,(CC119+CE119)*Crechee/30*FV$4)+(CD119+CF119)*Cadeirante/30*FV$4+(CC116+CC117+CC118+CE116+CE117+CE118)*Percapita/30*FV$4)+IF(CC119+CE119&gt;=11,Fixo/30*FV$4+(CC119+CE119-10)*Crechee/30*FV$4,0),IF(C116=2,IF(CD116+CD117+CD118+CD119+CF116+CF117+CF118+CF119=1,Cadeirante/30*FV$4,IF(CD116+CD117+CD118+CD119+CF116+CF117+CF118+CF119=2,Fixo/30*FV$4,IF(CD116+CD117+CD118+CD119+CF116+CF117+CF118+CF119&gt;2,Fixo/30*FV$4+(CD116+CD117+CD118+CD119+CF116+CF117+CF118+CF119-2)*Cadeirante/30*FV$4)))+(CC116+CC117+CC118+CE116+CE117+CE118)*Percapita/30*FV$4+(CC119+CE119)*Crechee/30*FV$4,IF(C116=1,IF(CC116+CC117+CC118+CD116+CD117+CD118+CE116+CE117+CE118+CF116+CF117+CF118&lt;=15,(CC116+CC117+CC118+CE116+CE117+CE118)*Percapita/30*FV$4,IF(CC116+CC117+CC118+CD116+CD117+CD118+CE116+CE117+CE118+CF116+CF117+CF118&gt;=16,Fixo/30*FV$4+(CC116+CC117+CC118+CD116+CD117+CD118+CE116+CE117+CE118+CF116+CF117-16)*Percapita/30*FV$4))))))</f>
        <v>0</v>
      </c>
      <c r="FW116" s="177">
        <f>IF(C116=4,SUM(CG116+CG117+CG118+CI116+CI117+CI118)*Percapita/30*FW$4+(CH116+CH117+CH118+CJ116+CJ117+CJ118)*Cadeirante/30*FW$4,IF(C116=3,IF(CG119+CI119=10,Fixo/30*FW$4+(CG116+CG117+CG118+CI116+CI117+CI118)*Percapita/30*FW$4+(CH119+CJ119)*Cadeirante/30*FW$4,IF(CG119+CI119&lt;=9,(CG119+CI119)*Crechee/30*FW$4)+(CH119+CJ119)*Cadeirante/30*FW$4+(CG116+CG117+CG118+CI116+CI117+CI118)*Percapita/30*FW$4)+IF(CG119+CI119&gt;=11,Fixo/30*FW$4+(CG119+CI119-10)*Crechee/30*FW$4,0),IF(C116=2,IF(CH116+CH117+CH118+CH119+CJ116+CJ117+CJ118+CJ119=1,Cadeirante/30*FW$4,IF(CH116+CH117+CH118+CH119+CJ116+CJ117+CJ118+CJ119=2,Fixo/30*FW$4,IF(CH116+CH117+CH118+CH119+CJ116+CJ117+CJ118+CJ119&gt;2,Fixo/30*FW$4+(CH116+CH117+CH118+CH119+CJ116+CJ117+CJ118+CJ119-2)*Cadeirante/30*FW$4)))+(CG116+CG117+CG118+CI116+CI117+CI118)*Percapita/30*FW$4+(CG119+CI119)*Crechee/30*FW$4,IF(C116=1,IF(CG116+CG117+CG118+CH116+CH117+CH118+CI116+CI117+CI118+CJ116+CJ117+CJ118&lt;=15,(CG116+CG117+CG118+CI116+CI117+CI118)*Percapita/30*FW$4,IF(CG116+CG117+CG118+CH116+CH117+CH118+CI116+CI117+CI118+CJ116+CJ117+CJ118&gt;=16,Fixo/30*FW$4+(CG116+CG117+CG118+CH116+CH117+CH118+CI116+CI117+CI118+CJ116+CJ117-16)*Percapita/30*FW$4))))))</f>
        <v>0</v>
      </c>
      <c r="FX116" s="177">
        <f>IF(C116=4,SUM(CK116+CK117+CK118+CM116+CM117+CM118)*Percapita/30*FX$4+(CL116+CL117+CL118+CN116+CN117+CN118)*Cadeirante/30*FX$4,IF(C116=3,IF(CK119+CM119=10,Fixo/30*FX$4+(CK116+CK117+CK118+CM116+CM117+CM118)*Percapita/30*FX$4+(CL119+CN119)*Cadeirante/30*FX$4,IF(CK119+CM119&lt;=9,(CK119+CM119)*Crechee/30*FX$4)+(CL119+CN119)*Cadeirante/30*FX$4+(CK116+CK117+CK118+CM116+CM117+CM118)*Percapita/30*FX$4)+IF(CK119+CM119&gt;=11,Fixo/30*FX$4+(CK119+CM119-10)*Crechee/30*FX$4,0),IF(C116=2,IF(CL116+CL117+CL118+CL119+CN116+CN117+CN118+CN119=1,Cadeirante/30*FX$4,IF(CL116+CL117+CL118+CL119+CN116+CN117+CN118+CN119=2,Fixo/30*FX$4,IF(CL116+CL117+CL118+CL119+CN116+CN117+CN118+CN119&gt;2,Fixo/30*FX$4+(CL116+CL117+CL118+CL119+CN116+CN117+CN118+CN119-2)*Cadeirante/30*FX$4)))+(CK116+CK117+CK118+CM116+CM117+CM118)*Percapita/30*FX$4+(CK119+CM119)*Crechee/30*FX$4,IF(C116=1,IF(CK116+CK117+CK118+CL116+CL117+CL118+CM116+CM117+CM118+CN116+CN117+CN118&lt;=15,(CK116+CK117+CK118+CM116+CM117+CM118)*Percapita/30*FX$4,IF(CK116+CK117+CK118+CL116+CL117+CL118+CM116+CM117+CM118+CN116+CN117+CN118&gt;=16,Fixo/30*FX$4+(CK116+CK117+CK118+CL116+CL117+CL118+CM116+CM117+CM118+CN116+CN117-16)*Percapita/30*FX$4))))))</f>
        <v>0</v>
      </c>
      <c r="FY116" s="177">
        <f>IF(C116=4,SUM(CO116+CO117+CO118+CQ116+CQ117+CQ118)*Percapita/30*FY$4+(CP116+CP117+CP118+CR116+CR117+CR118)*Cadeirante/30*FY$4,IF(C116=3,IF(CO119+CQ119=10,Fixo/30*FY$4+(CO116+CO117+CO118+CQ116+CQ117+CQ118)*Percapita/30*FY$4+(CP119+CR119)*Cadeirante/30*FY$4,IF(CO119+CQ119&lt;=9,(CO119+CQ119)*Crechee/30*FY$4)+(CP119+CR119)*Cadeirante/30*FY$4+(CO116+CO117+CO118+CQ116+CQ117+CQ118)*Percapita/30*FY$4)+IF(CO119+CQ119&gt;=11,Fixo/30*FY$4+(CO119+CQ119-10)*Crechee/30*FY$4,0),IF(C116=2,IF(CP116+CP117+CP118+CP119+CR116+CR117+CR118+CR119=1,Cadeirante/30*FY$4,IF(CP116+CP117+CP118+CP119+CR116+CR117+CR118+CR119=2,Fixo/30*FY$4,IF(CP116+CP117+CP118+CP119+CR116+CR117+CR118+CR119&gt;2,Fixo/30*FY$4+(CP116+CP117+CP118+CP119+CR116+CR117+CR118+CR119-2)*Cadeirante/30*FY$4)))+(CO116+CO117+CO118+CQ116+CQ117+CQ118)*Percapita/30*FY$4+(CO119+CQ119)*Crechee/30*FY$4,IF(C116=1,IF(CO116+CO117+CO118+CP116+CP117+CP118+CQ116+CQ117+CQ118+CR116+CR117+CR118&lt;=15,(CO116+CO117+CO118+CQ116+CQ117+CQ118)*Percapita/30*FY$4,IF(CO116+CO117+CO118+CP116+CP117+CP118+CQ116+CQ117+CQ118+CR116+CR117+CR118&gt;=16,Fixo/30*FY$4+(CO116+CO117+CO118+CP116+CP117+CP118+CQ116+CQ117+CQ118+CR116+CR117-16)*Percapita/30*FY$4))))))</f>
        <v>0</v>
      </c>
      <c r="FZ116" s="177">
        <f>IF(C116=4,SUM(CS116+CS117+CS118+CU116+CU117+CU118)*Percapita/30*FZ$4+(CT116+CT117+CT118+CV116+CV117+CV118)*Cadeirante/30*FZ$4,IF(C116=3,IF(CS119+CU119=10,Fixo/30*FZ$4+(CS116+CS117+CS118+CU116+CU117+CU118)*Percapita/30*FZ$4+(CT119+CV119)*Cadeirante/30*FZ$4,IF(CS119+CU119&lt;=9,(CS119+CU119)*Crechee/30*FZ$4)+(CT119+CV119)*Cadeirante/30*FZ$4+(CS116+CS117+CS118+CU116+CU117+CU118)*Percapita/30*FZ$4)+IF(CS119+CU119&gt;=11,Fixo/30*FZ$4+(CS119+CU119-10)*Crechee/30*FZ$4,0),IF(C116=2,IF(CT116+CT117+CT118+CT119+CV116+CV117+CV118+CV119=1,Cadeirante/30*FZ$4,IF(CT116+CT117+CT118+CT119+CV116+CV117+CV118+CV119=2,Fixo/30*FZ$4,IF(CT116+CT117+CT118+CT119+CV116+CV117+CV118+CV119&gt;2,Fixo/30*FZ$4+(CT116+CT117+CT118+CT119+CV116+CV117+CV118+CV119-2)*Cadeirante/30*FZ$4)))+(CS116+CS117+CS118+CU116+CU117+CU118)*Percapita/30*FZ$4+(CS119+CU119)*Crechee/30*FZ$4,IF(C116=1,IF(CS116+CS117+CS118+CT116+CT117+CT118+CU116+CU117+CU118+CV116+CV117+CV118&lt;=15,(CS116+CS117+CS118+CU116+CU117+CU118)*Percapita/30*FZ$4,IF(CS116+CS117+CS118+CT116+CT117+CT118+CU116+CU117+CU118+CV116+CV117+CV118&gt;=16,Fixo/30*FZ$4+(CS116+CS117+CS118+CT116+CT117+CT118+CU116+CU117+CU118+CV116+CV117-16)*Percapita/30*FZ$4))))))</f>
        <v>0</v>
      </c>
      <c r="GA116" s="177">
        <f>IF(C116=4,SUM(CW116+CW117+CW118+CY116+CY117+CY118)*Percapita/30*GA$4+(CX116+CX117+CX118+CZ116+CZ117+CZ118)*Cadeirante/30*GA$4,IF(C116=3,IF(CW119+CY119=10,Fixo/30*GA$4+(CW116+CW117+CW118+CY116+CY117+CY118)*Percapita/30*GA$4+(CX119+CZ119)*Cadeirante/30*GA$4,IF(CW119+CY119&lt;=9,(CW119+CY119)*Crechee/30*GA$4)+(CX119+CZ119)*Cadeirante/30*GA$4+(CW116+CW117+CW118+CY116+CY117+CY118)*Percapita/30*GA$4)+IF(CW119+CY119&gt;=11,Fixo/30*GA$4+(CW119+CY119-10)*Crechee/30*GA$4,0),IF(C116=2,IF(CX116+CX117+CX118+CX119+CZ116+CZ117+CZ118+CZ119=1,Cadeirante/30*GA$4,IF(CX116+CX117+CX118+CX119+CZ116+CZ117+CZ118+CZ119=2,Fixo/30*GA$4,IF(CX116+CX117+CX118+CX119+CZ116+CZ117+CZ118+CZ119&gt;2,Fixo/30*GA$4+(CX116+CX117+CX118+CX119+CZ116+CZ117+CZ118+CZ119-2)*Cadeirante/30*GA$4)))+(CW116+CW117+CW118+CY116+CY117+CY118)*Percapita/30*GA$4+(CW119+CY119)*Crechee/30*GA$4,IF(C116=1,IF(CW116+CW117+CW118+CX116+CX117+CX118+CY116+CY117+CY118+CZ116+CZ117+CZ118&lt;=15,(CW116+CW117+CW118+CY116+CY117+CY118)*Percapita/30*GA$4,IF(CW116+CW117+CW118+CX116+CX117+CX118+CY116+CY117+CY118+CZ116+CZ117+CZ118&gt;=16,Fixo/30*GA$4+(CW116+CW117+CW118+CX116+CX117+CX118+CY116+CY117+CY118+CZ116+CZ117-16)*Percapita/30*GA$4))))))</f>
        <v>0</v>
      </c>
      <c r="GB116" s="177">
        <f>IF(C116=4,SUM(DA116+DA117+DA118+DC116+DC117+DC118)*Percapita/30*GB$4+(DB116+DB117+DB118+DD116+DD117+DD118)*Cadeirante/30*GB$4,IF(C116=3,IF(DA119+DC119=10,Fixo/30*GB$4+(DA116+DA117+DA118+DC116+DC117+DC118)*Percapita/30*GB$4+(DB119+DD119)*Cadeirante/30*GB$4,IF(DA119+DC119&lt;=9,(DA119+DC119)*Crechee/30*GB$4)+(DB119+DD119)*Cadeirante/30*GB$4+(DA116+DA117+DA118+DC116+DC117+DC118)*Percapita/30*GB$4)+IF(DA119+DC119&gt;=11,Fixo/30*GB$4+(DA119+DC119-10)*Crechee/30*GB$4,0),IF(C116=2,IF(DB116+DB117+DB118+DB119+DD116+DD117+DD118+DD119=1,Cadeirante/30*GB$4,IF(DB116+DB117+DB118+DB119+DD116+DD117+DD118+DD119=2,Fixo/30*GB$4,IF(DB116+DB117+DB118+DB119+DD116+DD117+DD118+DD119&gt;2,Fixo/30*GB$4+(DB116+DB117+DB118+DB119+DD116+DD117+DD118+DD119-2)*Cadeirante/30*GB$4)))+(DA116+DA117+DA118+DC116+DC117+DC118)*Percapita/30*GB$4+(DA119+DC119)*Crechee/30*GB$4,IF(C116=1,IF(DA116+DA117+DA118+DB116+DB117+DB118+DC116+DC117+DC118+DD116+DD117+DD118&lt;=15,(DA116+DA117+DA118+DC116+DC117+DC118)*Percapita/30*GB$4,IF(DA116+DA117+DA118+DB116+DB117+DB118+DC116+DC117+DC118+DD116+DD117+DD118&gt;=16,Fixo/30*GB$4+(DA116+DA117+DA118+DB116+DB117+DB118+DC116+DC117+DC118+DD116+DD117-16)*Percapita/30*GB$4))))))</f>
        <v>0</v>
      </c>
      <c r="GC116" s="177">
        <f>IF(C116=4,SUM(DE116+DE117+DE118+DG116+DG117+DG118)*Percapita/30*GC$4+(DF116+DF117+DF118+DH116+DH117+DH118)*Cadeirante/30*GC$4,IF(C116=3,IF(DE119+DG119=10,Fixo/30*GC$4+(DE116+DE117+DE118+DG116+DG117+DG118)*Percapita/30*GC$4+(DF119+DH119)*Cadeirante/30*GC$4,IF(DE119+DG119&lt;=9,(DE119+DG119)*Crechee/30*GC$4)+(DF119+DH119)*Cadeirante/30*GC$4+(DE116+DE117+DE118+DG116+DG117+DG118)*Percapita/30*GC$4)+IF(DE119+DG119&gt;=11,Fixo/30*GC$4+(DE119+DG119-10)*Crechee/30*GC$4,0),IF(C116=2,IF(DF116+DF117+DF118+DF119+DH116+DH117+DH118+DH119=1,Cadeirante/30*GC$4,IF(DF116+DF117+DF118+DF119+DH116+DH117+DH118+DH119=2,Fixo/30*GC$4,IF(DF116+DF117+DF118+DF119+DH116+DH117+DH118+DH119&gt;2,Fixo/30*GC$4+(DF116+DF117+DF118+DF119+DH116+DH117+DH118+DH119-2)*Cadeirante/30*GC$4)))+(DE116+DE117+DE118+DG116+DG117+DG118)*Percapita/30*GC$4+(DE119+DG119)*Crechee/30*GC$4,IF(C116=1,IF(DE116+DE117+DE118+DF116+DF117+DF118+DG116+DG117+DG118+DH116+DH117+DH118&lt;=15,(DE116+DE117+DE118+DG116+DG117+DG118)*Percapita/30*GC$4,IF(DE116+DE117+DE118+DF116+DF117+DF118+DG116+DG117+DG118+DH116+DH117+DH118&gt;=16,Fixo/30*GC$4+(DE116+DE117+DE118+DF116+DF117+DF118+DG116+DG117+DG118+DH116+DH117-16)*Percapita/30*GC$4))))))</f>
        <v>0</v>
      </c>
      <c r="GD116" s="177">
        <f>IF(C116=4,SUM(DI116+DI117+DI118+DK116+DK117+DK118)*Percapita/30*GD$4+(DJ116+DJ117+DJ118+DL116+DL117+DL118)*Cadeirante/30*GD$4,IF(C116=3,IF(DI119+DK119=10,Fixo/30*GD$4+(DI116+DI117+DI118+DK116+DK117+DK118)*Percapita/30*GD$4+(DJ119+DL119)*Cadeirante/30*GD$4,IF(DI119+DK119&lt;=9,(DI119+DK119)*Crechee/30*GD$4)+(DJ119+DL119)*Cadeirante/30*GD$4+(DI116+DI117+DI118+DK116+DK117+DK118)*Percapita/30*GD$4)+IF(DI119+DK119&gt;=11,Fixo/30*GD$4+(DI119+DK119-10)*Crechee/30*GD$4,0),IF(C116=2,IF(DJ116+DJ117+DJ118+DJ119+DL116+DL117+DL118+DL119=1,Cadeirante/30*GD$4,IF(DJ116+DJ117+DJ118+DJ119+DL116+DL117+DL118+DL119=2,Fixo/30*GD$4,IF(DJ116+DJ117+DJ118+DJ119+DL116+DL117+DL118+DL119&gt;2,Fixo/30*GD$4+(DJ116+DJ117+DJ118+DJ119+DL116+DL117+DL118+DL119-2)*Cadeirante/30*GD$4)))+(DI116+DI117+DI118+DK116+DK117+DK118)*Percapita/30*GD$4+(DI119+DK119)*Crechee/30*GD$4,IF(C116=1,IF(DI116+DI117+DI118+DJ116+DJ117+DJ118+DK116+DK117+DK118+DL116+DL117+DL118&lt;=15,(DI116+DI117+DI118+DK116+DK117+DK118)*Percapita/30*GD$4,IF(DI116+DI117+DI118+DJ116+DJ117+DJ118+DK116+DK117+DK118+DL116+DL117+DL118&gt;=16,Fixo/30*GD$4+(DI116+DI117+DI118+DJ116+DJ117+DJ118+DK116+DK117+DK118+DL116+DL117-16)*Percapita/30*GD$4))))))</f>
        <v>0</v>
      </c>
      <c r="GE116" s="177">
        <f>IF(C116=4,SUM(DM116+DM117+DM118+DO116+DO117+DO118)*Percapita/30*GE$4+(DN116+DN117+DN118+DP116+DP117+DP118)*Cadeirante/30*GE$4,IF(C116=3,IF(DM119+DO119=10,Fixo/30*GE$4+(DM116+DM117+DM118+DO116+DO117+DO118)*Percapita/30*GE$4+(DN119+DP119)*Cadeirante/30*GE$4,IF(DM119+DO119&lt;=9,(DM119+DO119)*Crechee/30*GE$4)+(DN119+DP119)*Cadeirante/30*GE$4+(DM116+DM117+DM118+DO116+DO117+DO118)*Percapita/30*GE$4)+IF(DM119+DO119&gt;=11,Fixo/30*GE$4+(DM119+DO119-10)*Crechee/30*GE$4,0),IF(C116=2,IF(DN116+DN117+DN118+DN119+DP116+DP117+DP118+DP119=1,Cadeirante/30*GE$4,IF(DN116+DN117+DN118+DN119+DP116+DP117+DP118+DP119=2,Fixo/30*GE$4,IF(DN116+DN117+DN118+DN119+DP116+DP117+DP118+DP119&gt;2,Fixo/30*GE$4+(DN116+DN117+DN118+DN119+DP116+DP117+DP118+DP119-2)*Cadeirante/30*GE$4)))+(DM116+DM117+DM118+DO116+DO117+DO118)*Percapita/30*GE$4+(DM119+DO119)*Crechee/30*GE$4,IF(C116=1,IF(DM116+DM117+DM118+DN116+DN117+DN118+DO116+DO117+DO118+DP116+DP117+DP118&lt;=15,(DM116+DM117+DM118+DO116+DO117+DO118)*Percapita/30*GE$4,IF(DM116+DM117+DM118+DN116+DN117+DN118+DO116+DO117+DO118+DP116+DP117+DP118&gt;=16,Fixo/30*GE$4+(DM116+DM117+DM118+DN116+DN117+DN118+DO116+DO117+DO118+DP116+DP117-16)*Percapita/30*GE$4))))))</f>
        <v>0</v>
      </c>
      <c r="GF116" s="177">
        <f>IF(C116=4,SUM(DQ116+DQ117+DQ118+DS116+DS117+DS118)*Percapita/30*GF$4+(DR116+DR117+DR118+DT116+DT117+DT118)*Cadeirante/30*GF$4,IF(C116=3,IF(DQ119+DS119=10,Fixo/30*GF$4+(DQ116+DQ117+DQ118+DS116+DS117+DS118)*Percapita/30*GF$4+(DR119+DT119)*Cadeirante/30*GF$4,IF(DQ119+DS119&lt;=9,(DQ119+DS119)*Crechee/30*GF$4)+(DR119+DT119)*Cadeirante/30*GF$4+(DQ116+DQ117+DQ118+DS116+DS117+DS118)*Percapita/30*GF$4)+IF(DQ119+DS119&gt;=11,Fixo/30*GF$4+(DQ119+DS119-10)*Crechee/30*GF$4,0),IF(C116=2,IF(DR116+DR117+DR118+DR119+DT116+DT117+DT118+DT119=1,Cadeirante/30*GF$4,IF(DR116+DR117+DR118+DR119+DT116+DT117+DT118+DT119=2,Fixo/30*GF$4,IF(DR116+DR117+DR118+DR119+DT116+DT117+DT118+DT119&gt;2,Fixo/30*GF$4+(DR116+DR117+DR118+DR119+DT116+DT117+DT118+DT119-2)*Cadeirante/30*GF$4)))+(DQ116+DQ117+DQ118+DS116+DS117+DS118)*Percapita/30*GF$4+(DQ119+DS119)*Crechee/30*GF$4,IF(C116=1,IF(DQ116+DQ117+DQ118+DR116+DR117+DR118+DS116+DS117+DS118+DT116+DT117+DT118&lt;=15,(DQ116+DQ117+DQ118+DS116+DS117+DS118)*Percapita/30*GF$4,IF(DQ116+DQ117+DQ118+DR116+DR117+DR118+DS116+DS117+DS118+DT116+DT117+DT118&gt;=16,Fixo/30*GF$4+(DQ116+DQ117+DQ118+DR116+DR117+DR118+DS116+DS117+DS118+DT116+DT117-16)*Percapita/30*GF$4))))))</f>
        <v>0</v>
      </c>
      <c r="GG116" s="177">
        <f>IF(C116=4,SUM(DU116+DU117+DU118+DW116+DW117+DW118)*Percapita/30*GG$4+(DV116+DV117+DV118+DX116+DX117+DX118)*Cadeirante/30*GG$4,IF(C116=3,IF(DU119+DW119=10,Fixo/30*GG$4+(DU116+DU117+DU118+DW116+DW117+DW118)*Percapita/30*GG$4+(DV119+DX119)*Cadeirante/30*GG$4,IF(DU119+DW119&lt;=9,(DU119+DW119)*Crechee/30*GG$4)+(DV119+DX119)*Cadeirante/30*GG$4+(DU116+DU117+DU118+DW116+DW117+DW118)*Percapita/30*GG$4)+IF(DU119+DW119&gt;=11,Fixo/30*GG$4+(DU119+DW119-10)*Crechee/30*GG$4,0),IF(C116=2,IF(DV116+DV117+DV118+DV119+DX116+DX117+DX118+DX119=1,Cadeirante/30*GG$4,IF(DV116+DV117+DV118+DV119+DX116+DX117+DX118+DX119=2,Fixo/30*GG$4,IF(DV116+DV117+DV118+DV119+DX116+DX117+DX118+DX119&gt;2,Fixo/30*GG$4+(DV116+DV117+DV118+DV119+DX116+DX117+DX118+DX119-2)*Cadeirante/30*GG$4)))+(DU116+DU117+DU118+DW116+DW117+DW118)*Percapita/30*GG$4+(DU119+DW119)*Crechee/30*GG$4,IF(C116=1,IF(DU116+DU117+DU118+DV116+DV117+DV118+DW116+DW117+DW118+DX116+DX117+DX118&lt;=15,(DU116+DU117+DU118+DW116+DW117+DW118)*Percapita/30*GG$4,IF(DU116+DU117+DU118+DV116+DV117+DV118+DW116+DW117+DW118+DX116+DX117+DX118&gt;=16,Fixo/30*GG$4+(DU116+DU117+DU118+DV116+DV117+DV118+DW116+DW117+DW118+DX116+DX117-16)*Percapita/30*GG$4))))))</f>
        <v>0</v>
      </c>
      <c r="GH116" s="177">
        <f>IF(C116=4,SUM(DY116+DY117+DY118+EA116+EA117+EA118)*Percapita/30*GH$4+(DZ116+DZ117+DZ118+EB116+EB117+EB118)*Cadeirante/30*GH$4,IF(C116=3,IF(DY119+EA119=10,Fixo/30*GH$4+(DY116+DY117+DY118+EA116+EA117+EA118)*Percapita/30*GH$4+(DZ119+EB119)*Cadeirante/30*GH$4,IF(DY119+EA119&lt;=9,(DY119+EA119)*Crechee/30*GH$4)+(DZ119+EB119)*Cadeirante/30*GH$4+(DY116+DY117+DY118+EA116+EA117+EA118)*Percapita/30*GH$4)+IF(DY119+EA119&gt;=11,Fixo/30*GH$4+(DY119+EA119-10)*Crechee/30*GH$4,0),IF(C116=2,IF(DZ116+DZ117+DZ118+DZ119+EB116+EB117+EB118+EB119=1,Cadeirante/30*GH$4,IF(DZ116+DZ117+DZ118+DZ119+EB116+EB117+EB118+EB119=2,Fixo/30*GH$4,IF(DZ116+DZ117+DZ118+DZ119+EB116+EB117+EB118+EB119&gt;2,Fixo/30*GH$4+(DZ116+DZ117+DZ118+DZ119+EB116+EB117+EB118+EB119-2)*Cadeirante/30*GH$4)))+(DY116+DY117+DY118+EA116+EA117+EA118)*Percapita/30*GH$4+(DY119+EA119)*Crechee/30*GH$4,IF(C116=1,IF(DY116+DY117+DY118+DZ116+DZ117+DZ118+EA116+EA117+EA118+EB116+EB117+EB118&lt;=15,(DY116+DY117+DY118+EA116+EA117+EA118)*Percapita/30*GH$4,IF(DY116+DY117+DY118+DZ116+DZ117+DZ118+EA116+EA117+EA118+EB116+EB117+EB118&gt;=16,Fixo/30*GH$4+(DY116+DY117+DY118+DZ116+DZ117+DZ118+EA116+EA117+EA118+EB116+EB117-16)*Percapita/30*GH$4))))))</f>
        <v>0</v>
      </c>
      <c r="GI116" s="177">
        <f>IF(C116=4,SUM(EC116+EC117+EC118+EE116+EE117+EE118)*Percapita/30*GI$4+(ED116+ED117+ED118+EF116+EF117+EF118)*Cadeirante/30*GI$4,IF(C116=3,IF(EC119+EE119=10,Fixo/30*GI$4+(EC116+EC117+EC118+EE116+EE117+EE118)*Percapita/30*GI$4+(ED119+EF119)*Cadeirante/30*GI$4,IF(EC119+EE119&lt;=9,(EC119+EE119)*Crechee/30*GI$4)+(ED119+EF119)*Cadeirante/30*GI$4+(EC116+EC117+EC118+EE116+EE117+EE118)*Percapita/30*GI$4)+IF(EC119+EE119&gt;=11,Fixo/30*GI$4+(EC119+EE119-10)*Crechee/30*GI$4,0),IF(C116=2,IF(ED116+ED117+ED118+ED119+EF116+EF117+EF118+EF119=1,Cadeirante/30*GI$4,IF(ED116+ED117+ED118+ED119+EF116+EF117+EF118+EF119=2,Fixo/30*GI$4,IF(ED116+ED117+ED118+ED119+EF116+EF117+EF118+EF119&gt;2,Fixo/30*GI$4+(ED116+ED117+ED118+ED119+EF116+EF117+EF118+EF119-2)*Cadeirante/30*GI$4)))+(EC116+EC117+EC118+EE116+EE117+EE118)*Percapita/30*GI$4+(EC119+EE119)*Crechee/30*GI$4,IF(C116=1,IF(EC116+EC117+EC118+ED116+ED117+ED118+EE116+EE117+EE118+EF116+EF117+EF118&lt;=15,(EC116+EC117+EC118+EE116+EE117+EE118)*Percapita/30*GI$4,IF(EC116+EC117+EC118+ED116+ED117+ED118+EE116+EE117+EE118+EF116+EF117+EF118&gt;=16,Fixo/30*GI$4+(EC116+EC117+EC118+ED116+ED117+ED118+EE116+EE117+EE118+EF116+EF117-16)*Percapita/30*GI$4))))))</f>
        <v>0</v>
      </c>
      <c r="GJ116" s="177">
        <f>IF(C116=4,SUM(EG116+EG117+EG118+EI116+EI117+EI118)*Percapita/30*GJ$4+(EH116+EH117+EH118+EJ116+EJ117+EJ118)*Cadeirante/30*GJ$4,IF(C116=3,IF(EG119+EI119=10,Fixo/30*GJ$4+(EG116+EG117+EG118+EI116+EI117+EI118)*Percapita/30*GJ$4+(EH119+EJ119)*Cadeirante/30*GJ$4,IF(EG119+EI119&lt;=9,(EG119+EI119)*Crechee/30*GJ$4)+(EH119+EJ119)*Cadeirante/30*GJ$4+(EG116+EG117+EG118+EI116+EI117+EI118)*Percapita/30*GJ$4)+IF(EG119+EI119&gt;=11,Fixo/30*GJ$4+(EG119+EI119-10)*Crechee/30*GJ$4,0),IF(C116=2,IF(EH116+EH117+EH118+EH119+EJ116+EJ117+EJ118+EJ119=1,Cadeirante/30*GJ$4,IF(EH116+EH117+EH118+EH119+EJ116+EJ117+EJ118+EJ119=2,Fixo/30*GJ$4,IF(EH116+EH117+EH118+EH119+EJ116+EJ117+EJ118+EJ119&gt;2,Fixo/30*GJ$4+(EH116+EH117+EH118+EH119+EJ116+EJ117+EJ118+EJ119-2)*Cadeirante/30*GJ$4)))+(EG116+EG117+EG118+EI116+EI117+EI118)*Percapita/30*GJ$4+(EG119+EI119)*Crechee/30*GJ$4,IF(C116=1,IF(EG116+EG117+EG118+EH116+EH117+EH118+EI116+EI117+EI118+EJ116+EJ117+EJ118&lt;=15,(EG116+EG117+EG118+EI116+EI117+EI118)*Percapita/30*GJ$4,IF(EG116+EG117+EG118+EH116+EH117+EH118+EI116+EI117+EI118+EJ116+EJ117+EJ118&gt;=16,Fixo/30*GJ$4+(EG116+EG117+EG118+EH116+EH117+EH118+EI116+EI117+EI118+EJ116+EJ117-16)*Percapita/30*GJ$4))))))</f>
        <v>0</v>
      </c>
      <c r="GK116" s="178"/>
      <c r="GL116" s="103">
        <f t="shared" si="102"/>
        <v>0</v>
      </c>
      <c r="GM116" s="124"/>
      <c r="GN116" s="104">
        <f>SUMIF(V116:V119,"&lt;0")*Cadeirante/30*GN$4+SUMIF(X116:X119,"&lt;0")*Cadeirante/30*GN$4</f>
        <v>0</v>
      </c>
      <c r="GO116" s="104">
        <f>SUMIF(Z116:Z119,"&lt;0")*Cadeirante/30*GO$4+SUMIF(AB116:AB119,"&lt;0")*Cadeirante/30*GO$4</f>
        <v>0</v>
      </c>
      <c r="GP116" s="104">
        <f>SUMIF(AD116:AD119,"&lt;0")*Cadeirante/30*GP$4+SUMIF(AF116:AF119,"&lt;0")*Cadeirante/30*GP$4</f>
        <v>0</v>
      </c>
      <c r="GQ116" s="104">
        <f>SUMIF(AH116:AH119,"&lt;0")*Cadeirante/30*GQ$4+SUMIF(AJ116:AJ119,"&lt;0")*Cadeirante/30*GQ$4</f>
        <v>0</v>
      </c>
      <c r="GR116" s="104">
        <f>SUMIF(AL116:AL119,"&lt;0")*Cadeirante/30*GR$4+SUMIF(AN116:AN119,"&lt;0")*Cadeirante/30*GR$4</f>
        <v>0</v>
      </c>
      <c r="GS116" s="104">
        <f>SUMIF(AP116:AP119,"&lt;0")*Cadeirante/30*GS$4+SUMIF(AR116:AR119,"&lt;0")*Cadeirante/30*GS$4</f>
        <v>0</v>
      </c>
      <c r="GT116" s="104">
        <f>SUMIF(AT116:AT119,"&lt;0")*Cadeirante/30*GT$4+SUMIF(AV116:AV119,"&lt;0")*Cadeirante/30*GT$4</f>
        <v>0</v>
      </c>
      <c r="GU116" s="104">
        <f>SUMIF(AX116:AX119,"&lt;0")*Cadeirante/30*GU$4+SUMIF(AZ116:AZ119,"&lt;0")*Cadeirante/30*GU$4</f>
        <v>0</v>
      </c>
      <c r="GV116" s="104">
        <f>SUMIF(BB116:BB119,"&lt;0")*Cadeirante/30*GV$4+SUMIF(BD116:BD119,"&lt;0")*Cadeirante/30*GV$4</f>
        <v>0</v>
      </c>
      <c r="GW116" s="104">
        <f>SUMIF(BF116:BF119,"&lt;0")*Cadeirante/30*GW$4+SUMIF(BH116:BH119,"&lt;0")*Cadeirante/30*GW$4</f>
        <v>0</v>
      </c>
      <c r="GX116" s="104">
        <f>SUMIF(BJ116:BJ119,"&lt;0")*Cadeirante/30*GX$4+SUMIF(BL116:BL119,"&lt;0")*Cadeirante/30*GX$4</f>
        <v>0</v>
      </c>
      <c r="GY116" s="104">
        <f>SUMIF(BN116:BN119,"&lt;0")*Cadeirante/30*GY$4+SUMIF(BP116:BP119,"&lt;0")*Cadeirante/30*GY$4</f>
        <v>0</v>
      </c>
      <c r="GZ116" s="104">
        <f>SUMIF(BR116:BR119,"&lt;0")*Cadeirante/30*GZ$4+SUMIF(BT116:BT119,"&lt;0")*Cadeirante/30*GZ$4</f>
        <v>0</v>
      </c>
      <c r="HA116" s="104">
        <f>SUMIF(BV116:BV119,"&lt;0")*Cadeirante/30*HA$4+SUMIF(BX116:BX119,"&lt;0")*Cadeirante/30*HA$4</f>
        <v>0</v>
      </c>
      <c r="HB116" s="104">
        <f>SUMIF(BZ116:BZ119,"&lt;0")*Cadeirante/30*HB$4+SUMIF(CB116:CB119,"&lt;0")*Cadeirante/30*HB$4</f>
        <v>0</v>
      </c>
      <c r="HC116" s="104">
        <f>SUMIF(CD116:CD119,"&lt;0")*Cadeirante/30*HC$4+SUMIF(CF116:CF119,"&lt;0")*Cadeirante/30*HC$4</f>
        <v>0</v>
      </c>
      <c r="HD116" s="104">
        <f>SUMIF(CH116:CH119,"&lt;0")*Cadeirante/30*HD$4+SUMIF(CJ116:CJ119,"&lt;0")*Cadeirante/30*HD$4</f>
        <v>0</v>
      </c>
      <c r="HE116" s="104">
        <f>SUMIF(CL116:CL119,"&lt;0")*Cadeirante/30*HE$4+SUMIF(CN116:CN119,"&lt;0")*Cadeirante/30*HE$4</f>
        <v>0</v>
      </c>
      <c r="HF116" s="104">
        <f>SUMIF(CP116:CP119,"&lt;0")*Cadeirante/30*HF$4+SUMIF(CR116:CR119,"&lt;0")*Cadeirante/30*HF$4</f>
        <v>0</v>
      </c>
      <c r="HG116" s="104">
        <f>SUMIF(CT116:CT119,"&lt;0")*Cadeirante/30*HG$4+SUMIF(CV116:CV119,"&lt;0")*Cadeirante/30*HG$4</f>
        <v>0</v>
      </c>
      <c r="HH116" s="104">
        <f>SUMIF(CX116:CX119,"&lt;0")*Cadeirante/30*HH$4+SUMIF(CZ116:CZ119,"&lt;0")*Cadeirante/30*HH$4</f>
        <v>0</v>
      </c>
      <c r="HI116" s="104">
        <f>SUMIF(DB116:DB119,"&lt;0")*Cadeirante/30*HI$4+SUMIF(DD116:DD119,"&lt;0")*Cadeirante/30*HI$4</f>
        <v>0</v>
      </c>
      <c r="HJ116" s="104">
        <f>SUMIF(DF116:DF119,"&lt;0")*Cadeirante/30*HJ$4+SUMIF(DH116:DH119,"&lt;0")*Cadeirante/30*HJ$4</f>
        <v>0</v>
      </c>
      <c r="HK116" s="104">
        <f>SUMIF(DJ116:DJ119,"&lt;0")*Cadeirante/30*HK$4+SUMIF(DL116:DL119,"&lt;0")*Cadeirante/30*HK$4</f>
        <v>0</v>
      </c>
      <c r="HL116" s="104">
        <f>SUMIF(DN116:DN119,"&lt;0")*Cadeirante/30*HL$4+SUMIF(DP116:DP119,"&lt;0")*Cadeirante/30*HL$4</f>
        <v>0</v>
      </c>
      <c r="HM116" s="104">
        <f>SUMIF(DR116:DR119,"&lt;0")*Cadeirante/30*HM$4+SUMIF(DT116:DT119,"&lt;0")*Cadeirante/30*HM$4</f>
        <v>0</v>
      </c>
      <c r="HN116" s="104">
        <f>SUMIF(DV116:DV119,"&lt;0")*Cadeirante/30*HN$4+SUMIF(DX116:DX119,"&lt;0")*Cadeirante/30*HN$4</f>
        <v>0</v>
      </c>
      <c r="HO116" s="104">
        <f>SUMIF(DZ116:DZ119,"&lt;0")*Cadeirante/30*HO$4+SUMIF(EB116:EB119,"&lt;0")*Cadeirante/30*HO$4</f>
        <v>0</v>
      </c>
      <c r="HP116" s="104">
        <f>SUMIF(ED116:ED119,"&lt;0")*Cadeirante/30*HP$4+SUMIF(EF116:EF119,"&lt;0")*Cadeirante/30*HP$4</f>
        <v>0</v>
      </c>
      <c r="HQ116" s="64"/>
      <c r="HR116" s="64"/>
      <c r="HS116" s="64"/>
      <c r="HT116" s="64"/>
      <c r="HU116" s="64"/>
      <c r="HV116" s="64"/>
      <c r="HW116" s="176">
        <v>17629.309999999998</v>
      </c>
      <c r="HX116" s="64"/>
      <c r="HY116" s="280">
        <f>IF(ISTEXT(EM116), VALUE(EM116), EM116)</f>
        <v>0</v>
      </c>
      <c r="HZ116" s="280">
        <f>IF(ISTEXT(EN116), VALUE(EN116), EN116)</f>
        <v>0</v>
      </c>
      <c r="IA116" s="280">
        <f>IF(ISTEXT(EO116), VALUE(EO116), EO116)</f>
        <v>0</v>
      </c>
      <c r="IB116" s="64" t="b">
        <f>HW116=FE116</f>
        <v>0</v>
      </c>
      <c r="IC116" s="64"/>
    </row>
    <row r="117" spans="1:237" s="106" customFormat="1" ht="22.5" customHeight="1" x14ac:dyDescent="0.25">
      <c r="A117" s="368" t="s">
        <v>3282</v>
      </c>
      <c r="B117" s="369" t="s">
        <v>3283</v>
      </c>
      <c r="C117" s="370" t="s">
        <v>3191</v>
      </c>
      <c r="D117" s="371" t="s">
        <v>3284</v>
      </c>
      <c r="E117" s="371" t="s">
        <v>3285</v>
      </c>
      <c r="F117" s="372" t="s">
        <v>3181</v>
      </c>
      <c r="G117" s="372" t="s">
        <v>3182</v>
      </c>
      <c r="H117" s="373" t="s">
        <v>1347</v>
      </c>
      <c r="I117" s="374" t="s">
        <v>1347</v>
      </c>
      <c r="J117" s="421" t="s">
        <v>3183</v>
      </c>
      <c r="K117" s="421" t="s">
        <v>3185</v>
      </c>
      <c r="L117" s="329">
        <f>CONTINUA!BV117</f>
        <v>7</v>
      </c>
      <c r="M117" s="329">
        <f>CONTINUA!BW117</f>
        <v>0</v>
      </c>
      <c r="N117" s="657"/>
      <c r="O117" s="658" t="s">
        <v>3348</v>
      </c>
      <c r="P117" s="659">
        <v>0</v>
      </c>
      <c r="Q117" s="400">
        <v>17</v>
      </c>
      <c r="R117" s="401"/>
      <c r="S117" s="400"/>
      <c r="T117" s="401"/>
      <c r="U117" s="400"/>
      <c r="V117" s="401"/>
      <c r="W117" s="400"/>
      <c r="X117" s="401"/>
      <c r="Y117" s="400"/>
      <c r="Z117" s="401"/>
      <c r="AA117" s="400"/>
      <c r="AB117" s="401"/>
      <c r="AC117" s="400"/>
      <c r="AD117" s="401"/>
      <c r="AE117" s="400"/>
      <c r="AF117" s="401"/>
      <c r="AG117" s="400"/>
      <c r="AH117" s="401"/>
      <c r="AI117" s="400"/>
      <c r="AJ117" s="401"/>
      <c r="AK117" s="400"/>
      <c r="AL117" s="401"/>
      <c r="AM117" s="400"/>
      <c r="AN117" s="401"/>
      <c r="AO117" s="400"/>
      <c r="AP117" s="401"/>
      <c r="AQ117" s="400"/>
      <c r="AR117" s="401"/>
      <c r="AS117" s="400"/>
      <c r="AT117" s="401"/>
      <c r="AU117" s="400"/>
      <c r="AV117" s="401"/>
      <c r="AW117" s="400">
        <v>1</v>
      </c>
      <c r="AX117" s="401"/>
      <c r="AY117" s="400"/>
      <c r="AZ117" s="401"/>
      <c r="BA117" s="400"/>
      <c r="BB117" s="401"/>
      <c r="BC117" s="400"/>
      <c r="BD117" s="401"/>
      <c r="BE117" s="400"/>
      <c r="BF117" s="401"/>
      <c r="BG117" s="400"/>
      <c r="BH117" s="401"/>
      <c r="BI117" s="400"/>
      <c r="BJ117" s="401"/>
      <c r="BK117" s="400"/>
      <c r="BL117" s="401"/>
      <c r="BM117" s="400"/>
      <c r="BN117" s="401"/>
      <c r="BO117" s="400"/>
      <c r="BP117" s="401"/>
      <c r="BQ117" s="400"/>
      <c r="BR117" s="401"/>
      <c r="BS117" s="400"/>
      <c r="BT117" s="401"/>
      <c r="BU117" s="400"/>
      <c r="BV117" s="401"/>
      <c r="BW117" s="400"/>
      <c r="BX117" s="401"/>
      <c r="BY117" s="400"/>
      <c r="BZ117" s="401"/>
      <c r="CA117" s="400"/>
      <c r="CB117" s="401"/>
      <c r="CC117" s="400"/>
      <c r="CD117" s="401"/>
      <c r="CE117" s="400"/>
      <c r="CF117" s="401"/>
      <c r="CG117" s="400"/>
      <c r="CH117" s="401"/>
      <c r="CI117" s="400"/>
      <c r="CJ117" s="401"/>
      <c r="CK117" s="400"/>
      <c r="CL117" s="401"/>
      <c r="CM117" s="400"/>
      <c r="CN117" s="401"/>
      <c r="CO117" s="400"/>
      <c r="CP117" s="401"/>
      <c r="CQ117" s="400"/>
      <c r="CR117" s="401"/>
      <c r="CS117" s="400"/>
      <c r="CT117" s="401"/>
      <c r="CU117" s="400"/>
      <c r="CV117" s="401"/>
      <c r="CW117" s="400"/>
      <c r="CX117" s="401"/>
      <c r="CY117" s="400"/>
      <c r="CZ117" s="401"/>
      <c r="DA117" s="400"/>
      <c r="DB117" s="401"/>
      <c r="DC117" s="400"/>
      <c r="DD117" s="401"/>
      <c r="DE117" s="400"/>
      <c r="DF117" s="401"/>
      <c r="DG117" s="400"/>
      <c r="DH117" s="401"/>
      <c r="DI117" s="400"/>
      <c r="DJ117" s="401"/>
      <c r="DK117" s="400"/>
      <c r="DL117" s="401"/>
      <c r="DM117" s="400"/>
      <c r="DN117" s="401"/>
      <c r="DO117" s="400"/>
      <c r="DP117" s="401"/>
      <c r="DQ117" s="400"/>
      <c r="DR117" s="401"/>
      <c r="DS117" s="400"/>
      <c r="DT117" s="401"/>
      <c r="DU117" s="400"/>
      <c r="DV117" s="401"/>
      <c r="DW117" s="400"/>
      <c r="DX117" s="401"/>
      <c r="DY117" s="400"/>
      <c r="DZ117" s="401"/>
      <c r="EA117" s="400"/>
      <c r="EB117" s="401"/>
      <c r="EC117" s="400"/>
      <c r="ED117" s="401"/>
      <c r="EE117" s="400"/>
      <c r="EF117" s="401"/>
      <c r="EG117" s="400"/>
      <c r="EH117" s="401"/>
      <c r="EI117" s="400"/>
      <c r="EJ117" s="447"/>
      <c r="EK117" s="511"/>
      <c r="EL117" s="514"/>
      <c r="EM117" s="448"/>
      <c r="EN117" s="344"/>
      <c r="EO117" s="345"/>
      <c r="EP117" s="171">
        <f t="shared" si="95"/>
        <v>17</v>
      </c>
      <c r="EQ117" s="171">
        <f t="shared" si="96"/>
        <v>1</v>
      </c>
      <c r="ER117" s="171">
        <f t="shared" si="97"/>
        <v>0</v>
      </c>
      <c r="ES117" s="171">
        <f t="shared" si="98"/>
        <v>0</v>
      </c>
      <c r="ET117" s="171">
        <f t="shared" si="99"/>
        <v>0</v>
      </c>
      <c r="EU117" s="171">
        <f t="shared" si="100"/>
        <v>0</v>
      </c>
      <c r="EV117" s="172">
        <f t="shared" si="101"/>
        <v>18</v>
      </c>
      <c r="EW117" s="173"/>
      <c r="EX117" s="248">
        <f t="shared" si="143"/>
        <v>0</v>
      </c>
      <c r="EY117" s="174">
        <f>(L117*regular)+(M117*Cadeirantee)</f>
        <v>67.48</v>
      </c>
      <c r="EZ117" s="249">
        <f>SUMIF(FG117:GJ117,"&gt;0")</f>
        <v>0</v>
      </c>
      <c r="FA117" s="249">
        <f>SUMIF(FG117:GJ117,"&lt;0")+SUMIF(GN117:HP117,"&lt;0")</f>
        <v>0</v>
      </c>
      <c r="FB117" s="174">
        <v>0</v>
      </c>
      <c r="FC117" s="126">
        <f>N117*km*'VALORES TABELA'!$B$13</f>
        <v>0</v>
      </c>
      <c r="FD117" s="250">
        <f t="shared" ref="FD117:FD120" si="144">GL117</f>
        <v>0</v>
      </c>
      <c r="FE117" s="105"/>
      <c r="FF117" s="119"/>
      <c r="FG117" s="119"/>
      <c r="FH117" s="119"/>
      <c r="FI117" s="119"/>
      <c r="FJ117" s="119"/>
      <c r="FK117" s="119"/>
      <c r="FL117" s="119"/>
      <c r="FM117" s="119"/>
      <c r="FN117" s="119"/>
      <c r="FO117" s="119"/>
      <c r="FP117" s="119"/>
      <c r="FQ117" s="119"/>
      <c r="FR117" s="119"/>
      <c r="FS117" s="119"/>
      <c r="FT117" s="119"/>
      <c r="FU117" s="119"/>
      <c r="FV117" s="119"/>
      <c r="FW117" s="119"/>
      <c r="FX117" s="119"/>
      <c r="FY117" s="119"/>
      <c r="FZ117" s="119"/>
      <c r="GA117" s="119"/>
      <c r="GB117" s="119"/>
      <c r="GC117" s="119"/>
      <c r="GD117" s="119"/>
      <c r="GE117" s="119"/>
      <c r="GF117" s="119"/>
      <c r="GG117" s="119"/>
      <c r="GH117" s="119"/>
      <c r="GI117" s="119"/>
      <c r="GJ117" s="119"/>
      <c r="GK117" s="251"/>
      <c r="GL117" s="103">
        <f t="shared" si="102"/>
        <v>0</v>
      </c>
      <c r="GM117" s="124"/>
      <c r="GN117" s="104"/>
      <c r="GO117" s="104"/>
      <c r="GP117" s="104"/>
      <c r="GQ117" s="104"/>
      <c r="GR117" s="104"/>
      <c r="GS117" s="104"/>
      <c r="GT117" s="104"/>
      <c r="GU117" s="104"/>
      <c r="GV117" s="104"/>
      <c r="GW117" s="104"/>
      <c r="GX117" s="104"/>
      <c r="GY117" s="104"/>
      <c r="GZ117" s="104"/>
      <c r="HA117" s="104"/>
      <c r="HB117" s="104"/>
      <c r="HC117" s="104"/>
      <c r="HD117" s="104"/>
      <c r="HE117" s="104"/>
      <c r="HF117" s="104"/>
      <c r="HG117" s="104"/>
      <c r="HH117" s="104"/>
      <c r="HI117" s="104"/>
      <c r="HJ117" s="104"/>
      <c r="HK117" s="104"/>
      <c r="HL117" s="104"/>
      <c r="HM117" s="104"/>
      <c r="HN117" s="104"/>
      <c r="HO117" s="104"/>
      <c r="HP117" s="104"/>
      <c r="HQ117" s="64"/>
      <c r="HR117" s="64"/>
      <c r="HS117" s="64"/>
      <c r="HT117" s="64"/>
      <c r="HU117" s="64"/>
      <c r="HV117" s="64"/>
      <c r="HW117" s="105"/>
      <c r="HX117" s="64"/>
      <c r="HY117" s="280">
        <f t="shared" ref="HY117:HY120" si="145">IF(ISTEXT(EM117), VALUE(EM117), EM117)</f>
        <v>0</v>
      </c>
      <c r="HZ117" s="280">
        <f t="shared" ref="HZ117:HZ120" si="146">IF(ISTEXT(EN117), VALUE(EN117), EN117)</f>
        <v>0</v>
      </c>
      <c r="IA117" s="280">
        <f t="shared" ref="IA117:IA120" si="147">IF(ISTEXT(EO117), VALUE(EO117), EO117)</f>
        <v>0</v>
      </c>
      <c r="IB117" s="64"/>
      <c r="IC117" s="64"/>
    </row>
    <row r="118" spans="1:237" s="106" customFormat="1" ht="22.5" customHeight="1" x14ac:dyDescent="0.25">
      <c r="A118" s="368" t="s">
        <v>3282</v>
      </c>
      <c r="B118" s="369" t="s">
        <v>3283</v>
      </c>
      <c r="C118" s="375" t="s">
        <v>3191</v>
      </c>
      <c r="D118" s="371" t="s">
        <v>3284</v>
      </c>
      <c r="E118" s="371" t="s">
        <v>3285</v>
      </c>
      <c r="F118" s="376" t="s">
        <v>3181</v>
      </c>
      <c r="G118" s="376" t="s">
        <v>3182</v>
      </c>
      <c r="H118" s="373" t="s">
        <v>1347</v>
      </c>
      <c r="I118" s="374" t="s">
        <v>1347</v>
      </c>
      <c r="J118" s="421" t="s">
        <v>3183</v>
      </c>
      <c r="K118" s="422" t="s">
        <v>3186</v>
      </c>
      <c r="L118" s="329">
        <f>CONTINUA!BV118</f>
        <v>0</v>
      </c>
      <c r="M118" s="329">
        <f>CONTINUA!BW118</f>
        <v>0</v>
      </c>
      <c r="N118" s="657"/>
      <c r="O118" s="658" t="s">
        <v>3348</v>
      </c>
      <c r="P118" s="659">
        <v>0</v>
      </c>
      <c r="Q118" s="400"/>
      <c r="R118" s="401"/>
      <c r="S118" s="400"/>
      <c r="T118" s="401"/>
      <c r="U118" s="400"/>
      <c r="V118" s="401"/>
      <c r="W118" s="400"/>
      <c r="X118" s="401"/>
      <c r="Y118" s="400"/>
      <c r="Z118" s="401"/>
      <c r="AA118" s="400"/>
      <c r="AB118" s="401"/>
      <c r="AC118" s="400"/>
      <c r="AD118" s="401"/>
      <c r="AE118" s="400"/>
      <c r="AF118" s="401"/>
      <c r="AG118" s="400"/>
      <c r="AH118" s="401"/>
      <c r="AI118" s="400"/>
      <c r="AJ118" s="401"/>
      <c r="AK118" s="400"/>
      <c r="AL118" s="401"/>
      <c r="AM118" s="400"/>
      <c r="AN118" s="401"/>
      <c r="AO118" s="400"/>
      <c r="AP118" s="401"/>
      <c r="AQ118" s="400"/>
      <c r="AR118" s="401"/>
      <c r="AS118" s="400"/>
      <c r="AT118" s="401"/>
      <c r="AU118" s="400"/>
      <c r="AV118" s="401"/>
      <c r="AW118" s="400"/>
      <c r="AX118" s="401"/>
      <c r="AY118" s="400"/>
      <c r="AZ118" s="401"/>
      <c r="BA118" s="400"/>
      <c r="BB118" s="401"/>
      <c r="BC118" s="400"/>
      <c r="BD118" s="401"/>
      <c r="BE118" s="400"/>
      <c r="BF118" s="401"/>
      <c r="BG118" s="400"/>
      <c r="BH118" s="401"/>
      <c r="BI118" s="400"/>
      <c r="BJ118" s="401"/>
      <c r="BK118" s="400"/>
      <c r="BL118" s="401"/>
      <c r="BM118" s="400"/>
      <c r="BN118" s="401"/>
      <c r="BO118" s="400"/>
      <c r="BP118" s="401"/>
      <c r="BQ118" s="400"/>
      <c r="BR118" s="401"/>
      <c r="BS118" s="400"/>
      <c r="BT118" s="401"/>
      <c r="BU118" s="400"/>
      <c r="BV118" s="401"/>
      <c r="BW118" s="400"/>
      <c r="BX118" s="401"/>
      <c r="BY118" s="400"/>
      <c r="BZ118" s="401"/>
      <c r="CA118" s="400"/>
      <c r="CB118" s="401"/>
      <c r="CC118" s="400"/>
      <c r="CD118" s="401"/>
      <c r="CE118" s="400"/>
      <c r="CF118" s="401"/>
      <c r="CG118" s="400"/>
      <c r="CH118" s="401"/>
      <c r="CI118" s="400"/>
      <c r="CJ118" s="401"/>
      <c r="CK118" s="400"/>
      <c r="CL118" s="401"/>
      <c r="CM118" s="400"/>
      <c r="CN118" s="401"/>
      <c r="CO118" s="400"/>
      <c r="CP118" s="401"/>
      <c r="CQ118" s="400"/>
      <c r="CR118" s="401"/>
      <c r="CS118" s="400"/>
      <c r="CT118" s="401"/>
      <c r="CU118" s="400"/>
      <c r="CV118" s="401"/>
      <c r="CW118" s="400"/>
      <c r="CX118" s="401"/>
      <c r="CY118" s="400"/>
      <c r="CZ118" s="401"/>
      <c r="DA118" s="400"/>
      <c r="DB118" s="401"/>
      <c r="DC118" s="400"/>
      <c r="DD118" s="401"/>
      <c r="DE118" s="400"/>
      <c r="DF118" s="401"/>
      <c r="DG118" s="400"/>
      <c r="DH118" s="401"/>
      <c r="DI118" s="400"/>
      <c r="DJ118" s="401"/>
      <c r="DK118" s="400"/>
      <c r="DL118" s="401"/>
      <c r="DM118" s="400"/>
      <c r="DN118" s="401"/>
      <c r="DO118" s="400"/>
      <c r="DP118" s="401"/>
      <c r="DQ118" s="400"/>
      <c r="DR118" s="401"/>
      <c r="DS118" s="400"/>
      <c r="DT118" s="401"/>
      <c r="DU118" s="400"/>
      <c r="DV118" s="401"/>
      <c r="DW118" s="400"/>
      <c r="DX118" s="401"/>
      <c r="DY118" s="400"/>
      <c r="DZ118" s="401"/>
      <c r="EA118" s="400"/>
      <c r="EB118" s="401"/>
      <c r="EC118" s="400"/>
      <c r="ED118" s="401"/>
      <c r="EE118" s="400"/>
      <c r="EF118" s="401"/>
      <c r="EG118" s="400"/>
      <c r="EH118" s="401"/>
      <c r="EI118" s="400"/>
      <c r="EJ118" s="447"/>
      <c r="EK118" s="511"/>
      <c r="EL118" s="514"/>
      <c r="EM118" s="448"/>
      <c r="EN118" s="344"/>
      <c r="EO118" s="345"/>
      <c r="EP118" s="171">
        <f t="shared" si="95"/>
        <v>0</v>
      </c>
      <c r="EQ118" s="171">
        <f t="shared" si="96"/>
        <v>0</v>
      </c>
      <c r="ER118" s="171">
        <f t="shared" si="97"/>
        <v>0</v>
      </c>
      <c r="ES118" s="171">
        <f t="shared" si="98"/>
        <v>0</v>
      </c>
      <c r="ET118" s="171">
        <f t="shared" si="99"/>
        <v>0</v>
      </c>
      <c r="EU118" s="171">
        <f t="shared" si="100"/>
        <v>0</v>
      </c>
      <c r="EV118" s="172">
        <f t="shared" si="101"/>
        <v>0</v>
      </c>
      <c r="EW118" s="125"/>
      <c r="EX118" s="248">
        <f t="shared" si="143"/>
        <v>0</v>
      </c>
      <c r="EY118" s="174">
        <f>(L118*regular)+(M118*Cadeirantee)</f>
        <v>0</v>
      </c>
      <c r="EZ118" s="249">
        <f>SUMIF(FG118:GJ118,"&gt;0")</f>
        <v>0</v>
      </c>
      <c r="FA118" s="249">
        <f>SUMIF(FG118:GJ118,"&lt;0")+SUMIF(GN118:HP118,"&lt;0")</f>
        <v>0</v>
      </c>
      <c r="FB118" s="174">
        <v>0</v>
      </c>
      <c r="FC118" s="126">
        <f>N118*km*'VALORES TABELA'!$B$13</f>
        <v>0</v>
      </c>
      <c r="FD118" s="250">
        <f t="shared" si="144"/>
        <v>0</v>
      </c>
      <c r="FE118" s="105"/>
      <c r="FF118" s="108"/>
      <c r="FG118" s="108"/>
      <c r="FH118" s="108"/>
      <c r="FI118" s="108"/>
      <c r="FJ118" s="108"/>
      <c r="FK118" s="108"/>
      <c r="FL118" s="108"/>
      <c r="FM118" s="108"/>
      <c r="FN118" s="108"/>
      <c r="FO118" s="108"/>
      <c r="FP118" s="108"/>
      <c r="FQ118" s="108"/>
      <c r="FR118" s="108"/>
      <c r="FS118" s="108"/>
      <c r="FT118" s="108"/>
      <c r="FU118" s="108"/>
      <c r="FV118" s="108"/>
      <c r="FW118" s="108"/>
      <c r="FX118" s="108"/>
      <c r="FY118" s="108"/>
      <c r="FZ118" s="108"/>
      <c r="GA118" s="108"/>
      <c r="GB118" s="108"/>
      <c r="GC118" s="108"/>
      <c r="GD118" s="108"/>
      <c r="GE118" s="108"/>
      <c r="GF118" s="108"/>
      <c r="GG118" s="108"/>
      <c r="GH118" s="108"/>
      <c r="GI118" s="108"/>
      <c r="GJ118" s="108"/>
      <c r="GK118" s="251"/>
      <c r="GL118" s="103">
        <f t="shared" si="102"/>
        <v>0</v>
      </c>
      <c r="GM118" s="124"/>
      <c r="GN118" s="104"/>
      <c r="GO118" s="104"/>
      <c r="GP118" s="104"/>
      <c r="GQ118" s="104"/>
      <c r="GR118" s="104"/>
      <c r="GS118" s="104"/>
      <c r="GT118" s="104"/>
      <c r="GU118" s="104"/>
      <c r="GV118" s="104"/>
      <c r="GW118" s="104"/>
      <c r="GX118" s="104"/>
      <c r="GY118" s="104"/>
      <c r="GZ118" s="104"/>
      <c r="HA118" s="104"/>
      <c r="HB118" s="104"/>
      <c r="HC118" s="104"/>
      <c r="HD118" s="104"/>
      <c r="HE118" s="104"/>
      <c r="HF118" s="104"/>
      <c r="HG118" s="104"/>
      <c r="HH118" s="104"/>
      <c r="HI118" s="104"/>
      <c r="HJ118" s="104"/>
      <c r="HK118" s="104"/>
      <c r="HL118" s="104"/>
      <c r="HM118" s="104"/>
      <c r="HN118" s="104"/>
      <c r="HO118" s="104"/>
      <c r="HP118" s="104"/>
      <c r="HQ118" s="64"/>
      <c r="HR118" s="64"/>
      <c r="HS118" s="64"/>
      <c r="HT118" s="64"/>
      <c r="HU118" s="64"/>
      <c r="HV118" s="64"/>
      <c r="HW118" s="105"/>
      <c r="HX118" s="64"/>
      <c r="HY118" s="280">
        <f t="shared" si="145"/>
        <v>0</v>
      </c>
      <c r="HZ118" s="280">
        <f t="shared" si="146"/>
        <v>0</v>
      </c>
      <c r="IA118" s="280">
        <f t="shared" si="147"/>
        <v>0</v>
      </c>
      <c r="IB118" s="64"/>
      <c r="IC118" s="64"/>
    </row>
    <row r="119" spans="1:237" s="106" customFormat="1" ht="22.5" customHeight="1" x14ac:dyDescent="0.25">
      <c r="A119" s="368" t="s">
        <v>3282</v>
      </c>
      <c r="B119" s="369" t="s">
        <v>3283</v>
      </c>
      <c r="C119" s="375" t="s">
        <v>3191</v>
      </c>
      <c r="D119" s="371" t="s">
        <v>3284</v>
      </c>
      <c r="E119" s="371" t="s">
        <v>3285</v>
      </c>
      <c r="F119" s="376" t="s">
        <v>3181</v>
      </c>
      <c r="G119" s="376" t="s">
        <v>3182</v>
      </c>
      <c r="H119" s="373" t="s">
        <v>1347</v>
      </c>
      <c r="I119" s="374" t="s">
        <v>1347</v>
      </c>
      <c r="J119" s="421" t="s">
        <v>3183</v>
      </c>
      <c r="K119" s="423" t="s">
        <v>3187</v>
      </c>
      <c r="L119" s="329">
        <f>CONTINUA!BV119</f>
        <v>0</v>
      </c>
      <c r="M119" s="329">
        <f>CONTINUA!BW119</f>
        <v>0</v>
      </c>
      <c r="N119" s="657"/>
      <c r="O119" s="658" t="s">
        <v>3348</v>
      </c>
      <c r="P119" s="659">
        <v>0</v>
      </c>
      <c r="Q119" s="400"/>
      <c r="R119" s="401"/>
      <c r="S119" s="400"/>
      <c r="T119" s="401"/>
      <c r="U119" s="400"/>
      <c r="V119" s="401"/>
      <c r="W119" s="400"/>
      <c r="X119" s="401"/>
      <c r="Y119" s="400"/>
      <c r="Z119" s="401"/>
      <c r="AA119" s="400"/>
      <c r="AB119" s="401"/>
      <c r="AC119" s="400"/>
      <c r="AD119" s="401"/>
      <c r="AE119" s="400"/>
      <c r="AF119" s="401"/>
      <c r="AG119" s="400"/>
      <c r="AH119" s="401"/>
      <c r="AI119" s="400"/>
      <c r="AJ119" s="401"/>
      <c r="AK119" s="400"/>
      <c r="AL119" s="401"/>
      <c r="AM119" s="400"/>
      <c r="AN119" s="401"/>
      <c r="AO119" s="400"/>
      <c r="AP119" s="401"/>
      <c r="AQ119" s="400"/>
      <c r="AR119" s="401"/>
      <c r="AS119" s="400"/>
      <c r="AT119" s="401"/>
      <c r="AU119" s="400"/>
      <c r="AV119" s="401"/>
      <c r="AW119" s="400"/>
      <c r="AX119" s="401"/>
      <c r="AY119" s="400"/>
      <c r="AZ119" s="401"/>
      <c r="BA119" s="400"/>
      <c r="BB119" s="401"/>
      <c r="BC119" s="400"/>
      <c r="BD119" s="401"/>
      <c r="BE119" s="400"/>
      <c r="BF119" s="401"/>
      <c r="BG119" s="400"/>
      <c r="BH119" s="401"/>
      <c r="BI119" s="400"/>
      <c r="BJ119" s="401"/>
      <c r="BK119" s="400"/>
      <c r="BL119" s="401"/>
      <c r="BM119" s="400"/>
      <c r="BN119" s="401"/>
      <c r="BO119" s="400"/>
      <c r="BP119" s="401"/>
      <c r="BQ119" s="400"/>
      <c r="BR119" s="401"/>
      <c r="BS119" s="400"/>
      <c r="BT119" s="401"/>
      <c r="BU119" s="400"/>
      <c r="BV119" s="401"/>
      <c r="BW119" s="400"/>
      <c r="BX119" s="401"/>
      <c r="BY119" s="400"/>
      <c r="BZ119" s="401"/>
      <c r="CA119" s="400"/>
      <c r="CB119" s="401"/>
      <c r="CC119" s="400"/>
      <c r="CD119" s="401"/>
      <c r="CE119" s="400"/>
      <c r="CF119" s="401"/>
      <c r="CG119" s="400"/>
      <c r="CH119" s="401"/>
      <c r="CI119" s="400"/>
      <c r="CJ119" s="401"/>
      <c r="CK119" s="400"/>
      <c r="CL119" s="401"/>
      <c r="CM119" s="400"/>
      <c r="CN119" s="401"/>
      <c r="CO119" s="400"/>
      <c r="CP119" s="401"/>
      <c r="CQ119" s="400"/>
      <c r="CR119" s="401"/>
      <c r="CS119" s="400"/>
      <c r="CT119" s="401"/>
      <c r="CU119" s="400"/>
      <c r="CV119" s="401"/>
      <c r="CW119" s="400"/>
      <c r="CX119" s="401"/>
      <c r="CY119" s="400"/>
      <c r="CZ119" s="401"/>
      <c r="DA119" s="400"/>
      <c r="DB119" s="401"/>
      <c r="DC119" s="400"/>
      <c r="DD119" s="401"/>
      <c r="DE119" s="400"/>
      <c r="DF119" s="401"/>
      <c r="DG119" s="400"/>
      <c r="DH119" s="401"/>
      <c r="DI119" s="400"/>
      <c r="DJ119" s="401"/>
      <c r="DK119" s="400"/>
      <c r="DL119" s="401"/>
      <c r="DM119" s="400"/>
      <c r="DN119" s="401"/>
      <c r="DO119" s="400"/>
      <c r="DP119" s="401"/>
      <c r="DQ119" s="400"/>
      <c r="DR119" s="401"/>
      <c r="DS119" s="400"/>
      <c r="DT119" s="401"/>
      <c r="DU119" s="400"/>
      <c r="DV119" s="401"/>
      <c r="DW119" s="400"/>
      <c r="DX119" s="401"/>
      <c r="DY119" s="400"/>
      <c r="DZ119" s="401"/>
      <c r="EA119" s="400"/>
      <c r="EB119" s="401"/>
      <c r="EC119" s="400"/>
      <c r="ED119" s="401"/>
      <c r="EE119" s="400"/>
      <c r="EF119" s="401"/>
      <c r="EG119" s="400"/>
      <c r="EH119" s="401"/>
      <c r="EI119" s="400"/>
      <c r="EJ119" s="447"/>
      <c r="EK119" s="511"/>
      <c r="EL119" s="514"/>
      <c r="EM119" s="448"/>
      <c r="EN119" s="344"/>
      <c r="EO119" s="345"/>
      <c r="EP119" s="171">
        <f t="shared" si="95"/>
        <v>0</v>
      </c>
      <c r="EQ119" s="171">
        <f t="shared" si="96"/>
        <v>0</v>
      </c>
      <c r="ER119" s="171">
        <f t="shared" si="97"/>
        <v>0</v>
      </c>
      <c r="ES119" s="171">
        <f t="shared" si="98"/>
        <v>0</v>
      </c>
      <c r="ET119" s="171">
        <f t="shared" si="99"/>
        <v>0</v>
      </c>
      <c r="EU119" s="171">
        <f t="shared" si="100"/>
        <v>0</v>
      </c>
      <c r="EV119" s="172">
        <f t="shared" si="101"/>
        <v>0</v>
      </c>
      <c r="EW119" s="127"/>
      <c r="EX119" s="248">
        <f t="shared" si="143"/>
        <v>0</v>
      </c>
      <c r="EY119" s="174">
        <f>(L119*regular)+(M119*Cadeirantee)</f>
        <v>0</v>
      </c>
      <c r="EZ119" s="249">
        <f>SUMIF(FG119:GJ119,"&gt;0")</f>
        <v>0</v>
      </c>
      <c r="FA119" s="249">
        <f>SUMIF(FG119:GJ119,"&lt;0")+SUMIF(GN119:HP119,"&lt;0")</f>
        <v>0</v>
      </c>
      <c r="FB119" s="174">
        <v>0</v>
      </c>
      <c r="FC119" s="126">
        <f>N119*km*'VALORES TABELA'!$B$13</f>
        <v>0</v>
      </c>
      <c r="FD119" s="250">
        <f t="shared" si="144"/>
        <v>0</v>
      </c>
      <c r="FE119" s="105"/>
      <c r="FF119" s="118"/>
      <c r="FG119" s="118"/>
      <c r="FH119" s="118"/>
      <c r="FI119" s="118"/>
      <c r="FJ119" s="118"/>
      <c r="FK119" s="118"/>
      <c r="FL119" s="118"/>
      <c r="FM119" s="118"/>
      <c r="FN119" s="118"/>
      <c r="FO119" s="118"/>
      <c r="FP119" s="118"/>
      <c r="FQ119" s="118"/>
      <c r="FR119" s="118"/>
      <c r="FS119" s="118"/>
      <c r="FT119" s="118"/>
      <c r="FU119" s="118"/>
      <c r="FV119" s="118"/>
      <c r="FW119" s="118"/>
      <c r="FX119" s="118"/>
      <c r="FY119" s="118"/>
      <c r="FZ119" s="118"/>
      <c r="GA119" s="118"/>
      <c r="GB119" s="118"/>
      <c r="GC119" s="118"/>
      <c r="GD119" s="118"/>
      <c r="GE119" s="118"/>
      <c r="GF119" s="118"/>
      <c r="GG119" s="118"/>
      <c r="GH119" s="118"/>
      <c r="GI119" s="118"/>
      <c r="GJ119" s="118"/>
      <c r="GK119" s="252"/>
      <c r="GL119" s="103">
        <f t="shared" si="102"/>
        <v>0</v>
      </c>
      <c r="GM119" s="124"/>
      <c r="GN119" s="104"/>
      <c r="GO119" s="104"/>
      <c r="GP119" s="104"/>
      <c r="GQ119" s="104"/>
      <c r="GR119" s="104"/>
      <c r="GS119" s="104"/>
      <c r="GT119" s="104"/>
      <c r="GU119" s="104"/>
      <c r="GV119" s="104"/>
      <c r="GW119" s="104"/>
      <c r="GX119" s="104"/>
      <c r="GY119" s="104"/>
      <c r="GZ119" s="104"/>
      <c r="HA119" s="104"/>
      <c r="HB119" s="104"/>
      <c r="HC119" s="104"/>
      <c r="HD119" s="104"/>
      <c r="HE119" s="104"/>
      <c r="HF119" s="104"/>
      <c r="HG119" s="104"/>
      <c r="HH119" s="104"/>
      <c r="HI119" s="104"/>
      <c r="HJ119" s="104"/>
      <c r="HK119" s="104"/>
      <c r="HL119" s="104"/>
      <c r="HM119" s="104"/>
      <c r="HN119" s="104"/>
      <c r="HO119" s="104"/>
      <c r="HP119" s="104"/>
      <c r="HQ119" s="64"/>
      <c r="HR119" s="65"/>
      <c r="HS119" s="65"/>
      <c r="HT119" s="65"/>
      <c r="HU119" s="65"/>
      <c r="HV119" s="65"/>
      <c r="HW119" s="105"/>
      <c r="HX119" s="65"/>
      <c r="HY119" s="280">
        <f t="shared" si="145"/>
        <v>0</v>
      </c>
      <c r="HZ119" s="280">
        <f t="shared" si="146"/>
        <v>0</v>
      </c>
      <c r="IA119" s="280">
        <f t="shared" si="147"/>
        <v>0</v>
      </c>
      <c r="IB119" s="65"/>
      <c r="IC119" s="65"/>
    </row>
    <row r="120" spans="1:237" s="106" customFormat="1" ht="22.5" customHeight="1" thickBot="1" x14ac:dyDescent="0.3">
      <c r="A120" s="377" t="s">
        <v>3282</v>
      </c>
      <c r="B120" s="378" t="s">
        <v>3283</v>
      </c>
      <c r="C120" s="379" t="s">
        <v>3191</v>
      </c>
      <c r="D120" s="380" t="s">
        <v>3284</v>
      </c>
      <c r="E120" s="380" t="s">
        <v>3285</v>
      </c>
      <c r="F120" s="381" t="s">
        <v>3181</v>
      </c>
      <c r="G120" s="381" t="s">
        <v>3182</v>
      </c>
      <c r="H120" s="382" t="s">
        <v>1347</v>
      </c>
      <c r="I120" s="383" t="s">
        <v>1347</v>
      </c>
      <c r="J120" s="421" t="s">
        <v>3183</v>
      </c>
      <c r="K120" s="424" t="s">
        <v>60</v>
      </c>
      <c r="L120" s="329">
        <f>CONTINUA!BV120</f>
        <v>0</v>
      </c>
      <c r="M120" s="329">
        <f>CONTINUA!BW120</f>
        <v>0</v>
      </c>
      <c r="N120" s="657"/>
      <c r="O120" s="658" t="s">
        <v>3348</v>
      </c>
      <c r="P120" s="659">
        <v>0</v>
      </c>
      <c r="Q120" s="400"/>
      <c r="R120" s="401"/>
      <c r="S120" s="400"/>
      <c r="T120" s="401"/>
      <c r="U120" s="400"/>
      <c r="V120" s="401"/>
      <c r="W120" s="400"/>
      <c r="X120" s="401"/>
      <c r="Y120" s="400"/>
      <c r="Z120" s="401"/>
      <c r="AA120" s="400"/>
      <c r="AB120" s="401"/>
      <c r="AC120" s="400"/>
      <c r="AD120" s="401"/>
      <c r="AE120" s="400"/>
      <c r="AF120" s="401"/>
      <c r="AG120" s="400"/>
      <c r="AH120" s="401"/>
      <c r="AI120" s="400"/>
      <c r="AJ120" s="401"/>
      <c r="AK120" s="400"/>
      <c r="AL120" s="401"/>
      <c r="AM120" s="400"/>
      <c r="AN120" s="401"/>
      <c r="AO120" s="400"/>
      <c r="AP120" s="401"/>
      <c r="AQ120" s="400"/>
      <c r="AR120" s="401"/>
      <c r="AS120" s="400"/>
      <c r="AT120" s="401"/>
      <c r="AU120" s="400"/>
      <c r="AV120" s="401"/>
      <c r="AW120" s="400"/>
      <c r="AX120" s="401"/>
      <c r="AY120" s="400"/>
      <c r="AZ120" s="401"/>
      <c r="BA120" s="400"/>
      <c r="BB120" s="401"/>
      <c r="BC120" s="400"/>
      <c r="BD120" s="401"/>
      <c r="BE120" s="400"/>
      <c r="BF120" s="401"/>
      <c r="BG120" s="400"/>
      <c r="BH120" s="401"/>
      <c r="BI120" s="400"/>
      <c r="BJ120" s="401"/>
      <c r="BK120" s="400"/>
      <c r="BL120" s="401"/>
      <c r="BM120" s="400"/>
      <c r="BN120" s="401"/>
      <c r="BO120" s="400"/>
      <c r="BP120" s="401"/>
      <c r="BQ120" s="400"/>
      <c r="BR120" s="401"/>
      <c r="BS120" s="400"/>
      <c r="BT120" s="401"/>
      <c r="BU120" s="400"/>
      <c r="BV120" s="401"/>
      <c r="BW120" s="400"/>
      <c r="BX120" s="401"/>
      <c r="BY120" s="400"/>
      <c r="BZ120" s="401"/>
      <c r="CA120" s="400"/>
      <c r="CB120" s="401"/>
      <c r="CC120" s="400"/>
      <c r="CD120" s="401"/>
      <c r="CE120" s="400"/>
      <c r="CF120" s="401"/>
      <c r="CG120" s="400"/>
      <c r="CH120" s="401"/>
      <c r="CI120" s="400"/>
      <c r="CJ120" s="401"/>
      <c r="CK120" s="400"/>
      <c r="CL120" s="401"/>
      <c r="CM120" s="400"/>
      <c r="CN120" s="401"/>
      <c r="CO120" s="400"/>
      <c r="CP120" s="401"/>
      <c r="CQ120" s="400"/>
      <c r="CR120" s="401"/>
      <c r="CS120" s="400"/>
      <c r="CT120" s="401"/>
      <c r="CU120" s="400"/>
      <c r="CV120" s="401"/>
      <c r="CW120" s="400"/>
      <c r="CX120" s="401"/>
      <c r="CY120" s="400"/>
      <c r="CZ120" s="401"/>
      <c r="DA120" s="400"/>
      <c r="DB120" s="401"/>
      <c r="DC120" s="400"/>
      <c r="DD120" s="401"/>
      <c r="DE120" s="400"/>
      <c r="DF120" s="401"/>
      <c r="DG120" s="400"/>
      <c r="DH120" s="401"/>
      <c r="DI120" s="400"/>
      <c r="DJ120" s="401"/>
      <c r="DK120" s="400"/>
      <c r="DL120" s="401"/>
      <c r="DM120" s="400"/>
      <c r="DN120" s="401"/>
      <c r="DO120" s="400"/>
      <c r="DP120" s="401"/>
      <c r="DQ120" s="400"/>
      <c r="DR120" s="401"/>
      <c r="DS120" s="400"/>
      <c r="DT120" s="401"/>
      <c r="DU120" s="400"/>
      <c r="DV120" s="401"/>
      <c r="DW120" s="400"/>
      <c r="DX120" s="401"/>
      <c r="DY120" s="400"/>
      <c r="DZ120" s="401"/>
      <c r="EA120" s="400"/>
      <c r="EB120" s="401"/>
      <c r="EC120" s="400"/>
      <c r="ED120" s="401"/>
      <c r="EE120" s="400"/>
      <c r="EF120" s="401"/>
      <c r="EG120" s="400"/>
      <c r="EH120" s="401"/>
      <c r="EI120" s="400"/>
      <c r="EJ120" s="447"/>
      <c r="EK120" s="512"/>
      <c r="EL120" s="515"/>
      <c r="EM120" s="450"/>
      <c r="EN120" s="348"/>
      <c r="EO120" s="348"/>
      <c r="EP120" s="179">
        <f t="shared" si="95"/>
        <v>0</v>
      </c>
      <c r="EQ120" s="179">
        <f t="shared" si="96"/>
        <v>0</v>
      </c>
      <c r="ER120" s="179">
        <f t="shared" si="97"/>
        <v>0</v>
      </c>
      <c r="ES120" s="179">
        <f t="shared" si="98"/>
        <v>0</v>
      </c>
      <c r="ET120" s="179">
        <f t="shared" si="99"/>
        <v>0</v>
      </c>
      <c r="EU120" s="179">
        <f t="shared" si="100"/>
        <v>0</v>
      </c>
      <c r="EV120" s="172">
        <f t="shared" si="101"/>
        <v>0</v>
      </c>
      <c r="EW120" s="253"/>
      <c r="EX120" s="254">
        <v>0</v>
      </c>
      <c r="EY120" s="180">
        <v>0</v>
      </c>
      <c r="EZ120" s="255">
        <v>0</v>
      </c>
      <c r="FA120" s="255">
        <v>0</v>
      </c>
      <c r="FB120" s="180">
        <f>SUM(FF120:GI120)/2</f>
        <v>0</v>
      </c>
      <c r="FC120" s="256">
        <f>N120*km*'VALORES TABELA'!$B$13</f>
        <v>0</v>
      </c>
      <c r="FD120" s="250">
        <f t="shared" si="144"/>
        <v>0</v>
      </c>
      <c r="FE120" s="257"/>
      <c r="FF120" s="181">
        <f>((Q120+S120)*Percapita)+((R120+T120)*Cadeirante)</f>
        <v>0</v>
      </c>
      <c r="FG120" s="181">
        <f>((U120+W120)*Percapita/30*FG$4)+((V120+X120)*Cadeirante/30*FG$4)</f>
        <v>0</v>
      </c>
      <c r="FH120" s="181">
        <f>((Y120+AA120)*Percapita/30*FH$4)+((Z120+AB120)*Cadeirante/30*FH$4)</f>
        <v>0</v>
      </c>
      <c r="FI120" s="181">
        <f>((AC120+AE120)*Percapita/30*FI$4)+((AD120+AF120)*Cadeirante/30*FI$4)</f>
        <v>0</v>
      </c>
      <c r="FJ120" s="181">
        <f>((AG120+AI120)*Percapita/30*FJ$4)+((AH120+AJ120)*Cadeirante/30*FJ$4)</f>
        <v>0</v>
      </c>
      <c r="FK120" s="181">
        <f>((AK120+AM120)*Percapita/30*FK$4)+((AL120+AN120)*Cadeirante/30*FK$4)</f>
        <v>0</v>
      </c>
      <c r="FL120" s="181">
        <f>((AO120+AQ120)*Percapita/30*FL$4)+((AP120+AR120)*Cadeirante/30*FL$4)</f>
        <v>0</v>
      </c>
      <c r="FM120" s="181">
        <f>((AS120+AU120)*Percapita/30*FM$4)+((AT120+AV120)*Cadeirante/30*FM$4)</f>
        <v>0</v>
      </c>
      <c r="FN120" s="181">
        <f>((AW120+AY120)*Percapita/30*FN$4)+((AX120+AZ120)*Cadeirante/30*FN$4)</f>
        <v>0</v>
      </c>
      <c r="FO120" s="181">
        <f>((BA120+BC120)*Percapita/30*FO$4)+((BB120+BD120)*Cadeirante/30*FO$4)</f>
        <v>0</v>
      </c>
      <c r="FP120" s="181">
        <f>((BE120+BG120)*Percapita/30*FP$4)+((BF120+BH120)*Cadeirante/30*FP$4)</f>
        <v>0</v>
      </c>
      <c r="FQ120" s="181">
        <f>((BI120+BK120)*Percapita/30*FQ$4)+((BJ120+BL120)*Cadeirante/30*FQ$4)</f>
        <v>0</v>
      </c>
      <c r="FR120" s="181">
        <f>((BM120+BO120)*Percapita/30*FR$4)+((BN120+BP120)*Cadeirante/30*FR$4)</f>
        <v>0</v>
      </c>
      <c r="FS120" s="181">
        <f>((BQ120+BS120)*Percapita/30*FS$4)+((BR120+BT120)*Cadeirante/30*FS$4)</f>
        <v>0</v>
      </c>
      <c r="FT120" s="181">
        <f>((BU120+BW120)*Percapita/30*FT$4)+((BV120+BX120)*Cadeirante/30*FT$4)</f>
        <v>0</v>
      </c>
      <c r="FU120" s="181">
        <f>((BY120+CA120)*Percapita/30*FU$4)+((BZ120+CB120)*Cadeirante/30*FU$4)</f>
        <v>0</v>
      </c>
      <c r="FV120" s="181">
        <f>((CC120+CE120)*Percapita/30*FV$4)+((CD120+CF120)*Cadeirante/30*FV$4)</f>
        <v>0</v>
      </c>
      <c r="FW120" s="181">
        <f>((CG120+CI120)*Percapita/30*FW$4)+((CI120+CK120)*Cadeirante/30*FW$4)</f>
        <v>0</v>
      </c>
      <c r="FX120" s="181">
        <f>((CK120+CM120)*Percapita/30*FX$4)+((CL120+CN120)*Cadeirante/30*FX$4)</f>
        <v>0</v>
      </c>
      <c r="FY120" s="181">
        <f>((CO120+CQ120)*Percapita/30*FY$4)+((CP120+CR120)*Cadeirante/30*FY$4)</f>
        <v>0</v>
      </c>
      <c r="FZ120" s="181">
        <f>((CS120+CU120)*Percapita/30*FZ$4)+((CT120+CV120)*Cadeirante/30*FZ$4)</f>
        <v>0</v>
      </c>
      <c r="GA120" s="181">
        <f>((CW120+CY120)*Percapita/30*GA$4)+((CX120+CZ120)*Cadeirante/30*GA$4)</f>
        <v>0</v>
      </c>
      <c r="GB120" s="181">
        <f>((DA120+DC120)*Percapita/30*GB$4)+((DB120+DD120)*Cadeirante/30*GB$4)</f>
        <v>0</v>
      </c>
      <c r="GC120" s="181">
        <f>((DE120+DG120)*Percapita/30*GC$4)+((DF120+DH120)*Cadeirante/30*GC$4)</f>
        <v>0</v>
      </c>
      <c r="GD120" s="181">
        <f>((DI120+DK120)*Percapita/30*GD$4)+((DJ120+DL120)*Cadeirante/30*GD$4)</f>
        <v>0</v>
      </c>
      <c r="GE120" s="181">
        <f>((DM120+DO120)*Percapita/30*GE$4)+((DN120+DP120)*Cadeirante/30*GE$4)</f>
        <v>0</v>
      </c>
      <c r="GF120" s="181">
        <f>((DQ120+DS120)*Percapita/30*GF$4)+((DR120+DT120)*Cadeirante/30*GF$4)</f>
        <v>0</v>
      </c>
      <c r="GG120" s="181">
        <f>((DU120+DW120)*Percapita/30*GG$4)+((DV120+DX120)*Cadeirante/30*GG$4)</f>
        <v>0</v>
      </c>
      <c r="GH120" s="181">
        <f>((DY120+EA120)*Percapita/30*GH$4)+((DZ120+EB120)*Cadeirante/30*GH$4)</f>
        <v>0</v>
      </c>
      <c r="GI120" s="181">
        <f>((EC120+EE120)*Percapita/30*GI$4)+((ED120+EF120)*Cadeirante/30*GI$4)</f>
        <v>0</v>
      </c>
      <c r="GJ120" s="181">
        <f>((EG120+EI120)*Percapita)+((EH120+EJ120)*Cadeirante)</f>
        <v>0</v>
      </c>
      <c r="GK120" s="258"/>
      <c r="GL120" s="103">
        <f t="shared" si="102"/>
        <v>0</v>
      </c>
      <c r="GM120" s="124"/>
      <c r="GN120" s="182"/>
      <c r="GO120" s="182"/>
      <c r="GP120" s="182"/>
      <c r="GQ120" s="182"/>
      <c r="GR120" s="182"/>
      <c r="GS120" s="182"/>
      <c r="GT120" s="182"/>
      <c r="GU120" s="182"/>
      <c r="GV120" s="182"/>
      <c r="GW120" s="182"/>
      <c r="GX120" s="182"/>
      <c r="GY120" s="182"/>
      <c r="GZ120" s="182"/>
      <c r="HA120" s="182"/>
      <c r="HB120" s="182"/>
      <c r="HC120" s="182"/>
      <c r="HD120" s="182"/>
      <c r="HE120" s="182"/>
      <c r="HF120" s="182"/>
      <c r="HG120" s="182"/>
      <c r="HH120" s="182"/>
      <c r="HI120" s="182"/>
      <c r="HJ120" s="182"/>
      <c r="HK120" s="182"/>
      <c r="HL120" s="182"/>
      <c r="HM120" s="182"/>
      <c r="HN120" s="182"/>
      <c r="HO120" s="182"/>
      <c r="HP120" s="259"/>
      <c r="HQ120" s="64"/>
      <c r="HW120" s="257"/>
      <c r="HY120" s="280">
        <f t="shared" si="145"/>
        <v>0</v>
      </c>
      <c r="HZ120" s="280">
        <f t="shared" si="146"/>
        <v>0</v>
      </c>
      <c r="IA120" s="280">
        <f t="shared" si="147"/>
        <v>0</v>
      </c>
    </row>
    <row r="121" spans="1:237" s="106" customFormat="1" ht="22.5" customHeight="1" x14ac:dyDescent="0.25">
      <c r="A121" t="s">
        <v>3286</v>
      </c>
      <c r="B121" s="522" t="s">
        <v>3287</v>
      </c>
      <c r="C121" s="523">
        <v>4</v>
      </c>
      <c r="D121" s="524" t="s">
        <v>3288</v>
      </c>
      <c r="E121" s="524" t="s">
        <v>3289</v>
      </c>
      <c r="F121" s="525" t="s">
        <v>3181</v>
      </c>
      <c r="G121" s="525" t="s">
        <v>3182</v>
      </c>
      <c r="H121" s="350" t="s">
        <v>1348</v>
      </c>
      <c r="I121" s="351" t="s">
        <v>1348</v>
      </c>
      <c r="J121" s="409" t="s">
        <v>3183</v>
      </c>
      <c r="K121" s="410" t="s">
        <v>3184</v>
      </c>
      <c r="L121" s="329">
        <f>CONTINUA!BV121</f>
        <v>0</v>
      </c>
      <c r="M121" s="329">
        <f>CONTINUA!BW121</f>
        <v>0</v>
      </c>
      <c r="N121" s="657"/>
      <c r="O121" s="658" t="s">
        <v>3349</v>
      </c>
      <c r="P121" s="659">
        <v>0</v>
      </c>
      <c r="Q121" s="400"/>
      <c r="R121" s="401"/>
      <c r="S121" s="400"/>
      <c r="T121" s="401"/>
      <c r="U121" s="400"/>
      <c r="V121" s="401"/>
      <c r="W121" s="400"/>
      <c r="X121" s="401"/>
      <c r="Y121" s="400"/>
      <c r="Z121" s="401"/>
      <c r="AA121" s="400"/>
      <c r="AB121" s="401"/>
      <c r="AC121" s="400"/>
      <c r="AD121" s="401"/>
      <c r="AE121" s="400"/>
      <c r="AF121" s="401"/>
      <c r="AG121" s="400"/>
      <c r="AH121" s="401"/>
      <c r="AI121" s="400"/>
      <c r="AJ121" s="401"/>
      <c r="AK121" s="400"/>
      <c r="AL121" s="401"/>
      <c r="AM121" s="400"/>
      <c r="AN121" s="401"/>
      <c r="AO121" s="400"/>
      <c r="AP121" s="401"/>
      <c r="AQ121" s="400"/>
      <c r="AR121" s="401"/>
      <c r="AS121" s="400"/>
      <c r="AT121" s="401"/>
      <c r="AU121" s="400"/>
      <c r="AV121" s="401"/>
      <c r="AW121" s="400"/>
      <c r="AX121" s="401"/>
      <c r="AY121" s="400"/>
      <c r="AZ121" s="401"/>
      <c r="BA121" s="400"/>
      <c r="BB121" s="401"/>
      <c r="BC121" s="400"/>
      <c r="BD121" s="401"/>
      <c r="BE121" s="400"/>
      <c r="BF121" s="401"/>
      <c r="BG121" s="400"/>
      <c r="BH121" s="401"/>
      <c r="BI121" s="400"/>
      <c r="BJ121" s="401"/>
      <c r="BK121" s="400"/>
      <c r="BL121" s="401"/>
      <c r="BM121" s="400"/>
      <c r="BN121" s="401"/>
      <c r="BO121" s="400"/>
      <c r="BP121" s="401"/>
      <c r="BQ121" s="400"/>
      <c r="BR121" s="401"/>
      <c r="BS121" s="400"/>
      <c r="BT121" s="401"/>
      <c r="BU121" s="400"/>
      <c r="BV121" s="401"/>
      <c r="BW121" s="400"/>
      <c r="BX121" s="401"/>
      <c r="BY121" s="400"/>
      <c r="BZ121" s="401"/>
      <c r="CA121" s="400"/>
      <c r="CB121" s="401"/>
      <c r="CC121" s="400"/>
      <c r="CD121" s="401"/>
      <c r="CE121" s="400"/>
      <c r="CF121" s="401"/>
      <c r="CG121" s="400"/>
      <c r="CH121" s="401"/>
      <c r="CI121" s="400"/>
      <c r="CJ121" s="401"/>
      <c r="CK121" s="400"/>
      <c r="CL121" s="401"/>
      <c r="CM121" s="400"/>
      <c r="CN121" s="401"/>
      <c r="CO121" s="400"/>
      <c r="CP121" s="401"/>
      <c r="CQ121" s="400"/>
      <c r="CR121" s="401"/>
      <c r="CS121" s="400"/>
      <c r="CT121" s="401"/>
      <c r="CU121" s="400"/>
      <c r="CV121" s="401"/>
      <c r="CW121" s="400"/>
      <c r="CX121" s="401"/>
      <c r="CY121" s="400"/>
      <c r="CZ121" s="401"/>
      <c r="DA121" s="400"/>
      <c r="DB121" s="401"/>
      <c r="DC121" s="400"/>
      <c r="DD121" s="401"/>
      <c r="DE121" s="400"/>
      <c r="DF121" s="401"/>
      <c r="DG121" s="400"/>
      <c r="DH121" s="401"/>
      <c r="DI121" s="400"/>
      <c r="DJ121" s="401"/>
      <c r="DK121" s="400"/>
      <c r="DL121" s="401"/>
      <c r="DM121" s="400"/>
      <c r="DN121" s="401"/>
      <c r="DO121" s="400"/>
      <c r="DP121" s="401"/>
      <c r="DQ121" s="400"/>
      <c r="DR121" s="401"/>
      <c r="DS121" s="400"/>
      <c r="DT121" s="401"/>
      <c r="DU121" s="400"/>
      <c r="DV121" s="401"/>
      <c r="DW121" s="400"/>
      <c r="DX121" s="401"/>
      <c r="DY121" s="400"/>
      <c r="DZ121" s="401"/>
      <c r="EA121" s="400"/>
      <c r="EB121" s="401"/>
      <c r="EC121" s="400"/>
      <c r="ED121" s="401"/>
      <c r="EE121" s="400"/>
      <c r="EF121" s="401"/>
      <c r="EG121" s="400"/>
      <c r="EH121" s="401"/>
      <c r="EI121" s="400"/>
      <c r="EJ121" s="447"/>
      <c r="EK121" s="510"/>
      <c r="EL121" s="513"/>
      <c r="EM121" s="520"/>
      <c r="EN121" s="520"/>
      <c r="EO121" s="520"/>
      <c r="EP121" s="171">
        <f t="shared" si="95"/>
        <v>0</v>
      </c>
      <c r="EQ121" s="171">
        <f t="shared" si="96"/>
        <v>0</v>
      </c>
      <c r="ER121" s="171">
        <f t="shared" si="97"/>
        <v>0</v>
      </c>
      <c r="ES121" s="171">
        <f t="shared" si="98"/>
        <v>0</v>
      </c>
      <c r="ET121" s="171">
        <f t="shared" si="99"/>
        <v>0</v>
      </c>
      <c r="EU121" s="171">
        <f t="shared" si="100"/>
        <v>0</v>
      </c>
      <c r="EV121" s="172">
        <f t="shared" si="101"/>
        <v>0</v>
      </c>
      <c r="EW121" s="367">
        <f>IF(C121=4,IF(MAX(Q121:EJ123)&gt;0,(Especiall/30*(IF(($G121-$F121)=($G$5-$F$5),30,IF(DAY($G121)=31,($G121-$F121),($G121-$F121)+1)))),0),0)</f>
        <v>11465.63</v>
      </c>
      <c r="EX121" s="248">
        <f t="shared" ref="EX121:EX124" si="148">FF121</f>
        <v>4622.76</v>
      </c>
      <c r="EY121" s="174">
        <f>(L121*regular)+(M121*Cadeirantee)</f>
        <v>0</v>
      </c>
      <c r="EZ121" s="249">
        <f>SUMIF(FG121:GJ121,"&gt;0")</f>
        <v>0</v>
      </c>
      <c r="FA121" s="249">
        <f>SUMIF(FG121:GJ121,"&lt;0")+SUMIF(GN121:HP121,"&lt;0")</f>
        <v>-243.97900000000004</v>
      </c>
      <c r="FB121" s="174">
        <v>0</v>
      </c>
      <c r="FC121" s="175">
        <f>N121*km*'VALORES TABELA'!$B$13</f>
        <v>0</v>
      </c>
      <c r="FD121" s="250">
        <f>GL121</f>
        <v>0</v>
      </c>
      <c r="FE121" s="176">
        <f>(EW121+EW122+EW123+EW124+EX121+EX122+EX123+EX124+EY121+EY122+EY123+EY124+EY125+EZ121+EZ122+EZ123+EZ124+FA121+FA122+FA123+FA124+FC121+FC122+FC123+FC124+HY121-HZ121-IA121+FD121+FD122+FD123+FD124+FB125)</f>
        <v>15844.411</v>
      </c>
      <c r="FF121" s="177">
        <f>IF(C121=4,SUM(Q121+Q122+Q123+S121+S122+S123)*Percapita/30*FF$4+(R121+R122+R123+T121+T122+T123)*Cadeirante/30*FF$4,IF(C121=3,IF(Q124+S124=10,Fixo/30*FF$4+(Q121+Q122+Q123+S121+S122+S123)*Percapita/30*FF$4+(R124+T124)*Cadeirante/30*FF$4,IF(Q124+S124&lt;=9,(Q124+S124)*Crechee/30*FF$4)+(R124+T124)*Cadeirante/30*FF$4+(Q121+Q122+Q123+S121+S122+S123)*Percapita/30*FF$4)+IF(Q124+S124&gt;=11,Fixo/30*FF$4+(Q124+S124-10)*Crechee/30*FF$4,0),IF(C121=2,IF(R121+R122+R123+R124+T121+T122+T123+T124=1,Cadeirante/30*FF$4,IF(R121+R122+R123+R124+T121+T122+T123+T124=2,Fixo/30*FF$4,IF(R121+R122+R123+R124+T121+T122+T123+T124&gt;2,Fixo/30*FF$4+(R121+R122+R123+R124+T121+T122+T123+T124-2)*Cadeirante/30*FF$4)))+(Q121+Q122+Q123+S121+S122+S123)*Percapita/30*FF$4+(Q124+S124)*Crechee/30*FF$4,IF(C121=1,IF(Q121+Q122+Q123+R121+R122+R123+S121+S122+S123+T121+T122+T123&lt;=15,(Q121+Q122+Q123+S121+S122+S123)*Percapita/30*FF$4,IF(Q121+Q122+Q123+R121+R122+R123+S121+S122+S123+T121+T122+T123&gt;=16,Fixo/30*FF$4+(Q121+Q122+Q123+R121+R122+R123+S121+S122+S123+T121+T122-16)*Percapita/30*FF$4))))))</f>
        <v>4622.76</v>
      </c>
      <c r="FG121" s="177">
        <f>IF(C121=4,SUM(U121+U122+U123+W121+W122+W123)*Percapita/30*FG$4+(V121+V122+V123+X121+X122+X123)*Cadeirante/30*FG$4,IF(C121=3,IF(U124+W124=10,Fixo/30*FG$4+(U121+U122+U123+W121+W122+W123)*Percapita/30*FG$4+(V124+X124)*Cadeirante/30*FG$4,IF(U124+W124&lt;=9,(U124+W124)*Crechee/30*FG$4)+(V124+X124)*Cadeirante/30*FG$4+(U121+U122+U123+W121+W122+W123)*Percapita/30*FG$4)+IF(U124+W124&gt;=11,Fixo/30*FG$4+(U124+W124-10)*Crechee/30*FG$4,0),IF(C121=2,IF(V121+V122+V123+V124+X121+X122+X123+X124=1,Cadeirante/30*FG$4,IF(V121+V122+V123+V124+X121+X122+X123+X124=2,Fixo/30*FG$4,IF(V121+V122+V123+V124+X121+X122+X123+X124&gt;2,Fixo/30*FG$4+(V121+V122+V123+V124+X121+X122+X123+X124-2)*Cadeirante/30*FG$4)))+(U121+U122+U123+W121+W122+W123)*Percapita/30*FG$4+(U124+W124)*Crechee/30*FG$4,IF(C121=1,IF(U121+U122+U123+V121+V122+V123+W121+W122+W123+X121+X122+X123&lt;=15,(U121+U122+U123+W121+W122+W123)*Percapita/30*FG$4,IF(U121+U122+U123+V121+V122+V123+W121+W122+W123+X121+X122+X123&gt;=16,Fixo/30*FG$4+(U121+U122+U123+V121+V122+V123+W121+W122+W123+X121+X122-16)*Percapita/30*FG$4))))))</f>
        <v>0</v>
      </c>
      <c r="FH121" s="177">
        <f>IF(C121=4,SUM(Y121+Y122+Y123+AA121+AA122+AA123)*Percapita/30*FH$4+(Z121+Z122+Z123+AB121+AB122+AB123)*Cadeirante/30*FH$4,IF(C121=3,IF(Y124+AA124=10,Fixo/30*FH$4+(Y121+Y122+Y123+AA121+AA122+AA123)*Percapita/30*FH$4+(Z124+AB124)*Cadeirante/30*FH$4,IF(Y124+AA124&lt;=9,(Y124+AA124)*Crechee/30*FH$4)+(Z124+AB124)*Cadeirante/30*FH$4+(Y121+Y122+Y123+AA121+AA122+AA123)*Percapita/30*FH$4)+IF(Y124+AA124&gt;=11,Fixo/30*FH$4+(Y124+AA124-10)*Crechee/30*FH$4,0),IF(C121=2,IF(Z121+Z122+Z123+Z124+AB121+AB122+AB123+AB124=1,Cadeirante/30*FH$4,IF(Z121+Z122+Z123+Z124+AB121+AB122+AB123+AB124=2,Fixo/30*FH$4,IF(Z121+Z122+Z123+Z124+AB121+AB122+AB123+AB124&gt;2,Fixo/30*FH$4+(Z121+Z122+Z123+Z124+AB121+AB122+AB123+AB124-2)*Cadeirante/30*FH$4)))+(Y121+Y122+Y123+AA121+AA122+AA123)*Percapita/30*FH$4+(Y124+AA124)*Crechee/30*FH$4,IF(C121=1,IF(Y121+Y122+Y123+Z121+Z122+Z123+AA121+AA122+AA123+AB121+AB122+AB123&lt;=15,(Y121+Y122+Y123+AA121+AA122+AA123)*Percapita/30*FH$4,IF(Y121+Y122+Y123+Z121+Z122+Z123+AA121+AA122+AA123+AB121+AB122+AB123&gt;=16,Fixo/30*FH$4+(Y121+Y122+Y123+Z121+Z122+Z123+AA121+AA122+AA123+AB121+AB122-16)*Percapita/30*FH$4))))))</f>
        <v>0</v>
      </c>
      <c r="FI121" s="177">
        <f>IF(C121=4,SUM(AC121+AC122+AC123+AE121+AE122+AE123)*Percapita/30*FI$4+(AD121+AD122+AD123+AF121+AF122+AF123)*Cadeirante/30*FI$4,IF(C121=3,IF(AC124+AE124=10,Fixo/30*FI$4+(AC121+AC122+AC123+AE121+AE122+AE123)*Percapita/30*FI$4+(AD124+AF124)*Cadeirante/30*FI$4,IF(AC124+AE124&lt;=9,(AC124+AE124)*Crechee/30*FI$4)+(AD124+AF124)*Cadeirante/30*FI$4+(AC121+AC122+AC123+AE121+AE122+AE123)*Percapita/30*FI$4)+IF(AC124+AE124&gt;=11,Fixo/30*FI$4+(AC124+AE124-10)*Crechee/30*FI$4,0),IF(C121=2,IF(AD121+AD122+AD123+AD124+AF121+AF122+AF123+AF124=1,Cadeirante/30*FI$4,IF(AD121+AD122+AD123+AD124+AF121+AF122+AF123+AF124=2,Fixo/30*FI$4,IF(AD121+AD122+AD123+AD124+AF121+AF122+AF123+AF124&gt;2,Fixo/30*FI$4+(AD121+AD122+AD123+AD124+AF121+AF122+AF123+AF124-2)*Cadeirante/30*FI$4)))+(AC121+AC122+AC123+AE121+AE122+AE123)*Percapita/30*FI$4+(AC124+AE124)*Crechee/30*FI$4,IF(C121=1,IF(AC121+AC122+AC123+AD121+AD122+AD123+AE121+AE122+AE123+AF121+AF122+AF123&lt;=15,(AC121+AC122+AC123+AE121+AE122+AE123)*Percapita/30*FI$4,IF(AC121+AC122+AC123+AD121+AD122+AD123+AE121+AE122+AE123+AF121+AF122+AF123&gt;=16,Fixo/30*FI$4+(AC121+AC122+AC123+AD121+AD122+AD123+AE121+AE122+AE123+AF121+AF122-16)*Percapita/30*FI$4))))))</f>
        <v>0</v>
      </c>
      <c r="FJ121" s="177">
        <f>IF(C121=4,SUM(AG121+AG122+AG123+AI121+AI122+AI123)*Percapita/30*FJ$4+(AH121+AH122+AH123+AJ121+AJ122+AJ123)*Cadeirante/30*FJ$4,IF(C121=3,IF(AG124+AI124=10,Fixo/30*FJ$4+(AG121+AG122+AG123+AI121+AI122+AI123)*Percapita/30*FJ$4+(AH124+AJ124)*Cadeirante/30*FJ$4,IF(AG124+AI124&lt;=9,(AG124+AI124)*Crechee/30*FJ$4)+(AH124+AJ124)*Cadeirante/30*FJ$4+(AG121+AG122+AG123+AI121+AI122+AI123)*Percapita/30*FJ$4)+IF(AG124+AI124&gt;=11,Fixo/30*FJ$4+(AG124+AI124-10)*Crechee/30*FJ$4,0),IF(C121=2,IF(AH121+AH122+AH123+AH124+AJ121+AJ122+AJ123+AJ124=1,Cadeirante/30*FJ$4,IF(AH121+AH122+AH123+AH124+AJ121+AJ122+AJ123+AJ124=2,Fixo/30*FJ$4,IF(AH121+AH122+AH123+AH124+AJ121+AJ122+AJ123+AJ124&gt;2,Fixo/30*FJ$4+(AH121+AH122+AH123+AH124+AJ121+AJ122+AJ123+AJ124-2)*Cadeirante/30*FJ$4)))+(AG121+AG122+AG123+AI121+AI122+AI123)*Percapita/30*FJ$4+(AG124+AI124)*Crechee/30*FJ$4,IF(C121=1,IF(AG121+AG122+AG123+AH121+AH122+AH123+AI121+AI122+AI123+AJ121+AJ122+AJ123&lt;=15,(AG121+AG122+AG123+AI121+AI122+AI123)*Percapita/30*FJ$4,IF(AG121+AG122+AG123+AH121+AH122+AH123+AI121+AI122+AI123+AJ121+AJ122+AJ123&gt;=16,Fixo/30*FJ$4+(AG121+AG122+AG123+AH121+AH122+AH123+AI121+AI122+AI123+AJ121+AJ122-16)*Percapita/30*FJ$4))))))</f>
        <v>0</v>
      </c>
      <c r="FK121" s="177">
        <f>IF(C121=4,SUM(AK121+AK122+AK123+AM121+AM122+AM123)*Percapita/30*FK$4+(AL121+AL122+AL123+AN121+AN122+AN123)*Cadeirante/30*FK$4,IF(C121=3,IF(AK124+AM124=10,Fixo/30*FK$4+(AK121+AK122+AK123+AM121+AM122+AM123)*Percapita/30*FK$4+(AL124+AN124)*Cadeirante/30*FK$4,IF(AK124+AM124&lt;=9,(AK124+AM124)*Crechee/30*FK$4)+(AL124+AN124)*Cadeirante/30*FK$4+(AK121+AK122+AK123+AM121+AM122+AM123)*Percapita/30*FK$4)+IF(AK124+AM124&gt;=11,Fixo/30*FK$4+(AK124+AM124-10)*Crechee/30*FK$4,0),IF(C121=2,IF(AL121+AL122+AL123+AL124+AN121+AN122+AN123+AN124=1,Cadeirante/30*FK$4,IF(AL121+AL122+AL123+AL124+AN121+AN122+AN123+AN124=2,Fixo/30*FK$4,IF(AL121+AL122+AL123+AL124+AN121+AN122+AN123+AN124&gt;2,Fixo/30*FK$4+(AL121+AL122+AL123+AL124+AN121+AN122+AN123+AN124-2)*Cadeirante/30*FK$4)))+(AK121+AK122+AK123+AM121+AM122+AM123)*Percapita/30*FK$4+(AK124+AM124)*Crechee/30*FK$4,IF(C121=1,IF(AK121+AK122+AK123+AL121+AL122+AL123+AM121+AM122+AM123+AN121+AN122+AN123&lt;=15,(AK121+AK122+AK123+AM121+AM122+AM123)*Percapita/30*FK$4,IF(AK121+AK122+AK123+AL121+AL122+AL123+AM121+AM122+AM123+AN121+AN122+AN123&gt;=16,Fixo/30*FK$4+(AK121+AK122+AK123+AL121+AL122+AL123+AM121+AM122+AM123+AN121+AN122-16)*Percapita/30*FK$4))))))</f>
        <v>0</v>
      </c>
      <c r="FL121" s="177">
        <f>IF(C121=4,SUM(AO121+AO122+AO123+AQ121+AQ122+AQ123)*Percapita/30*FL$4+(AP121+AP122+AP123+AR121+AR122+AR123)*Cadeirante/30*FL$4,IF(C121=3,IF(AO124+AQ124=10,Fixo/30*FL$4+(AO121+AO122+AO123+AQ121+AQ122+AQ123)*Percapita/30*FL$4+(AP124+AR124)*Cadeirante/30*FL$4,IF(AO124+AQ124&lt;=9,(AO124+AQ124)*Crechee/30*FL$4)+(AP124+AR124)*Cadeirante/30*FL$4+(AO121+AO122+AO123+AQ121+AQ122+AQ123)*Percapita/30*FL$4)+IF(AO124+AQ124&gt;=11,Fixo/30*FL$4+(AO124+AQ124-10)*Crechee/30*FL$4,0),IF(C121=2,IF(AP121+AP122+AP123+AP124+AR121+AR122+AR123+AR124=1,Cadeirante/30*FL$4,IF(AP121+AP122+AP123+AP124+AR121+AR122+AR123+AR124=2,Fixo/30*FL$4,IF(AP121+AP122+AP123+AP124+AR121+AR122+AR123+AR124&gt;2,Fixo/30*FL$4+(AP121+AP122+AP123+AP124+AR121+AR122+AR123+AR124-2)*Cadeirante/30*FL$4)))+(AO121+AO122+AO123+AQ121+AQ122+AQ123)*Percapita/30*FL$4+(AO124+AQ124)*Crechee/30*FL$4,IF(C121=1,IF(AO121+AO122+AO123+AP121+AP122+AP123+AQ121+AQ122+AQ123+AR121+AR122+AR123&lt;=15,(AO121+AO122+AO123+AQ121+AQ122+AQ123)*Percapita/30*FL$4,IF(AO121+AO122+AO123+AP121+AP122+AP123+AQ121+AQ122+AQ123+AR121+AR122+AR123&gt;=16,Fixo/30*FL$4+(AO121+AO122+AO123+AP121+AP122+AP123+AQ121+AQ122+AQ123+AR121+AR122-16)*Percapita/30*FL$4))))))</f>
        <v>0</v>
      </c>
      <c r="FM121" s="177">
        <f>IF(C121=4,SUM(AS121+AS122+AS123+AU121+AU122+AU123)*Percapita/30*FM$4+(AT121+AT122+AT123+AV121+AV122+AV123)*Cadeirante/30*FM$4,IF(C121=3,IF(AS124+AU124=10,Fixo/30*FM$4+(AS121+AS122+AS123+AU121+AU122+AU123)*Percapita/30*FM$4+(AT124+AV124)*Cadeirante/30*FM$4,IF(AS124+AU124&lt;=9,(AS124+AU124)*Crechee/30*FM$4)+(AT124+AV124)*Cadeirante/30*FM$4+(AS121+AS122+AS123+AU121+AU122+AU123)*Percapita/30*FM$4)+IF(AS124+AU124&gt;=11,Fixo/30*FM$4+(AS124+AU124-10)*Crechee/30*FM$4,0),IF(C121=2,IF(AT121+AT122+AT123+AT124+AV121+AV122+AV123+AV124=1,Cadeirante/30*FM$4,IF(AT121+AT122+AT123+AT124+AV121+AV122+AV123+AV124=2,Fixo/30*FM$4,IF(AT121+AT122+AT123+AT124+AV121+AV122+AV123+AV124&gt;2,Fixo/30*FM$4+(AT121+AT122+AT123+AT124+AV121+AV122+AV123+AV124-2)*Cadeirante/30*FM$4)))+(AS121+AS122+AS123+AU121+AU122+AU123)*Percapita/30*FM$4+(AS124+AU124)*Crechee/30*FM$4,IF(C121=1,IF(AS121+AS122+AS123+AT121+AT122+AT123+AU121+AU122+AU123+AV121+AV122+AV123&lt;=15,(AS121+AS122+AS123+AU121+AU122+AU123)*Percapita/30*FM$4,IF(AS121+AS122+AS123+AT121+AT122+AT123+AU121+AU122+AU123+AV121+AV122+AV123&gt;=16,Fixo/30*FM$4+(AS121+AS122+AS123+AT121+AT122+AT123+AU121+AU122+AU123+AV121+AV122-16)*Percapita/30*FM$4))))))</f>
        <v>0</v>
      </c>
      <c r="FN121" s="177">
        <f>IF(C121=4,SUM(AW121+AW122+AW123+AY121+AY122+AY123)*Percapita/30*FN$4+(AX121+AX122+AX123+AZ121+AZ122+AZ123)*Cadeirante/30*FN$4,IF(C121=3,IF(AW124+AY124=10,Fixo/30*FN$4+(AW121+AW122+AW123+AY121+AY122+AY123)*Percapita/30*FN$4+(AX124+AZ124)*Cadeirante/30*FN$4,IF(AW124+AY124&lt;=9,(AW124+AY124)*Crechee/30*FN$4)+(AX124+AZ124)*Cadeirante/30*FN$4+(AW121+AW122+AW123+AY121+AY122+AY123)*Percapita/30*FN$4)+IF(AW124+AY124&gt;=11,Fixo/30*FN$4+(AW124+AY124-10)*Crechee/30*FN$4,0),IF(C121=2,IF(AX121+AX122+AX123+AX124+AZ121+AZ122+AZ123+AZ124=1,Cadeirante/30*FN$4,IF(AX121+AX122+AX123+AX124+AZ121+AZ122+AZ123+AZ124=2,Fixo/30*FN$4,IF(AX121+AX122+AX123+AX124+AZ121+AZ122+AZ123+AZ124&gt;2,Fixo/30*FN$4+(AX121+AX122+AX123+AX124+AZ121+AZ122+AZ123+AZ124-2)*Cadeirante/30*FN$4)))+(AW121+AW122+AW123+AY121+AY122+AY123)*Percapita/30*FN$4+(AW124+AY124)*Crechee/30*FN$4,IF(C121=1,IF(AW121+AW122+AW123+AX121+AX122+AX123+AY121+AY122+AY123+AZ121+AZ122+AZ123&lt;=15,(AW121+AW122+AW123+AY121+AY122+AY123)*Percapita/30*FN$4,IF(AW121+AW122+AW123+AX121+AX122+AX123+AY121+AY122+AY123+AZ121+AZ122+AZ123&gt;=16,Fixo/30*FN$4+(AW121+AW122+AW123+AX121+AX122+AX123+AY121+AY122+AY123+AZ121+AZ122-16)*Percapita/30*FN$4))))))</f>
        <v>0</v>
      </c>
      <c r="FO121" s="177">
        <f>IF(C121=4,SUM(BA121+BA122+BA123+BC121+BC122+BC123)*Percapita/30*FO$4+(BB121+BB122+BB123+BD121+BD122+BD123)*Cadeirante/30*FO$4,IF(C121=3,IF(BA124+BC124=10,Fixo/30*FO$4+(BA121+BA122+BA123+BC121+BC122+BC123)*Percapita/30*FO$4+(BB124+BD124)*Cadeirante/30*FO$4,IF(BA124+BC124&lt;=9,(BA124+BC124)*Crechee/30*FO$4)+(BB124+BD124)*Cadeirante/30*FO$4+(BA121+BA122+BA123+BC121+BC122+BC123)*Percapita/30*FO$4)+IF(BA124+BC124&gt;=11,Fixo/30*FO$4+(BA124+BC124-10)*Crechee/30*FO$4,0),IF(C121=2,IF(BB121+BB122+BB123+BB124+BD121+BD122+BD123+BD124=1,Cadeirante/30*FO$4,IF(BB121+BB122+BB123+BB124+BD121+BD122+BD123+BD124=2,Fixo/30*FO$4,IF(BB121+BB122+BB123+BB124+BD121+BD122+BD123+BD124&gt;2,Fixo/30*FO$4+(BB121+BB122+BB123+BB124+BD121+BD122+BD123+BD124-2)*Cadeirante/30*FO$4)))+(BA121+BA122+BA123+BC121+BC122+BC123)*Percapita/30*FO$4+(BA124+BC124)*Crechee/30*FO$4,IF(C121=1,IF(BA121+BA122+BA123+BB121+BB122+BB123+BC121+BC122+BC123+BD121+BD122+BD123&lt;=15,(BA121+BA122+BA123+BC121+BC122+BC123)*Percapita/30*FO$4,IF(BA121+BA122+BA123+BB121+BB122+BB123+BC121+BC122+BC123+BD121+BD122+BD123&gt;=16,Fixo/30*FO$4+(BA121+BA122+BA123+BB121+BB122+BB123+BC121+BC122+BC123+BD121+BD122-16)*Percapita/30*FO$4))))))</f>
        <v>0</v>
      </c>
      <c r="FP121" s="177">
        <f>IF(C121=4,SUM(BE121+BE122+BE123+BG121+BG122+BG123)*Percapita/30*FP$4+(BF121+BF122+BF123+BH121+BH122+BH123)*Cadeirante/30*FP$4,IF(C121=3,IF(BE124+BG124=10,Fixo/30*FP$4+(BE121+BE122+BE123+BG121+BG122+BG123)*Percapita/30*FP$4+(BF124+BH124)*Cadeirante/30*FP$4,IF(BE124+BG124&lt;=9,(BE124+BG124)*Crechee/30*FP$4)+(BF124+BH124)*Cadeirante/30*FP$4+(BE121+BE122+BE123+BG121+BG122+BG123)*Percapita/30*FP$4)+IF(BE124+BG124&gt;=11,Fixo/30*FP$4+(BE124+BG124-10)*Crechee/30*FP$4,0),IF(C121=2,IF(BF121+BF122+BF123+BF124+BH121+BH122+BH123+BH124=1,Cadeirante/30*FP$4,IF(BF121+BF122+BF123+BF124+BH121+BH122+BH123+BH124=2,Fixo/30*FP$4,IF(BF121+BF122+BF123+BF124+BH121+BH122+BH123+BH124&gt;2,Fixo/30*FP$4+(BF121+BF122+BF123+BF124+BH121+BH122+BH123+BH124-2)*Cadeirante/30*FP$4)))+(BE121+BE122+BE123+BG121+BG122+BG123)*Percapita/30*FP$4+(BE124+BG124)*Crechee/30*FP$4,IF(C121=1,IF(BE121+BE122+BE123+BF121+BF122+BF123+BG121+BG122+BG123+BH121+BH122+BH123&lt;=15,(BE121+BE122+BE123+BG121+BG122+BG123)*Percapita/30*FP$4,IF(BE121+BE122+BE123+BF121+BF122+BF123+BG121+BG122+BG123+BH121+BH122+BH123&gt;=16,Fixo/30*FP$4+(BE121+BE122+BE123+BF121+BF122+BF123+BG121+BG122+BG123+BH121+BH122-16)*Percapita/30*FP$4))))))</f>
        <v>0</v>
      </c>
      <c r="FQ121" s="177">
        <f>IF(C121=4,SUM(BI121+BI122+BI123+BK121+BK122+BK123)*Percapita/30*FQ$4+(BJ121+BJ122+BJ123+BL121+BL122+BL123)*Cadeirante/30*FQ$4,IF(C121=3,IF(BI124+BK124=10,Fixo/30*FQ$4+(BI121+BI122+BI123+BK121+BK122+BK123)*Percapita/30*FQ$4+(BJ124+BL124)*Cadeirante/30*FQ$4,IF(BI124+BK124&lt;=9,(BI124+BK124)*Crechee/30*FQ$4)+(BJ124+BL124)*Cadeirante/30*FQ$4+(BI121+BI122+BI123+BK121+BK122+BK123)*Percapita/30*FQ$4)+IF(BI124+BK124&gt;=11,Fixo/30*FQ$4+(BI124+BK124-10)*Crechee/30*FQ$4,0),IF(C121=2,IF(BJ121+BJ122+BJ123+BJ124+BL121+BL122+BL123+BL124=1,Cadeirante/30*FQ$4,IF(BJ121+BJ122+BJ123+BJ124+BL121+BL122+BL123+BL124=2,Fixo/30*FQ$4,IF(BJ121+BJ122+BJ123+BJ124+BL121+BL122+BL123+BL124&gt;2,Fixo/30*FQ$4+(BJ121+BJ122+BJ123+BJ124+BL121+BL122+BL123+BL124-2)*Cadeirante/30*FQ$4)))+(BI121+BI122+BI123+BK121+BK122+BK123)*Percapita/30*FQ$4+(BI124+BK124)*Crechee/30*FQ$4,IF(C121=1,IF(BI121+BI122+BI123+BJ121+BJ122+BJ123+BK121+BK122+BK123+BL121+BL122+BL123&lt;=15,(BI121+BI122+BI123+BK121+BK122+BK123)*Percapita/30*FQ$4,IF(BI121+BI122+BI123+BJ121+BJ122+BJ123+BK121+BK122+BK123+BL121+BL122+BL123&gt;=16,Fixo/30*FQ$4+(BI121+BI122+BI123+BJ121+BJ122+BJ123+BK121+BK122+BK123+BL121+BL122-16)*Percapita/30*FQ$4))))))</f>
        <v>0</v>
      </c>
      <c r="FR121" s="177">
        <f>IF(C121=4,SUM(BM121+BM122+BM123+BO121+BO122+BO123)*Percapita/30*FR$4+(BN121+BN122+BN123+BP121+BP122+BP123)*Cadeirante/30*FR$4,IF(C121=3,IF(BM124+BO124=10,Fixo/30*FR$4+(BM121+BM122+BM123+BO121+BO122+BO123)*Percapita/30*FR$4+(BN124+BP124)*Cadeirante/30*FR$4,IF(BM124+BO124&lt;=9,(BM124+BO124)*Crechee/30*FR$4)+(BN124+BP124)*Cadeirante/30*FR$4+(BM121+BM122+BM123+BO121+BO122+BO123)*Percapita/30*FR$4)+IF(BM124+BO124&gt;=11,Fixo/30*FR$4+(BM124+BO124-10)*Crechee/30*FR$4,0),IF(C121=2,IF(BN121+BN122+BN123+BN124+BP121+BP122+BP123+BP124=1,Cadeirante/30*FR$4,IF(BN121+BN122+BN123+BN124+BP121+BP122+BP123+BP124=2,Fixo/30*FR$4,IF(BN121+BN122+BN123+BN124+BP121+BP122+BP123+BP124&gt;2,Fixo/30*FR$4+(BN121+BN122+BN123+BN124+BP121+BP122+BP123+BP124-2)*Cadeirante/30*FR$4)))+(BM121+BM122+BM123+BO121+BO122+BO123)*Percapita/30*FR$4+(BM124+BO124)*Crechee/30*FR$4,IF(C121=1,IF(BM121+BM122+BM123+BN121+BN122+BN123+BO121+BO122+BO123+BP121+BP122+BP123&lt;=15,(BM121+BM122+BM123+BO121+BO122+BO123)*Percapita/30*FR$4,IF(BM121+BM122+BM123+BN121+BN122+BN123+BO121+BO122+BO123+BP121+BP122+BP123&gt;=16,Fixo/30*FR$4+(BM121+BM122+BM123+BN121+BN122+BN123+BO121+BO122+BO123+BP121+BP122-16)*Percapita/30*FR$4))))))</f>
        <v>0</v>
      </c>
      <c r="FS121" s="177">
        <f>IF(C121=4,SUM(BQ121+BQ122+BQ123+BS121+BS122+BS123)*Percapita/30*FS$4+(BR121+BR122+BR123+BT121+BT122+BT123)*Cadeirante/30*FS$4,IF(C121=3,IF(BQ124+BS124=10,Fixo/30*FS$4+(BQ121+BQ122+BQ123+BS121+BS122+BS123)*Percapita/30*FS$4+(BR124+BT124)*Cadeirante/30*FS$4,IF(BQ124+BS124&lt;=9,(BQ124+BS124)*Crechee/30*FS$4)+(BR124+BT124)*Cadeirante/30*FS$4+(BQ121+BQ122+BQ123+BS121+BS122+BS123)*Percapita/30*FS$4)+IF(BQ124+BS124&gt;=11,Fixo/30*FS$4+(BQ124+BS124-10)*Crechee/30*FS$4,0),IF(C121=2,IF(BR121+BR122+BR123+BR124+BT121+BT122+BT123+BT124=1,Cadeirante/30*FS$4,IF(BR121+BR122+BR123+BR124+BT121+BT122+BT123+BT124=2,Fixo/30*FS$4,IF(BR121+BR122+BR123+BR124+BT121+BT122+BT123+BT124&gt;2,Fixo/30*FS$4+(BR121+BR122+BR123+BR124+BT121+BT122+BT123+BT124-2)*Cadeirante/30*FS$4)))+(BQ121+BQ122+BQ123+BS121+BS122+BS123)*Percapita/30*FS$4+(BQ124+BS124)*Crechee/30*FS$4,IF(C121=1,IF(BQ121+BQ122+BQ123+BR121+BR122+BR123+BS121+BS122+BS123+BT121+BT122+BT123&lt;=15,(BQ121+BQ122+BQ123+BS121+BS122+BS123)*Percapita/30*FS$4,IF(BQ121+BQ122+BQ123+BR121+BR122+BR123+BS121+BS122+BS123+BT121+BT122+BT123&gt;=16,Fixo/30*FS$4+(BQ121+BQ122+BQ123+BR121+BR122+BR123+BS121+BS122+BS123+BT121+BT122-16)*Percapita/30*FS$4))))))</f>
        <v>0</v>
      </c>
      <c r="FT121" s="177">
        <f>IF(C121=4,SUM(BU121+BU122+BU123+BW121+BW122+BW123)*Percapita/30*FT$4+(BV121+BV122+BV123+BX121+BX122+BX123)*Cadeirante/30*FT$4,IF(C121=3,IF(BU124+BW124=10,Fixo/30*FT$4+(BU121+BU122+BU123+BW121+BW122+BW123)*Percapita/30*FT$4+(BV124+BX124)*Cadeirante/30*FT$4,IF(BU124+BW124&lt;=9,(BU124+BW124)*Crechee/30*FT$4)+(BV124+BX124)*Cadeirante/30*FT$4+(BU121+BU122+BU123+BW121+BW122+BW123)*Percapita/30*FT$4)+IF(BU124+BW124&gt;=11,Fixo/30*FT$4+(BU124+BW124-10)*Crechee/30*FT$4,0),IF(C121=2,IF(BV121+BV122+BV123+BV124+BX121+BX122+BX123+BX124=1,Cadeirante/30*FT$4,IF(BV121+BV122+BV123+BV124+BX121+BX122+BX123+BX124=2,Fixo/30*FT$4,IF(BV121+BV122+BV123+BV124+BX121+BX122+BX123+BX124&gt;2,Fixo/30*FT$4+(BV121+BV122+BV123+BV124+BX121+BX122+BX123+BX124-2)*Cadeirante/30*FT$4)))+(BU121+BU122+BU123+BW121+BW122+BW123)*Percapita/30*FT$4+(BU124+BW124)*Crechee/30*FT$4,IF(C121=1,IF(BU121+BU122+BU123+BV121+BV122+BV123+BW121+BW122+BW123+BX121+BX122+BX123&lt;=15,(BU121+BU122+BU123+BW121+BW122+BW123)*Percapita/30*FT$4,IF(BU121+BU122+BU123+BV121+BV122+BV123+BW121+BW122+BW123+BX121+BX122+BX123&gt;=16,Fixo/30*FT$4+(BU121+BU122+BU123+BV121+BV122+BV123+BW121+BW122+BW123+BX121+BX122-16)*Percapita/30*FT$4))))))</f>
        <v>0</v>
      </c>
      <c r="FU121" s="177">
        <f>IF(C121=4,SUM(BY121+BY122+BY123+CA121+CA122+CA123)*Percapita/30*FU$4+(BZ121+BZ122+BZ123+CB121+CB122+CB123)*Cadeirante/30*FU$4,IF(C121=3,IF(BY124+CA124=10,Fixo/30*FU$4+(BY121+BY122+BY123+CA121+CA122+CA123)*Percapita/30*FU$4+(BZ124+CB124)*Cadeirante/30*FU$4,IF(BY124+CA124&lt;=9,(BY124+CA124)*Crechee/30*FU$4)+(BZ124+CB124)*Cadeirante/30*FU$4+(BY121+BY122+BY123+CA121+CA122+CA123)*Percapita/30*FU$4)+IF(BY124+CA124&gt;=11,Fixo/30*FU$4+(BY124+CA124-10)*Crechee/30*FU$4,0),IF(C121=2,IF(BZ121+BZ122+BZ123+BZ124+CB121+CB122+CB123+CB124=1,Cadeirante/30*FU$4,IF(BZ121+BZ122+BZ123+BZ124+CB121+CB122+CB123+CB124=2,Fixo/30*FU$4,IF(BZ121+BZ122+BZ123+BZ124+CB121+CB122+CB123+CB124&gt;2,Fixo/30*FU$4+(BZ121+BZ122+BZ123+BZ124+CB121+CB122+CB123+CB124-2)*Cadeirante/30*FU$4)))+(BY121+BY122+BY123+CA121+CA122+CA123)*Percapita/30*FU$4+(BY124+CA124)*Crechee/30*FU$4,IF(C121=1,IF(BY121+BY122+BY123+BZ121+BZ122+BZ123+CA121+CA122+CA123+CB121+CB122+CB123&lt;=15,(BY121+BY122+BY123+CA121+CA122+CA123)*Percapita/30*FU$4,IF(BY121+BY122+BY123+BZ121+BZ122+BZ123+CA121+CA122+CA123+CB121+CB122+CB123&gt;=16,Fixo/30*FU$4+(BY121+BY122+BY123+BZ121+BZ122+BZ123+CA121+CA122+CA123+CB121+CB122-16)*Percapita/30*FU$4))))))</f>
        <v>0</v>
      </c>
      <c r="FV121" s="177">
        <f>IF(C121=4,SUM(CC121+CC122+CC123+CE121+CE122+CE123)*Percapita/30*FV$4+(CD121+CD122+CD123+CF121+CF122+CF123)*Cadeirante/30*FV$4,IF(C121=3,IF(CC124+CE124=10,Fixo/30*FV$4+(CC121+CC122+CC123+CE121+CE122+CE123)*Percapita/30*FV$4+(CD124+CF124)*Cadeirante/30*FV$4,IF(CC124+CE124&lt;=9,(CC124+CE124)*Crechee/30*FV$4)+(CD124+CF124)*Cadeirante/30*FV$4+(CC121+CC122+CC123+CE121+CE122+CE123)*Percapita/30*FV$4)+IF(CC124+CE124&gt;=11,Fixo/30*FV$4+(CC124+CE124-10)*Crechee/30*FV$4,0),IF(C121=2,IF(CD121+CD122+CD123+CD124+CF121+CF122+CF123+CF124=1,Cadeirante/30*FV$4,IF(CD121+CD122+CD123+CD124+CF121+CF122+CF123+CF124=2,Fixo/30*FV$4,IF(CD121+CD122+CD123+CD124+CF121+CF122+CF123+CF124&gt;2,Fixo/30*FV$4+(CD121+CD122+CD123+CD124+CF121+CF122+CF123+CF124-2)*Cadeirante/30*FV$4)))+(CC121+CC122+CC123+CE121+CE122+CE123)*Percapita/30*FV$4+(CC124+CE124)*Crechee/30*FV$4,IF(C121=1,IF(CC121+CC122+CC123+CD121+CD122+CD123+CE121+CE122+CE123+CF121+CF122+CF123&lt;=15,(CC121+CC122+CC123+CE121+CE122+CE123)*Percapita/30*FV$4,IF(CC121+CC122+CC123+CD121+CD122+CD123+CE121+CE122+CE123+CF121+CF122+CF123&gt;=16,Fixo/30*FV$4+(CC121+CC122+CC123+CD121+CD122+CD123+CE121+CE122+CE123+CF121+CF122-16)*Percapita/30*FV$4))))))</f>
        <v>0</v>
      </c>
      <c r="FW121" s="177">
        <f>IF(C121=4,SUM(CG121+CG122+CG123+CI121+CI122+CI123)*Percapita/30*FW$4+(CH121+CH122+CH123+CJ121+CJ122+CJ123)*Cadeirante/30*FW$4,IF(C121=3,IF(CG124+CI124=10,Fixo/30*FW$4+(CG121+CG122+CG123+CI121+CI122+CI123)*Percapita/30*FW$4+(CH124+CJ124)*Cadeirante/30*FW$4,IF(CG124+CI124&lt;=9,(CG124+CI124)*Crechee/30*FW$4)+(CH124+CJ124)*Cadeirante/30*FW$4+(CG121+CG122+CG123+CI121+CI122+CI123)*Percapita/30*FW$4)+IF(CG124+CI124&gt;=11,Fixo/30*FW$4+(CG124+CI124-10)*Crechee/30*FW$4,0),IF(C121=2,IF(CH121+CH122+CH123+CH124+CJ121+CJ122+CJ123+CJ124=1,Cadeirante/30*FW$4,IF(CH121+CH122+CH123+CH124+CJ121+CJ122+CJ123+CJ124=2,Fixo/30*FW$4,IF(CH121+CH122+CH123+CH124+CJ121+CJ122+CJ123+CJ124&gt;2,Fixo/30*FW$4+(CH121+CH122+CH123+CH124+CJ121+CJ122+CJ123+CJ124-2)*Cadeirante/30*FW$4)))+(CG121+CG122+CG123+CI121+CI122+CI123)*Percapita/30*FW$4+(CG124+CI124)*Crechee/30*FW$4,IF(C121=1,IF(CG121+CG122+CG123+CH121+CH122+CH123+CI121+CI122+CI123+CJ121+CJ122+CJ123&lt;=15,(CG121+CG122+CG123+CI121+CI122+CI123)*Percapita/30*FW$4,IF(CG121+CG122+CG123+CH121+CH122+CH123+CI121+CI122+CI123+CJ121+CJ122+CJ123&gt;=16,Fixo/30*FW$4+(CG121+CG122+CG123+CH121+CH122+CH123+CI121+CI122+CI123+CJ121+CJ122-16)*Percapita/30*FW$4))))))</f>
        <v>0</v>
      </c>
      <c r="FX121" s="177">
        <f>IF(C121=4,SUM(CK121+CK122+CK123+CM121+CM122+CM123)*Percapita/30*FX$4+(CL121+CL122+CL123+CN121+CN122+CN123)*Cadeirante/30*FX$4,IF(C121=3,IF(CK124+CM124=10,Fixo/30*FX$4+(CK121+CK122+CK123+CM121+CM122+CM123)*Percapita/30*FX$4+(CL124+CN124)*Cadeirante/30*FX$4,IF(CK124+CM124&lt;=9,(CK124+CM124)*Crechee/30*FX$4)+(CL124+CN124)*Cadeirante/30*FX$4+(CK121+CK122+CK123+CM121+CM122+CM123)*Percapita/30*FX$4)+IF(CK124+CM124&gt;=11,Fixo/30*FX$4+(CK124+CM124-10)*Crechee/30*FX$4,0),IF(C121=2,IF(CL121+CL122+CL123+CL124+CN121+CN122+CN123+CN124=1,Cadeirante/30*FX$4,IF(CL121+CL122+CL123+CL124+CN121+CN122+CN123+CN124=2,Fixo/30*FX$4,IF(CL121+CL122+CL123+CL124+CN121+CN122+CN123+CN124&gt;2,Fixo/30*FX$4+(CL121+CL122+CL123+CL124+CN121+CN122+CN123+CN124-2)*Cadeirante/30*FX$4)))+(CK121+CK122+CK123+CM121+CM122+CM123)*Percapita/30*FX$4+(CK124+CM124)*Crechee/30*FX$4,IF(C121=1,IF(CK121+CK122+CK123+CL121+CL122+CL123+CM121+CM122+CM123+CN121+CN122+CN123&lt;=15,(CK121+CK122+CK123+CM121+CM122+CM123)*Percapita/30*FX$4,IF(CK121+CK122+CK123+CL121+CL122+CL123+CM121+CM122+CM123+CN121+CN122+CN123&gt;=16,Fixo/30*FX$4+(CK121+CK122+CK123+CL121+CL122+CL123+CM121+CM122+CM123+CN121+CN122-16)*Percapita/30*FX$4))))))</f>
        <v>0</v>
      </c>
      <c r="FY121" s="177">
        <f>IF(C121=4,SUM(CO121+CO122+CO123+CQ121+CQ122+CQ123)*Percapita/30*FY$4+(CP121+CP122+CP123+CR121+CR122+CR123)*Cadeirante/30*FY$4,IF(C121=3,IF(CO124+CQ124=10,Fixo/30*FY$4+(CO121+CO122+CO123+CQ121+CQ122+CQ123)*Percapita/30*FY$4+(CP124+CR124)*Cadeirante/30*FY$4,IF(CO124+CQ124&lt;=9,(CO124+CQ124)*Crechee/30*FY$4)+(CP124+CR124)*Cadeirante/30*FY$4+(CO121+CO122+CO123+CQ121+CQ122+CQ123)*Percapita/30*FY$4)+IF(CO124+CQ124&gt;=11,Fixo/30*FY$4+(CO124+CQ124-10)*Crechee/30*FY$4,0),IF(C121=2,IF(CP121+CP122+CP123+CP124+CR121+CR122+CR123+CR124=1,Cadeirante/30*FY$4,IF(CP121+CP122+CP123+CP124+CR121+CR122+CR123+CR124=2,Fixo/30*FY$4,IF(CP121+CP122+CP123+CP124+CR121+CR122+CR123+CR124&gt;2,Fixo/30*FY$4+(CP121+CP122+CP123+CP124+CR121+CR122+CR123+CR124-2)*Cadeirante/30*FY$4)))+(CO121+CO122+CO123+CQ121+CQ122+CQ123)*Percapita/30*FY$4+(CO124+CQ124)*Crechee/30*FY$4,IF(C121=1,IF(CO121+CO122+CO123+CP121+CP122+CP123+CQ121+CQ122+CQ123+CR121+CR122+CR123&lt;=15,(CO121+CO122+CO123+CQ121+CQ122+CQ123)*Percapita/30*FY$4,IF(CO121+CO122+CO123+CP121+CP122+CP123+CQ121+CQ122+CQ123+CR121+CR122+CR123&gt;=16,Fixo/30*FY$4+(CO121+CO122+CO123+CP121+CP122+CP123+CQ121+CQ122+CQ123+CR121+CR122-16)*Percapita/30*FY$4))))))</f>
        <v>0</v>
      </c>
      <c r="FZ121" s="177">
        <f>IF(C121=4,SUM(CS121+CS122+CS123+CU121+CU122+CU123)*Percapita/30*FZ$4+(CT121+CT122+CT123+CV121+CV122+CV123)*Cadeirante/30*FZ$4,IF(C121=3,IF(CS124+CU124=10,Fixo/30*FZ$4+(CS121+CS122+CS123+CU121+CU122+CU123)*Percapita/30*FZ$4+(CT124+CV124)*Cadeirante/30*FZ$4,IF(CS124+CU124&lt;=9,(CS124+CU124)*Crechee/30*FZ$4)+(CT124+CV124)*Cadeirante/30*FZ$4+(CS121+CS122+CS123+CU121+CU122+CU123)*Percapita/30*FZ$4)+IF(CS124+CU124&gt;=11,Fixo/30*FZ$4+(CS124+CU124-10)*Crechee/30*FZ$4,0),IF(C121=2,IF(CT121+CT122+CT123+CT124+CV121+CV122+CV123+CV124=1,Cadeirante/30*FZ$4,IF(CT121+CT122+CT123+CT124+CV121+CV122+CV123+CV124=2,Fixo/30*FZ$4,IF(CT121+CT122+CT123+CT124+CV121+CV122+CV123+CV124&gt;2,Fixo/30*FZ$4+(CT121+CT122+CT123+CT124+CV121+CV122+CV123+CV124-2)*Cadeirante/30*FZ$4)))+(CS121+CS122+CS123+CU121+CU122+CU123)*Percapita/30*FZ$4+(CS124+CU124)*Crechee/30*FZ$4,IF(C121=1,IF(CS121+CS122+CS123+CT121+CT122+CT123+CU121+CU122+CU123+CV121+CV122+CV123&lt;=15,(CS121+CS122+CS123+CU121+CU122+CU123)*Percapita/30*FZ$4,IF(CS121+CS122+CS123+CT121+CT122+CT123+CU121+CU122+CU123+CV121+CV122+CV123&gt;=16,Fixo/30*FZ$4+(CS121+CS122+CS123+CT121+CT122+CT123+CU121+CU122+CU123+CV121+CV122-16)*Percapita/30*FZ$4))))))</f>
        <v>-128.41000000000003</v>
      </c>
      <c r="GA121" s="177">
        <f>IF(C121=4,SUM(CW121+CW122+CW123+CY121+CY122+CY123)*Percapita/30*GA$4+(CX121+CX122+CX123+CZ121+CZ122+CZ123)*Cadeirante/30*GA$4,IF(C121=3,IF(CW124+CY124=10,Fixo/30*GA$4+(CW121+CW122+CW123+CY121+CY122+CY123)*Percapita/30*GA$4+(CX124+CZ124)*Cadeirante/30*GA$4,IF(CW124+CY124&lt;=9,(CW124+CY124)*Crechee/30*GA$4)+(CX124+CZ124)*Cadeirante/30*GA$4+(CW121+CW122+CW123+CY121+CY122+CY123)*Percapita/30*GA$4)+IF(CW124+CY124&gt;=11,Fixo/30*GA$4+(CW124+CY124-10)*Crechee/30*GA$4,0),IF(C121=2,IF(CX121+CX122+CX123+CX124+CZ121+CZ122+CZ123+CZ124=1,Cadeirante/30*GA$4,IF(CX121+CX122+CX123+CX124+CZ121+CZ122+CZ123+CZ124=2,Fixo/30*GA$4,IF(CX121+CX122+CX123+CX124+CZ121+CZ122+CZ123+CZ124&gt;2,Fixo/30*GA$4+(CX121+CX122+CX123+CX124+CZ121+CZ122+CZ123+CZ124-2)*Cadeirante/30*GA$4)))+(CW121+CW122+CW123+CY121+CY122+CY123)*Percapita/30*GA$4+(CW124+CY124)*Crechee/30*GA$4,IF(C121=1,IF(CW121+CW122+CW123+CX121+CX122+CX123+CY121+CY122+CY123+CZ121+CZ122+CZ123&lt;=15,(CW121+CW122+CW123+CY121+CY122+CY123)*Percapita/30*GA$4,IF(CW121+CW122+CW123+CX121+CX122+CX123+CY121+CY122+CY123+CZ121+CZ122+CZ123&gt;=16,Fixo/30*GA$4+(CW121+CW122+CW123+CX121+CX122+CX123+CY121+CY122+CY123+CZ121+CZ122-16)*Percapita/30*GA$4))))))</f>
        <v>-115.56900000000002</v>
      </c>
      <c r="GB121" s="177">
        <f>IF(C121=4,SUM(DA121+DA122+DA123+DC121+DC122+DC123)*Percapita/30*GB$4+(DB121+DB122+DB123+DD121+DD122+DD123)*Cadeirante/30*GB$4,IF(C121=3,IF(DA124+DC124=10,Fixo/30*GB$4+(DA121+DA122+DA123+DC121+DC122+DC123)*Percapita/30*GB$4+(DB124+DD124)*Cadeirante/30*GB$4,IF(DA124+DC124&lt;=9,(DA124+DC124)*Crechee/30*GB$4)+(DB124+DD124)*Cadeirante/30*GB$4+(DA121+DA122+DA123+DC121+DC122+DC123)*Percapita/30*GB$4)+IF(DA124+DC124&gt;=11,Fixo/30*GB$4+(DA124+DC124-10)*Crechee/30*GB$4,0),IF(C121=2,IF(DB121+DB122+DB123+DB124+DD121+DD122+DD123+DD124=1,Cadeirante/30*GB$4,IF(DB121+DB122+DB123+DB124+DD121+DD122+DD123+DD124=2,Fixo/30*GB$4,IF(DB121+DB122+DB123+DB124+DD121+DD122+DD123+DD124&gt;2,Fixo/30*GB$4+(DB121+DB122+DB123+DB124+DD121+DD122+DD123+DD124-2)*Cadeirante/30*GB$4)))+(DA121+DA122+DA123+DC121+DC122+DC123)*Percapita/30*GB$4+(DA124+DC124)*Crechee/30*GB$4,IF(C121=1,IF(DA121+DA122+DA123+DB121+DB122+DB123+DC121+DC122+DC123+DD121+DD122+DD123&lt;=15,(DA121+DA122+DA123+DC121+DC122+DC123)*Percapita/30*GB$4,IF(DA121+DA122+DA123+DB121+DB122+DB123+DC121+DC122+DC123+DD121+DD122+DD123&gt;=16,Fixo/30*GB$4+(DA121+DA122+DA123+DB121+DB122+DB123+DC121+DC122+DC123+DD121+DD122-16)*Percapita/30*GB$4))))))</f>
        <v>0</v>
      </c>
      <c r="GC121" s="177">
        <f>IF(C121=4,SUM(DE121+DE122+DE123+DG121+DG122+DG123)*Percapita/30*GC$4+(DF121+DF122+DF123+DH121+DH122+DH123)*Cadeirante/30*GC$4,IF(C121=3,IF(DE124+DG124=10,Fixo/30*GC$4+(DE121+DE122+DE123+DG121+DG122+DG123)*Percapita/30*GC$4+(DF124+DH124)*Cadeirante/30*GC$4,IF(DE124+DG124&lt;=9,(DE124+DG124)*Crechee/30*GC$4)+(DF124+DH124)*Cadeirante/30*GC$4+(DE121+DE122+DE123+DG121+DG122+DG123)*Percapita/30*GC$4)+IF(DE124+DG124&gt;=11,Fixo/30*GC$4+(DE124+DG124-10)*Crechee/30*GC$4,0),IF(C121=2,IF(DF121+DF122+DF123+DF124+DH121+DH122+DH123+DH124=1,Cadeirante/30*GC$4,IF(DF121+DF122+DF123+DF124+DH121+DH122+DH123+DH124=2,Fixo/30*GC$4,IF(DF121+DF122+DF123+DF124+DH121+DH122+DH123+DH124&gt;2,Fixo/30*GC$4+(DF121+DF122+DF123+DF124+DH121+DH122+DH123+DH124-2)*Cadeirante/30*GC$4)))+(DE121+DE122+DE123+DG121+DG122+DG123)*Percapita/30*GC$4+(DE124+DG124)*Crechee/30*GC$4,IF(C121=1,IF(DE121+DE122+DE123+DF121+DF122+DF123+DG121+DG122+DG123+DH121+DH122+DH123&lt;=15,(DE121+DE122+DE123+DG121+DG122+DG123)*Percapita/30*GC$4,IF(DE121+DE122+DE123+DF121+DF122+DF123+DG121+DG122+DG123+DH121+DH122+DH123&gt;=16,Fixo/30*GC$4+(DE121+DE122+DE123+DF121+DF122+DF123+DG121+DG122+DG123+DH121+DH122-16)*Percapita/30*GC$4))))))</f>
        <v>0</v>
      </c>
      <c r="GD121" s="177">
        <f>IF(C121=4,SUM(DI121+DI122+DI123+DK121+DK122+DK123)*Percapita/30*GD$4+(DJ121+DJ122+DJ123+DL121+DL122+DL123)*Cadeirante/30*GD$4,IF(C121=3,IF(DI124+DK124=10,Fixo/30*GD$4+(DI121+DI122+DI123+DK121+DK122+DK123)*Percapita/30*GD$4+(DJ124+DL124)*Cadeirante/30*GD$4,IF(DI124+DK124&lt;=9,(DI124+DK124)*Crechee/30*GD$4)+(DJ124+DL124)*Cadeirante/30*GD$4+(DI121+DI122+DI123+DK121+DK122+DK123)*Percapita/30*GD$4)+IF(DI124+DK124&gt;=11,Fixo/30*GD$4+(DI124+DK124-10)*Crechee/30*GD$4,0),IF(C121=2,IF(DJ121+DJ122+DJ123+DJ124+DL121+DL122+DL123+DL124=1,Cadeirante/30*GD$4,IF(DJ121+DJ122+DJ123+DJ124+DL121+DL122+DL123+DL124=2,Fixo/30*GD$4,IF(DJ121+DJ122+DJ123+DJ124+DL121+DL122+DL123+DL124&gt;2,Fixo/30*GD$4+(DJ121+DJ122+DJ123+DJ124+DL121+DL122+DL123+DL124-2)*Cadeirante/30*GD$4)))+(DI121+DI122+DI123+DK121+DK122+DK123)*Percapita/30*GD$4+(DI124+DK124)*Crechee/30*GD$4,IF(C121=1,IF(DI121+DI122+DI123+DJ121+DJ122+DJ123+DK121+DK122+DK123+DL121+DL122+DL123&lt;=15,(DI121+DI122+DI123+DK121+DK122+DK123)*Percapita/30*GD$4,IF(DI121+DI122+DI123+DJ121+DJ122+DJ123+DK121+DK122+DK123+DL121+DL122+DL123&gt;=16,Fixo/30*GD$4+(DI121+DI122+DI123+DJ121+DJ122+DJ123+DK121+DK122+DK123+DL121+DL122-16)*Percapita/30*GD$4))))))</f>
        <v>0</v>
      </c>
      <c r="GE121" s="177">
        <f>IF(C121=4,SUM(DM121+DM122+DM123+DO121+DO122+DO123)*Percapita/30*GE$4+(DN121+DN122+DN123+DP121+DP122+DP123)*Cadeirante/30*GE$4,IF(C121=3,IF(DM124+DO124=10,Fixo/30*GE$4+(DM121+DM122+DM123+DO121+DO122+DO123)*Percapita/30*GE$4+(DN124+DP124)*Cadeirante/30*GE$4,IF(DM124+DO124&lt;=9,(DM124+DO124)*Crechee/30*GE$4)+(DN124+DP124)*Cadeirante/30*GE$4+(DM121+DM122+DM123+DO121+DO122+DO123)*Percapita/30*GE$4)+IF(DM124+DO124&gt;=11,Fixo/30*GE$4+(DM124+DO124-10)*Crechee/30*GE$4,0),IF(C121=2,IF(DN121+DN122+DN123+DN124+DP121+DP122+DP123+DP124=1,Cadeirante/30*GE$4,IF(DN121+DN122+DN123+DN124+DP121+DP122+DP123+DP124=2,Fixo/30*GE$4,IF(DN121+DN122+DN123+DN124+DP121+DP122+DP123+DP124&gt;2,Fixo/30*GE$4+(DN121+DN122+DN123+DN124+DP121+DP122+DP123+DP124-2)*Cadeirante/30*GE$4)))+(DM121+DM122+DM123+DO121+DO122+DO123)*Percapita/30*GE$4+(DM124+DO124)*Crechee/30*GE$4,IF(C121=1,IF(DM121+DM122+DM123+DN121+DN122+DN123+DO121+DO122+DO123+DP121+DP122+DP123&lt;=15,(DM121+DM122+DM123+DO121+DO122+DO123)*Percapita/30*GE$4,IF(DM121+DM122+DM123+DN121+DN122+DN123+DO121+DO122+DO123+DP121+DP122+DP123&gt;=16,Fixo/30*GE$4+(DM121+DM122+DM123+DN121+DN122+DN123+DO121+DO122+DO123+DP121+DP122-16)*Percapita/30*GE$4))))))</f>
        <v>0</v>
      </c>
      <c r="GF121" s="177">
        <f>IF(C121=4,SUM(DQ121+DQ122+DQ123+DS121+DS122+DS123)*Percapita/30*GF$4+(DR121+DR122+DR123+DT121+DT122+DT123)*Cadeirante/30*GF$4,IF(C121=3,IF(DQ124+DS124=10,Fixo/30*GF$4+(DQ121+DQ122+DQ123+DS121+DS122+DS123)*Percapita/30*GF$4+(DR124+DT124)*Cadeirante/30*GF$4,IF(DQ124+DS124&lt;=9,(DQ124+DS124)*Crechee/30*GF$4)+(DR124+DT124)*Cadeirante/30*GF$4+(DQ121+DQ122+DQ123+DS121+DS122+DS123)*Percapita/30*GF$4)+IF(DQ124+DS124&gt;=11,Fixo/30*GF$4+(DQ124+DS124-10)*Crechee/30*GF$4,0),IF(C121=2,IF(DR121+DR122+DR123+DR124+DT121+DT122+DT123+DT124=1,Cadeirante/30*GF$4,IF(DR121+DR122+DR123+DR124+DT121+DT122+DT123+DT124=2,Fixo/30*GF$4,IF(DR121+DR122+DR123+DR124+DT121+DT122+DT123+DT124&gt;2,Fixo/30*GF$4+(DR121+DR122+DR123+DR124+DT121+DT122+DT123+DT124-2)*Cadeirante/30*GF$4)))+(DQ121+DQ122+DQ123+DS121+DS122+DS123)*Percapita/30*GF$4+(DQ124+DS124)*Crechee/30*GF$4,IF(C121=1,IF(DQ121+DQ122+DQ123+DR121+DR122+DR123+DS121+DS122+DS123+DT121+DT122+DT123&lt;=15,(DQ121+DQ122+DQ123+DS121+DS122+DS123)*Percapita/30*GF$4,IF(DQ121+DQ122+DQ123+DR121+DR122+DR123+DS121+DS122+DS123+DT121+DT122+DT123&gt;=16,Fixo/30*GF$4+(DQ121+DQ122+DQ123+DR121+DR122+DR123+DS121+DS122+DS123+DT121+DT122-16)*Percapita/30*GF$4))))))</f>
        <v>0</v>
      </c>
      <c r="GG121" s="177">
        <f>IF(C121=4,SUM(DU121+DU122+DU123+DW121+DW122+DW123)*Percapita/30*GG$4+(DV121+DV122+DV123+DX121+DX122+DX123)*Cadeirante/30*GG$4,IF(C121=3,IF(DU124+DW124=10,Fixo/30*GG$4+(DU121+DU122+DU123+DW121+DW122+DW123)*Percapita/30*GG$4+(DV124+DX124)*Cadeirante/30*GG$4,IF(DU124+DW124&lt;=9,(DU124+DW124)*Crechee/30*GG$4)+(DV124+DX124)*Cadeirante/30*GG$4+(DU121+DU122+DU123+DW121+DW122+DW123)*Percapita/30*GG$4)+IF(DU124+DW124&gt;=11,Fixo/30*GG$4+(DU124+DW124-10)*Crechee/30*GG$4,0),IF(C121=2,IF(DV121+DV122+DV123+DV124+DX121+DX122+DX123+DX124=1,Cadeirante/30*GG$4,IF(DV121+DV122+DV123+DV124+DX121+DX122+DX123+DX124=2,Fixo/30*GG$4,IF(DV121+DV122+DV123+DV124+DX121+DX122+DX123+DX124&gt;2,Fixo/30*GG$4+(DV121+DV122+DV123+DV124+DX121+DX122+DX123+DX124-2)*Cadeirante/30*GG$4)))+(DU121+DU122+DU123+DW121+DW122+DW123)*Percapita/30*GG$4+(DU124+DW124)*Crechee/30*GG$4,IF(C121=1,IF(DU121+DU122+DU123+DV121+DV122+DV123+DW121+DW122+DW123+DX121+DX122+DX123&lt;=15,(DU121+DU122+DU123+DW121+DW122+DW123)*Percapita/30*GG$4,IF(DU121+DU122+DU123+DV121+DV122+DV123+DW121+DW122+DW123+DX121+DX122+DX123&gt;=16,Fixo/30*GG$4+(DU121+DU122+DU123+DV121+DV122+DV123+DW121+DW122+DW123+DX121+DX122-16)*Percapita/30*GG$4))))))</f>
        <v>0</v>
      </c>
      <c r="GH121" s="177">
        <f>IF(C121=4,SUM(DY121+DY122+DY123+EA121+EA122+EA123)*Percapita/30*GH$4+(DZ121+DZ122+DZ123+EB121+EB122+EB123)*Cadeirante/30*GH$4,IF(C121=3,IF(DY124+EA124=10,Fixo/30*GH$4+(DY121+DY122+DY123+EA121+EA122+EA123)*Percapita/30*GH$4+(DZ124+EB124)*Cadeirante/30*GH$4,IF(DY124+EA124&lt;=9,(DY124+EA124)*Crechee/30*GH$4)+(DZ124+EB124)*Cadeirante/30*GH$4+(DY121+DY122+DY123+EA121+EA122+EA123)*Percapita/30*GH$4)+IF(DY124+EA124&gt;=11,Fixo/30*GH$4+(DY124+EA124-10)*Crechee/30*GH$4,0),IF(C121=2,IF(DZ121+DZ122+DZ123+DZ124+EB121+EB122+EB123+EB124=1,Cadeirante/30*GH$4,IF(DZ121+DZ122+DZ123+DZ124+EB121+EB122+EB123+EB124=2,Fixo/30*GH$4,IF(DZ121+DZ122+DZ123+DZ124+EB121+EB122+EB123+EB124&gt;2,Fixo/30*GH$4+(DZ121+DZ122+DZ123+DZ124+EB121+EB122+EB123+EB124-2)*Cadeirante/30*GH$4)))+(DY121+DY122+DY123+EA121+EA122+EA123)*Percapita/30*GH$4+(DY124+EA124)*Crechee/30*GH$4,IF(C121=1,IF(DY121+DY122+DY123+DZ121+DZ122+DZ123+EA121+EA122+EA123+EB121+EB122+EB123&lt;=15,(DY121+DY122+DY123+EA121+EA122+EA123)*Percapita/30*GH$4,IF(DY121+DY122+DY123+DZ121+DZ122+DZ123+EA121+EA122+EA123+EB121+EB122+EB123&gt;=16,Fixo/30*GH$4+(DY121+DY122+DY123+DZ121+DZ122+DZ123+EA121+EA122+EA123+EB121+EB122-16)*Percapita/30*GH$4))))))</f>
        <v>0</v>
      </c>
      <c r="GI121" s="177">
        <f>IF(C121=4,SUM(EC121+EC122+EC123+EE121+EE122+EE123)*Percapita/30*GI$4+(ED121+ED122+ED123+EF121+EF122+EF123)*Cadeirante/30*GI$4,IF(C121=3,IF(EC124+EE124=10,Fixo/30*GI$4+(EC121+EC122+EC123+EE121+EE122+EE123)*Percapita/30*GI$4+(ED124+EF124)*Cadeirante/30*GI$4,IF(EC124+EE124&lt;=9,(EC124+EE124)*Crechee/30*GI$4)+(ED124+EF124)*Cadeirante/30*GI$4+(EC121+EC122+EC123+EE121+EE122+EE123)*Percapita/30*GI$4)+IF(EC124+EE124&gt;=11,Fixo/30*GI$4+(EC124+EE124-10)*Crechee/30*GI$4,0),IF(C121=2,IF(ED121+ED122+ED123+ED124+EF121+EF122+EF123+EF124=1,Cadeirante/30*GI$4,IF(ED121+ED122+ED123+ED124+EF121+EF122+EF123+EF124=2,Fixo/30*GI$4,IF(ED121+ED122+ED123+ED124+EF121+EF122+EF123+EF124&gt;2,Fixo/30*GI$4+(ED121+ED122+ED123+ED124+EF121+EF122+EF123+EF124-2)*Cadeirante/30*GI$4)))+(EC121+EC122+EC123+EE121+EE122+EE123)*Percapita/30*GI$4+(EC124+EE124)*Crechee/30*GI$4,IF(C121=1,IF(EC121+EC122+EC123+ED121+ED122+ED123+EE121+EE122+EE123+EF121+EF122+EF123&lt;=15,(EC121+EC122+EC123+EE121+EE122+EE123)*Percapita/30*GI$4,IF(EC121+EC122+EC123+ED121+ED122+ED123+EE121+EE122+EE123+EF121+EF122+EF123&gt;=16,Fixo/30*GI$4+(EC121+EC122+EC123+ED121+ED122+ED123+EE121+EE122+EE123+EF121+EF122-16)*Percapita/30*GI$4))))))</f>
        <v>0</v>
      </c>
      <c r="GJ121" s="177">
        <f>IF(C121=4,SUM(EG121+EG122+EG123+EI121+EI122+EI123)*Percapita/30*GJ$4+(EH121+EH122+EH123+EJ121+EJ122+EJ123)*Cadeirante/30*GJ$4,IF(C121=3,IF(EG124+EI124=10,Fixo/30*GJ$4+(EG121+EG122+EG123+EI121+EI122+EI123)*Percapita/30*GJ$4+(EH124+EJ124)*Cadeirante/30*GJ$4,IF(EG124+EI124&lt;=9,(EG124+EI124)*Crechee/30*GJ$4)+(EH124+EJ124)*Cadeirante/30*GJ$4+(EG121+EG122+EG123+EI121+EI122+EI123)*Percapita/30*GJ$4)+IF(EG124+EI124&gt;=11,Fixo/30*GJ$4+(EG124+EI124-10)*Crechee/30*GJ$4,0),IF(C121=2,IF(EH121+EH122+EH123+EH124+EJ121+EJ122+EJ123+EJ124=1,Cadeirante/30*GJ$4,IF(EH121+EH122+EH123+EH124+EJ121+EJ122+EJ123+EJ124=2,Fixo/30*GJ$4,IF(EH121+EH122+EH123+EH124+EJ121+EJ122+EJ123+EJ124&gt;2,Fixo/30*GJ$4+(EH121+EH122+EH123+EH124+EJ121+EJ122+EJ123+EJ124-2)*Cadeirante/30*GJ$4)))+(EG121+EG122+EG123+EI121+EI122+EI123)*Percapita/30*GJ$4+(EG124+EI124)*Crechee/30*GJ$4,IF(C121=1,IF(EG121+EG122+EG123+EH121+EH122+EH123+EI121+EI122+EI123+EJ121+EJ122+EJ123&lt;=15,(EG121+EG122+EG123+EI121+EI122+EI123)*Percapita/30*GJ$4,IF(EG121+EG122+EG123+EH121+EH122+EH123+EI121+EI122+EI123+EJ121+EJ122+EJ123&gt;=16,Fixo/30*GJ$4+(EG121+EG122+EG123+EH121+EH122+EH123+EI121+EI122+EI123+EJ121+EJ122-16)*Percapita/30*GJ$4))))))</f>
        <v>0</v>
      </c>
      <c r="GK121" s="178"/>
      <c r="GL121" s="103">
        <f t="shared" si="102"/>
        <v>0</v>
      </c>
      <c r="GM121" s="124"/>
      <c r="GN121" s="104">
        <f>SUMIF(V121:V124,"&lt;0")*Cadeirante/30*GN$4+SUMIF(X121:X124,"&lt;0")*Cadeirante/30*GN$4</f>
        <v>0</v>
      </c>
      <c r="GO121" s="104">
        <f>SUMIF(Z121:Z124,"&lt;0")*Cadeirante/30*GO$4+SUMIF(AB121:AB124,"&lt;0")*Cadeirante/30*GO$4</f>
        <v>0</v>
      </c>
      <c r="GP121" s="104">
        <f>SUMIF(AD121:AD124,"&lt;0")*Cadeirante/30*GP$4+SUMIF(AF121:AF124,"&lt;0")*Cadeirante/30*GP$4</f>
        <v>0</v>
      </c>
      <c r="GQ121" s="104">
        <f>SUMIF(AH121:AH124,"&lt;0")*Cadeirante/30*GQ$4+SUMIF(AJ121:AJ124,"&lt;0")*Cadeirante/30*GQ$4</f>
        <v>0</v>
      </c>
      <c r="GR121" s="104">
        <f>SUMIF(AL121:AL124,"&lt;0")*Cadeirante/30*GR$4+SUMIF(AN121:AN124,"&lt;0")*Cadeirante/30*GR$4</f>
        <v>0</v>
      </c>
      <c r="GS121" s="104">
        <f>SUMIF(AP121:AP124,"&lt;0")*Cadeirante/30*GS$4+SUMIF(AR121:AR124,"&lt;0")*Cadeirante/30*GS$4</f>
        <v>0</v>
      </c>
      <c r="GT121" s="104">
        <f>SUMIF(AT121:AT124,"&lt;0")*Cadeirante/30*GT$4+SUMIF(AV121:AV124,"&lt;0")*Cadeirante/30*GT$4</f>
        <v>0</v>
      </c>
      <c r="GU121" s="104">
        <f>SUMIF(AX121:AX124,"&lt;0")*Cadeirante/30*GU$4+SUMIF(AZ121:AZ124,"&lt;0")*Cadeirante/30*GU$4</f>
        <v>0</v>
      </c>
      <c r="GV121" s="104">
        <f>SUMIF(BB121:BB124,"&lt;0")*Cadeirante/30*GV$4+SUMIF(BD121:BD124,"&lt;0")*Cadeirante/30*GV$4</f>
        <v>0</v>
      </c>
      <c r="GW121" s="104">
        <f>SUMIF(BF121:BF124,"&lt;0")*Cadeirante/30*GW$4+SUMIF(BH121:BH124,"&lt;0")*Cadeirante/30*GW$4</f>
        <v>0</v>
      </c>
      <c r="GX121" s="104">
        <f>SUMIF(BJ121:BJ124,"&lt;0")*Cadeirante/30*GX$4+SUMIF(BL121:BL124,"&lt;0")*Cadeirante/30*GX$4</f>
        <v>0</v>
      </c>
      <c r="GY121" s="104">
        <f>SUMIF(BN121:BN124,"&lt;0")*Cadeirante/30*GY$4+SUMIF(BP121:BP124,"&lt;0")*Cadeirante/30*GY$4</f>
        <v>0</v>
      </c>
      <c r="GZ121" s="104">
        <f>SUMIF(BR121:BR124,"&lt;0")*Cadeirante/30*GZ$4+SUMIF(BT121:BT124,"&lt;0")*Cadeirante/30*GZ$4</f>
        <v>0</v>
      </c>
      <c r="HA121" s="104">
        <f>SUMIF(BV121:BV124,"&lt;0")*Cadeirante/30*HA$4+SUMIF(BX121:BX124,"&lt;0")*Cadeirante/30*HA$4</f>
        <v>0</v>
      </c>
      <c r="HB121" s="104">
        <f>SUMIF(BZ121:BZ124,"&lt;0")*Cadeirante/30*HB$4+SUMIF(CB121:CB124,"&lt;0")*Cadeirante/30*HB$4</f>
        <v>0</v>
      </c>
      <c r="HC121" s="104">
        <f>SUMIF(CD121:CD124,"&lt;0")*Cadeirante/30*HC$4+SUMIF(CF121:CF124,"&lt;0")*Cadeirante/30*HC$4</f>
        <v>0</v>
      </c>
      <c r="HD121" s="104">
        <f>SUMIF(CH121:CH124,"&lt;0")*Cadeirante/30*HD$4+SUMIF(CJ121:CJ124,"&lt;0")*Cadeirante/30*HD$4</f>
        <v>0</v>
      </c>
      <c r="HE121" s="104">
        <f>SUMIF(CL121:CL124,"&lt;0")*Cadeirante/30*HE$4+SUMIF(CN121:CN124,"&lt;0")*Cadeirante/30*HE$4</f>
        <v>0</v>
      </c>
      <c r="HF121" s="104">
        <f>SUMIF(CP121:CP124,"&lt;0")*Cadeirante/30*HF$4+SUMIF(CR121:CR124,"&lt;0")*Cadeirante/30*HF$4</f>
        <v>0</v>
      </c>
      <c r="HG121" s="104">
        <f>SUMIF(CT121:CT124,"&lt;0")*Cadeirante/30*HG$4+SUMIF(CV121:CV124,"&lt;0")*Cadeirante/30*HG$4</f>
        <v>0</v>
      </c>
      <c r="HH121" s="104">
        <f>SUMIF(CX121:CX124,"&lt;0")*Cadeirante/30*HH$4+SUMIF(CZ121:CZ124,"&lt;0")*Cadeirante/30*HH$4</f>
        <v>0</v>
      </c>
      <c r="HI121" s="104">
        <f>SUMIF(DB121:DB124,"&lt;0")*Cadeirante/30*HI$4+SUMIF(DD121:DD124,"&lt;0")*Cadeirante/30*HI$4</f>
        <v>0</v>
      </c>
      <c r="HJ121" s="104">
        <f>SUMIF(DF121:DF124,"&lt;0")*Cadeirante/30*HJ$4+SUMIF(DH121:DH124,"&lt;0")*Cadeirante/30*HJ$4</f>
        <v>0</v>
      </c>
      <c r="HK121" s="104">
        <f>SUMIF(DJ121:DJ124,"&lt;0")*Cadeirante/30*HK$4+SUMIF(DL121:DL124,"&lt;0")*Cadeirante/30*HK$4</f>
        <v>0</v>
      </c>
      <c r="HL121" s="104">
        <f>SUMIF(DN121:DN124,"&lt;0")*Cadeirante/30*HL$4+SUMIF(DP121:DP124,"&lt;0")*Cadeirante/30*HL$4</f>
        <v>0</v>
      </c>
      <c r="HM121" s="104">
        <f>SUMIF(DR121:DR124,"&lt;0")*Cadeirante/30*HM$4+SUMIF(DT121:DT124,"&lt;0")*Cadeirante/30*HM$4</f>
        <v>0</v>
      </c>
      <c r="HN121" s="104">
        <f>SUMIF(DV121:DV124,"&lt;0")*Cadeirante/30*HN$4+SUMIF(DX121:DX124,"&lt;0")*Cadeirante/30*HN$4</f>
        <v>0</v>
      </c>
      <c r="HO121" s="104">
        <f>SUMIF(DZ121:DZ124,"&lt;0")*Cadeirante/30*HO$4+SUMIF(EB121:EB124,"&lt;0")*Cadeirante/30*HO$4</f>
        <v>0</v>
      </c>
      <c r="HP121" s="104">
        <f>SUMIF(ED121:ED124,"&lt;0")*Cadeirante/30*HP$4+SUMIF(EF121:EF124,"&lt;0")*Cadeirante/30*HP$4</f>
        <v>0</v>
      </c>
      <c r="HQ121" s="64"/>
      <c r="HR121" s="64"/>
      <c r="HS121" s="64"/>
      <c r="HT121" s="64"/>
      <c r="HU121" s="64"/>
      <c r="HV121" s="64"/>
      <c r="HW121" s="176">
        <v>17629.309999999998</v>
      </c>
      <c r="HX121" s="64"/>
      <c r="HY121" s="280">
        <f>IF(ISTEXT(EM121), VALUE(EM121), EM121)</f>
        <v>0</v>
      </c>
      <c r="HZ121" s="280">
        <f>IF(ISTEXT(EN121), VALUE(EN121), EN121)</f>
        <v>0</v>
      </c>
      <c r="IA121" s="280">
        <f>IF(ISTEXT(EO121), VALUE(EO121), EO121)</f>
        <v>0</v>
      </c>
      <c r="IB121" s="64" t="b">
        <f>HW121=FE121</f>
        <v>0</v>
      </c>
      <c r="IC121" s="64"/>
    </row>
    <row r="122" spans="1:237" s="106" customFormat="1" ht="22.5" customHeight="1" x14ac:dyDescent="0.25">
      <c r="A122" s="368" t="s">
        <v>3286</v>
      </c>
      <c r="B122" s="369" t="s">
        <v>3287</v>
      </c>
      <c r="C122" s="370" t="s">
        <v>3192</v>
      </c>
      <c r="D122" s="371" t="s">
        <v>3288</v>
      </c>
      <c r="E122" s="371" t="s">
        <v>3289</v>
      </c>
      <c r="F122" s="372" t="s">
        <v>3181</v>
      </c>
      <c r="G122" s="372" t="s">
        <v>3182</v>
      </c>
      <c r="H122" s="373" t="s">
        <v>1348</v>
      </c>
      <c r="I122" s="374" t="s">
        <v>1348</v>
      </c>
      <c r="J122" s="421" t="s">
        <v>3183</v>
      </c>
      <c r="K122" s="421" t="s">
        <v>3185</v>
      </c>
      <c r="L122" s="329">
        <f>CONTINUA!BV122</f>
        <v>0</v>
      </c>
      <c r="M122" s="329">
        <f>CONTINUA!BW122</f>
        <v>0</v>
      </c>
      <c r="N122" s="657"/>
      <c r="O122" s="658" t="s">
        <v>3349</v>
      </c>
      <c r="P122" s="659">
        <v>0</v>
      </c>
      <c r="Q122" s="400"/>
      <c r="R122" s="401"/>
      <c r="S122" s="400"/>
      <c r="T122" s="401"/>
      <c r="U122" s="400"/>
      <c r="V122" s="401"/>
      <c r="W122" s="400"/>
      <c r="X122" s="401"/>
      <c r="Y122" s="400"/>
      <c r="Z122" s="401"/>
      <c r="AA122" s="400"/>
      <c r="AB122" s="401"/>
      <c r="AC122" s="400"/>
      <c r="AD122" s="401"/>
      <c r="AE122" s="400"/>
      <c r="AF122" s="401"/>
      <c r="AG122" s="400"/>
      <c r="AH122" s="401"/>
      <c r="AI122" s="400"/>
      <c r="AJ122" s="401"/>
      <c r="AK122" s="400"/>
      <c r="AL122" s="401"/>
      <c r="AM122" s="400"/>
      <c r="AN122" s="401"/>
      <c r="AO122" s="400"/>
      <c r="AP122" s="401"/>
      <c r="AQ122" s="400"/>
      <c r="AR122" s="401"/>
      <c r="AS122" s="400"/>
      <c r="AT122" s="401"/>
      <c r="AU122" s="400"/>
      <c r="AV122" s="401"/>
      <c r="AW122" s="400"/>
      <c r="AX122" s="401"/>
      <c r="AY122" s="400"/>
      <c r="AZ122" s="401"/>
      <c r="BA122" s="400"/>
      <c r="BB122" s="401"/>
      <c r="BC122" s="400"/>
      <c r="BD122" s="401"/>
      <c r="BE122" s="400"/>
      <c r="BF122" s="401"/>
      <c r="BG122" s="400"/>
      <c r="BH122" s="401"/>
      <c r="BI122" s="400"/>
      <c r="BJ122" s="401"/>
      <c r="BK122" s="400"/>
      <c r="BL122" s="401"/>
      <c r="BM122" s="400"/>
      <c r="BN122" s="401"/>
      <c r="BO122" s="400"/>
      <c r="BP122" s="401"/>
      <c r="BQ122" s="400"/>
      <c r="BR122" s="401"/>
      <c r="BS122" s="400"/>
      <c r="BT122" s="401"/>
      <c r="BU122" s="400"/>
      <c r="BV122" s="401"/>
      <c r="BW122" s="400"/>
      <c r="BX122" s="401"/>
      <c r="BY122" s="400"/>
      <c r="BZ122" s="401"/>
      <c r="CA122" s="400"/>
      <c r="CB122" s="401"/>
      <c r="CC122" s="400"/>
      <c r="CD122" s="401"/>
      <c r="CE122" s="400"/>
      <c r="CF122" s="401"/>
      <c r="CG122" s="400"/>
      <c r="CH122" s="401"/>
      <c r="CI122" s="400"/>
      <c r="CJ122" s="401"/>
      <c r="CK122" s="400"/>
      <c r="CL122" s="401"/>
      <c r="CM122" s="400"/>
      <c r="CN122" s="401"/>
      <c r="CO122" s="400"/>
      <c r="CP122" s="401"/>
      <c r="CQ122" s="400"/>
      <c r="CR122" s="401"/>
      <c r="CS122" s="400"/>
      <c r="CT122" s="401"/>
      <c r="CU122" s="400"/>
      <c r="CV122" s="401"/>
      <c r="CW122" s="400"/>
      <c r="CX122" s="401"/>
      <c r="CY122" s="400"/>
      <c r="CZ122" s="401"/>
      <c r="DA122" s="400"/>
      <c r="DB122" s="401"/>
      <c r="DC122" s="400"/>
      <c r="DD122" s="401"/>
      <c r="DE122" s="400"/>
      <c r="DF122" s="401"/>
      <c r="DG122" s="400"/>
      <c r="DH122" s="401"/>
      <c r="DI122" s="400"/>
      <c r="DJ122" s="401"/>
      <c r="DK122" s="400"/>
      <c r="DL122" s="401"/>
      <c r="DM122" s="400"/>
      <c r="DN122" s="401"/>
      <c r="DO122" s="400"/>
      <c r="DP122" s="401"/>
      <c r="DQ122" s="400"/>
      <c r="DR122" s="401"/>
      <c r="DS122" s="400"/>
      <c r="DT122" s="401"/>
      <c r="DU122" s="400"/>
      <c r="DV122" s="401"/>
      <c r="DW122" s="400"/>
      <c r="DX122" s="401"/>
      <c r="DY122" s="400"/>
      <c r="DZ122" s="401"/>
      <c r="EA122" s="400"/>
      <c r="EB122" s="401"/>
      <c r="EC122" s="400"/>
      <c r="ED122" s="401"/>
      <c r="EE122" s="400"/>
      <c r="EF122" s="401"/>
      <c r="EG122" s="400"/>
      <c r="EH122" s="401"/>
      <c r="EI122" s="400"/>
      <c r="EJ122" s="447"/>
      <c r="EK122" s="511"/>
      <c r="EL122" s="514"/>
      <c r="EM122" s="448"/>
      <c r="EN122" s="344"/>
      <c r="EO122" s="345"/>
      <c r="EP122" s="171">
        <f t="shared" si="95"/>
        <v>0</v>
      </c>
      <c r="EQ122" s="171">
        <f t="shared" si="96"/>
        <v>0</v>
      </c>
      <c r="ER122" s="171">
        <f t="shared" si="97"/>
        <v>0</v>
      </c>
      <c r="ES122" s="171">
        <f t="shared" si="98"/>
        <v>0</v>
      </c>
      <c r="ET122" s="171">
        <f t="shared" si="99"/>
        <v>0</v>
      </c>
      <c r="EU122" s="171">
        <f t="shared" si="100"/>
        <v>0</v>
      </c>
      <c r="EV122" s="172">
        <f t="shared" si="101"/>
        <v>0</v>
      </c>
      <c r="EW122" s="173"/>
      <c r="EX122" s="248">
        <f t="shared" si="148"/>
        <v>0</v>
      </c>
      <c r="EY122" s="174">
        <f>(L122*regular)+(M122*Cadeirantee)</f>
        <v>0</v>
      </c>
      <c r="EZ122" s="249">
        <f>SUMIF(FG122:GJ122,"&gt;0")</f>
        <v>0</v>
      </c>
      <c r="FA122" s="249">
        <f>SUMIF(FG122:GJ122,"&lt;0")+SUMIF(GN122:HP122,"&lt;0")</f>
        <v>0</v>
      </c>
      <c r="FB122" s="174">
        <v>0</v>
      </c>
      <c r="FC122" s="126">
        <f>N122*km*'VALORES TABELA'!$B$13</f>
        <v>0</v>
      </c>
      <c r="FD122" s="250">
        <f t="shared" ref="FD122:FD125" si="149">GL122</f>
        <v>0</v>
      </c>
      <c r="FE122" s="105"/>
      <c r="FF122" s="119"/>
      <c r="FG122" s="119"/>
      <c r="FH122" s="119"/>
      <c r="FI122" s="119"/>
      <c r="FJ122" s="119"/>
      <c r="FK122" s="119"/>
      <c r="FL122" s="119"/>
      <c r="FM122" s="119"/>
      <c r="FN122" s="119"/>
      <c r="FO122" s="119"/>
      <c r="FP122" s="119"/>
      <c r="FQ122" s="119"/>
      <c r="FR122" s="119"/>
      <c r="FS122" s="119"/>
      <c r="FT122" s="119"/>
      <c r="FU122" s="119"/>
      <c r="FV122" s="119"/>
      <c r="FW122" s="119"/>
      <c r="FX122" s="119"/>
      <c r="FY122" s="119"/>
      <c r="FZ122" s="119"/>
      <c r="GA122" s="119"/>
      <c r="GB122" s="119"/>
      <c r="GC122" s="119"/>
      <c r="GD122" s="119"/>
      <c r="GE122" s="119"/>
      <c r="GF122" s="119"/>
      <c r="GG122" s="119"/>
      <c r="GH122" s="119"/>
      <c r="GI122" s="119"/>
      <c r="GJ122" s="119"/>
      <c r="GK122" s="251"/>
      <c r="GL122" s="103">
        <f t="shared" si="102"/>
        <v>0</v>
      </c>
      <c r="GM122" s="124"/>
      <c r="GN122" s="104"/>
      <c r="GO122" s="104"/>
      <c r="GP122" s="104"/>
      <c r="GQ122" s="104"/>
      <c r="GR122" s="104"/>
      <c r="GS122" s="104"/>
      <c r="GT122" s="104"/>
      <c r="GU122" s="104"/>
      <c r="GV122" s="104"/>
      <c r="GW122" s="104"/>
      <c r="GX122" s="104"/>
      <c r="GY122" s="104"/>
      <c r="GZ122" s="104"/>
      <c r="HA122" s="104"/>
      <c r="HB122" s="104"/>
      <c r="HC122" s="104"/>
      <c r="HD122" s="104"/>
      <c r="HE122" s="104"/>
      <c r="HF122" s="104"/>
      <c r="HG122" s="104"/>
      <c r="HH122" s="104"/>
      <c r="HI122" s="104"/>
      <c r="HJ122" s="104"/>
      <c r="HK122" s="104"/>
      <c r="HL122" s="104"/>
      <c r="HM122" s="104"/>
      <c r="HN122" s="104"/>
      <c r="HO122" s="104"/>
      <c r="HP122" s="104"/>
      <c r="HQ122" s="64"/>
      <c r="HR122" s="64"/>
      <c r="HS122" s="64"/>
      <c r="HT122" s="64"/>
      <c r="HU122" s="64"/>
      <c r="HV122" s="64"/>
      <c r="HW122" s="105"/>
      <c r="HX122" s="64"/>
      <c r="HY122" s="280">
        <f t="shared" ref="HY122:HY125" si="150">IF(ISTEXT(EM122), VALUE(EM122), EM122)</f>
        <v>0</v>
      </c>
      <c r="HZ122" s="280">
        <f t="shared" ref="HZ122:HZ125" si="151">IF(ISTEXT(EN122), VALUE(EN122), EN122)</f>
        <v>0</v>
      </c>
      <c r="IA122" s="280">
        <f t="shared" ref="IA122:IA125" si="152">IF(ISTEXT(EO122), VALUE(EO122), EO122)</f>
        <v>0</v>
      </c>
      <c r="IB122" s="64"/>
      <c r="IC122" s="64"/>
    </row>
    <row r="123" spans="1:237" s="106" customFormat="1" ht="22.5" customHeight="1" x14ac:dyDescent="0.25">
      <c r="A123" s="368" t="s">
        <v>3286</v>
      </c>
      <c r="B123" s="369" t="s">
        <v>3287</v>
      </c>
      <c r="C123" s="375" t="s">
        <v>3192</v>
      </c>
      <c r="D123" s="371" t="s">
        <v>3288</v>
      </c>
      <c r="E123" s="371" t="s">
        <v>3289</v>
      </c>
      <c r="F123" s="376" t="s">
        <v>3181</v>
      </c>
      <c r="G123" s="376" t="s">
        <v>3182</v>
      </c>
      <c r="H123" s="373" t="s">
        <v>1348</v>
      </c>
      <c r="I123" s="374" t="s">
        <v>1348</v>
      </c>
      <c r="J123" s="421" t="s">
        <v>3183</v>
      </c>
      <c r="K123" s="422" t="s">
        <v>3186</v>
      </c>
      <c r="L123" s="329">
        <f>CONTINUA!BV123</f>
        <v>0</v>
      </c>
      <c r="M123" s="329">
        <f>CONTINUA!BW123</f>
        <v>0</v>
      </c>
      <c r="N123" s="657"/>
      <c r="O123" s="658" t="s">
        <v>3349</v>
      </c>
      <c r="P123" s="659">
        <v>0</v>
      </c>
      <c r="Q123" s="400">
        <v>12</v>
      </c>
      <c r="R123" s="401"/>
      <c r="S123" s="400"/>
      <c r="T123" s="401"/>
      <c r="U123" s="400"/>
      <c r="V123" s="401"/>
      <c r="W123" s="400"/>
      <c r="X123" s="401"/>
      <c r="Y123" s="400"/>
      <c r="Z123" s="401"/>
      <c r="AA123" s="400"/>
      <c r="AB123" s="401"/>
      <c r="AC123" s="400"/>
      <c r="AD123" s="401"/>
      <c r="AE123" s="400"/>
      <c r="AF123" s="401"/>
      <c r="AG123" s="400"/>
      <c r="AH123" s="401"/>
      <c r="AI123" s="400"/>
      <c r="AJ123" s="401"/>
      <c r="AK123" s="400"/>
      <c r="AL123" s="401"/>
      <c r="AM123" s="400"/>
      <c r="AN123" s="401"/>
      <c r="AO123" s="400"/>
      <c r="AP123" s="401"/>
      <c r="AQ123" s="400"/>
      <c r="AR123" s="401"/>
      <c r="AS123" s="400"/>
      <c r="AT123" s="401"/>
      <c r="AU123" s="400"/>
      <c r="AV123" s="401"/>
      <c r="AW123" s="400"/>
      <c r="AX123" s="401"/>
      <c r="AY123" s="400"/>
      <c r="AZ123" s="401"/>
      <c r="BA123" s="400"/>
      <c r="BB123" s="401"/>
      <c r="BC123" s="400"/>
      <c r="BD123" s="401"/>
      <c r="BE123" s="400"/>
      <c r="BF123" s="401"/>
      <c r="BG123" s="400"/>
      <c r="BH123" s="401"/>
      <c r="BI123" s="400"/>
      <c r="BJ123" s="401"/>
      <c r="BK123" s="400"/>
      <c r="BL123" s="401"/>
      <c r="BM123" s="400"/>
      <c r="BN123" s="401"/>
      <c r="BO123" s="400"/>
      <c r="BP123" s="401"/>
      <c r="BQ123" s="400"/>
      <c r="BR123" s="401"/>
      <c r="BS123" s="400"/>
      <c r="BT123" s="401"/>
      <c r="BU123" s="400"/>
      <c r="BV123" s="401"/>
      <c r="BW123" s="400"/>
      <c r="BX123" s="401"/>
      <c r="BY123" s="400"/>
      <c r="BZ123" s="401"/>
      <c r="CA123" s="400"/>
      <c r="CB123" s="401"/>
      <c r="CC123" s="400"/>
      <c r="CD123" s="401"/>
      <c r="CE123" s="400"/>
      <c r="CF123" s="401"/>
      <c r="CG123" s="400"/>
      <c r="CH123" s="401"/>
      <c r="CI123" s="400"/>
      <c r="CJ123" s="401"/>
      <c r="CK123" s="400"/>
      <c r="CL123" s="401"/>
      <c r="CM123" s="400"/>
      <c r="CN123" s="401"/>
      <c r="CO123" s="400"/>
      <c r="CP123" s="401"/>
      <c r="CQ123" s="400"/>
      <c r="CR123" s="401"/>
      <c r="CS123" s="400">
        <v>-1</v>
      </c>
      <c r="CT123" s="401"/>
      <c r="CU123" s="400"/>
      <c r="CV123" s="401"/>
      <c r="CW123" s="400">
        <v>-1</v>
      </c>
      <c r="CX123" s="401"/>
      <c r="CY123" s="400"/>
      <c r="CZ123" s="401"/>
      <c r="DA123" s="400"/>
      <c r="DB123" s="401"/>
      <c r="DC123" s="400"/>
      <c r="DD123" s="401"/>
      <c r="DE123" s="400"/>
      <c r="DF123" s="401"/>
      <c r="DG123" s="400"/>
      <c r="DH123" s="401"/>
      <c r="DI123" s="400"/>
      <c r="DJ123" s="401"/>
      <c r="DK123" s="400"/>
      <c r="DL123" s="401"/>
      <c r="DM123" s="400"/>
      <c r="DN123" s="401"/>
      <c r="DO123" s="400"/>
      <c r="DP123" s="401"/>
      <c r="DQ123" s="400"/>
      <c r="DR123" s="401"/>
      <c r="DS123" s="400"/>
      <c r="DT123" s="401"/>
      <c r="DU123" s="400"/>
      <c r="DV123" s="401"/>
      <c r="DW123" s="400"/>
      <c r="DX123" s="401"/>
      <c r="DY123" s="400"/>
      <c r="DZ123" s="401"/>
      <c r="EA123" s="400"/>
      <c r="EB123" s="401"/>
      <c r="EC123" s="400"/>
      <c r="ED123" s="401"/>
      <c r="EE123" s="400"/>
      <c r="EF123" s="401"/>
      <c r="EG123" s="400"/>
      <c r="EH123" s="401"/>
      <c r="EI123" s="400"/>
      <c r="EJ123" s="447"/>
      <c r="EK123" s="511"/>
      <c r="EL123" s="514"/>
      <c r="EM123" s="448"/>
      <c r="EN123" s="344"/>
      <c r="EO123" s="345"/>
      <c r="EP123" s="171">
        <f t="shared" si="95"/>
        <v>12</v>
      </c>
      <c r="EQ123" s="171">
        <f t="shared" si="96"/>
        <v>-2</v>
      </c>
      <c r="ER123" s="171">
        <f t="shared" si="97"/>
        <v>0</v>
      </c>
      <c r="ES123" s="171">
        <f t="shared" si="98"/>
        <v>0</v>
      </c>
      <c r="ET123" s="171">
        <f t="shared" si="99"/>
        <v>0</v>
      </c>
      <c r="EU123" s="171">
        <f t="shared" si="100"/>
        <v>0</v>
      </c>
      <c r="EV123" s="172">
        <f t="shared" si="101"/>
        <v>10</v>
      </c>
      <c r="EW123" s="125"/>
      <c r="EX123" s="248">
        <f t="shared" si="148"/>
        <v>0</v>
      </c>
      <c r="EY123" s="174">
        <f>(L123*regular)+(M123*Cadeirantee)</f>
        <v>0</v>
      </c>
      <c r="EZ123" s="249">
        <f>SUMIF(FG123:GJ123,"&gt;0")</f>
        <v>0</v>
      </c>
      <c r="FA123" s="249">
        <f>SUMIF(FG123:GJ123,"&lt;0")+SUMIF(GN123:HP123,"&lt;0")</f>
        <v>0</v>
      </c>
      <c r="FB123" s="174">
        <v>0</v>
      </c>
      <c r="FC123" s="126">
        <f>N123*km*'VALORES TABELA'!$B$13</f>
        <v>0</v>
      </c>
      <c r="FD123" s="250">
        <f t="shared" si="149"/>
        <v>0</v>
      </c>
      <c r="FE123" s="105"/>
      <c r="FF123" s="108"/>
      <c r="FG123" s="108"/>
      <c r="FH123" s="108"/>
      <c r="FI123" s="108"/>
      <c r="FJ123" s="108"/>
      <c r="FK123" s="108"/>
      <c r="FL123" s="108"/>
      <c r="FM123" s="108"/>
      <c r="FN123" s="108"/>
      <c r="FO123" s="108"/>
      <c r="FP123" s="108"/>
      <c r="FQ123" s="108"/>
      <c r="FR123" s="108"/>
      <c r="FS123" s="108"/>
      <c r="FT123" s="108"/>
      <c r="FU123" s="108"/>
      <c r="FV123" s="108"/>
      <c r="FW123" s="108"/>
      <c r="FX123" s="108"/>
      <c r="FY123" s="108"/>
      <c r="FZ123" s="108"/>
      <c r="GA123" s="108"/>
      <c r="GB123" s="108"/>
      <c r="GC123" s="108"/>
      <c r="GD123" s="108"/>
      <c r="GE123" s="108"/>
      <c r="GF123" s="108"/>
      <c r="GG123" s="108"/>
      <c r="GH123" s="108"/>
      <c r="GI123" s="108"/>
      <c r="GJ123" s="108"/>
      <c r="GK123" s="251"/>
      <c r="GL123" s="103">
        <f t="shared" si="102"/>
        <v>0</v>
      </c>
      <c r="GM123" s="124"/>
      <c r="GN123" s="104"/>
      <c r="GO123" s="104"/>
      <c r="GP123" s="104"/>
      <c r="GQ123" s="104"/>
      <c r="GR123" s="104"/>
      <c r="GS123" s="104"/>
      <c r="GT123" s="104"/>
      <c r="GU123" s="104"/>
      <c r="GV123" s="104"/>
      <c r="GW123" s="104"/>
      <c r="GX123" s="104"/>
      <c r="GY123" s="104"/>
      <c r="GZ123" s="104"/>
      <c r="HA123" s="104"/>
      <c r="HB123" s="104"/>
      <c r="HC123" s="104"/>
      <c r="HD123" s="104"/>
      <c r="HE123" s="104"/>
      <c r="HF123" s="104"/>
      <c r="HG123" s="104"/>
      <c r="HH123" s="104"/>
      <c r="HI123" s="104"/>
      <c r="HJ123" s="104"/>
      <c r="HK123" s="104"/>
      <c r="HL123" s="104"/>
      <c r="HM123" s="104"/>
      <c r="HN123" s="104"/>
      <c r="HO123" s="104"/>
      <c r="HP123" s="104"/>
      <c r="HQ123" s="64"/>
      <c r="HR123" s="64"/>
      <c r="HS123" s="64"/>
      <c r="HT123" s="64"/>
      <c r="HU123" s="64"/>
      <c r="HV123" s="64"/>
      <c r="HW123" s="105"/>
      <c r="HX123" s="64"/>
      <c r="HY123" s="280">
        <f t="shared" si="150"/>
        <v>0</v>
      </c>
      <c r="HZ123" s="280">
        <f t="shared" si="151"/>
        <v>0</v>
      </c>
      <c r="IA123" s="280">
        <f t="shared" si="152"/>
        <v>0</v>
      </c>
      <c r="IB123" s="64"/>
      <c r="IC123" s="64"/>
    </row>
    <row r="124" spans="1:237" s="106" customFormat="1" ht="22.5" customHeight="1" x14ac:dyDescent="0.25">
      <c r="A124" s="368" t="s">
        <v>3286</v>
      </c>
      <c r="B124" s="369" t="s">
        <v>3287</v>
      </c>
      <c r="C124" s="375" t="s">
        <v>3192</v>
      </c>
      <c r="D124" s="371" t="s">
        <v>3288</v>
      </c>
      <c r="E124" s="371" t="s">
        <v>3289</v>
      </c>
      <c r="F124" s="376" t="s">
        <v>3181</v>
      </c>
      <c r="G124" s="376" t="s">
        <v>3182</v>
      </c>
      <c r="H124" s="373" t="s">
        <v>1348</v>
      </c>
      <c r="I124" s="374" t="s">
        <v>1348</v>
      </c>
      <c r="J124" s="421" t="s">
        <v>3183</v>
      </c>
      <c r="K124" s="423" t="s">
        <v>3187</v>
      </c>
      <c r="L124" s="329">
        <f>CONTINUA!BV124</f>
        <v>0</v>
      </c>
      <c r="M124" s="329">
        <f>CONTINUA!BW124</f>
        <v>0</v>
      </c>
      <c r="N124" s="657"/>
      <c r="O124" s="658" t="s">
        <v>3349</v>
      </c>
      <c r="P124" s="659">
        <v>0</v>
      </c>
      <c r="Q124" s="400"/>
      <c r="R124" s="401"/>
      <c r="S124" s="400"/>
      <c r="T124" s="401"/>
      <c r="U124" s="400"/>
      <c r="V124" s="401"/>
      <c r="W124" s="400"/>
      <c r="X124" s="401"/>
      <c r="Y124" s="400"/>
      <c r="Z124" s="401"/>
      <c r="AA124" s="400"/>
      <c r="AB124" s="401"/>
      <c r="AC124" s="400"/>
      <c r="AD124" s="401"/>
      <c r="AE124" s="400"/>
      <c r="AF124" s="401"/>
      <c r="AG124" s="400"/>
      <c r="AH124" s="401"/>
      <c r="AI124" s="400"/>
      <c r="AJ124" s="401"/>
      <c r="AK124" s="400"/>
      <c r="AL124" s="401"/>
      <c r="AM124" s="400"/>
      <c r="AN124" s="401"/>
      <c r="AO124" s="400"/>
      <c r="AP124" s="401"/>
      <c r="AQ124" s="400"/>
      <c r="AR124" s="401"/>
      <c r="AS124" s="400"/>
      <c r="AT124" s="401"/>
      <c r="AU124" s="400"/>
      <c r="AV124" s="401"/>
      <c r="AW124" s="400"/>
      <c r="AX124" s="401"/>
      <c r="AY124" s="400"/>
      <c r="AZ124" s="401"/>
      <c r="BA124" s="400"/>
      <c r="BB124" s="401"/>
      <c r="BC124" s="400"/>
      <c r="BD124" s="401"/>
      <c r="BE124" s="400"/>
      <c r="BF124" s="401"/>
      <c r="BG124" s="400"/>
      <c r="BH124" s="401"/>
      <c r="BI124" s="400"/>
      <c r="BJ124" s="401"/>
      <c r="BK124" s="400"/>
      <c r="BL124" s="401"/>
      <c r="BM124" s="400"/>
      <c r="BN124" s="401"/>
      <c r="BO124" s="400"/>
      <c r="BP124" s="401"/>
      <c r="BQ124" s="400"/>
      <c r="BR124" s="401"/>
      <c r="BS124" s="400"/>
      <c r="BT124" s="401"/>
      <c r="BU124" s="400"/>
      <c r="BV124" s="401"/>
      <c r="BW124" s="400"/>
      <c r="BX124" s="401"/>
      <c r="BY124" s="400"/>
      <c r="BZ124" s="401"/>
      <c r="CA124" s="400"/>
      <c r="CB124" s="401"/>
      <c r="CC124" s="400"/>
      <c r="CD124" s="401"/>
      <c r="CE124" s="400"/>
      <c r="CF124" s="401"/>
      <c r="CG124" s="400"/>
      <c r="CH124" s="401"/>
      <c r="CI124" s="400"/>
      <c r="CJ124" s="401"/>
      <c r="CK124" s="400"/>
      <c r="CL124" s="401"/>
      <c r="CM124" s="400"/>
      <c r="CN124" s="401"/>
      <c r="CO124" s="400"/>
      <c r="CP124" s="401"/>
      <c r="CQ124" s="400"/>
      <c r="CR124" s="401"/>
      <c r="CS124" s="400"/>
      <c r="CT124" s="401"/>
      <c r="CU124" s="400"/>
      <c r="CV124" s="401"/>
      <c r="CW124" s="400"/>
      <c r="CX124" s="401"/>
      <c r="CY124" s="400"/>
      <c r="CZ124" s="401"/>
      <c r="DA124" s="400"/>
      <c r="DB124" s="401"/>
      <c r="DC124" s="400"/>
      <c r="DD124" s="401"/>
      <c r="DE124" s="400"/>
      <c r="DF124" s="401"/>
      <c r="DG124" s="400"/>
      <c r="DH124" s="401"/>
      <c r="DI124" s="400"/>
      <c r="DJ124" s="401"/>
      <c r="DK124" s="400"/>
      <c r="DL124" s="401"/>
      <c r="DM124" s="400"/>
      <c r="DN124" s="401"/>
      <c r="DO124" s="400"/>
      <c r="DP124" s="401"/>
      <c r="DQ124" s="400"/>
      <c r="DR124" s="401"/>
      <c r="DS124" s="400"/>
      <c r="DT124" s="401"/>
      <c r="DU124" s="400"/>
      <c r="DV124" s="401"/>
      <c r="DW124" s="400"/>
      <c r="DX124" s="401"/>
      <c r="DY124" s="400"/>
      <c r="DZ124" s="401"/>
      <c r="EA124" s="400"/>
      <c r="EB124" s="401"/>
      <c r="EC124" s="400"/>
      <c r="ED124" s="401"/>
      <c r="EE124" s="400"/>
      <c r="EF124" s="401"/>
      <c r="EG124" s="400"/>
      <c r="EH124" s="401"/>
      <c r="EI124" s="400"/>
      <c r="EJ124" s="447"/>
      <c r="EK124" s="511"/>
      <c r="EL124" s="514"/>
      <c r="EM124" s="448"/>
      <c r="EN124" s="344"/>
      <c r="EO124" s="345"/>
      <c r="EP124" s="171">
        <f t="shared" si="95"/>
        <v>0</v>
      </c>
      <c r="EQ124" s="171">
        <f t="shared" si="96"/>
        <v>0</v>
      </c>
      <c r="ER124" s="171">
        <f t="shared" si="97"/>
        <v>0</v>
      </c>
      <c r="ES124" s="171">
        <f t="shared" si="98"/>
        <v>0</v>
      </c>
      <c r="ET124" s="171">
        <f t="shared" si="99"/>
        <v>0</v>
      </c>
      <c r="EU124" s="171">
        <f t="shared" si="100"/>
        <v>0</v>
      </c>
      <c r="EV124" s="172">
        <f t="shared" si="101"/>
        <v>0</v>
      </c>
      <c r="EW124" s="127"/>
      <c r="EX124" s="248">
        <f t="shared" si="148"/>
        <v>0</v>
      </c>
      <c r="EY124" s="174">
        <f>(L124*regular)+(M124*Cadeirantee)</f>
        <v>0</v>
      </c>
      <c r="EZ124" s="249">
        <f>SUMIF(FG124:GJ124,"&gt;0")</f>
        <v>0</v>
      </c>
      <c r="FA124" s="249">
        <f>SUMIF(FG124:GJ124,"&lt;0")+SUMIF(GN124:HP124,"&lt;0")</f>
        <v>0</v>
      </c>
      <c r="FB124" s="174">
        <v>0</v>
      </c>
      <c r="FC124" s="126">
        <f>N124*km*'VALORES TABELA'!$B$13</f>
        <v>0</v>
      </c>
      <c r="FD124" s="250">
        <f t="shared" si="149"/>
        <v>0</v>
      </c>
      <c r="FE124" s="105"/>
      <c r="FF124" s="118"/>
      <c r="FG124" s="118"/>
      <c r="FH124" s="118"/>
      <c r="FI124" s="118"/>
      <c r="FJ124" s="118"/>
      <c r="FK124" s="118"/>
      <c r="FL124" s="118"/>
      <c r="FM124" s="118"/>
      <c r="FN124" s="118"/>
      <c r="FO124" s="118"/>
      <c r="FP124" s="118"/>
      <c r="FQ124" s="118"/>
      <c r="FR124" s="118"/>
      <c r="FS124" s="118"/>
      <c r="FT124" s="118"/>
      <c r="FU124" s="118"/>
      <c r="FV124" s="118"/>
      <c r="FW124" s="118"/>
      <c r="FX124" s="118"/>
      <c r="FY124" s="118"/>
      <c r="FZ124" s="118"/>
      <c r="GA124" s="118"/>
      <c r="GB124" s="118"/>
      <c r="GC124" s="118"/>
      <c r="GD124" s="118"/>
      <c r="GE124" s="118"/>
      <c r="GF124" s="118"/>
      <c r="GG124" s="118"/>
      <c r="GH124" s="118"/>
      <c r="GI124" s="118"/>
      <c r="GJ124" s="118"/>
      <c r="GK124" s="252"/>
      <c r="GL124" s="103">
        <f t="shared" si="102"/>
        <v>0</v>
      </c>
      <c r="GM124" s="124"/>
      <c r="GN124" s="104"/>
      <c r="GO124" s="104"/>
      <c r="GP124" s="104"/>
      <c r="GQ124" s="104"/>
      <c r="GR124" s="104"/>
      <c r="GS124" s="104"/>
      <c r="GT124" s="104"/>
      <c r="GU124" s="104"/>
      <c r="GV124" s="104"/>
      <c r="GW124" s="104"/>
      <c r="GX124" s="104"/>
      <c r="GY124" s="104"/>
      <c r="GZ124" s="104"/>
      <c r="HA124" s="104"/>
      <c r="HB124" s="104"/>
      <c r="HC124" s="104"/>
      <c r="HD124" s="104"/>
      <c r="HE124" s="104"/>
      <c r="HF124" s="104"/>
      <c r="HG124" s="104"/>
      <c r="HH124" s="104"/>
      <c r="HI124" s="104"/>
      <c r="HJ124" s="104"/>
      <c r="HK124" s="104"/>
      <c r="HL124" s="104"/>
      <c r="HM124" s="104"/>
      <c r="HN124" s="104"/>
      <c r="HO124" s="104"/>
      <c r="HP124" s="104"/>
      <c r="HQ124" s="64"/>
      <c r="HR124" s="65"/>
      <c r="HS124" s="65"/>
      <c r="HT124" s="65"/>
      <c r="HU124" s="65"/>
      <c r="HV124" s="65"/>
      <c r="HW124" s="105"/>
      <c r="HX124" s="65"/>
      <c r="HY124" s="280">
        <f t="shared" si="150"/>
        <v>0</v>
      </c>
      <c r="HZ124" s="280">
        <f t="shared" si="151"/>
        <v>0</v>
      </c>
      <c r="IA124" s="280">
        <f t="shared" si="152"/>
        <v>0</v>
      </c>
      <c r="IB124" s="65"/>
      <c r="IC124" s="65"/>
    </row>
    <row r="125" spans="1:237" s="106" customFormat="1" ht="22.5" customHeight="1" thickBot="1" x14ac:dyDescent="0.3">
      <c r="A125" s="377" t="s">
        <v>3286</v>
      </c>
      <c r="B125" s="378" t="s">
        <v>3287</v>
      </c>
      <c r="C125" s="379" t="s">
        <v>3192</v>
      </c>
      <c r="D125" s="380" t="s">
        <v>3288</v>
      </c>
      <c r="E125" s="380" t="s">
        <v>3289</v>
      </c>
      <c r="F125" s="381" t="s">
        <v>3181</v>
      </c>
      <c r="G125" s="381" t="s">
        <v>3182</v>
      </c>
      <c r="H125" s="382" t="s">
        <v>1348</v>
      </c>
      <c r="I125" s="383" t="s">
        <v>1348</v>
      </c>
      <c r="J125" s="421" t="s">
        <v>3183</v>
      </c>
      <c r="K125" s="424" t="s">
        <v>60</v>
      </c>
      <c r="L125" s="329">
        <f>CONTINUA!BV125</f>
        <v>0</v>
      </c>
      <c r="M125" s="329">
        <f>CONTINUA!BW125</f>
        <v>0</v>
      </c>
      <c r="N125" s="657"/>
      <c r="O125" s="658" t="s">
        <v>3349</v>
      </c>
      <c r="P125" s="659">
        <v>0</v>
      </c>
      <c r="Q125" s="400"/>
      <c r="R125" s="401"/>
      <c r="S125" s="400"/>
      <c r="T125" s="401"/>
      <c r="U125" s="400"/>
      <c r="V125" s="401"/>
      <c r="W125" s="400"/>
      <c r="X125" s="401"/>
      <c r="Y125" s="400"/>
      <c r="Z125" s="401"/>
      <c r="AA125" s="400"/>
      <c r="AB125" s="401"/>
      <c r="AC125" s="400"/>
      <c r="AD125" s="401"/>
      <c r="AE125" s="400"/>
      <c r="AF125" s="401"/>
      <c r="AG125" s="400"/>
      <c r="AH125" s="401"/>
      <c r="AI125" s="400"/>
      <c r="AJ125" s="401"/>
      <c r="AK125" s="400"/>
      <c r="AL125" s="401"/>
      <c r="AM125" s="400"/>
      <c r="AN125" s="401"/>
      <c r="AO125" s="400"/>
      <c r="AP125" s="401"/>
      <c r="AQ125" s="400"/>
      <c r="AR125" s="401"/>
      <c r="AS125" s="400"/>
      <c r="AT125" s="401"/>
      <c r="AU125" s="400"/>
      <c r="AV125" s="401"/>
      <c r="AW125" s="400"/>
      <c r="AX125" s="401"/>
      <c r="AY125" s="400"/>
      <c r="AZ125" s="401"/>
      <c r="BA125" s="400"/>
      <c r="BB125" s="401"/>
      <c r="BC125" s="400"/>
      <c r="BD125" s="401"/>
      <c r="BE125" s="400"/>
      <c r="BF125" s="401"/>
      <c r="BG125" s="400"/>
      <c r="BH125" s="401"/>
      <c r="BI125" s="400"/>
      <c r="BJ125" s="401"/>
      <c r="BK125" s="400"/>
      <c r="BL125" s="401"/>
      <c r="BM125" s="400"/>
      <c r="BN125" s="401"/>
      <c r="BO125" s="400"/>
      <c r="BP125" s="401"/>
      <c r="BQ125" s="400"/>
      <c r="BR125" s="401"/>
      <c r="BS125" s="400"/>
      <c r="BT125" s="401"/>
      <c r="BU125" s="400"/>
      <c r="BV125" s="401"/>
      <c r="BW125" s="400"/>
      <c r="BX125" s="401"/>
      <c r="BY125" s="400"/>
      <c r="BZ125" s="401"/>
      <c r="CA125" s="400"/>
      <c r="CB125" s="401"/>
      <c r="CC125" s="400"/>
      <c r="CD125" s="401"/>
      <c r="CE125" s="400"/>
      <c r="CF125" s="401"/>
      <c r="CG125" s="400"/>
      <c r="CH125" s="401"/>
      <c r="CI125" s="400"/>
      <c r="CJ125" s="401"/>
      <c r="CK125" s="400"/>
      <c r="CL125" s="401"/>
      <c r="CM125" s="400"/>
      <c r="CN125" s="401"/>
      <c r="CO125" s="400"/>
      <c r="CP125" s="401"/>
      <c r="CQ125" s="400"/>
      <c r="CR125" s="401"/>
      <c r="CS125" s="400"/>
      <c r="CT125" s="401"/>
      <c r="CU125" s="400"/>
      <c r="CV125" s="401"/>
      <c r="CW125" s="400"/>
      <c r="CX125" s="401"/>
      <c r="CY125" s="400"/>
      <c r="CZ125" s="401"/>
      <c r="DA125" s="400"/>
      <c r="DB125" s="401"/>
      <c r="DC125" s="400"/>
      <c r="DD125" s="401"/>
      <c r="DE125" s="400"/>
      <c r="DF125" s="401"/>
      <c r="DG125" s="400"/>
      <c r="DH125" s="401"/>
      <c r="DI125" s="400"/>
      <c r="DJ125" s="401"/>
      <c r="DK125" s="400"/>
      <c r="DL125" s="401"/>
      <c r="DM125" s="400"/>
      <c r="DN125" s="401"/>
      <c r="DO125" s="400"/>
      <c r="DP125" s="401"/>
      <c r="DQ125" s="400"/>
      <c r="DR125" s="401"/>
      <c r="DS125" s="400"/>
      <c r="DT125" s="401"/>
      <c r="DU125" s="400"/>
      <c r="DV125" s="401"/>
      <c r="DW125" s="400"/>
      <c r="DX125" s="401"/>
      <c r="DY125" s="400"/>
      <c r="DZ125" s="401"/>
      <c r="EA125" s="400"/>
      <c r="EB125" s="401"/>
      <c r="EC125" s="400"/>
      <c r="ED125" s="401"/>
      <c r="EE125" s="400"/>
      <c r="EF125" s="401"/>
      <c r="EG125" s="400"/>
      <c r="EH125" s="401"/>
      <c r="EI125" s="400"/>
      <c r="EJ125" s="447"/>
      <c r="EK125" s="512"/>
      <c r="EL125" s="515"/>
      <c r="EM125" s="450"/>
      <c r="EN125" s="348"/>
      <c r="EO125" s="348"/>
      <c r="EP125" s="179">
        <f t="shared" si="95"/>
        <v>0</v>
      </c>
      <c r="EQ125" s="179">
        <f t="shared" si="96"/>
        <v>0</v>
      </c>
      <c r="ER125" s="179">
        <f t="shared" si="97"/>
        <v>0</v>
      </c>
      <c r="ES125" s="179">
        <f t="shared" si="98"/>
        <v>0</v>
      </c>
      <c r="ET125" s="179">
        <f t="shared" si="99"/>
        <v>0</v>
      </c>
      <c r="EU125" s="179">
        <f t="shared" si="100"/>
        <v>0</v>
      </c>
      <c r="EV125" s="172">
        <f t="shared" si="101"/>
        <v>0</v>
      </c>
      <c r="EW125" s="253"/>
      <c r="EX125" s="254">
        <v>0</v>
      </c>
      <c r="EY125" s="180">
        <v>0</v>
      </c>
      <c r="EZ125" s="255">
        <v>0</v>
      </c>
      <c r="FA125" s="255">
        <v>0</v>
      </c>
      <c r="FB125" s="180">
        <f>SUM(FF125:GI125)/2</f>
        <v>0</v>
      </c>
      <c r="FC125" s="256">
        <f>N125*km*'VALORES TABELA'!$B$13</f>
        <v>0</v>
      </c>
      <c r="FD125" s="250">
        <f t="shared" si="149"/>
        <v>0</v>
      </c>
      <c r="FE125" s="257"/>
      <c r="FF125" s="181">
        <f>((Q125+S125)*Percapita)+((R125+T125)*Cadeirante)</f>
        <v>0</v>
      </c>
      <c r="FG125" s="181">
        <f>((U125+W125)*Percapita/30*FG$4)+((V125+X125)*Cadeirante/30*FG$4)</f>
        <v>0</v>
      </c>
      <c r="FH125" s="181">
        <f>((Y125+AA125)*Percapita/30*FH$4)+((Z125+AB125)*Cadeirante/30*FH$4)</f>
        <v>0</v>
      </c>
      <c r="FI125" s="181">
        <f>((AC125+AE125)*Percapita/30*FI$4)+((AD125+AF125)*Cadeirante/30*FI$4)</f>
        <v>0</v>
      </c>
      <c r="FJ125" s="181">
        <f>((AG125+AI125)*Percapita/30*FJ$4)+((AH125+AJ125)*Cadeirante/30*FJ$4)</f>
        <v>0</v>
      </c>
      <c r="FK125" s="181">
        <f>((AK125+AM125)*Percapita/30*FK$4)+((AL125+AN125)*Cadeirante/30*FK$4)</f>
        <v>0</v>
      </c>
      <c r="FL125" s="181">
        <f>((AO125+AQ125)*Percapita/30*FL$4)+((AP125+AR125)*Cadeirante/30*FL$4)</f>
        <v>0</v>
      </c>
      <c r="FM125" s="181">
        <f>((AS125+AU125)*Percapita/30*FM$4)+((AT125+AV125)*Cadeirante/30*FM$4)</f>
        <v>0</v>
      </c>
      <c r="FN125" s="181">
        <f>((AW125+AY125)*Percapita/30*FN$4)+((AX125+AZ125)*Cadeirante/30*FN$4)</f>
        <v>0</v>
      </c>
      <c r="FO125" s="181">
        <f>((BA125+BC125)*Percapita/30*FO$4)+((BB125+BD125)*Cadeirante/30*FO$4)</f>
        <v>0</v>
      </c>
      <c r="FP125" s="181">
        <f>((BE125+BG125)*Percapita/30*FP$4)+((BF125+BH125)*Cadeirante/30*FP$4)</f>
        <v>0</v>
      </c>
      <c r="FQ125" s="181">
        <f>((BI125+BK125)*Percapita/30*FQ$4)+((BJ125+BL125)*Cadeirante/30*FQ$4)</f>
        <v>0</v>
      </c>
      <c r="FR125" s="181">
        <f>((BM125+BO125)*Percapita/30*FR$4)+((BN125+BP125)*Cadeirante/30*FR$4)</f>
        <v>0</v>
      </c>
      <c r="FS125" s="181">
        <f>((BQ125+BS125)*Percapita/30*FS$4)+((BR125+BT125)*Cadeirante/30*FS$4)</f>
        <v>0</v>
      </c>
      <c r="FT125" s="181">
        <f>((BU125+BW125)*Percapita/30*FT$4)+((BV125+BX125)*Cadeirante/30*FT$4)</f>
        <v>0</v>
      </c>
      <c r="FU125" s="181">
        <f>((BY125+CA125)*Percapita/30*FU$4)+((BZ125+CB125)*Cadeirante/30*FU$4)</f>
        <v>0</v>
      </c>
      <c r="FV125" s="181">
        <f>((CC125+CE125)*Percapita/30*FV$4)+((CD125+CF125)*Cadeirante/30*FV$4)</f>
        <v>0</v>
      </c>
      <c r="FW125" s="181">
        <f>((CG125+CI125)*Percapita/30*FW$4)+((CI125+CK125)*Cadeirante/30*FW$4)</f>
        <v>0</v>
      </c>
      <c r="FX125" s="181">
        <f>((CK125+CM125)*Percapita/30*FX$4)+((CL125+CN125)*Cadeirante/30*FX$4)</f>
        <v>0</v>
      </c>
      <c r="FY125" s="181">
        <f>((CO125+CQ125)*Percapita/30*FY$4)+((CP125+CR125)*Cadeirante/30*FY$4)</f>
        <v>0</v>
      </c>
      <c r="FZ125" s="181">
        <f>((CS125+CU125)*Percapita/30*FZ$4)+((CT125+CV125)*Cadeirante/30*FZ$4)</f>
        <v>0</v>
      </c>
      <c r="GA125" s="181">
        <f>((CW125+CY125)*Percapita/30*GA$4)+((CX125+CZ125)*Cadeirante/30*GA$4)</f>
        <v>0</v>
      </c>
      <c r="GB125" s="181">
        <f>((DA125+DC125)*Percapita/30*GB$4)+((DB125+DD125)*Cadeirante/30*GB$4)</f>
        <v>0</v>
      </c>
      <c r="GC125" s="181">
        <f>((DE125+DG125)*Percapita/30*GC$4)+((DF125+DH125)*Cadeirante/30*GC$4)</f>
        <v>0</v>
      </c>
      <c r="GD125" s="181">
        <f>((DI125+DK125)*Percapita/30*GD$4)+((DJ125+DL125)*Cadeirante/30*GD$4)</f>
        <v>0</v>
      </c>
      <c r="GE125" s="181">
        <f>((DM125+DO125)*Percapita/30*GE$4)+((DN125+DP125)*Cadeirante/30*GE$4)</f>
        <v>0</v>
      </c>
      <c r="GF125" s="181">
        <f>((DQ125+DS125)*Percapita/30*GF$4)+((DR125+DT125)*Cadeirante/30*GF$4)</f>
        <v>0</v>
      </c>
      <c r="GG125" s="181">
        <f>((DU125+DW125)*Percapita/30*GG$4)+((DV125+DX125)*Cadeirante/30*GG$4)</f>
        <v>0</v>
      </c>
      <c r="GH125" s="181">
        <f>((DY125+EA125)*Percapita/30*GH$4)+((DZ125+EB125)*Cadeirante/30*GH$4)</f>
        <v>0</v>
      </c>
      <c r="GI125" s="181">
        <f>((EC125+EE125)*Percapita/30*GI$4)+((ED125+EF125)*Cadeirante/30*GI$4)</f>
        <v>0</v>
      </c>
      <c r="GJ125" s="181">
        <f>((EG125+EI125)*Percapita)+((EH125+EJ125)*Cadeirante)</f>
        <v>0</v>
      </c>
      <c r="GK125" s="258"/>
      <c r="GL125" s="103">
        <f t="shared" si="102"/>
        <v>0</v>
      </c>
      <c r="GM125" s="124"/>
      <c r="GN125" s="182"/>
      <c r="GO125" s="182"/>
      <c r="GP125" s="182"/>
      <c r="GQ125" s="182"/>
      <c r="GR125" s="182"/>
      <c r="GS125" s="182"/>
      <c r="GT125" s="182"/>
      <c r="GU125" s="182"/>
      <c r="GV125" s="182"/>
      <c r="GW125" s="182"/>
      <c r="GX125" s="182"/>
      <c r="GY125" s="182"/>
      <c r="GZ125" s="182"/>
      <c r="HA125" s="182"/>
      <c r="HB125" s="182"/>
      <c r="HC125" s="182"/>
      <c r="HD125" s="182"/>
      <c r="HE125" s="182"/>
      <c r="HF125" s="182"/>
      <c r="HG125" s="182"/>
      <c r="HH125" s="182"/>
      <c r="HI125" s="182"/>
      <c r="HJ125" s="182"/>
      <c r="HK125" s="182"/>
      <c r="HL125" s="182"/>
      <c r="HM125" s="182"/>
      <c r="HN125" s="182"/>
      <c r="HO125" s="182"/>
      <c r="HP125" s="259"/>
      <c r="HQ125" s="64"/>
      <c r="HW125" s="257"/>
      <c r="HY125" s="280">
        <f t="shared" si="150"/>
        <v>0</v>
      </c>
      <c r="HZ125" s="280">
        <f t="shared" si="151"/>
        <v>0</v>
      </c>
      <c r="IA125" s="280">
        <f t="shared" si="152"/>
        <v>0</v>
      </c>
    </row>
    <row r="126" spans="1:237" s="106" customFormat="1" ht="22.5" customHeight="1" x14ac:dyDescent="0.25">
      <c r="A126" t="s">
        <v>3290</v>
      </c>
      <c r="B126" s="522" t="s">
        <v>3291</v>
      </c>
      <c r="C126" s="523">
        <v>1</v>
      </c>
      <c r="D126" s="524" t="s">
        <v>3292</v>
      </c>
      <c r="E126" s="524" t="s">
        <v>3293</v>
      </c>
      <c r="F126" s="525" t="s">
        <v>3181</v>
      </c>
      <c r="G126" s="525" t="s">
        <v>3182</v>
      </c>
      <c r="H126" s="350" t="s">
        <v>1351</v>
      </c>
      <c r="I126" s="351" t="s">
        <v>1351</v>
      </c>
      <c r="J126" s="409" t="s">
        <v>3183</v>
      </c>
      <c r="K126" s="410" t="s">
        <v>3184</v>
      </c>
      <c r="L126" s="329">
        <f>CONTINUA!BV126</f>
        <v>0</v>
      </c>
      <c r="M126" s="329">
        <f>CONTINUA!BW126</f>
        <v>0</v>
      </c>
      <c r="N126" s="657"/>
      <c r="O126" s="658" t="s">
        <v>3350</v>
      </c>
      <c r="P126" s="659">
        <v>0</v>
      </c>
      <c r="Q126" s="400">
        <v>31</v>
      </c>
      <c r="R126" s="401"/>
      <c r="S126" s="400"/>
      <c r="T126" s="401"/>
      <c r="U126" s="400">
        <v>1</v>
      </c>
      <c r="V126" s="401"/>
      <c r="W126" s="400"/>
      <c r="X126" s="401"/>
      <c r="Y126" s="400"/>
      <c r="Z126" s="401"/>
      <c r="AA126" s="400"/>
      <c r="AB126" s="401"/>
      <c r="AC126" s="400"/>
      <c r="AD126" s="401"/>
      <c r="AE126" s="400"/>
      <c r="AF126" s="401"/>
      <c r="AG126" s="400"/>
      <c r="AH126" s="401"/>
      <c r="AI126" s="400"/>
      <c r="AJ126" s="401"/>
      <c r="AK126" s="400"/>
      <c r="AL126" s="401"/>
      <c r="AM126" s="400"/>
      <c r="AN126" s="401"/>
      <c r="AO126" s="400"/>
      <c r="AP126" s="401"/>
      <c r="AQ126" s="400"/>
      <c r="AR126" s="401"/>
      <c r="AS126" s="400"/>
      <c r="AT126" s="401"/>
      <c r="AU126" s="400"/>
      <c r="AV126" s="401"/>
      <c r="AW126" s="400"/>
      <c r="AX126" s="401"/>
      <c r="AY126" s="400"/>
      <c r="AZ126" s="401"/>
      <c r="BA126" s="400"/>
      <c r="BB126" s="401"/>
      <c r="BC126" s="400"/>
      <c r="BD126" s="401"/>
      <c r="BE126" s="400"/>
      <c r="BF126" s="401"/>
      <c r="BG126" s="400"/>
      <c r="BH126" s="401"/>
      <c r="BI126" s="400"/>
      <c r="BJ126" s="401"/>
      <c r="BK126" s="400"/>
      <c r="BL126" s="401"/>
      <c r="BM126" s="400"/>
      <c r="BN126" s="401"/>
      <c r="BO126" s="400"/>
      <c r="BP126" s="401"/>
      <c r="BQ126" s="400"/>
      <c r="BR126" s="401"/>
      <c r="BS126" s="400"/>
      <c r="BT126" s="401"/>
      <c r="BU126" s="400"/>
      <c r="BV126" s="401"/>
      <c r="BW126" s="400"/>
      <c r="BX126" s="401"/>
      <c r="BY126" s="400"/>
      <c r="BZ126" s="401"/>
      <c r="CA126" s="400"/>
      <c r="CB126" s="401"/>
      <c r="CC126" s="400"/>
      <c r="CD126" s="401"/>
      <c r="CE126" s="400"/>
      <c r="CF126" s="401"/>
      <c r="CG126" s="400"/>
      <c r="CH126" s="401"/>
      <c r="CI126" s="400"/>
      <c r="CJ126" s="401"/>
      <c r="CK126" s="400"/>
      <c r="CL126" s="401"/>
      <c r="CM126" s="400"/>
      <c r="CN126" s="401"/>
      <c r="CO126" s="400"/>
      <c r="CP126" s="401"/>
      <c r="CQ126" s="400"/>
      <c r="CR126" s="401"/>
      <c r="CS126" s="400"/>
      <c r="CT126" s="401"/>
      <c r="CU126" s="400"/>
      <c r="CV126" s="401"/>
      <c r="CW126" s="400"/>
      <c r="CX126" s="401"/>
      <c r="CY126" s="400"/>
      <c r="CZ126" s="401"/>
      <c r="DA126" s="400"/>
      <c r="DB126" s="401"/>
      <c r="DC126" s="400"/>
      <c r="DD126" s="401"/>
      <c r="DE126" s="400"/>
      <c r="DF126" s="401"/>
      <c r="DG126" s="400"/>
      <c r="DH126" s="401"/>
      <c r="DI126" s="400"/>
      <c r="DJ126" s="401"/>
      <c r="DK126" s="400"/>
      <c r="DL126" s="401"/>
      <c r="DM126" s="400"/>
      <c r="DN126" s="401"/>
      <c r="DO126" s="400"/>
      <c r="DP126" s="401"/>
      <c r="DQ126" s="400"/>
      <c r="DR126" s="401"/>
      <c r="DS126" s="400"/>
      <c r="DT126" s="401"/>
      <c r="DU126" s="400"/>
      <c r="DV126" s="401"/>
      <c r="DW126" s="400"/>
      <c r="DX126" s="401"/>
      <c r="DY126" s="400"/>
      <c r="DZ126" s="401"/>
      <c r="EA126" s="400"/>
      <c r="EB126" s="401"/>
      <c r="EC126" s="400"/>
      <c r="ED126" s="401"/>
      <c r="EE126" s="400"/>
      <c r="EF126" s="401"/>
      <c r="EG126" s="400"/>
      <c r="EH126" s="401"/>
      <c r="EI126" s="400"/>
      <c r="EJ126" s="447"/>
      <c r="EK126" s="510"/>
      <c r="EL126" s="513"/>
      <c r="EM126" s="520"/>
      <c r="EN126" s="520"/>
      <c r="EO126" s="520"/>
      <c r="EP126" s="171">
        <f t="shared" si="95"/>
        <v>31</v>
      </c>
      <c r="EQ126" s="171">
        <f t="shared" si="96"/>
        <v>1</v>
      </c>
      <c r="ER126" s="171">
        <f t="shared" si="97"/>
        <v>0</v>
      </c>
      <c r="ES126" s="171">
        <f t="shared" si="98"/>
        <v>0</v>
      </c>
      <c r="ET126" s="171">
        <f t="shared" si="99"/>
        <v>0</v>
      </c>
      <c r="EU126" s="171">
        <f t="shared" si="100"/>
        <v>0</v>
      </c>
      <c r="EV126" s="172">
        <f t="shared" si="101"/>
        <v>32</v>
      </c>
      <c r="EW126" s="367">
        <f>IF(C126=4,IF(MAX(Q126:EJ128)&gt;0,(Especiall/30*(IF(($G126-$F126)=($G$5-$F$5),30,IF(DAY($G126)=31,($G126-$F126),($G126-$F126)+1)))),0),0)</f>
        <v>0</v>
      </c>
      <c r="EX126" s="248">
        <f t="shared" ref="EX126:EX129" si="153">FF126</f>
        <v>27139.25</v>
      </c>
      <c r="EY126" s="174">
        <f>(L126*regular)+(M126*Cadeirantee)</f>
        <v>0</v>
      </c>
      <c r="EZ126" s="249">
        <f>SUMIF(FG126:GJ126,"&gt;0")</f>
        <v>51.364000000000004</v>
      </c>
      <c r="FA126" s="249">
        <f>SUMIF(FG126:GJ126,"&lt;0")+SUMIF(GN126:HP126,"&lt;0")</f>
        <v>0</v>
      </c>
      <c r="FB126" s="174">
        <v>0</v>
      </c>
      <c r="FC126" s="175">
        <f>N126*km*'VALORES TABELA'!$B$13</f>
        <v>0</v>
      </c>
      <c r="FD126" s="250">
        <f>GL126</f>
        <v>0</v>
      </c>
      <c r="FE126" s="176">
        <f>(EW126+EW127+EW128+EW129+EX126+EX127+EX128+EX129+EY126+EY127+EY128+EY129+EY130+EZ126+EZ127+EZ128+EZ129+FA126+FA127+FA128+FA129+FC126+FC127+FC128+FC129+HY126-HZ126-IA126+FD126+FD127+FD128+FD129+FB130)</f>
        <v>27595.494000000002</v>
      </c>
      <c r="FF126" s="177">
        <f>IF(C126=4,SUM(Q126+Q127+Q128+S126+S127+S128)*Percapita/30*FF$4+(R126+R127+R128+T126+T127+T128)*Cadeirante/30*FF$4,IF(C126=3,IF(Q129+S129=10,Fixo/30*FF$4+(Q126+Q127+Q128+S126+S127+S128)*Percapita/30*FF$4+(R129+T129)*Cadeirante/30*FF$4,IF(Q129+S129&lt;=9,(Q129+S129)*Crechee/30*FF$4)+(R129+T129)*Cadeirante/30*FF$4+(Q126+Q127+Q128+S126+S127+S128)*Percapita/30*FF$4)+IF(Q129+S129&gt;=11,Fixo/30*FF$4+(Q129+S129-10)*Crechee/30*FF$4,0),IF(C126=2,IF(R126+R127+R128+R129+T126+T127+T128+T129=1,Cadeirante/30*FF$4,IF(R126+R127+R128+R129+T126+T127+T128+T129=2,Fixo/30*FF$4,IF(R126+R127+R128+R129+T126+T127+T128+T129&gt;2,Fixo/30*FF$4+(R126+R127+R128+R129+T126+T127+T128+T129-2)*Cadeirante/30*FF$4)))+(Q126+Q127+Q128+S126+S127+S128)*Percapita/30*FF$4+(Q129+S129)*Crechee/30*FF$4,IF(C126=1,IF(Q126+Q127+Q128+R126+R127+R128+S126+S127+S128+T126+T127+T128&lt;=15,(Q126+Q127+Q128+S126+S127+S128)*Percapita/30*FF$4,IF(Q126+Q127+Q128+R126+R127+R128+S126+S127+S128+T126+T127+T128&gt;=16,Fixo/30*FF$4+(Q126+Q127+Q128+R126+R127+R128+S126+S127+S128+T126+T127-16)*Percapita/30*FF$4))))))</f>
        <v>27139.25</v>
      </c>
      <c r="FG126" s="177">
        <f>IF(C126=4,SUM(U126+U127+U128+W126+W127+W128)*Percapita/30*FG$4+(V126+V127+V128+X126+X127+X128)*Cadeirante/30*FG$4,IF(C126=3,IF(U129+W129=10,Fixo/30*FG$4+(U126+U127+U128+W126+W127+W128)*Percapita/30*FG$4+(V129+X129)*Cadeirante/30*FG$4,IF(U129+W129&lt;=9,(U129+W129)*Crechee/30*FG$4)+(V129+X129)*Cadeirante/30*FG$4+(U126+U127+U128+W126+W127+W128)*Percapita/30*FG$4)+IF(U129+W129&gt;=11,Fixo/30*FG$4+(U129+W129-10)*Crechee/30*FG$4,0),IF(C126=2,IF(V126+V127+V128+V129+X126+X127+X128+X129=1,Cadeirante/30*FG$4,IF(V126+V127+V128+V129+X126+X127+X128+X129=2,Fixo/30*FG$4,IF(V126+V127+V128+V129+X126+X127+X128+X129&gt;2,Fixo/30*FG$4+(V126+V127+V128+V129+X126+X127+X128+X129-2)*Cadeirante/30*FG$4)))+(U126+U127+U128+W126+W127+W128)*Percapita/30*FG$4+(U129+W129)*Crechee/30*FG$4,IF(C126=1,IF(U126+U127+U128+V126+V127+V128+W126+W127+W128+X126+X127+X128&lt;=15,(U126+U127+U128+W126+W127+W128)*Percapita/30*FG$4,IF(U126+U127+U128+V126+V127+V128+W126+W127+W128+X126+X127+X128&gt;=16,Fixo/30*FG$4+(U126+U127+U128+V126+V127+V128+W126+W127+W128+X126+X127-16)*Percapita/30*FG$4))))))</f>
        <v>0</v>
      </c>
      <c r="FH126" s="177">
        <f>IF(C126=4,SUM(Y126+Y127+Y128+AA126+AA127+AA128)*Percapita/30*FH$4+(Z126+Z127+Z128+AB126+AB127+AB128)*Cadeirante/30*FH$4,IF(C126=3,IF(Y129+AA129=10,Fixo/30*FH$4+(Y126+Y127+Y128+AA126+AA127+AA128)*Percapita/30*FH$4+(Z129+AB129)*Cadeirante/30*FH$4,IF(Y129+AA129&lt;=9,(Y129+AA129)*Crechee/30*FH$4)+(Z129+AB129)*Cadeirante/30*FH$4+(Y126+Y127+Y128+AA126+AA127+AA128)*Percapita/30*FH$4)+IF(Y129+AA129&gt;=11,Fixo/30*FH$4+(Y129+AA129-10)*Crechee/30*FH$4,0),IF(C126=2,IF(Z126+Z127+Z128+Z129+AB126+AB127+AB128+AB129=1,Cadeirante/30*FH$4,IF(Z126+Z127+Z128+Z129+AB126+AB127+AB128+AB129=2,Fixo/30*FH$4,IF(Z126+Z127+Z128+Z129+AB126+AB127+AB128+AB129&gt;2,Fixo/30*FH$4+(Z126+Z127+Z128+Z129+AB126+AB127+AB128+AB129-2)*Cadeirante/30*FH$4)))+(Y126+Y127+Y128+AA126+AA127+AA128)*Percapita/30*FH$4+(Y129+AA129)*Crechee/30*FH$4,IF(C126=1,IF(Y126+Y127+Y128+Z126+Z127+Z128+AA126+AA127+AA128+AB126+AB127+AB128&lt;=15,(Y126+Y127+Y128+AA126+AA127+AA128)*Percapita/30*FH$4,IF(Y126+Y127+Y128+Z126+Z127+Z128+AA126+AA127+AA128+AB126+AB127+AB128&gt;=16,Fixo/30*FH$4+(Y126+Y127+Y128+Z126+Z127+Z128+AA126+AA127+AA128+AB126+AB127-16)*Percapita/30*FH$4))))))</f>
        <v>0</v>
      </c>
      <c r="FI126" s="177">
        <f>IF(C126=4,SUM(AC126+AC127+AC128+AE126+AE127+AE128)*Percapita/30*FI$4+(AD126+AD127+AD128+AF126+AF127+AF128)*Cadeirante/30*FI$4,IF(C126=3,IF(AC129+AE129=10,Fixo/30*FI$4+(AC126+AC127+AC128+AE126+AE127+AE128)*Percapita/30*FI$4+(AD129+AF129)*Cadeirante/30*FI$4,IF(AC129+AE129&lt;=9,(AC129+AE129)*Crechee/30*FI$4)+(AD129+AF129)*Cadeirante/30*FI$4+(AC126+AC127+AC128+AE126+AE127+AE128)*Percapita/30*FI$4)+IF(AC129+AE129&gt;=11,Fixo/30*FI$4+(AC129+AE129-10)*Crechee/30*FI$4,0),IF(C126=2,IF(AD126+AD127+AD128+AD129+AF126+AF127+AF128+AF129=1,Cadeirante/30*FI$4,IF(AD126+AD127+AD128+AD129+AF126+AF127+AF128+AF129=2,Fixo/30*FI$4,IF(AD126+AD127+AD128+AD129+AF126+AF127+AF128+AF129&gt;2,Fixo/30*FI$4+(AD126+AD127+AD128+AD129+AF126+AF127+AF128+AF129-2)*Cadeirante/30*FI$4)))+(AC126+AC127+AC128+AE126+AE127+AE128)*Percapita/30*FI$4+(AC129+AE129)*Crechee/30*FI$4,IF(C126=1,IF(AC126+AC127+AC128+AD126+AD127+AD128+AE126+AE127+AE128+AF126+AF127+AF128&lt;=15,(AC126+AC127+AC128+AE126+AE127+AE128)*Percapita/30*FI$4,IF(AC126+AC127+AC128+AD126+AD127+AD128+AE126+AE127+AE128+AF126+AF127+AF128&gt;=16,Fixo/30*FI$4+(AC126+AC127+AC128+AD126+AD127+AD128+AE126+AE127+AE128+AF126+AF127-16)*Percapita/30*FI$4))))))</f>
        <v>0</v>
      </c>
      <c r="FJ126" s="177">
        <f>IF(C126=4,SUM(AG126+AG127+AG128+AI126+AI127+AI128)*Percapita/30*FJ$4+(AH126+AH127+AH128+AJ126+AJ127+AJ128)*Cadeirante/30*FJ$4,IF(C126=3,IF(AG129+AI129=10,Fixo/30*FJ$4+(AG126+AG127+AG128+AI126+AI127+AI128)*Percapita/30*FJ$4+(AH129+AJ129)*Cadeirante/30*FJ$4,IF(AG129+AI129&lt;=9,(AG129+AI129)*Crechee/30*FJ$4)+(AH129+AJ129)*Cadeirante/30*FJ$4+(AG126+AG127+AG128+AI126+AI127+AI128)*Percapita/30*FJ$4)+IF(AG129+AI129&gt;=11,Fixo/30*FJ$4+(AG129+AI129-10)*Crechee/30*FJ$4,0),IF(C126=2,IF(AH126+AH127+AH128+AH129+AJ126+AJ127+AJ128+AJ129=1,Cadeirante/30*FJ$4,IF(AH126+AH127+AH128+AH129+AJ126+AJ127+AJ128+AJ129=2,Fixo/30*FJ$4,IF(AH126+AH127+AH128+AH129+AJ126+AJ127+AJ128+AJ129&gt;2,Fixo/30*FJ$4+(AH126+AH127+AH128+AH129+AJ126+AJ127+AJ128+AJ129-2)*Cadeirante/30*FJ$4)))+(AG126+AG127+AG128+AI126+AI127+AI128)*Percapita/30*FJ$4+(AG129+AI129)*Crechee/30*FJ$4,IF(C126=1,IF(AG126+AG127+AG128+AH126+AH127+AH128+AI126+AI127+AI128+AJ126+AJ127+AJ128&lt;=15,(AG126+AG127+AG128+AI126+AI127+AI128)*Percapita/30*FJ$4,IF(AG126+AG127+AG128+AH126+AH127+AH128+AI126+AI127+AI128+AJ126+AJ127+AJ128&gt;=16,Fixo/30*FJ$4+(AG126+AG127+AG128+AH126+AH127+AH128+AI126+AI127+AI128+AJ126+AJ127-16)*Percapita/30*FJ$4))))))</f>
        <v>0</v>
      </c>
      <c r="FK126" s="177">
        <f>IF(C126=4,SUM(AK126+AK127+AK128+AM126+AM127+AM128)*Percapita/30*FK$4+(AL126+AL127+AL128+AN126+AN127+AN128)*Cadeirante/30*FK$4,IF(C126=3,IF(AK129+AM129=10,Fixo/30*FK$4+(AK126+AK127+AK128+AM126+AM127+AM128)*Percapita/30*FK$4+(AL129+AN129)*Cadeirante/30*FK$4,IF(AK129+AM129&lt;=9,(AK129+AM129)*Crechee/30*FK$4)+(AL129+AN129)*Cadeirante/30*FK$4+(AK126+AK127+AK128+AM126+AM127+AM128)*Percapita/30*FK$4)+IF(AK129+AM129&gt;=11,Fixo/30*FK$4+(AK129+AM129-10)*Crechee/30*FK$4,0),IF(C126=2,IF(AL126+AL127+AL128+AL129+AN126+AN127+AN128+AN129=1,Cadeirante/30*FK$4,IF(AL126+AL127+AL128+AL129+AN126+AN127+AN128+AN129=2,Fixo/30*FK$4,IF(AL126+AL127+AL128+AL129+AN126+AN127+AN128+AN129&gt;2,Fixo/30*FK$4+(AL126+AL127+AL128+AL129+AN126+AN127+AN128+AN129-2)*Cadeirante/30*FK$4)))+(AK126+AK127+AK128+AM126+AM127+AM128)*Percapita/30*FK$4+(AK129+AM129)*Crechee/30*FK$4,IF(C126=1,IF(AK126+AK127+AK128+AL126+AL127+AL128+AM126+AM127+AM128+AN126+AN127+AN128&lt;=15,(AK126+AK127+AK128+AM126+AM127+AM128)*Percapita/30*FK$4,IF(AK126+AK127+AK128+AL126+AL127+AL128+AM126+AM127+AM128+AN126+AN127+AN128&gt;=16,Fixo/30*FK$4+(AK126+AK127+AK128+AL126+AL127+AL128+AM126+AM127+AM128+AN126+AN127-16)*Percapita/30*FK$4))))))</f>
        <v>0</v>
      </c>
      <c r="FL126" s="177">
        <f>IF(C126=4,SUM(AO126+AO127+AO128+AQ126+AQ127+AQ128)*Percapita/30*FL$4+(AP126+AP127+AP128+AR126+AR127+AR128)*Cadeirante/30*FL$4,IF(C126=3,IF(AO129+AQ129=10,Fixo/30*FL$4+(AO126+AO127+AO128+AQ126+AQ127+AQ128)*Percapita/30*FL$4+(AP129+AR129)*Cadeirante/30*FL$4,IF(AO129+AQ129&lt;=9,(AO129+AQ129)*Crechee/30*FL$4)+(AP129+AR129)*Cadeirante/30*FL$4+(AO126+AO127+AO128+AQ126+AQ127+AQ128)*Percapita/30*FL$4)+IF(AO129+AQ129&gt;=11,Fixo/30*FL$4+(AO129+AQ129-10)*Crechee/30*FL$4,0),IF(C126=2,IF(AP126+AP127+AP128+AP129+AR126+AR127+AR128+AR129=1,Cadeirante/30*FL$4,IF(AP126+AP127+AP128+AP129+AR126+AR127+AR128+AR129=2,Fixo/30*FL$4,IF(AP126+AP127+AP128+AP129+AR126+AR127+AR128+AR129&gt;2,Fixo/30*FL$4+(AP126+AP127+AP128+AP129+AR126+AR127+AR128+AR129-2)*Cadeirante/30*FL$4)))+(AO126+AO127+AO128+AQ126+AQ127+AQ128)*Percapita/30*FL$4+(AO129+AQ129)*Crechee/30*FL$4,IF(C126=1,IF(AO126+AO127+AO128+AP126+AP127+AP128+AQ126+AQ127+AQ128+AR126+AR127+AR128&lt;=15,(AO126+AO127+AO128+AQ126+AQ127+AQ128)*Percapita/30*FL$4,IF(AO126+AO127+AO128+AP126+AP127+AP128+AQ126+AQ127+AQ128+AR126+AR127+AR128&gt;=16,Fixo/30*FL$4+(AO126+AO127+AO128+AP126+AP127+AP128+AQ126+AQ127+AQ128+AR126+AR127-16)*Percapita/30*FL$4))))))</f>
        <v>0</v>
      </c>
      <c r="FM126" s="177">
        <f>IF(C126=4,SUM(AS126+AS127+AS128+AU126+AU127+AU128)*Percapita/30*FM$4+(AT126+AT127+AT128+AV126+AV127+AV128)*Cadeirante/30*FM$4,IF(C126=3,IF(AS129+AU129=10,Fixo/30*FM$4+(AS126+AS127+AS128+AU126+AU127+AU128)*Percapita/30*FM$4+(AT129+AV129)*Cadeirante/30*FM$4,IF(AS129+AU129&lt;=9,(AS129+AU129)*Crechee/30*FM$4)+(AT129+AV129)*Cadeirante/30*FM$4+(AS126+AS127+AS128+AU126+AU127+AU128)*Percapita/30*FM$4)+IF(AS129+AU129&gt;=11,Fixo/30*FM$4+(AS129+AU129-10)*Crechee/30*FM$4,0),IF(C126=2,IF(AT126+AT127+AT128+AT129+AV126+AV127+AV128+AV129=1,Cadeirante/30*FM$4,IF(AT126+AT127+AT128+AT129+AV126+AV127+AV128+AV129=2,Fixo/30*FM$4,IF(AT126+AT127+AT128+AT129+AV126+AV127+AV128+AV129&gt;2,Fixo/30*FM$4+(AT126+AT127+AT128+AT129+AV126+AV127+AV128+AV129-2)*Cadeirante/30*FM$4)))+(AS126+AS127+AS128+AU126+AU127+AU128)*Percapita/30*FM$4+(AS129+AU129)*Crechee/30*FM$4,IF(C126=1,IF(AS126+AS127+AS128+AT126+AT127+AT128+AU126+AU127+AU128+AV126+AV127+AV128&lt;=15,(AS126+AS127+AS128+AU126+AU127+AU128)*Percapita/30*FM$4,IF(AS126+AS127+AS128+AT126+AT127+AT128+AU126+AU127+AU128+AV126+AV127+AV128&gt;=16,Fixo/30*FM$4+(AS126+AS127+AS128+AT126+AT127+AT128+AU126+AU127+AU128+AV126+AV127-16)*Percapita/30*FM$4))))))</f>
        <v>0</v>
      </c>
      <c r="FN126" s="177">
        <f>IF(C126=4,SUM(AW126+AW127+AW128+AY126+AY127+AY128)*Percapita/30*FN$4+(AX126+AX127+AX128+AZ126+AZ127+AZ128)*Cadeirante/30*FN$4,IF(C126=3,IF(AW129+AY129=10,Fixo/30*FN$4+(AW126+AW127+AW128+AY126+AY127+AY128)*Percapita/30*FN$4+(AX129+AZ129)*Cadeirante/30*FN$4,IF(AW129+AY129&lt;=9,(AW129+AY129)*Crechee/30*FN$4)+(AX129+AZ129)*Cadeirante/30*FN$4+(AW126+AW127+AW128+AY126+AY127+AY128)*Percapita/30*FN$4)+IF(AW129+AY129&gt;=11,Fixo/30*FN$4+(AW129+AY129-10)*Crechee/30*FN$4,0),IF(C126=2,IF(AX126+AX127+AX128+AX129+AZ126+AZ127+AZ128+AZ129=1,Cadeirante/30*FN$4,IF(AX126+AX127+AX128+AX129+AZ126+AZ127+AZ128+AZ129=2,Fixo/30*FN$4,IF(AX126+AX127+AX128+AX129+AZ126+AZ127+AZ128+AZ129&gt;2,Fixo/30*FN$4+(AX126+AX127+AX128+AX129+AZ126+AZ127+AZ128+AZ129-2)*Cadeirante/30*FN$4)))+(AW126+AW127+AW128+AY126+AY127+AY128)*Percapita/30*FN$4+(AW129+AY129)*Crechee/30*FN$4,IF(C126=1,IF(AW126+AW127+AW128+AX126+AX127+AX128+AY126+AY127+AY128+AZ126+AZ127+AZ128&lt;=15,(AW126+AW127+AW128+AY126+AY127+AY128)*Percapita/30*FN$4,IF(AW126+AW127+AW128+AX126+AX127+AX128+AY126+AY127+AY128+AZ126+AZ127+AZ128&gt;=16,Fixo/30*FN$4+(AW126+AW127+AW128+AX126+AX127+AX128+AY126+AY127+AY128+AZ126+AZ127-16)*Percapita/30*FN$4))))))</f>
        <v>0</v>
      </c>
      <c r="FO126" s="177">
        <f>IF(C126=4,SUM(BA126+BA127+BA128+BC126+BC127+BC128)*Percapita/30*FO$4+(BB126+BB127+BB128+BD126+BD127+BD128)*Cadeirante/30*FO$4,IF(C126=3,IF(BA129+BC129=10,Fixo/30*FO$4+(BA126+BA127+BA128+BC126+BC127+BC128)*Percapita/30*FO$4+(BB129+BD129)*Cadeirante/30*FO$4,IF(BA129+BC129&lt;=9,(BA129+BC129)*Crechee/30*FO$4)+(BB129+BD129)*Cadeirante/30*FO$4+(BA126+BA127+BA128+BC126+BC127+BC128)*Percapita/30*FO$4)+IF(BA129+BC129&gt;=11,Fixo/30*FO$4+(BA129+BC129-10)*Crechee/30*FO$4,0),IF(C126=2,IF(BB126+BB127+BB128+BB129+BD126+BD127+BD128+BD129=1,Cadeirante/30*FO$4,IF(BB126+BB127+BB128+BB129+BD126+BD127+BD128+BD129=2,Fixo/30*FO$4,IF(BB126+BB127+BB128+BB129+BD126+BD127+BD128+BD129&gt;2,Fixo/30*FO$4+(BB126+BB127+BB128+BB129+BD126+BD127+BD128+BD129-2)*Cadeirante/30*FO$4)))+(BA126+BA127+BA128+BC126+BC127+BC128)*Percapita/30*FO$4+(BA129+BC129)*Crechee/30*FO$4,IF(C126=1,IF(BA126+BA127+BA128+BB126+BB127+BB128+BC126+BC127+BC128+BD126+BD127+BD128&lt;=15,(BA126+BA127+BA128+BC126+BC127+BC128)*Percapita/30*FO$4,IF(BA126+BA127+BA128+BB126+BB127+BB128+BC126+BC127+BC128+BD126+BD127+BD128&gt;=16,Fixo/30*FO$4+(BA126+BA127+BA128+BB126+BB127+BB128+BC126+BC127+BC128+BD126+BD127-16)*Percapita/30*FO$4))))))</f>
        <v>0</v>
      </c>
      <c r="FP126" s="177">
        <f>IF(C126=4,SUM(BE126+BE127+BE128+BG126+BG127+BG128)*Percapita/30*FP$4+(BF126+BF127+BF128+BH126+BH127+BH128)*Cadeirante/30*FP$4,IF(C126=3,IF(BE129+BG129=10,Fixo/30*FP$4+(BE126+BE127+BE128+BG126+BG127+BG128)*Percapita/30*FP$4+(BF129+BH129)*Cadeirante/30*FP$4,IF(BE129+BG129&lt;=9,(BE129+BG129)*Crechee/30*FP$4)+(BF129+BH129)*Cadeirante/30*FP$4+(BE126+BE127+BE128+BG126+BG127+BG128)*Percapita/30*FP$4)+IF(BE129+BG129&gt;=11,Fixo/30*FP$4+(BE129+BG129-10)*Crechee/30*FP$4,0),IF(C126=2,IF(BF126+BF127+BF128+BF129+BH126+BH127+BH128+BH129=1,Cadeirante/30*FP$4,IF(BF126+BF127+BF128+BF129+BH126+BH127+BH128+BH129=2,Fixo/30*FP$4,IF(BF126+BF127+BF128+BF129+BH126+BH127+BH128+BH129&gt;2,Fixo/30*FP$4+(BF126+BF127+BF128+BF129+BH126+BH127+BH128+BH129-2)*Cadeirante/30*FP$4)))+(BE126+BE127+BE128+BG126+BG127+BG128)*Percapita/30*FP$4+(BE129+BG129)*Crechee/30*FP$4,IF(C126=1,IF(BE126+BE127+BE128+BF126+BF127+BF128+BG126+BG127+BG128+BH126+BH127+BH128&lt;=15,(BE126+BE127+BE128+BG126+BG127+BG128)*Percapita/30*FP$4,IF(BE126+BE127+BE128+BF126+BF127+BF128+BG126+BG127+BG128+BH126+BH127+BH128&gt;=16,Fixo/30*FP$4+(BE126+BE127+BE128+BF126+BF127+BF128+BG126+BG127+BG128+BH126+BH127-16)*Percapita/30*FP$4))))))</f>
        <v>0</v>
      </c>
      <c r="FQ126" s="177">
        <f>IF(C126=4,SUM(BI126+BI127+BI128+BK126+BK127+BK128)*Percapita/30*FQ$4+(BJ126+BJ127+BJ128+BL126+BL127+BL128)*Cadeirante/30*FQ$4,IF(C126=3,IF(BI129+BK129=10,Fixo/30*FQ$4+(BI126+BI127+BI128+BK126+BK127+BK128)*Percapita/30*FQ$4+(BJ129+BL129)*Cadeirante/30*FQ$4,IF(BI129+BK129&lt;=9,(BI129+BK129)*Crechee/30*FQ$4)+(BJ129+BL129)*Cadeirante/30*FQ$4+(BI126+BI127+BI128+BK126+BK127+BK128)*Percapita/30*FQ$4)+IF(BI129+BK129&gt;=11,Fixo/30*FQ$4+(BI129+BK129-10)*Crechee/30*FQ$4,0),IF(C126=2,IF(BJ126+BJ127+BJ128+BJ129+BL126+BL127+BL128+BL129=1,Cadeirante/30*FQ$4,IF(BJ126+BJ127+BJ128+BJ129+BL126+BL127+BL128+BL129=2,Fixo/30*FQ$4,IF(BJ126+BJ127+BJ128+BJ129+BL126+BL127+BL128+BL129&gt;2,Fixo/30*FQ$4+(BJ126+BJ127+BJ128+BJ129+BL126+BL127+BL128+BL129-2)*Cadeirante/30*FQ$4)))+(BI126+BI127+BI128+BK126+BK127+BK128)*Percapita/30*FQ$4+(BI129+BK129)*Crechee/30*FQ$4,IF(C126=1,IF(BI126+BI127+BI128+BJ126+BJ127+BJ128+BK126+BK127+BK128+BL126+BL127+BL128&lt;=15,(BI126+BI127+BI128+BK126+BK127+BK128)*Percapita/30*FQ$4,IF(BI126+BI127+BI128+BJ126+BJ127+BJ128+BK126+BK127+BK128+BL126+BL127+BL128&gt;=16,Fixo/30*FQ$4+(BI126+BI127+BI128+BJ126+BJ127+BJ128+BK126+BK127+BK128+BL126+BL127-16)*Percapita/30*FQ$4))))))</f>
        <v>0</v>
      </c>
      <c r="FR126" s="177">
        <f>IF(C126=4,SUM(BM126+BM127+BM128+BO126+BO127+BO128)*Percapita/30*FR$4+(BN126+BN127+BN128+BP126+BP127+BP128)*Cadeirante/30*FR$4,IF(C126=3,IF(BM129+BO129=10,Fixo/30*FR$4+(BM126+BM127+BM128+BO126+BO127+BO128)*Percapita/30*FR$4+(BN129+BP129)*Cadeirante/30*FR$4,IF(BM129+BO129&lt;=9,(BM129+BO129)*Crechee/30*FR$4)+(BN129+BP129)*Cadeirante/30*FR$4+(BM126+BM127+BM128+BO126+BO127+BO128)*Percapita/30*FR$4)+IF(BM129+BO129&gt;=11,Fixo/30*FR$4+(BM129+BO129-10)*Crechee/30*FR$4,0),IF(C126=2,IF(BN126+BN127+BN128+BN129+BP126+BP127+BP128+BP129=1,Cadeirante/30*FR$4,IF(BN126+BN127+BN128+BN129+BP126+BP127+BP128+BP129=2,Fixo/30*FR$4,IF(BN126+BN127+BN128+BN129+BP126+BP127+BP128+BP129&gt;2,Fixo/30*FR$4+(BN126+BN127+BN128+BN129+BP126+BP127+BP128+BP129-2)*Cadeirante/30*FR$4)))+(BM126+BM127+BM128+BO126+BO127+BO128)*Percapita/30*FR$4+(BM129+BO129)*Crechee/30*FR$4,IF(C126=1,IF(BM126+BM127+BM128+BN126+BN127+BN128+BO126+BO127+BO128+BP126+BP127+BP128&lt;=15,(BM126+BM127+BM128+BO126+BO127+BO128)*Percapita/30*FR$4,IF(BM126+BM127+BM128+BN126+BN127+BN128+BO126+BO127+BO128+BP126+BP127+BP128&gt;=16,Fixo/30*FR$4+(BM126+BM127+BM128+BN126+BN127+BN128+BO126+BO127+BO128+BP126+BP127-16)*Percapita/30*FR$4))))))</f>
        <v>0</v>
      </c>
      <c r="FS126" s="177">
        <f>IF(C126=4,SUM(BQ126+BQ127+BQ128+BS126+BS127+BS128)*Percapita/30*FS$4+(BR126+BR127+BR128+BT126+BT127+BT128)*Cadeirante/30*FS$4,IF(C126=3,IF(BQ129+BS129=10,Fixo/30*FS$4+(BQ126+BQ127+BQ128+BS126+BS127+BS128)*Percapita/30*FS$4+(BR129+BT129)*Cadeirante/30*FS$4,IF(BQ129+BS129&lt;=9,(BQ129+BS129)*Crechee/30*FS$4)+(BR129+BT129)*Cadeirante/30*FS$4+(BQ126+BQ127+BQ128+BS126+BS127+BS128)*Percapita/30*FS$4)+IF(BQ129+BS129&gt;=11,Fixo/30*FS$4+(BQ129+BS129-10)*Crechee/30*FS$4,0),IF(C126=2,IF(BR126+BR127+BR128+BR129+BT126+BT127+BT128+BT129=1,Cadeirante/30*FS$4,IF(BR126+BR127+BR128+BR129+BT126+BT127+BT128+BT129=2,Fixo/30*FS$4,IF(BR126+BR127+BR128+BR129+BT126+BT127+BT128+BT129&gt;2,Fixo/30*FS$4+(BR126+BR127+BR128+BR129+BT126+BT127+BT128+BT129-2)*Cadeirante/30*FS$4)))+(BQ126+BQ127+BQ128+BS126+BS127+BS128)*Percapita/30*FS$4+(BQ129+BS129)*Crechee/30*FS$4,IF(C126=1,IF(BQ126+BQ127+BQ128+BR126+BR127+BR128+BS126+BS127+BS128+BT126+BT127+BT128&lt;=15,(BQ126+BQ127+BQ128+BS126+BS127+BS128)*Percapita/30*FS$4,IF(BQ126+BQ127+BQ128+BR126+BR127+BR128+BS126+BS127+BS128+BT126+BT127+BT128&gt;=16,Fixo/30*FS$4+(BQ126+BQ127+BQ128+BR126+BR127+BR128+BS126+BS127+BS128+BT126+BT127-16)*Percapita/30*FS$4))))))</f>
        <v>0</v>
      </c>
      <c r="FT126" s="177">
        <f>IF(C126=4,SUM(BU126+BU127+BU128+BW126+BW127+BW128)*Percapita/30*FT$4+(BV126+BV127+BV128+BX126+BX127+BX128)*Cadeirante/30*FT$4,IF(C126=3,IF(BU129+BW129=10,Fixo/30*FT$4+(BU126+BU127+BU128+BW126+BW127+BW128)*Percapita/30*FT$4+(BV129+BX129)*Cadeirante/30*FT$4,IF(BU129+BW129&lt;=9,(BU129+BW129)*Crechee/30*FT$4)+(BV129+BX129)*Cadeirante/30*FT$4+(BU126+BU127+BU128+BW126+BW127+BW128)*Percapita/30*FT$4)+IF(BU129+BW129&gt;=11,Fixo/30*FT$4+(BU129+BW129-10)*Crechee/30*FT$4,0),IF(C126=2,IF(BV126+BV127+BV128+BV129+BX126+BX127+BX128+BX129=1,Cadeirante/30*FT$4,IF(BV126+BV127+BV128+BV129+BX126+BX127+BX128+BX129=2,Fixo/30*FT$4,IF(BV126+BV127+BV128+BV129+BX126+BX127+BX128+BX129&gt;2,Fixo/30*FT$4+(BV126+BV127+BV128+BV129+BX126+BX127+BX128+BX129-2)*Cadeirante/30*FT$4)))+(BU126+BU127+BU128+BW126+BW127+BW128)*Percapita/30*FT$4+(BU129+BW129)*Crechee/30*FT$4,IF(C126=1,IF(BU126+BU127+BU128+BV126+BV127+BV128+BW126+BW127+BW128+BX126+BX127+BX128&lt;=15,(BU126+BU127+BU128+BW126+BW127+BW128)*Percapita/30*FT$4,IF(BU126+BU127+BU128+BV126+BV127+BV128+BW126+BW127+BW128+BX126+BX127+BX128&gt;=16,Fixo/30*FT$4+(BU126+BU127+BU128+BV126+BV127+BV128+BW126+BW127+BW128+BX126+BX127-16)*Percapita/30*FT$4))))))</f>
        <v>0</v>
      </c>
      <c r="FU126" s="177">
        <f>IF(C126=4,SUM(BY126+BY127+BY128+CA126+CA127+CA128)*Percapita/30*FU$4+(BZ126+BZ127+BZ128+CB126+CB127+CB128)*Cadeirante/30*FU$4,IF(C126=3,IF(BY129+CA129=10,Fixo/30*FU$4+(BY126+BY127+BY128+CA126+CA127+CA128)*Percapita/30*FU$4+(BZ129+CB129)*Cadeirante/30*FU$4,IF(BY129+CA129&lt;=9,(BY129+CA129)*Crechee/30*FU$4)+(BZ129+CB129)*Cadeirante/30*FU$4+(BY126+BY127+BY128+CA126+CA127+CA128)*Percapita/30*FU$4)+IF(BY129+CA129&gt;=11,Fixo/30*FU$4+(BY129+CA129-10)*Crechee/30*FU$4,0),IF(C126=2,IF(BZ126+BZ127+BZ128+BZ129+CB126+CB127+CB128+CB129=1,Cadeirante/30*FU$4,IF(BZ126+BZ127+BZ128+BZ129+CB126+CB127+CB128+CB129=2,Fixo/30*FU$4,IF(BZ126+BZ127+BZ128+BZ129+CB126+CB127+CB128+CB129&gt;2,Fixo/30*FU$4+(BZ126+BZ127+BZ128+BZ129+CB126+CB127+CB128+CB129-2)*Cadeirante/30*FU$4)))+(BY126+BY127+BY128+CA126+CA127+CA128)*Percapita/30*FU$4+(BY129+CA129)*Crechee/30*FU$4,IF(C126=1,IF(BY126+BY127+BY128+BZ126+BZ127+BZ128+CA126+CA127+CA128+CB126+CB127+CB128&lt;=15,(BY126+BY127+BY128+CA126+CA127+CA128)*Percapita/30*FU$4,IF(BY126+BY127+BY128+BZ126+BZ127+BZ128+CA126+CA127+CA128+CB126+CB127+CB128&gt;=16,Fixo/30*FU$4+(BY126+BY127+BY128+BZ126+BZ127+BZ128+CA126+CA127+CA128+CB126+CB127-16)*Percapita/30*FU$4))))))</f>
        <v>0</v>
      </c>
      <c r="FV126" s="177">
        <f>IF(C126=4,SUM(CC126+CC127+CC128+CE126+CE127+CE128)*Percapita/30*FV$4+(CD126+CD127+CD128+CF126+CF127+CF128)*Cadeirante/30*FV$4,IF(C126=3,IF(CC129+CE129=10,Fixo/30*FV$4+(CC126+CC127+CC128+CE126+CE127+CE128)*Percapita/30*FV$4+(CD129+CF129)*Cadeirante/30*FV$4,IF(CC129+CE129&lt;=9,(CC129+CE129)*Crechee/30*FV$4)+(CD129+CF129)*Cadeirante/30*FV$4+(CC126+CC127+CC128+CE126+CE127+CE128)*Percapita/30*FV$4)+IF(CC129+CE129&gt;=11,Fixo/30*FV$4+(CC129+CE129-10)*Crechee/30*FV$4,0),IF(C126=2,IF(CD126+CD127+CD128+CD129+CF126+CF127+CF128+CF129=1,Cadeirante/30*FV$4,IF(CD126+CD127+CD128+CD129+CF126+CF127+CF128+CF129=2,Fixo/30*FV$4,IF(CD126+CD127+CD128+CD129+CF126+CF127+CF128+CF129&gt;2,Fixo/30*FV$4+(CD126+CD127+CD128+CD129+CF126+CF127+CF128+CF129-2)*Cadeirante/30*FV$4)))+(CC126+CC127+CC128+CE126+CE127+CE128)*Percapita/30*FV$4+(CC129+CE129)*Crechee/30*FV$4,IF(C126=1,IF(CC126+CC127+CC128+CD126+CD127+CD128+CE126+CE127+CE128+CF126+CF127+CF128&lt;=15,(CC126+CC127+CC128+CE126+CE127+CE128)*Percapita/30*FV$4,IF(CC126+CC127+CC128+CD126+CD127+CD128+CE126+CE127+CE128+CF126+CF127+CF128&gt;=16,Fixo/30*FV$4+(CC126+CC127+CC128+CD126+CD127+CD128+CE126+CE127+CE128+CF126+CF127-16)*Percapita/30*FV$4))))))</f>
        <v>0</v>
      </c>
      <c r="FW126" s="177">
        <f>IF(C126=4,SUM(CG126+CG127+CG128+CI126+CI127+CI128)*Percapita/30*FW$4+(CH126+CH127+CH128+CJ126+CJ127+CJ128)*Cadeirante/30*FW$4,IF(C126=3,IF(CG129+CI129=10,Fixo/30*FW$4+(CG126+CG127+CG128+CI126+CI127+CI128)*Percapita/30*FW$4+(CH129+CJ129)*Cadeirante/30*FW$4,IF(CG129+CI129&lt;=9,(CG129+CI129)*Crechee/30*FW$4)+(CH129+CJ129)*Cadeirante/30*FW$4+(CG126+CG127+CG128+CI126+CI127+CI128)*Percapita/30*FW$4)+IF(CG129+CI129&gt;=11,Fixo/30*FW$4+(CG129+CI129-10)*Crechee/30*FW$4,0),IF(C126=2,IF(CH126+CH127+CH128+CH129+CJ126+CJ127+CJ128+CJ129=1,Cadeirante/30*FW$4,IF(CH126+CH127+CH128+CH129+CJ126+CJ127+CJ128+CJ129=2,Fixo/30*FW$4,IF(CH126+CH127+CH128+CH129+CJ126+CJ127+CJ128+CJ129&gt;2,Fixo/30*FW$4+(CH126+CH127+CH128+CH129+CJ126+CJ127+CJ128+CJ129-2)*Cadeirante/30*FW$4)))+(CG126+CG127+CG128+CI126+CI127+CI128)*Percapita/30*FW$4+(CG129+CI129)*Crechee/30*FW$4,IF(C126=1,IF(CG126+CG127+CG128+CH126+CH127+CH128+CI126+CI127+CI128+CJ126+CJ127+CJ128&lt;=15,(CG126+CG127+CG128+CI126+CI127+CI128)*Percapita/30*FW$4,IF(CG126+CG127+CG128+CH126+CH127+CH128+CI126+CI127+CI128+CJ126+CJ127+CJ128&gt;=16,Fixo/30*FW$4+(CG126+CG127+CG128+CH126+CH127+CH128+CI126+CI127+CI128+CJ126+CJ127-16)*Percapita/30*FW$4))))))</f>
        <v>0</v>
      </c>
      <c r="FX126" s="177">
        <f>IF(C126=4,SUM(CK126+CK127+CK128+CM126+CM127+CM128)*Percapita/30*FX$4+(CL126+CL127+CL128+CN126+CN127+CN128)*Cadeirante/30*FX$4,IF(C126=3,IF(CK129+CM129=10,Fixo/30*FX$4+(CK126+CK127+CK128+CM126+CM127+CM128)*Percapita/30*FX$4+(CL129+CN129)*Cadeirante/30*FX$4,IF(CK129+CM129&lt;=9,(CK129+CM129)*Crechee/30*FX$4)+(CL129+CN129)*Cadeirante/30*FX$4+(CK126+CK127+CK128+CM126+CM127+CM128)*Percapita/30*FX$4)+IF(CK129+CM129&gt;=11,Fixo/30*FX$4+(CK129+CM129-10)*Crechee/30*FX$4,0),IF(C126=2,IF(CL126+CL127+CL128+CL129+CN126+CN127+CN128+CN129=1,Cadeirante/30*FX$4,IF(CL126+CL127+CL128+CL129+CN126+CN127+CN128+CN129=2,Fixo/30*FX$4,IF(CL126+CL127+CL128+CL129+CN126+CN127+CN128+CN129&gt;2,Fixo/30*FX$4+(CL126+CL127+CL128+CL129+CN126+CN127+CN128+CN129-2)*Cadeirante/30*FX$4)))+(CK126+CK127+CK128+CM126+CM127+CM128)*Percapita/30*FX$4+(CK129+CM129)*Crechee/30*FX$4,IF(C126=1,IF(CK126+CK127+CK128+CL126+CL127+CL128+CM126+CM127+CM128+CN126+CN127+CN128&lt;=15,(CK126+CK127+CK128+CM126+CM127+CM128)*Percapita/30*FX$4,IF(CK126+CK127+CK128+CL126+CL127+CL128+CM126+CM127+CM128+CN126+CN127+CN128&gt;=16,Fixo/30*FX$4+(CK126+CK127+CK128+CL126+CL127+CL128+CM126+CM127+CM128+CN126+CN127-16)*Percapita/30*FX$4))))))</f>
        <v>0</v>
      </c>
      <c r="FY126" s="177">
        <f>IF(C126=4,SUM(CO126+CO127+CO128+CQ126+CQ127+CQ128)*Percapita/30*FY$4+(CP126+CP127+CP128+CR126+CR127+CR128)*Cadeirante/30*FY$4,IF(C126=3,IF(CO129+CQ129=10,Fixo/30*FY$4+(CO126+CO127+CO128+CQ126+CQ127+CQ128)*Percapita/30*FY$4+(CP129+CR129)*Cadeirante/30*FY$4,IF(CO129+CQ129&lt;=9,(CO129+CQ129)*Crechee/30*FY$4)+(CP129+CR129)*Cadeirante/30*FY$4+(CO126+CO127+CO128+CQ126+CQ127+CQ128)*Percapita/30*FY$4)+IF(CO129+CQ129&gt;=11,Fixo/30*FY$4+(CO129+CQ129-10)*Crechee/30*FY$4,0),IF(C126=2,IF(CP126+CP127+CP128+CP129+CR126+CR127+CR128+CR129=1,Cadeirante/30*FY$4,IF(CP126+CP127+CP128+CP129+CR126+CR127+CR128+CR129=2,Fixo/30*FY$4,IF(CP126+CP127+CP128+CP129+CR126+CR127+CR128+CR129&gt;2,Fixo/30*FY$4+(CP126+CP127+CP128+CP129+CR126+CR127+CR128+CR129-2)*Cadeirante/30*FY$4)))+(CO126+CO127+CO128+CQ126+CQ127+CQ128)*Percapita/30*FY$4+(CO129+CQ129)*Crechee/30*FY$4,IF(C126=1,IF(CO126+CO127+CO128+CP126+CP127+CP128+CQ126+CQ127+CQ128+CR126+CR127+CR128&lt;=15,(CO126+CO127+CO128+CQ126+CQ127+CQ128)*Percapita/30*FY$4,IF(CO126+CO127+CO128+CP126+CP127+CP128+CQ126+CQ127+CQ128+CR126+CR127+CR128&gt;=16,Fixo/30*FY$4+(CO126+CO127+CO128+CP126+CP127+CP128+CQ126+CQ127+CQ128+CR126+CR127-16)*Percapita/30*FY$4))))))</f>
        <v>0</v>
      </c>
      <c r="FZ126" s="177">
        <f>IF(C126=4,SUM(CS126+CS127+CS128+CU126+CU127+CU128)*Percapita/30*FZ$4+(CT126+CT127+CT128+CV126+CV127+CV128)*Cadeirante/30*FZ$4,IF(C126=3,IF(CS129+CU129=10,Fixo/30*FZ$4+(CS126+CS127+CS128+CU126+CU127+CU128)*Percapita/30*FZ$4+(CT129+CV129)*Cadeirante/30*FZ$4,IF(CS129+CU129&lt;=9,(CS129+CU129)*Crechee/30*FZ$4)+(CT129+CV129)*Cadeirante/30*FZ$4+(CS126+CS127+CS128+CU126+CU127+CU128)*Percapita/30*FZ$4)+IF(CS129+CU129&gt;=11,Fixo/30*FZ$4+(CS129+CU129-10)*Crechee/30*FZ$4,0),IF(C126=2,IF(CT126+CT127+CT128+CT129+CV126+CV127+CV128+CV129=1,Cadeirante/30*FZ$4,IF(CT126+CT127+CT128+CT129+CV126+CV127+CV128+CV129=2,Fixo/30*FZ$4,IF(CT126+CT127+CT128+CT129+CV126+CV127+CV128+CV129&gt;2,Fixo/30*FZ$4+(CT126+CT127+CT128+CT129+CV126+CV127+CV128+CV129-2)*Cadeirante/30*FZ$4)))+(CS126+CS127+CS128+CU126+CU127+CU128)*Percapita/30*FZ$4+(CS129+CU129)*Crechee/30*FZ$4,IF(C126=1,IF(CS126+CS127+CS128+CT126+CT127+CT128+CU126+CU127+CU128+CV126+CV127+CV128&lt;=15,(CS126+CS127+CS128+CU126+CU127+CU128)*Percapita/30*FZ$4,IF(CS126+CS127+CS128+CT126+CT127+CT128+CU126+CU127+CU128+CV126+CV127+CV128&gt;=16,Fixo/30*FZ$4+(CS126+CS127+CS128+CT126+CT127+CT128+CU126+CU127+CU128+CV126+CV127-16)*Percapita/30*FZ$4))))))</f>
        <v>0</v>
      </c>
      <c r="GA126" s="177">
        <f>IF(C126=4,SUM(CW126+CW127+CW128+CY126+CY127+CY128)*Percapita/30*GA$4+(CX126+CX127+CX128+CZ126+CZ127+CZ128)*Cadeirante/30*GA$4,IF(C126=3,IF(CW129+CY129=10,Fixo/30*GA$4+(CW126+CW127+CW128+CY126+CY127+CY128)*Percapita/30*GA$4+(CX129+CZ129)*Cadeirante/30*GA$4,IF(CW129+CY129&lt;=9,(CW129+CY129)*Crechee/30*GA$4)+(CX129+CZ129)*Cadeirante/30*GA$4+(CW126+CW127+CW128+CY126+CY127+CY128)*Percapita/30*GA$4)+IF(CW129+CY129&gt;=11,Fixo/30*GA$4+(CW129+CY129-10)*Crechee/30*GA$4,0),IF(C126=2,IF(CX126+CX127+CX128+CX129+CZ126+CZ127+CZ128+CZ129=1,Cadeirante/30*GA$4,IF(CX126+CX127+CX128+CX129+CZ126+CZ127+CZ128+CZ129=2,Fixo/30*GA$4,IF(CX126+CX127+CX128+CX129+CZ126+CZ127+CZ128+CZ129&gt;2,Fixo/30*GA$4+(CX126+CX127+CX128+CX129+CZ126+CZ127+CZ128+CZ129-2)*Cadeirante/30*GA$4)))+(CW126+CW127+CW128+CY126+CY127+CY128)*Percapita/30*GA$4+(CW129+CY129)*Crechee/30*GA$4,IF(C126=1,IF(CW126+CW127+CW128+CX126+CX127+CX128+CY126+CY127+CY128+CZ126+CZ127+CZ128&lt;=15,(CW126+CW127+CW128+CY126+CY127+CY128)*Percapita/30*GA$4,IF(CW126+CW127+CW128+CX126+CX127+CX128+CY126+CY127+CY128+CZ126+CZ127+CZ128&gt;=16,Fixo/30*GA$4+(CW126+CW127+CW128+CX126+CX127+CX128+CY126+CY127+CY128+CZ126+CZ127-16)*Percapita/30*GA$4))))))</f>
        <v>0</v>
      </c>
      <c r="GB126" s="177">
        <f>IF(C126=4,SUM(DA126+DA127+DA128+DC126+DC127+DC128)*Percapita/30*GB$4+(DB126+DB127+DB128+DD126+DD127+DD128)*Cadeirante/30*GB$4,IF(C126=3,IF(DA129+DC129=10,Fixo/30*GB$4+(DA126+DA127+DA128+DC126+DC127+DC128)*Percapita/30*GB$4+(DB129+DD129)*Cadeirante/30*GB$4,IF(DA129+DC129&lt;=9,(DA129+DC129)*Crechee/30*GB$4)+(DB129+DD129)*Cadeirante/30*GB$4+(DA126+DA127+DA128+DC126+DC127+DC128)*Percapita/30*GB$4)+IF(DA129+DC129&gt;=11,Fixo/30*GB$4+(DA129+DC129-10)*Crechee/30*GB$4,0),IF(C126=2,IF(DB126+DB127+DB128+DB129+DD126+DD127+DD128+DD129=1,Cadeirante/30*GB$4,IF(DB126+DB127+DB128+DB129+DD126+DD127+DD128+DD129=2,Fixo/30*GB$4,IF(DB126+DB127+DB128+DB129+DD126+DD127+DD128+DD129&gt;2,Fixo/30*GB$4+(DB126+DB127+DB128+DB129+DD126+DD127+DD128+DD129-2)*Cadeirante/30*GB$4)))+(DA126+DA127+DA128+DC126+DC127+DC128)*Percapita/30*GB$4+(DA129+DC129)*Crechee/30*GB$4,IF(C126=1,IF(DA126+DA127+DA128+DB126+DB127+DB128+DC126+DC127+DC128+DD126+DD127+DD128&lt;=15,(DA126+DA127+DA128+DC126+DC127+DC128)*Percapita/30*GB$4,IF(DA126+DA127+DA128+DB126+DB127+DB128+DC126+DC127+DC128+DD126+DD127+DD128&gt;=16,Fixo/30*GB$4+(DA126+DA127+DA128+DB126+DB127+DB128+DC126+DC127+DC128+DD126+DD127-16)*Percapita/30*GB$4))))))</f>
        <v>0</v>
      </c>
      <c r="GC126" s="177">
        <f>IF(C126=4,SUM(DE126+DE127+DE128+DG126+DG127+DG128)*Percapita/30*GC$4+(DF126+DF127+DF128+DH126+DH127+DH128)*Cadeirante/30*GC$4,IF(C126=3,IF(DE129+DG129=10,Fixo/30*GC$4+(DE126+DE127+DE128+DG126+DG127+DG128)*Percapita/30*GC$4+(DF129+DH129)*Cadeirante/30*GC$4,IF(DE129+DG129&lt;=9,(DE129+DG129)*Crechee/30*GC$4)+(DF129+DH129)*Cadeirante/30*GC$4+(DE126+DE127+DE128+DG126+DG127+DG128)*Percapita/30*GC$4)+IF(DE129+DG129&gt;=11,Fixo/30*GC$4+(DE129+DG129-10)*Crechee/30*GC$4,0),IF(C126=2,IF(DF126+DF127+DF128+DF129+DH126+DH127+DH128+DH129=1,Cadeirante/30*GC$4,IF(DF126+DF127+DF128+DF129+DH126+DH127+DH128+DH129=2,Fixo/30*GC$4,IF(DF126+DF127+DF128+DF129+DH126+DH127+DH128+DH129&gt;2,Fixo/30*GC$4+(DF126+DF127+DF128+DF129+DH126+DH127+DH128+DH129-2)*Cadeirante/30*GC$4)))+(DE126+DE127+DE128+DG126+DG127+DG128)*Percapita/30*GC$4+(DE129+DG129)*Crechee/30*GC$4,IF(C126=1,IF(DE126+DE127+DE128+DF126+DF127+DF128+DG126+DG127+DG128+DH126+DH127+DH128&lt;=15,(DE126+DE127+DE128+DG126+DG127+DG128)*Percapita/30*GC$4,IF(DE126+DE127+DE128+DF126+DF127+DF128+DG126+DG127+DG128+DH126+DH127+DH128&gt;=16,Fixo/30*GC$4+(DE126+DE127+DE128+DF126+DF127+DF128+DG126+DG127+DG128+DH126+DH127-16)*Percapita/30*GC$4))))))</f>
        <v>0</v>
      </c>
      <c r="GD126" s="177">
        <f>IF(C126=4,SUM(DI126+DI127+DI128+DK126+DK127+DK128)*Percapita/30*GD$4+(DJ126+DJ127+DJ128+DL126+DL127+DL128)*Cadeirante/30*GD$4,IF(C126=3,IF(DI129+DK129=10,Fixo/30*GD$4+(DI126+DI127+DI128+DK126+DK127+DK128)*Percapita/30*GD$4+(DJ129+DL129)*Cadeirante/30*GD$4,IF(DI129+DK129&lt;=9,(DI129+DK129)*Crechee/30*GD$4)+(DJ129+DL129)*Cadeirante/30*GD$4+(DI126+DI127+DI128+DK126+DK127+DK128)*Percapita/30*GD$4)+IF(DI129+DK129&gt;=11,Fixo/30*GD$4+(DI129+DK129-10)*Crechee/30*GD$4,0),IF(C126=2,IF(DJ126+DJ127+DJ128+DJ129+DL126+DL127+DL128+DL129=1,Cadeirante/30*GD$4,IF(DJ126+DJ127+DJ128+DJ129+DL126+DL127+DL128+DL129=2,Fixo/30*GD$4,IF(DJ126+DJ127+DJ128+DJ129+DL126+DL127+DL128+DL129&gt;2,Fixo/30*GD$4+(DJ126+DJ127+DJ128+DJ129+DL126+DL127+DL128+DL129-2)*Cadeirante/30*GD$4)))+(DI126+DI127+DI128+DK126+DK127+DK128)*Percapita/30*GD$4+(DI129+DK129)*Crechee/30*GD$4,IF(C126=1,IF(DI126+DI127+DI128+DJ126+DJ127+DJ128+DK126+DK127+DK128+DL126+DL127+DL128&lt;=15,(DI126+DI127+DI128+DK126+DK127+DK128)*Percapita/30*GD$4,IF(DI126+DI127+DI128+DJ126+DJ127+DJ128+DK126+DK127+DK128+DL126+DL127+DL128&gt;=16,Fixo/30*GD$4+(DI126+DI127+DI128+DJ126+DJ127+DJ128+DK126+DK127+DK128+DL126+DL127-16)*Percapita/30*GD$4))))))</f>
        <v>0</v>
      </c>
      <c r="GE126" s="177">
        <f>IF(C126=4,SUM(DM126+DM127+DM128+DO126+DO127+DO128)*Percapita/30*GE$4+(DN126+DN127+DN128+DP126+DP127+DP128)*Cadeirante/30*GE$4,IF(C126=3,IF(DM129+DO129=10,Fixo/30*GE$4+(DM126+DM127+DM128+DO126+DO127+DO128)*Percapita/30*GE$4+(DN129+DP129)*Cadeirante/30*GE$4,IF(DM129+DO129&lt;=9,(DM129+DO129)*Crechee/30*GE$4)+(DN129+DP129)*Cadeirante/30*GE$4+(DM126+DM127+DM128+DO126+DO127+DO128)*Percapita/30*GE$4)+IF(DM129+DO129&gt;=11,Fixo/30*GE$4+(DM129+DO129-10)*Crechee/30*GE$4,0),IF(C126=2,IF(DN126+DN127+DN128+DN129+DP126+DP127+DP128+DP129=1,Cadeirante/30*GE$4,IF(DN126+DN127+DN128+DN129+DP126+DP127+DP128+DP129=2,Fixo/30*GE$4,IF(DN126+DN127+DN128+DN129+DP126+DP127+DP128+DP129&gt;2,Fixo/30*GE$4+(DN126+DN127+DN128+DN129+DP126+DP127+DP128+DP129-2)*Cadeirante/30*GE$4)))+(DM126+DM127+DM128+DO126+DO127+DO128)*Percapita/30*GE$4+(DM129+DO129)*Crechee/30*GE$4,IF(C126=1,IF(DM126+DM127+DM128+DN126+DN127+DN128+DO126+DO127+DO128+DP126+DP127+DP128&lt;=15,(DM126+DM127+DM128+DO126+DO127+DO128)*Percapita/30*GE$4,IF(DM126+DM127+DM128+DN126+DN127+DN128+DO126+DO127+DO128+DP126+DP127+DP128&gt;=16,Fixo/30*GE$4+(DM126+DM127+DM128+DN126+DN127+DN128+DO126+DO127+DO128+DP126+DP127-16)*Percapita/30*GE$4))))))</f>
        <v>0</v>
      </c>
      <c r="GF126" s="177">
        <f>IF(C126=4,SUM(DQ126+DQ127+DQ128+DS126+DS127+DS128)*Percapita/30*GF$4+(DR126+DR127+DR128+DT126+DT127+DT128)*Cadeirante/30*GF$4,IF(C126=3,IF(DQ129+DS129=10,Fixo/30*GF$4+(DQ126+DQ127+DQ128+DS126+DS127+DS128)*Percapita/30*GF$4+(DR129+DT129)*Cadeirante/30*GF$4,IF(DQ129+DS129&lt;=9,(DQ129+DS129)*Crechee/30*GF$4)+(DR129+DT129)*Cadeirante/30*GF$4+(DQ126+DQ127+DQ128+DS126+DS127+DS128)*Percapita/30*GF$4)+IF(DQ129+DS129&gt;=11,Fixo/30*GF$4+(DQ129+DS129-10)*Crechee/30*GF$4,0),IF(C126=2,IF(DR126+DR127+DR128+DR129+DT126+DT127+DT128+DT129=1,Cadeirante/30*GF$4,IF(DR126+DR127+DR128+DR129+DT126+DT127+DT128+DT129=2,Fixo/30*GF$4,IF(DR126+DR127+DR128+DR129+DT126+DT127+DT128+DT129&gt;2,Fixo/30*GF$4+(DR126+DR127+DR128+DR129+DT126+DT127+DT128+DT129-2)*Cadeirante/30*GF$4)))+(DQ126+DQ127+DQ128+DS126+DS127+DS128)*Percapita/30*GF$4+(DQ129+DS129)*Crechee/30*GF$4,IF(C126=1,IF(DQ126+DQ127+DQ128+DR126+DR127+DR128+DS126+DS127+DS128+DT126+DT127+DT128&lt;=15,(DQ126+DQ127+DQ128+DS126+DS127+DS128)*Percapita/30*GF$4,IF(DQ126+DQ127+DQ128+DR126+DR127+DR128+DS126+DS127+DS128+DT126+DT127+DT128&gt;=16,Fixo/30*GF$4+(DQ126+DQ127+DQ128+DR126+DR127+DR128+DS126+DS127+DS128+DT126+DT127-16)*Percapita/30*GF$4))))))</f>
        <v>51.364000000000004</v>
      </c>
      <c r="GG126" s="177">
        <f>IF(C126=4,SUM(DU126+DU127+DU128+DW126+DW127+DW128)*Percapita/30*GG$4+(DV126+DV127+DV128+DX126+DX127+DX128)*Cadeirante/30*GG$4,IF(C126=3,IF(DU129+DW129=10,Fixo/30*GG$4+(DU126+DU127+DU128+DW126+DW127+DW128)*Percapita/30*GG$4+(DV129+DX129)*Cadeirante/30*GG$4,IF(DU129+DW129&lt;=9,(DU129+DW129)*Crechee/30*GG$4)+(DV129+DX129)*Cadeirante/30*GG$4+(DU126+DU127+DU128+DW126+DW127+DW128)*Percapita/30*GG$4)+IF(DU129+DW129&gt;=11,Fixo/30*GG$4+(DU129+DW129-10)*Crechee/30*GG$4,0),IF(C126=2,IF(DV126+DV127+DV128+DV129+DX126+DX127+DX128+DX129=1,Cadeirante/30*GG$4,IF(DV126+DV127+DV128+DV129+DX126+DX127+DX128+DX129=2,Fixo/30*GG$4,IF(DV126+DV127+DV128+DV129+DX126+DX127+DX128+DX129&gt;2,Fixo/30*GG$4+(DV126+DV127+DV128+DV129+DX126+DX127+DX128+DX129-2)*Cadeirante/30*GG$4)))+(DU126+DU127+DU128+DW126+DW127+DW128)*Percapita/30*GG$4+(DU129+DW129)*Crechee/30*GG$4,IF(C126=1,IF(DU126+DU127+DU128+DV126+DV127+DV128+DW126+DW127+DW128+DX126+DX127+DX128&lt;=15,(DU126+DU127+DU128+DW126+DW127+DW128)*Percapita/30*GG$4,IF(DU126+DU127+DU128+DV126+DV127+DV128+DW126+DW127+DW128+DX126+DX127+DX128&gt;=16,Fixo/30*GG$4+(DU126+DU127+DU128+DV126+DV127+DV128+DW126+DW127+DW128+DX126+DX127-16)*Percapita/30*GG$4))))))</f>
        <v>0</v>
      </c>
      <c r="GH126" s="177">
        <f>IF(C126=4,SUM(DY126+DY127+DY128+EA126+EA127+EA128)*Percapita/30*GH$4+(DZ126+DZ127+DZ128+EB126+EB127+EB128)*Cadeirante/30*GH$4,IF(C126=3,IF(DY129+EA129=10,Fixo/30*GH$4+(DY126+DY127+DY128+EA126+EA127+EA128)*Percapita/30*GH$4+(DZ129+EB129)*Cadeirante/30*GH$4,IF(DY129+EA129&lt;=9,(DY129+EA129)*Crechee/30*GH$4)+(DZ129+EB129)*Cadeirante/30*GH$4+(DY126+DY127+DY128+EA126+EA127+EA128)*Percapita/30*GH$4)+IF(DY129+EA129&gt;=11,Fixo/30*GH$4+(DY129+EA129-10)*Crechee/30*GH$4,0),IF(C126=2,IF(DZ126+DZ127+DZ128+DZ129+EB126+EB127+EB128+EB129=1,Cadeirante/30*GH$4,IF(DZ126+DZ127+DZ128+DZ129+EB126+EB127+EB128+EB129=2,Fixo/30*GH$4,IF(DZ126+DZ127+DZ128+DZ129+EB126+EB127+EB128+EB129&gt;2,Fixo/30*GH$4+(DZ126+DZ127+DZ128+DZ129+EB126+EB127+EB128+EB129-2)*Cadeirante/30*GH$4)))+(DY126+DY127+DY128+EA126+EA127+EA128)*Percapita/30*GH$4+(DY129+EA129)*Crechee/30*GH$4,IF(C126=1,IF(DY126+DY127+DY128+DZ126+DZ127+DZ128+EA126+EA127+EA128+EB126+EB127+EB128&lt;=15,(DY126+DY127+DY128+EA126+EA127+EA128)*Percapita/30*GH$4,IF(DY126+DY127+DY128+DZ126+DZ127+DZ128+EA126+EA127+EA128+EB126+EB127+EB128&gt;=16,Fixo/30*GH$4+(DY126+DY127+DY128+DZ126+DZ127+DZ128+EA126+EA127+EA128+EB126+EB127-16)*Percapita/30*GH$4))))))</f>
        <v>0</v>
      </c>
      <c r="GI126" s="177">
        <f>IF(C126=4,SUM(EC126+EC127+EC128+EE126+EE127+EE128)*Percapita/30*GI$4+(ED126+ED127+ED128+EF126+EF127+EF128)*Cadeirante/30*GI$4,IF(C126=3,IF(EC129+EE129=10,Fixo/30*GI$4+(EC126+EC127+EC128+EE126+EE127+EE128)*Percapita/30*GI$4+(ED129+EF129)*Cadeirante/30*GI$4,IF(EC129+EE129&lt;=9,(EC129+EE129)*Crechee/30*GI$4)+(ED129+EF129)*Cadeirante/30*GI$4+(EC126+EC127+EC128+EE126+EE127+EE128)*Percapita/30*GI$4)+IF(EC129+EE129&gt;=11,Fixo/30*GI$4+(EC129+EE129-10)*Crechee/30*GI$4,0),IF(C126=2,IF(ED126+ED127+ED128+ED129+EF126+EF127+EF128+EF129=1,Cadeirante/30*GI$4,IF(ED126+ED127+ED128+ED129+EF126+EF127+EF128+EF129=2,Fixo/30*GI$4,IF(ED126+ED127+ED128+ED129+EF126+EF127+EF128+EF129&gt;2,Fixo/30*GI$4+(ED126+ED127+ED128+ED129+EF126+EF127+EF128+EF129-2)*Cadeirante/30*GI$4)))+(EC126+EC127+EC128+EE126+EE127+EE128)*Percapita/30*GI$4+(EC129+EE129)*Crechee/30*GI$4,IF(C126=1,IF(EC126+EC127+EC128+ED126+ED127+ED128+EE126+EE127+EE128+EF126+EF127+EF128&lt;=15,(EC126+EC127+EC128+EE126+EE127+EE128)*Percapita/30*GI$4,IF(EC126+EC127+EC128+ED126+ED127+ED128+EE126+EE127+EE128+EF126+EF127+EF128&gt;=16,Fixo/30*GI$4+(EC126+EC127+EC128+ED126+ED127+ED128+EE126+EE127+EE128+EF126+EF127-16)*Percapita/30*GI$4))))))</f>
        <v>0</v>
      </c>
      <c r="GJ126" s="177">
        <f>IF(C126=4,SUM(EG126+EG127+EG128+EI126+EI127+EI128)*Percapita/30*GJ$4+(EH126+EH127+EH128+EJ126+EJ127+EJ128)*Cadeirante/30*GJ$4,IF(C126=3,IF(EG129+EI129=10,Fixo/30*GJ$4+(EG126+EG127+EG128+EI126+EI127+EI128)*Percapita/30*GJ$4+(EH129+EJ129)*Cadeirante/30*GJ$4,IF(EG129+EI129&lt;=9,(EG129+EI129)*Crechee/30*GJ$4)+(EH129+EJ129)*Cadeirante/30*GJ$4+(EG126+EG127+EG128+EI126+EI127+EI128)*Percapita/30*GJ$4)+IF(EG129+EI129&gt;=11,Fixo/30*GJ$4+(EG129+EI129-10)*Crechee/30*GJ$4,0),IF(C126=2,IF(EH126+EH127+EH128+EH129+EJ126+EJ127+EJ128+EJ129=1,Cadeirante/30*GJ$4,IF(EH126+EH127+EH128+EH129+EJ126+EJ127+EJ128+EJ129=2,Fixo/30*GJ$4,IF(EH126+EH127+EH128+EH129+EJ126+EJ127+EJ128+EJ129&gt;2,Fixo/30*GJ$4+(EH126+EH127+EH128+EH129+EJ126+EJ127+EJ128+EJ129-2)*Cadeirante/30*GJ$4)))+(EG126+EG127+EG128+EI126+EI127+EI128)*Percapita/30*GJ$4+(EG129+EI129)*Crechee/30*GJ$4,IF(C126=1,IF(EG126+EG127+EG128+EH126+EH127+EH128+EI126+EI127+EI128+EJ126+EJ127+EJ128&lt;=15,(EG126+EG127+EG128+EI126+EI127+EI128)*Percapita/30*GJ$4,IF(EG126+EG127+EG128+EH126+EH127+EH128+EI126+EI127+EI128+EJ126+EJ127+EJ128&gt;=16,Fixo/30*GJ$4+(EG126+EG127+EG128+EH126+EH127+EH128+EI126+EI127+EI128+EJ126+EJ127-16)*Percapita/30*GJ$4))))))</f>
        <v>0</v>
      </c>
      <c r="GK126" s="178"/>
      <c r="GL126" s="103">
        <f t="shared" si="102"/>
        <v>0</v>
      </c>
      <c r="GM126" s="124"/>
      <c r="GN126" s="104">
        <f>SUMIF(V126:V129,"&lt;0")*Cadeirante/30*GN$4+SUMIF(X126:X129,"&lt;0")*Cadeirante/30*GN$4</f>
        <v>0</v>
      </c>
      <c r="GO126" s="104">
        <f>SUMIF(Z126:Z129,"&lt;0")*Cadeirante/30*GO$4+SUMIF(AB126:AB129,"&lt;0")*Cadeirante/30*GO$4</f>
        <v>0</v>
      </c>
      <c r="GP126" s="104">
        <f>SUMIF(AD126:AD129,"&lt;0")*Cadeirante/30*GP$4+SUMIF(AF126:AF129,"&lt;0")*Cadeirante/30*GP$4</f>
        <v>0</v>
      </c>
      <c r="GQ126" s="104">
        <f>SUMIF(AH126:AH129,"&lt;0")*Cadeirante/30*GQ$4+SUMIF(AJ126:AJ129,"&lt;0")*Cadeirante/30*GQ$4</f>
        <v>0</v>
      </c>
      <c r="GR126" s="104">
        <f>SUMIF(AL126:AL129,"&lt;0")*Cadeirante/30*GR$4+SUMIF(AN126:AN129,"&lt;0")*Cadeirante/30*GR$4</f>
        <v>0</v>
      </c>
      <c r="GS126" s="104">
        <f>SUMIF(AP126:AP129,"&lt;0")*Cadeirante/30*GS$4+SUMIF(AR126:AR129,"&lt;0")*Cadeirante/30*GS$4</f>
        <v>0</v>
      </c>
      <c r="GT126" s="104">
        <f>SUMIF(AT126:AT129,"&lt;0")*Cadeirante/30*GT$4+SUMIF(AV126:AV129,"&lt;0")*Cadeirante/30*GT$4</f>
        <v>0</v>
      </c>
      <c r="GU126" s="104">
        <f>SUMIF(AX126:AX129,"&lt;0")*Cadeirante/30*GU$4+SUMIF(AZ126:AZ129,"&lt;0")*Cadeirante/30*GU$4</f>
        <v>0</v>
      </c>
      <c r="GV126" s="104">
        <f>SUMIF(BB126:BB129,"&lt;0")*Cadeirante/30*GV$4+SUMIF(BD126:BD129,"&lt;0")*Cadeirante/30*GV$4</f>
        <v>0</v>
      </c>
      <c r="GW126" s="104">
        <f>SUMIF(BF126:BF129,"&lt;0")*Cadeirante/30*GW$4+SUMIF(BH126:BH129,"&lt;0")*Cadeirante/30*GW$4</f>
        <v>0</v>
      </c>
      <c r="GX126" s="104">
        <f>SUMIF(BJ126:BJ129,"&lt;0")*Cadeirante/30*GX$4+SUMIF(BL126:BL129,"&lt;0")*Cadeirante/30*GX$4</f>
        <v>0</v>
      </c>
      <c r="GY126" s="104">
        <f>SUMIF(BN126:BN129,"&lt;0")*Cadeirante/30*GY$4+SUMIF(BP126:BP129,"&lt;0")*Cadeirante/30*GY$4</f>
        <v>0</v>
      </c>
      <c r="GZ126" s="104">
        <f>SUMIF(BR126:BR129,"&lt;0")*Cadeirante/30*GZ$4+SUMIF(BT126:BT129,"&lt;0")*Cadeirante/30*GZ$4</f>
        <v>0</v>
      </c>
      <c r="HA126" s="104">
        <f>SUMIF(BV126:BV129,"&lt;0")*Cadeirante/30*HA$4+SUMIF(BX126:BX129,"&lt;0")*Cadeirante/30*HA$4</f>
        <v>0</v>
      </c>
      <c r="HB126" s="104">
        <f>SUMIF(BZ126:BZ129,"&lt;0")*Cadeirante/30*HB$4+SUMIF(CB126:CB129,"&lt;0")*Cadeirante/30*HB$4</f>
        <v>0</v>
      </c>
      <c r="HC126" s="104">
        <f>SUMIF(CD126:CD129,"&lt;0")*Cadeirante/30*HC$4+SUMIF(CF126:CF129,"&lt;0")*Cadeirante/30*HC$4</f>
        <v>0</v>
      </c>
      <c r="HD126" s="104">
        <f>SUMIF(CH126:CH129,"&lt;0")*Cadeirante/30*HD$4+SUMIF(CJ126:CJ129,"&lt;0")*Cadeirante/30*HD$4</f>
        <v>0</v>
      </c>
      <c r="HE126" s="104">
        <f>SUMIF(CL126:CL129,"&lt;0")*Cadeirante/30*HE$4+SUMIF(CN126:CN129,"&lt;0")*Cadeirante/30*HE$4</f>
        <v>0</v>
      </c>
      <c r="HF126" s="104">
        <f>SUMIF(CP126:CP129,"&lt;0")*Cadeirante/30*HF$4+SUMIF(CR126:CR129,"&lt;0")*Cadeirante/30*HF$4</f>
        <v>0</v>
      </c>
      <c r="HG126" s="104">
        <f>SUMIF(CT126:CT129,"&lt;0")*Cadeirante/30*HG$4+SUMIF(CV126:CV129,"&lt;0")*Cadeirante/30*HG$4</f>
        <v>0</v>
      </c>
      <c r="HH126" s="104">
        <f>SUMIF(CX126:CX129,"&lt;0")*Cadeirante/30*HH$4+SUMIF(CZ126:CZ129,"&lt;0")*Cadeirante/30*HH$4</f>
        <v>0</v>
      </c>
      <c r="HI126" s="104">
        <f>SUMIF(DB126:DB129,"&lt;0")*Cadeirante/30*HI$4+SUMIF(DD126:DD129,"&lt;0")*Cadeirante/30*HI$4</f>
        <v>0</v>
      </c>
      <c r="HJ126" s="104">
        <f>SUMIF(DF126:DF129,"&lt;0")*Cadeirante/30*HJ$4+SUMIF(DH126:DH129,"&lt;0")*Cadeirante/30*HJ$4</f>
        <v>0</v>
      </c>
      <c r="HK126" s="104">
        <f>SUMIF(DJ126:DJ129,"&lt;0")*Cadeirante/30*HK$4+SUMIF(DL126:DL129,"&lt;0")*Cadeirante/30*HK$4</f>
        <v>0</v>
      </c>
      <c r="HL126" s="104">
        <f>SUMIF(DN126:DN129,"&lt;0")*Cadeirante/30*HL$4+SUMIF(DP126:DP129,"&lt;0")*Cadeirante/30*HL$4</f>
        <v>0</v>
      </c>
      <c r="HM126" s="104">
        <f>SUMIF(DR126:DR129,"&lt;0")*Cadeirante/30*HM$4+SUMIF(DT126:DT129,"&lt;0")*Cadeirante/30*HM$4</f>
        <v>0</v>
      </c>
      <c r="HN126" s="104">
        <f>SUMIF(DV126:DV129,"&lt;0")*Cadeirante/30*HN$4+SUMIF(DX126:DX129,"&lt;0")*Cadeirante/30*HN$4</f>
        <v>0</v>
      </c>
      <c r="HO126" s="104">
        <f>SUMIF(DZ126:DZ129,"&lt;0")*Cadeirante/30*HO$4+SUMIF(EB126:EB129,"&lt;0")*Cadeirante/30*HO$4</f>
        <v>0</v>
      </c>
      <c r="HP126" s="104">
        <f>SUMIF(ED126:ED129,"&lt;0")*Cadeirante/30*HP$4+SUMIF(EF126:EF129,"&lt;0")*Cadeirante/30*HP$4</f>
        <v>0</v>
      </c>
      <c r="HQ126" s="64"/>
      <c r="HR126" s="64"/>
      <c r="HS126" s="64"/>
      <c r="HT126" s="64"/>
      <c r="HU126" s="64"/>
      <c r="HV126" s="64"/>
      <c r="HW126" s="176">
        <v>17629.309999999998</v>
      </c>
      <c r="HX126" s="64"/>
      <c r="HY126" s="280">
        <f>IF(ISTEXT(EM126), VALUE(EM126), EM126)</f>
        <v>0</v>
      </c>
      <c r="HZ126" s="280">
        <f>IF(ISTEXT(EN126), VALUE(EN126), EN126)</f>
        <v>0</v>
      </c>
      <c r="IA126" s="280">
        <f>IF(ISTEXT(EO126), VALUE(EO126), EO126)</f>
        <v>0</v>
      </c>
      <c r="IB126" s="64" t="b">
        <f>HW126=FE126</f>
        <v>0</v>
      </c>
      <c r="IC126" s="64"/>
    </row>
    <row r="127" spans="1:237" s="106" customFormat="1" ht="22.5" customHeight="1" x14ac:dyDescent="0.25">
      <c r="A127" s="368" t="s">
        <v>3290</v>
      </c>
      <c r="B127" s="369" t="s">
        <v>3291</v>
      </c>
      <c r="C127" s="370" t="s">
        <v>3191</v>
      </c>
      <c r="D127" s="371" t="s">
        <v>3292</v>
      </c>
      <c r="E127" s="371" t="s">
        <v>3293</v>
      </c>
      <c r="F127" s="372" t="s">
        <v>3181</v>
      </c>
      <c r="G127" s="372" t="s">
        <v>3182</v>
      </c>
      <c r="H127" s="373" t="s">
        <v>1351</v>
      </c>
      <c r="I127" s="374" t="s">
        <v>1351</v>
      </c>
      <c r="J127" s="421" t="s">
        <v>3183</v>
      </c>
      <c r="K127" s="421" t="s">
        <v>3185</v>
      </c>
      <c r="L127" s="329">
        <f>CONTINUA!BV127</f>
        <v>42</v>
      </c>
      <c r="M127" s="329">
        <f>CONTINUA!BW127</f>
        <v>0</v>
      </c>
      <c r="N127" s="657"/>
      <c r="O127" s="658" t="s">
        <v>3350</v>
      </c>
      <c r="P127" s="659">
        <v>0</v>
      </c>
      <c r="Q127" s="400">
        <v>27</v>
      </c>
      <c r="R127" s="401"/>
      <c r="S127" s="400">
        <v>9</v>
      </c>
      <c r="T127" s="401"/>
      <c r="U127" s="400">
        <v>-1</v>
      </c>
      <c r="V127" s="401"/>
      <c r="W127" s="400"/>
      <c r="X127" s="401"/>
      <c r="Y127" s="400"/>
      <c r="Z127" s="401"/>
      <c r="AA127" s="400"/>
      <c r="AB127" s="401"/>
      <c r="AC127" s="400"/>
      <c r="AD127" s="401"/>
      <c r="AE127" s="400"/>
      <c r="AF127" s="401"/>
      <c r="AG127" s="400"/>
      <c r="AH127" s="401"/>
      <c r="AI127" s="400"/>
      <c r="AJ127" s="401"/>
      <c r="AK127" s="400"/>
      <c r="AL127" s="401"/>
      <c r="AM127" s="400"/>
      <c r="AN127" s="401"/>
      <c r="AO127" s="400"/>
      <c r="AP127" s="401"/>
      <c r="AQ127" s="400"/>
      <c r="AR127" s="401"/>
      <c r="AS127" s="400"/>
      <c r="AT127" s="401"/>
      <c r="AU127" s="400"/>
      <c r="AV127" s="401"/>
      <c r="AW127" s="400"/>
      <c r="AX127" s="401"/>
      <c r="AY127" s="400"/>
      <c r="AZ127" s="401"/>
      <c r="BA127" s="400"/>
      <c r="BB127" s="401"/>
      <c r="BC127" s="400"/>
      <c r="BD127" s="401"/>
      <c r="BE127" s="400"/>
      <c r="BF127" s="401"/>
      <c r="BG127" s="400"/>
      <c r="BH127" s="401"/>
      <c r="BI127" s="400"/>
      <c r="BJ127" s="401"/>
      <c r="BK127" s="400"/>
      <c r="BL127" s="401"/>
      <c r="BM127" s="400"/>
      <c r="BN127" s="401"/>
      <c r="BO127" s="400"/>
      <c r="BP127" s="401"/>
      <c r="BQ127" s="400"/>
      <c r="BR127" s="401"/>
      <c r="BS127" s="400"/>
      <c r="BT127" s="401"/>
      <c r="BU127" s="400"/>
      <c r="BV127" s="401"/>
      <c r="BW127" s="400"/>
      <c r="BX127" s="401"/>
      <c r="BY127" s="400"/>
      <c r="BZ127" s="401"/>
      <c r="CA127" s="400"/>
      <c r="CB127" s="401"/>
      <c r="CC127" s="400"/>
      <c r="CD127" s="401"/>
      <c r="CE127" s="400"/>
      <c r="CF127" s="401"/>
      <c r="CG127" s="400"/>
      <c r="CH127" s="401"/>
      <c r="CI127" s="400"/>
      <c r="CJ127" s="401"/>
      <c r="CK127" s="400"/>
      <c r="CL127" s="401"/>
      <c r="CM127" s="400"/>
      <c r="CN127" s="401"/>
      <c r="CO127" s="400"/>
      <c r="CP127" s="401"/>
      <c r="CQ127" s="400"/>
      <c r="CR127" s="401"/>
      <c r="CS127" s="400"/>
      <c r="CT127" s="401"/>
      <c r="CU127" s="400"/>
      <c r="CV127" s="401"/>
      <c r="CW127" s="400"/>
      <c r="CX127" s="401"/>
      <c r="CY127" s="400"/>
      <c r="CZ127" s="401"/>
      <c r="DA127" s="400"/>
      <c r="DB127" s="401"/>
      <c r="DC127" s="400"/>
      <c r="DD127" s="401"/>
      <c r="DE127" s="400"/>
      <c r="DF127" s="401"/>
      <c r="DG127" s="400"/>
      <c r="DH127" s="401"/>
      <c r="DI127" s="400"/>
      <c r="DJ127" s="401"/>
      <c r="DK127" s="400"/>
      <c r="DL127" s="401"/>
      <c r="DM127" s="400"/>
      <c r="DN127" s="401"/>
      <c r="DO127" s="400"/>
      <c r="DP127" s="401"/>
      <c r="DQ127" s="400"/>
      <c r="DR127" s="401"/>
      <c r="DS127" s="400">
        <v>1</v>
      </c>
      <c r="DT127" s="401"/>
      <c r="DU127" s="400"/>
      <c r="DV127" s="401"/>
      <c r="DW127" s="400"/>
      <c r="DX127" s="401"/>
      <c r="DY127" s="400"/>
      <c r="DZ127" s="401"/>
      <c r="EA127" s="400"/>
      <c r="EB127" s="401"/>
      <c r="EC127" s="400"/>
      <c r="ED127" s="401"/>
      <c r="EE127" s="400"/>
      <c r="EF127" s="401"/>
      <c r="EG127" s="400"/>
      <c r="EH127" s="401"/>
      <c r="EI127" s="400"/>
      <c r="EJ127" s="447"/>
      <c r="EK127" s="511"/>
      <c r="EL127" s="514"/>
      <c r="EM127" s="448"/>
      <c r="EN127" s="344"/>
      <c r="EO127" s="345"/>
      <c r="EP127" s="171">
        <f t="shared" si="95"/>
        <v>27</v>
      </c>
      <c r="EQ127" s="171">
        <f t="shared" si="96"/>
        <v>-1</v>
      </c>
      <c r="ER127" s="171">
        <f t="shared" si="97"/>
        <v>10</v>
      </c>
      <c r="ES127" s="171">
        <f t="shared" si="98"/>
        <v>0</v>
      </c>
      <c r="ET127" s="171">
        <f t="shared" si="99"/>
        <v>0</v>
      </c>
      <c r="EU127" s="171">
        <f t="shared" si="100"/>
        <v>0</v>
      </c>
      <c r="EV127" s="172">
        <f t="shared" si="101"/>
        <v>36</v>
      </c>
      <c r="EW127" s="173"/>
      <c r="EX127" s="248">
        <f t="shared" si="153"/>
        <v>0</v>
      </c>
      <c r="EY127" s="174">
        <f>(L127*regular)+(M127*Cadeirantee)</f>
        <v>404.88</v>
      </c>
      <c r="EZ127" s="249">
        <f>SUMIF(FG127:GJ127,"&gt;0")</f>
        <v>0</v>
      </c>
      <c r="FA127" s="249">
        <f>SUMIF(FG127:GJ127,"&lt;0")+SUMIF(GN127:HP127,"&lt;0")</f>
        <v>0</v>
      </c>
      <c r="FB127" s="174">
        <v>0</v>
      </c>
      <c r="FC127" s="126">
        <f>N127*km*'VALORES TABELA'!$B$13</f>
        <v>0</v>
      </c>
      <c r="FD127" s="250">
        <f t="shared" ref="FD127:FD130" si="154">GL127</f>
        <v>0</v>
      </c>
      <c r="FE127" s="105"/>
      <c r="FF127" s="119"/>
      <c r="FG127" s="119"/>
      <c r="FH127" s="119"/>
      <c r="FI127" s="119"/>
      <c r="FJ127" s="119"/>
      <c r="FK127" s="119"/>
      <c r="FL127" s="119"/>
      <c r="FM127" s="119"/>
      <c r="FN127" s="119"/>
      <c r="FO127" s="119"/>
      <c r="FP127" s="119"/>
      <c r="FQ127" s="119"/>
      <c r="FR127" s="119"/>
      <c r="FS127" s="119"/>
      <c r="FT127" s="119"/>
      <c r="FU127" s="119"/>
      <c r="FV127" s="119"/>
      <c r="FW127" s="119"/>
      <c r="FX127" s="119"/>
      <c r="FY127" s="119"/>
      <c r="FZ127" s="119"/>
      <c r="GA127" s="119"/>
      <c r="GB127" s="119"/>
      <c r="GC127" s="119"/>
      <c r="GD127" s="119"/>
      <c r="GE127" s="119"/>
      <c r="GF127" s="119"/>
      <c r="GG127" s="119"/>
      <c r="GH127" s="119"/>
      <c r="GI127" s="119"/>
      <c r="GJ127" s="119"/>
      <c r="GK127" s="251"/>
      <c r="GL127" s="103">
        <f t="shared" si="102"/>
        <v>0</v>
      </c>
      <c r="GM127" s="124"/>
      <c r="GN127" s="104"/>
      <c r="GO127" s="104"/>
      <c r="GP127" s="104"/>
      <c r="GQ127" s="104"/>
      <c r="GR127" s="104"/>
      <c r="GS127" s="104"/>
      <c r="GT127" s="104"/>
      <c r="GU127" s="104"/>
      <c r="GV127" s="104"/>
      <c r="GW127" s="104"/>
      <c r="GX127" s="104"/>
      <c r="GY127" s="104"/>
      <c r="GZ127" s="104"/>
      <c r="HA127" s="104"/>
      <c r="HB127" s="104"/>
      <c r="HC127" s="104"/>
      <c r="HD127" s="104"/>
      <c r="HE127" s="104"/>
      <c r="HF127" s="104"/>
      <c r="HG127" s="104"/>
      <c r="HH127" s="104"/>
      <c r="HI127" s="104"/>
      <c r="HJ127" s="104"/>
      <c r="HK127" s="104"/>
      <c r="HL127" s="104"/>
      <c r="HM127" s="104"/>
      <c r="HN127" s="104"/>
      <c r="HO127" s="104"/>
      <c r="HP127" s="104"/>
      <c r="HQ127" s="64"/>
      <c r="HR127" s="64"/>
      <c r="HS127" s="64"/>
      <c r="HT127" s="64"/>
      <c r="HU127" s="64"/>
      <c r="HV127" s="64"/>
      <c r="HW127" s="105"/>
      <c r="HX127" s="64"/>
      <c r="HY127" s="280">
        <f t="shared" ref="HY127:HY130" si="155">IF(ISTEXT(EM127), VALUE(EM127), EM127)</f>
        <v>0</v>
      </c>
      <c r="HZ127" s="280">
        <f t="shared" ref="HZ127:HZ130" si="156">IF(ISTEXT(EN127), VALUE(EN127), EN127)</f>
        <v>0</v>
      </c>
      <c r="IA127" s="280">
        <f t="shared" ref="IA127:IA130" si="157">IF(ISTEXT(EO127), VALUE(EO127), EO127)</f>
        <v>0</v>
      </c>
      <c r="IB127" s="64"/>
      <c r="IC127" s="64"/>
    </row>
    <row r="128" spans="1:237" s="106" customFormat="1" ht="22.5" customHeight="1" x14ac:dyDescent="0.25">
      <c r="A128" s="368" t="s">
        <v>3290</v>
      </c>
      <c r="B128" s="369" t="s">
        <v>3291</v>
      </c>
      <c r="C128" s="375" t="s">
        <v>3191</v>
      </c>
      <c r="D128" s="371" t="s">
        <v>3292</v>
      </c>
      <c r="E128" s="371" t="s">
        <v>3293</v>
      </c>
      <c r="F128" s="376" t="s">
        <v>3181</v>
      </c>
      <c r="G128" s="376" t="s">
        <v>3182</v>
      </c>
      <c r="H128" s="373" t="s">
        <v>1351</v>
      </c>
      <c r="I128" s="374" t="s">
        <v>1351</v>
      </c>
      <c r="J128" s="421" t="s">
        <v>3183</v>
      </c>
      <c r="K128" s="422" t="s">
        <v>3186</v>
      </c>
      <c r="L128" s="329">
        <f>CONTINUA!BV128</f>
        <v>0</v>
      </c>
      <c r="M128" s="329">
        <f>CONTINUA!BW128</f>
        <v>0</v>
      </c>
      <c r="N128" s="657"/>
      <c r="O128" s="658" t="s">
        <v>3350</v>
      </c>
      <c r="P128" s="659">
        <v>0</v>
      </c>
      <c r="Q128" s="400"/>
      <c r="R128" s="401"/>
      <c r="S128" s="400"/>
      <c r="T128" s="401"/>
      <c r="U128" s="400"/>
      <c r="V128" s="401"/>
      <c r="W128" s="400"/>
      <c r="X128" s="401"/>
      <c r="Y128" s="400"/>
      <c r="Z128" s="401"/>
      <c r="AA128" s="400"/>
      <c r="AB128" s="401"/>
      <c r="AC128" s="400"/>
      <c r="AD128" s="401"/>
      <c r="AE128" s="400"/>
      <c r="AF128" s="401"/>
      <c r="AG128" s="400"/>
      <c r="AH128" s="401"/>
      <c r="AI128" s="400"/>
      <c r="AJ128" s="401"/>
      <c r="AK128" s="400"/>
      <c r="AL128" s="401"/>
      <c r="AM128" s="400"/>
      <c r="AN128" s="401"/>
      <c r="AO128" s="400"/>
      <c r="AP128" s="401"/>
      <c r="AQ128" s="400"/>
      <c r="AR128" s="401"/>
      <c r="AS128" s="400"/>
      <c r="AT128" s="401"/>
      <c r="AU128" s="400"/>
      <c r="AV128" s="401"/>
      <c r="AW128" s="400"/>
      <c r="AX128" s="401"/>
      <c r="AY128" s="400"/>
      <c r="AZ128" s="401"/>
      <c r="BA128" s="400"/>
      <c r="BB128" s="401"/>
      <c r="BC128" s="400"/>
      <c r="BD128" s="401"/>
      <c r="BE128" s="400"/>
      <c r="BF128" s="401"/>
      <c r="BG128" s="400"/>
      <c r="BH128" s="401"/>
      <c r="BI128" s="400"/>
      <c r="BJ128" s="401"/>
      <c r="BK128" s="400"/>
      <c r="BL128" s="401"/>
      <c r="BM128" s="400"/>
      <c r="BN128" s="401"/>
      <c r="BO128" s="400"/>
      <c r="BP128" s="401"/>
      <c r="BQ128" s="400"/>
      <c r="BR128" s="401"/>
      <c r="BS128" s="400"/>
      <c r="BT128" s="401"/>
      <c r="BU128" s="400"/>
      <c r="BV128" s="401"/>
      <c r="BW128" s="400"/>
      <c r="BX128" s="401"/>
      <c r="BY128" s="400"/>
      <c r="BZ128" s="401"/>
      <c r="CA128" s="400"/>
      <c r="CB128" s="401"/>
      <c r="CC128" s="400"/>
      <c r="CD128" s="401"/>
      <c r="CE128" s="400"/>
      <c r="CF128" s="401"/>
      <c r="CG128" s="400"/>
      <c r="CH128" s="401"/>
      <c r="CI128" s="400"/>
      <c r="CJ128" s="401"/>
      <c r="CK128" s="400"/>
      <c r="CL128" s="401"/>
      <c r="CM128" s="400"/>
      <c r="CN128" s="401"/>
      <c r="CO128" s="400"/>
      <c r="CP128" s="401"/>
      <c r="CQ128" s="400"/>
      <c r="CR128" s="401"/>
      <c r="CS128" s="400"/>
      <c r="CT128" s="401"/>
      <c r="CU128" s="400"/>
      <c r="CV128" s="401"/>
      <c r="CW128" s="400"/>
      <c r="CX128" s="401"/>
      <c r="CY128" s="400"/>
      <c r="CZ128" s="401"/>
      <c r="DA128" s="400"/>
      <c r="DB128" s="401"/>
      <c r="DC128" s="400"/>
      <c r="DD128" s="401"/>
      <c r="DE128" s="400"/>
      <c r="DF128" s="401"/>
      <c r="DG128" s="400"/>
      <c r="DH128" s="401"/>
      <c r="DI128" s="400"/>
      <c r="DJ128" s="401"/>
      <c r="DK128" s="400"/>
      <c r="DL128" s="401"/>
      <c r="DM128" s="400"/>
      <c r="DN128" s="401"/>
      <c r="DO128" s="400"/>
      <c r="DP128" s="401"/>
      <c r="DQ128" s="400"/>
      <c r="DR128" s="401"/>
      <c r="DS128" s="400"/>
      <c r="DT128" s="401"/>
      <c r="DU128" s="400"/>
      <c r="DV128" s="401"/>
      <c r="DW128" s="400"/>
      <c r="DX128" s="401"/>
      <c r="DY128" s="400"/>
      <c r="DZ128" s="401"/>
      <c r="EA128" s="400"/>
      <c r="EB128" s="401"/>
      <c r="EC128" s="400"/>
      <c r="ED128" s="401"/>
      <c r="EE128" s="400"/>
      <c r="EF128" s="401"/>
      <c r="EG128" s="400"/>
      <c r="EH128" s="401"/>
      <c r="EI128" s="400"/>
      <c r="EJ128" s="447"/>
      <c r="EK128" s="511"/>
      <c r="EL128" s="514"/>
      <c r="EM128" s="448"/>
      <c r="EN128" s="344"/>
      <c r="EO128" s="345"/>
      <c r="EP128" s="171">
        <f t="shared" si="95"/>
        <v>0</v>
      </c>
      <c r="EQ128" s="171">
        <f t="shared" si="96"/>
        <v>0</v>
      </c>
      <c r="ER128" s="171">
        <f t="shared" si="97"/>
        <v>0</v>
      </c>
      <c r="ES128" s="171">
        <f t="shared" si="98"/>
        <v>0</v>
      </c>
      <c r="ET128" s="171">
        <f t="shared" si="99"/>
        <v>0</v>
      </c>
      <c r="EU128" s="171">
        <f t="shared" si="100"/>
        <v>0</v>
      </c>
      <c r="EV128" s="172">
        <f t="shared" si="101"/>
        <v>0</v>
      </c>
      <c r="EW128" s="125"/>
      <c r="EX128" s="248">
        <f t="shared" si="153"/>
        <v>0</v>
      </c>
      <c r="EY128" s="174">
        <f>(L128*regular)+(M128*Cadeirantee)</f>
        <v>0</v>
      </c>
      <c r="EZ128" s="249">
        <f>SUMIF(FG128:GJ128,"&gt;0")</f>
        <v>0</v>
      </c>
      <c r="FA128" s="249">
        <f>SUMIF(FG128:GJ128,"&lt;0")+SUMIF(GN128:HP128,"&lt;0")</f>
        <v>0</v>
      </c>
      <c r="FB128" s="174">
        <v>0</v>
      </c>
      <c r="FC128" s="126">
        <f>N128*km*'VALORES TABELA'!$B$13</f>
        <v>0</v>
      </c>
      <c r="FD128" s="250">
        <f t="shared" si="154"/>
        <v>0</v>
      </c>
      <c r="FE128" s="105"/>
      <c r="FF128" s="108"/>
      <c r="FG128" s="108"/>
      <c r="FH128" s="108"/>
      <c r="FI128" s="108"/>
      <c r="FJ128" s="108"/>
      <c r="FK128" s="108"/>
      <c r="FL128" s="108"/>
      <c r="FM128" s="108"/>
      <c r="FN128" s="108"/>
      <c r="FO128" s="108"/>
      <c r="FP128" s="108"/>
      <c r="FQ128" s="108"/>
      <c r="FR128" s="108"/>
      <c r="FS128" s="108"/>
      <c r="FT128" s="108"/>
      <c r="FU128" s="108"/>
      <c r="FV128" s="108"/>
      <c r="FW128" s="108"/>
      <c r="FX128" s="108"/>
      <c r="FY128" s="108"/>
      <c r="FZ128" s="108"/>
      <c r="GA128" s="108"/>
      <c r="GB128" s="108"/>
      <c r="GC128" s="108"/>
      <c r="GD128" s="108"/>
      <c r="GE128" s="108"/>
      <c r="GF128" s="108"/>
      <c r="GG128" s="108"/>
      <c r="GH128" s="108"/>
      <c r="GI128" s="108"/>
      <c r="GJ128" s="108"/>
      <c r="GK128" s="251"/>
      <c r="GL128" s="103">
        <f t="shared" si="102"/>
        <v>0</v>
      </c>
      <c r="GM128" s="124"/>
      <c r="GN128" s="104"/>
      <c r="GO128" s="104"/>
      <c r="GP128" s="104"/>
      <c r="GQ128" s="104"/>
      <c r="GR128" s="104"/>
      <c r="GS128" s="104"/>
      <c r="GT128" s="104"/>
      <c r="GU128" s="104"/>
      <c r="GV128" s="104"/>
      <c r="GW128" s="104"/>
      <c r="GX128" s="104"/>
      <c r="GY128" s="104"/>
      <c r="GZ128" s="104"/>
      <c r="HA128" s="104"/>
      <c r="HB128" s="104"/>
      <c r="HC128" s="104"/>
      <c r="HD128" s="104"/>
      <c r="HE128" s="104"/>
      <c r="HF128" s="104"/>
      <c r="HG128" s="104"/>
      <c r="HH128" s="104"/>
      <c r="HI128" s="104"/>
      <c r="HJ128" s="104"/>
      <c r="HK128" s="104"/>
      <c r="HL128" s="104"/>
      <c r="HM128" s="104"/>
      <c r="HN128" s="104"/>
      <c r="HO128" s="104"/>
      <c r="HP128" s="104"/>
      <c r="HQ128" s="64"/>
      <c r="HR128" s="64"/>
      <c r="HS128" s="64"/>
      <c r="HT128" s="64"/>
      <c r="HU128" s="64"/>
      <c r="HV128" s="64"/>
      <c r="HW128" s="105"/>
      <c r="HX128" s="64"/>
      <c r="HY128" s="280">
        <f t="shared" si="155"/>
        <v>0</v>
      </c>
      <c r="HZ128" s="280">
        <f t="shared" si="156"/>
        <v>0</v>
      </c>
      <c r="IA128" s="280">
        <f t="shared" si="157"/>
        <v>0</v>
      </c>
      <c r="IB128" s="64"/>
      <c r="IC128" s="64"/>
    </row>
    <row r="129" spans="1:237" s="106" customFormat="1" ht="22.5" customHeight="1" x14ac:dyDescent="0.25">
      <c r="A129" s="368" t="s">
        <v>3290</v>
      </c>
      <c r="B129" s="369" t="s">
        <v>3291</v>
      </c>
      <c r="C129" s="375" t="s">
        <v>3191</v>
      </c>
      <c r="D129" s="371" t="s">
        <v>3292</v>
      </c>
      <c r="E129" s="371" t="s">
        <v>3293</v>
      </c>
      <c r="F129" s="376" t="s">
        <v>3181</v>
      </c>
      <c r="G129" s="376" t="s">
        <v>3182</v>
      </c>
      <c r="H129" s="373" t="s">
        <v>1351</v>
      </c>
      <c r="I129" s="374" t="s">
        <v>1351</v>
      </c>
      <c r="J129" s="421" t="s">
        <v>3183</v>
      </c>
      <c r="K129" s="423" t="s">
        <v>3187</v>
      </c>
      <c r="L129" s="329">
        <f>CONTINUA!BV129</f>
        <v>0</v>
      </c>
      <c r="M129" s="329">
        <f>CONTINUA!BW129</f>
        <v>0</v>
      </c>
      <c r="N129" s="657"/>
      <c r="O129" s="658" t="s">
        <v>3350</v>
      </c>
      <c r="P129" s="659">
        <v>0</v>
      </c>
      <c r="Q129" s="400"/>
      <c r="R129" s="401"/>
      <c r="S129" s="400"/>
      <c r="T129" s="401"/>
      <c r="U129" s="400"/>
      <c r="V129" s="401"/>
      <c r="W129" s="400"/>
      <c r="X129" s="401"/>
      <c r="Y129" s="400"/>
      <c r="Z129" s="401"/>
      <c r="AA129" s="400"/>
      <c r="AB129" s="401"/>
      <c r="AC129" s="400"/>
      <c r="AD129" s="401"/>
      <c r="AE129" s="400"/>
      <c r="AF129" s="401"/>
      <c r="AG129" s="400"/>
      <c r="AH129" s="401"/>
      <c r="AI129" s="400"/>
      <c r="AJ129" s="401"/>
      <c r="AK129" s="400"/>
      <c r="AL129" s="401"/>
      <c r="AM129" s="400"/>
      <c r="AN129" s="401"/>
      <c r="AO129" s="400"/>
      <c r="AP129" s="401"/>
      <c r="AQ129" s="400"/>
      <c r="AR129" s="401"/>
      <c r="AS129" s="400"/>
      <c r="AT129" s="401"/>
      <c r="AU129" s="400"/>
      <c r="AV129" s="401"/>
      <c r="AW129" s="400"/>
      <c r="AX129" s="401"/>
      <c r="AY129" s="400"/>
      <c r="AZ129" s="401"/>
      <c r="BA129" s="400"/>
      <c r="BB129" s="401"/>
      <c r="BC129" s="400"/>
      <c r="BD129" s="401"/>
      <c r="BE129" s="400"/>
      <c r="BF129" s="401"/>
      <c r="BG129" s="400"/>
      <c r="BH129" s="401"/>
      <c r="BI129" s="400"/>
      <c r="BJ129" s="401"/>
      <c r="BK129" s="400"/>
      <c r="BL129" s="401"/>
      <c r="BM129" s="400"/>
      <c r="BN129" s="401"/>
      <c r="BO129" s="400"/>
      <c r="BP129" s="401"/>
      <c r="BQ129" s="400"/>
      <c r="BR129" s="401"/>
      <c r="BS129" s="400"/>
      <c r="BT129" s="401"/>
      <c r="BU129" s="400"/>
      <c r="BV129" s="401"/>
      <c r="BW129" s="400"/>
      <c r="BX129" s="401"/>
      <c r="BY129" s="400"/>
      <c r="BZ129" s="401"/>
      <c r="CA129" s="400"/>
      <c r="CB129" s="401"/>
      <c r="CC129" s="400"/>
      <c r="CD129" s="401"/>
      <c r="CE129" s="400"/>
      <c r="CF129" s="401"/>
      <c r="CG129" s="400"/>
      <c r="CH129" s="401"/>
      <c r="CI129" s="400"/>
      <c r="CJ129" s="401"/>
      <c r="CK129" s="400"/>
      <c r="CL129" s="401"/>
      <c r="CM129" s="400"/>
      <c r="CN129" s="401"/>
      <c r="CO129" s="400"/>
      <c r="CP129" s="401"/>
      <c r="CQ129" s="400"/>
      <c r="CR129" s="401"/>
      <c r="CS129" s="400"/>
      <c r="CT129" s="401"/>
      <c r="CU129" s="400"/>
      <c r="CV129" s="401"/>
      <c r="CW129" s="400"/>
      <c r="CX129" s="401"/>
      <c r="CY129" s="400"/>
      <c r="CZ129" s="401"/>
      <c r="DA129" s="400"/>
      <c r="DB129" s="401"/>
      <c r="DC129" s="400"/>
      <c r="DD129" s="401"/>
      <c r="DE129" s="400"/>
      <c r="DF129" s="401"/>
      <c r="DG129" s="400"/>
      <c r="DH129" s="401"/>
      <c r="DI129" s="400"/>
      <c r="DJ129" s="401"/>
      <c r="DK129" s="400"/>
      <c r="DL129" s="401"/>
      <c r="DM129" s="400"/>
      <c r="DN129" s="401"/>
      <c r="DO129" s="400"/>
      <c r="DP129" s="401"/>
      <c r="DQ129" s="400"/>
      <c r="DR129" s="401"/>
      <c r="DS129" s="400"/>
      <c r="DT129" s="401"/>
      <c r="DU129" s="400"/>
      <c r="DV129" s="401"/>
      <c r="DW129" s="400"/>
      <c r="DX129" s="401"/>
      <c r="DY129" s="400"/>
      <c r="DZ129" s="401"/>
      <c r="EA129" s="400"/>
      <c r="EB129" s="401"/>
      <c r="EC129" s="400"/>
      <c r="ED129" s="401"/>
      <c r="EE129" s="400"/>
      <c r="EF129" s="401"/>
      <c r="EG129" s="400"/>
      <c r="EH129" s="401"/>
      <c r="EI129" s="400"/>
      <c r="EJ129" s="447"/>
      <c r="EK129" s="511"/>
      <c r="EL129" s="514"/>
      <c r="EM129" s="448"/>
      <c r="EN129" s="344"/>
      <c r="EO129" s="345"/>
      <c r="EP129" s="171">
        <f t="shared" si="95"/>
        <v>0</v>
      </c>
      <c r="EQ129" s="171">
        <f t="shared" si="96"/>
        <v>0</v>
      </c>
      <c r="ER129" s="171">
        <f t="shared" si="97"/>
        <v>0</v>
      </c>
      <c r="ES129" s="171">
        <f t="shared" si="98"/>
        <v>0</v>
      </c>
      <c r="ET129" s="171">
        <f t="shared" si="99"/>
        <v>0</v>
      </c>
      <c r="EU129" s="171">
        <f t="shared" si="100"/>
        <v>0</v>
      </c>
      <c r="EV129" s="172">
        <f t="shared" si="101"/>
        <v>0</v>
      </c>
      <c r="EW129" s="127"/>
      <c r="EX129" s="248">
        <f t="shared" si="153"/>
        <v>0</v>
      </c>
      <c r="EY129" s="174">
        <f>(L129*regular)+(M129*Cadeirantee)</f>
        <v>0</v>
      </c>
      <c r="EZ129" s="249">
        <f>SUMIF(FG129:GJ129,"&gt;0")</f>
        <v>0</v>
      </c>
      <c r="FA129" s="249">
        <f>SUMIF(FG129:GJ129,"&lt;0")+SUMIF(GN129:HP129,"&lt;0")</f>
        <v>0</v>
      </c>
      <c r="FB129" s="174">
        <v>0</v>
      </c>
      <c r="FC129" s="126">
        <f>N129*km*'VALORES TABELA'!$B$13</f>
        <v>0</v>
      </c>
      <c r="FD129" s="250">
        <f t="shared" si="154"/>
        <v>0</v>
      </c>
      <c r="FE129" s="105"/>
      <c r="FF129" s="118"/>
      <c r="FG129" s="118"/>
      <c r="FH129" s="118"/>
      <c r="FI129" s="118"/>
      <c r="FJ129" s="118"/>
      <c r="FK129" s="118"/>
      <c r="FL129" s="118"/>
      <c r="FM129" s="118"/>
      <c r="FN129" s="118"/>
      <c r="FO129" s="118"/>
      <c r="FP129" s="118"/>
      <c r="FQ129" s="118"/>
      <c r="FR129" s="118"/>
      <c r="FS129" s="118"/>
      <c r="FT129" s="118"/>
      <c r="FU129" s="118"/>
      <c r="FV129" s="118"/>
      <c r="FW129" s="118"/>
      <c r="FX129" s="118"/>
      <c r="FY129" s="118"/>
      <c r="FZ129" s="118"/>
      <c r="GA129" s="118"/>
      <c r="GB129" s="118"/>
      <c r="GC129" s="118"/>
      <c r="GD129" s="118"/>
      <c r="GE129" s="118"/>
      <c r="GF129" s="118"/>
      <c r="GG129" s="118"/>
      <c r="GH129" s="118"/>
      <c r="GI129" s="118"/>
      <c r="GJ129" s="118"/>
      <c r="GK129" s="252"/>
      <c r="GL129" s="103">
        <f t="shared" si="102"/>
        <v>0</v>
      </c>
      <c r="GM129" s="124"/>
      <c r="GN129" s="104"/>
      <c r="GO129" s="104"/>
      <c r="GP129" s="104"/>
      <c r="GQ129" s="104"/>
      <c r="GR129" s="104"/>
      <c r="GS129" s="104"/>
      <c r="GT129" s="104"/>
      <c r="GU129" s="104"/>
      <c r="GV129" s="104"/>
      <c r="GW129" s="104"/>
      <c r="GX129" s="104"/>
      <c r="GY129" s="104"/>
      <c r="GZ129" s="104"/>
      <c r="HA129" s="104"/>
      <c r="HB129" s="104"/>
      <c r="HC129" s="104"/>
      <c r="HD129" s="104"/>
      <c r="HE129" s="104"/>
      <c r="HF129" s="104"/>
      <c r="HG129" s="104"/>
      <c r="HH129" s="104"/>
      <c r="HI129" s="104"/>
      <c r="HJ129" s="104"/>
      <c r="HK129" s="104"/>
      <c r="HL129" s="104"/>
      <c r="HM129" s="104"/>
      <c r="HN129" s="104"/>
      <c r="HO129" s="104"/>
      <c r="HP129" s="104"/>
      <c r="HQ129" s="64"/>
      <c r="HR129" s="65"/>
      <c r="HS129" s="65"/>
      <c r="HT129" s="65"/>
      <c r="HU129" s="65"/>
      <c r="HV129" s="65"/>
      <c r="HW129" s="105"/>
      <c r="HX129" s="65"/>
      <c r="HY129" s="280">
        <f t="shared" si="155"/>
        <v>0</v>
      </c>
      <c r="HZ129" s="280">
        <f t="shared" si="156"/>
        <v>0</v>
      </c>
      <c r="IA129" s="280">
        <f t="shared" si="157"/>
        <v>0</v>
      </c>
      <c r="IB129" s="65"/>
      <c r="IC129" s="65"/>
    </row>
    <row r="130" spans="1:237" s="106" customFormat="1" ht="22.5" customHeight="1" thickBot="1" x14ac:dyDescent="0.3">
      <c r="A130" s="377" t="s">
        <v>3290</v>
      </c>
      <c r="B130" s="378" t="s">
        <v>3291</v>
      </c>
      <c r="C130" s="379" t="s">
        <v>3191</v>
      </c>
      <c r="D130" s="380" t="s">
        <v>3292</v>
      </c>
      <c r="E130" s="380" t="s">
        <v>3293</v>
      </c>
      <c r="F130" s="381" t="s">
        <v>3181</v>
      </c>
      <c r="G130" s="381" t="s">
        <v>3182</v>
      </c>
      <c r="H130" s="382" t="s">
        <v>1351</v>
      </c>
      <c r="I130" s="383" t="s">
        <v>1351</v>
      </c>
      <c r="J130" s="421" t="s">
        <v>3183</v>
      </c>
      <c r="K130" s="424" t="s">
        <v>60</v>
      </c>
      <c r="L130" s="329">
        <f>CONTINUA!BV130</f>
        <v>0</v>
      </c>
      <c r="M130" s="329">
        <f>CONTINUA!BW130</f>
        <v>0</v>
      </c>
      <c r="N130" s="657"/>
      <c r="O130" s="658" t="s">
        <v>3350</v>
      </c>
      <c r="P130" s="659">
        <v>0</v>
      </c>
      <c r="Q130" s="400"/>
      <c r="R130" s="401"/>
      <c r="S130" s="400"/>
      <c r="T130" s="401"/>
      <c r="U130" s="400"/>
      <c r="V130" s="401"/>
      <c r="W130" s="400"/>
      <c r="X130" s="401"/>
      <c r="Y130" s="400"/>
      <c r="Z130" s="401"/>
      <c r="AA130" s="400"/>
      <c r="AB130" s="401"/>
      <c r="AC130" s="400"/>
      <c r="AD130" s="401"/>
      <c r="AE130" s="400"/>
      <c r="AF130" s="401"/>
      <c r="AG130" s="400"/>
      <c r="AH130" s="401"/>
      <c r="AI130" s="400"/>
      <c r="AJ130" s="401"/>
      <c r="AK130" s="400"/>
      <c r="AL130" s="401"/>
      <c r="AM130" s="400"/>
      <c r="AN130" s="401"/>
      <c r="AO130" s="400"/>
      <c r="AP130" s="401"/>
      <c r="AQ130" s="400"/>
      <c r="AR130" s="401"/>
      <c r="AS130" s="400"/>
      <c r="AT130" s="401"/>
      <c r="AU130" s="400"/>
      <c r="AV130" s="401"/>
      <c r="AW130" s="400"/>
      <c r="AX130" s="401"/>
      <c r="AY130" s="400"/>
      <c r="AZ130" s="401"/>
      <c r="BA130" s="400"/>
      <c r="BB130" s="401"/>
      <c r="BC130" s="400"/>
      <c r="BD130" s="401"/>
      <c r="BE130" s="400"/>
      <c r="BF130" s="401"/>
      <c r="BG130" s="400"/>
      <c r="BH130" s="401"/>
      <c r="BI130" s="400"/>
      <c r="BJ130" s="401"/>
      <c r="BK130" s="400"/>
      <c r="BL130" s="401"/>
      <c r="BM130" s="400"/>
      <c r="BN130" s="401"/>
      <c r="BO130" s="400"/>
      <c r="BP130" s="401"/>
      <c r="BQ130" s="400"/>
      <c r="BR130" s="401"/>
      <c r="BS130" s="400"/>
      <c r="BT130" s="401"/>
      <c r="BU130" s="400"/>
      <c r="BV130" s="401"/>
      <c r="BW130" s="400"/>
      <c r="BX130" s="401"/>
      <c r="BY130" s="400"/>
      <c r="BZ130" s="401"/>
      <c r="CA130" s="400"/>
      <c r="CB130" s="401"/>
      <c r="CC130" s="400"/>
      <c r="CD130" s="401"/>
      <c r="CE130" s="400"/>
      <c r="CF130" s="401"/>
      <c r="CG130" s="400"/>
      <c r="CH130" s="401"/>
      <c r="CI130" s="400"/>
      <c r="CJ130" s="401"/>
      <c r="CK130" s="400"/>
      <c r="CL130" s="401"/>
      <c r="CM130" s="400"/>
      <c r="CN130" s="401"/>
      <c r="CO130" s="400"/>
      <c r="CP130" s="401"/>
      <c r="CQ130" s="400"/>
      <c r="CR130" s="401"/>
      <c r="CS130" s="400"/>
      <c r="CT130" s="401"/>
      <c r="CU130" s="400"/>
      <c r="CV130" s="401"/>
      <c r="CW130" s="400"/>
      <c r="CX130" s="401"/>
      <c r="CY130" s="400"/>
      <c r="CZ130" s="401"/>
      <c r="DA130" s="400"/>
      <c r="DB130" s="401"/>
      <c r="DC130" s="400"/>
      <c r="DD130" s="401"/>
      <c r="DE130" s="400"/>
      <c r="DF130" s="401"/>
      <c r="DG130" s="400"/>
      <c r="DH130" s="401"/>
      <c r="DI130" s="400"/>
      <c r="DJ130" s="401"/>
      <c r="DK130" s="400"/>
      <c r="DL130" s="401"/>
      <c r="DM130" s="400"/>
      <c r="DN130" s="401"/>
      <c r="DO130" s="400"/>
      <c r="DP130" s="401"/>
      <c r="DQ130" s="400"/>
      <c r="DR130" s="401"/>
      <c r="DS130" s="400"/>
      <c r="DT130" s="401"/>
      <c r="DU130" s="400"/>
      <c r="DV130" s="401"/>
      <c r="DW130" s="400"/>
      <c r="DX130" s="401"/>
      <c r="DY130" s="400"/>
      <c r="DZ130" s="401"/>
      <c r="EA130" s="400"/>
      <c r="EB130" s="401"/>
      <c r="EC130" s="400"/>
      <c r="ED130" s="401"/>
      <c r="EE130" s="400"/>
      <c r="EF130" s="401"/>
      <c r="EG130" s="400"/>
      <c r="EH130" s="401"/>
      <c r="EI130" s="400"/>
      <c r="EJ130" s="447"/>
      <c r="EK130" s="512"/>
      <c r="EL130" s="515"/>
      <c r="EM130" s="450"/>
      <c r="EN130" s="348"/>
      <c r="EO130" s="348"/>
      <c r="EP130" s="179">
        <f t="shared" si="95"/>
        <v>0</v>
      </c>
      <c r="EQ130" s="179">
        <f t="shared" si="96"/>
        <v>0</v>
      </c>
      <c r="ER130" s="179">
        <f t="shared" si="97"/>
        <v>0</v>
      </c>
      <c r="ES130" s="179">
        <f t="shared" si="98"/>
        <v>0</v>
      </c>
      <c r="ET130" s="179">
        <f t="shared" si="99"/>
        <v>0</v>
      </c>
      <c r="EU130" s="179">
        <f t="shared" si="100"/>
        <v>0</v>
      </c>
      <c r="EV130" s="172">
        <f t="shared" si="101"/>
        <v>0</v>
      </c>
      <c r="EW130" s="253"/>
      <c r="EX130" s="254">
        <v>0</v>
      </c>
      <c r="EY130" s="180">
        <v>0</v>
      </c>
      <c r="EZ130" s="255">
        <v>0</v>
      </c>
      <c r="FA130" s="255">
        <v>0</v>
      </c>
      <c r="FB130" s="180">
        <f>SUM(FF130:GI130)/2</f>
        <v>0</v>
      </c>
      <c r="FC130" s="256">
        <f>N130*km*'VALORES TABELA'!$B$13</f>
        <v>0</v>
      </c>
      <c r="FD130" s="250">
        <f t="shared" si="154"/>
        <v>0</v>
      </c>
      <c r="FE130" s="257"/>
      <c r="FF130" s="181">
        <f>((Q130+S130)*Percapita)+((R130+T130)*Cadeirante)</f>
        <v>0</v>
      </c>
      <c r="FG130" s="181">
        <f>((U130+W130)*Percapita/30*FG$4)+((V130+X130)*Cadeirante/30*FG$4)</f>
        <v>0</v>
      </c>
      <c r="FH130" s="181">
        <f>((Y130+AA130)*Percapita/30*FH$4)+((Z130+AB130)*Cadeirante/30*FH$4)</f>
        <v>0</v>
      </c>
      <c r="FI130" s="181">
        <f>((AC130+AE130)*Percapita/30*FI$4)+((AD130+AF130)*Cadeirante/30*FI$4)</f>
        <v>0</v>
      </c>
      <c r="FJ130" s="181">
        <f>((AG130+AI130)*Percapita/30*FJ$4)+((AH130+AJ130)*Cadeirante/30*FJ$4)</f>
        <v>0</v>
      </c>
      <c r="FK130" s="181">
        <f>((AK130+AM130)*Percapita/30*FK$4)+((AL130+AN130)*Cadeirante/30*FK$4)</f>
        <v>0</v>
      </c>
      <c r="FL130" s="181">
        <f>((AO130+AQ130)*Percapita/30*FL$4)+((AP130+AR130)*Cadeirante/30*FL$4)</f>
        <v>0</v>
      </c>
      <c r="FM130" s="181">
        <f>((AS130+AU130)*Percapita/30*FM$4)+((AT130+AV130)*Cadeirante/30*FM$4)</f>
        <v>0</v>
      </c>
      <c r="FN130" s="181">
        <f>((AW130+AY130)*Percapita/30*FN$4)+((AX130+AZ130)*Cadeirante/30*FN$4)</f>
        <v>0</v>
      </c>
      <c r="FO130" s="181">
        <f>((BA130+BC130)*Percapita/30*FO$4)+((BB130+BD130)*Cadeirante/30*FO$4)</f>
        <v>0</v>
      </c>
      <c r="FP130" s="181">
        <f>((BE130+BG130)*Percapita/30*FP$4)+((BF130+BH130)*Cadeirante/30*FP$4)</f>
        <v>0</v>
      </c>
      <c r="FQ130" s="181">
        <f>((BI130+BK130)*Percapita/30*FQ$4)+((BJ130+BL130)*Cadeirante/30*FQ$4)</f>
        <v>0</v>
      </c>
      <c r="FR130" s="181">
        <f>((BM130+BO130)*Percapita/30*FR$4)+((BN130+BP130)*Cadeirante/30*FR$4)</f>
        <v>0</v>
      </c>
      <c r="FS130" s="181">
        <f>((BQ130+BS130)*Percapita/30*FS$4)+((BR130+BT130)*Cadeirante/30*FS$4)</f>
        <v>0</v>
      </c>
      <c r="FT130" s="181">
        <f>((BU130+BW130)*Percapita/30*FT$4)+((BV130+BX130)*Cadeirante/30*FT$4)</f>
        <v>0</v>
      </c>
      <c r="FU130" s="181">
        <f>((BY130+CA130)*Percapita/30*FU$4)+((BZ130+CB130)*Cadeirante/30*FU$4)</f>
        <v>0</v>
      </c>
      <c r="FV130" s="181">
        <f>((CC130+CE130)*Percapita/30*FV$4)+((CD130+CF130)*Cadeirante/30*FV$4)</f>
        <v>0</v>
      </c>
      <c r="FW130" s="181">
        <f>((CG130+CI130)*Percapita/30*FW$4)+((CI130+CK130)*Cadeirante/30*FW$4)</f>
        <v>0</v>
      </c>
      <c r="FX130" s="181">
        <f>((CK130+CM130)*Percapita/30*FX$4)+((CL130+CN130)*Cadeirante/30*FX$4)</f>
        <v>0</v>
      </c>
      <c r="FY130" s="181">
        <f>((CO130+CQ130)*Percapita/30*FY$4)+((CP130+CR130)*Cadeirante/30*FY$4)</f>
        <v>0</v>
      </c>
      <c r="FZ130" s="181">
        <f>((CS130+CU130)*Percapita/30*FZ$4)+((CT130+CV130)*Cadeirante/30*FZ$4)</f>
        <v>0</v>
      </c>
      <c r="GA130" s="181">
        <f>((CW130+CY130)*Percapita/30*GA$4)+((CX130+CZ130)*Cadeirante/30*GA$4)</f>
        <v>0</v>
      </c>
      <c r="GB130" s="181">
        <f>((DA130+DC130)*Percapita/30*GB$4)+((DB130+DD130)*Cadeirante/30*GB$4)</f>
        <v>0</v>
      </c>
      <c r="GC130" s="181">
        <f>((DE130+DG130)*Percapita/30*GC$4)+((DF130+DH130)*Cadeirante/30*GC$4)</f>
        <v>0</v>
      </c>
      <c r="GD130" s="181">
        <f>((DI130+DK130)*Percapita/30*GD$4)+((DJ130+DL130)*Cadeirante/30*GD$4)</f>
        <v>0</v>
      </c>
      <c r="GE130" s="181">
        <f>((DM130+DO130)*Percapita/30*GE$4)+((DN130+DP130)*Cadeirante/30*GE$4)</f>
        <v>0</v>
      </c>
      <c r="GF130" s="181">
        <f>((DQ130+DS130)*Percapita/30*GF$4)+((DR130+DT130)*Cadeirante/30*GF$4)</f>
        <v>0</v>
      </c>
      <c r="GG130" s="181">
        <f>((DU130+DW130)*Percapita/30*GG$4)+((DV130+DX130)*Cadeirante/30*GG$4)</f>
        <v>0</v>
      </c>
      <c r="GH130" s="181">
        <f>((DY130+EA130)*Percapita/30*GH$4)+((DZ130+EB130)*Cadeirante/30*GH$4)</f>
        <v>0</v>
      </c>
      <c r="GI130" s="181">
        <f>((EC130+EE130)*Percapita/30*GI$4)+((ED130+EF130)*Cadeirante/30*GI$4)</f>
        <v>0</v>
      </c>
      <c r="GJ130" s="181">
        <f>((EG130+EI130)*Percapita)+((EH130+EJ130)*Cadeirante)</f>
        <v>0</v>
      </c>
      <c r="GK130" s="258"/>
      <c r="GL130" s="103">
        <f t="shared" si="102"/>
        <v>0</v>
      </c>
      <c r="GM130" s="124"/>
      <c r="GN130" s="182"/>
      <c r="GO130" s="182"/>
      <c r="GP130" s="182"/>
      <c r="GQ130" s="182"/>
      <c r="GR130" s="182"/>
      <c r="GS130" s="182"/>
      <c r="GT130" s="182"/>
      <c r="GU130" s="182"/>
      <c r="GV130" s="182"/>
      <c r="GW130" s="182"/>
      <c r="GX130" s="182"/>
      <c r="GY130" s="182"/>
      <c r="GZ130" s="182"/>
      <c r="HA130" s="182"/>
      <c r="HB130" s="182"/>
      <c r="HC130" s="182"/>
      <c r="HD130" s="182"/>
      <c r="HE130" s="182"/>
      <c r="HF130" s="182"/>
      <c r="HG130" s="182"/>
      <c r="HH130" s="182"/>
      <c r="HI130" s="182"/>
      <c r="HJ130" s="182"/>
      <c r="HK130" s="182"/>
      <c r="HL130" s="182"/>
      <c r="HM130" s="182"/>
      <c r="HN130" s="182"/>
      <c r="HO130" s="182"/>
      <c r="HP130" s="259"/>
      <c r="HQ130" s="64"/>
      <c r="HW130" s="257"/>
      <c r="HY130" s="280">
        <f t="shared" si="155"/>
        <v>0</v>
      </c>
      <c r="HZ130" s="280">
        <f t="shared" si="156"/>
        <v>0</v>
      </c>
      <c r="IA130" s="280">
        <f t="shared" si="157"/>
        <v>0</v>
      </c>
    </row>
    <row r="131" spans="1:237" s="106" customFormat="1" ht="22.5" customHeight="1" x14ac:dyDescent="0.25">
      <c r="A131" t="s">
        <v>3294</v>
      </c>
      <c r="B131" s="522" t="s">
        <v>3295</v>
      </c>
      <c r="C131" s="523">
        <v>3</v>
      </c>
      <c r="D131" s="524" t="s">
        <v>3296</v>
      </c>
      <c r="E131" s="524" t="s">
        <v>3297</v>
      </c>
      <c r="F131" s="525" t="s">
        <v>3181</v>
      </c>
      <c r="G131" s="525" t="s">
        <v>3182</v>
      </c>
      <c r="H131" s="350" t="s">
        <v>1356</v>
      </c>
      <c r="I131" s="351" t="s">
        <v>1356</v>
      </c>
      <c r="J131" s="409" t="s">
        <v>3188</v>
      </c>
      <c r="K131" s="410" t="s">
        <v>3184</v>
      </c>
      <c r="L131" s="329">
        <f>CONTINUA!BV131</f>
        <v>0</v>
      </c>
      <c r="M131" s="329">
        <f>CONTINUA!BW131</f>
        <v>0</v>
      </c>
      <c r="N131" s="657"/>
      <c r="O131" s="658" t="s">
        <v>3351</v>
      </c>
      <c r="P131" s="659">
        <v>0</v>
      </c>
      <c r="Q131" s="400"/>
      <c r="R131" s="401"/>
      <c r="S131" s="400"/>
      <c r="T131" s="401"/>
      <c r="U131" s="400"/>
      <c r="V131" s="401"/>
      <c r="W131" s="400"/>
      <c r="X131" s="401"/>
      <c r="Y131" s="400"/>
      <c r="Z131" s="401"/>
      <c r="AA131" s="400"/>
      <c r="AB131" s="401"/>
      <c r="AC131" s="400"/>
      <c r="AD131" s="401"/>
      <c r="AE131" s="400"/>
      <c r="AF131" s="401"/>
      <c r="AG131" s="400"/>
      <c r="AH131" s="401"/>
      <c r="AI131" s="400"/>
      <c r="AJ131" s="401"/>
      <c r="AK131" s="400"/>
      <c r="AL131" s="401"/>
      <c r="AM131" s="400"/>
      <c r="AN131" s="401"/>
      <c r="AO131" s="400"/>
      <c r="AP131" s="401"/>
      <c r="AQ131" s="400"/>
      <c r="AR131" s="401"/>
      <c r="AS131" s="400"/>
      <c r="AT131" s="401"/>
      <c r="AU131" s="400"/>
      <c r="AV131" s="401"/>
      <c r="AW131" s="400"/>
      <c r="AX131" s="401"/>
      <c r="AY131" s="400"/>
      <c r="AZ131" s="401"/>
      <c r="BA131" s="400"/>
      <c r="BB131" s="401"/>
      <c r="BC131" s="400"/>
      <c r="BD131" s="401"/>
      <c r="BE131" s="400"/>
      <c r="BF131" s="401"/>
      <c r="BG131" s="400"/>
      <c r="BH131" s="401"/>
      <c r="BI131" s="400"/>
      <c r="BJ131" s="401"/>
      <c r="BK131" s="400"/>
      <c r="BL131" s="401"/>
      <c r="BM131" s="400"/>
      <c r="BN131" s="401"/>
      <c r="BO131" s="400"/>
      <c r="BP131" s="401"/>
      <c r="BQ131" s="400"/>
      <c r="BR131" s="401"/>
      <c r="BS131" s="400"/>
      <c r="BT131" s="401"/>
      <c r="BU131" s="400"/>
      <c r="BV131" s="401"/>
      <c r="BW131" s="400"/>
      <c r="BX131" s="401"/>
      <c r="BY131" s="400"/>
      <c r="BZ131" s="401"/>
      <c r="CA131" s="400"/>
      <c r="CB131" s="401"/>
      <c r="CC131" s="400"/>
      <c r="CD131" s="401"/>
      <c r="CE131" s="400"/>
      <c r="CF131" s="401"/>
      <c r="CG131" s="400"/>
      <c r="CH131" s="401"/>
      <c r="CI131" s="400"/>
      <c r="CJ131" s="401"/>
      <c r="CK131" s="400"/>
      <c r="CL131" s="401"/>
      <c r="CM131" s="400"/>
      <c r="CN131" s="401"/>
      <c r="CO131" s="400"/>
      <c r="CP131" s="401"/>
      <c r="CQ131" s="400"/>
      <c r="CR131" s="401"/>
      <c r="CS131" s="400"/>
      <c r="CT131" s="401"/>
      <c r="CU131" s="400"/>
      <c r="CV131" s="401"/>
      <c r="CW131" s="400"/>
      <c r="CX131" s="401"/>
      <c r="CY131" s="400"/>
      <c r="CZ131" s="401"/>
      <c r="DA131" s="400"/>
      <c r="DB131" s="401"/>
      <c r="DC131" s="400"/>
      <c r="DD131" s="401"/>
      <c r="DE131" s="400"/>
      <c r="DF131" s="401"/>
      <c r="DG131" s="400"/>
      <c r="DH131" s="401"/>
      <c r="DI131" s="400"/>
      <c r="DJ131" s="401"/>
      <c r="DK131" s="400"/>
      <c r="DL131" s="401"/>
      <c r="DM131" s="400"/>
      <c r="DN131" s="401"/>
      <c r="DO131" s="400"/>
      <c r="DP131" s="401"/>
      <c r="DQ131" s="400"/>
      <c r="DR131" s="401"/>
      <c r="DS131" s="400"/>
      <c r="DT131" s="401"/>
      <c r="DU131" s="400"/>
      <c r="DV131" s="401"/>
      <c r="DW131" s="400"/>
      <c r="DX131" s="401"/>
      <c r="DY131" s="400"/>
      <c r="DZ131" s="401"/>
      <c r="EA131" s="400"/>
      <c r="EB131" s="401"/>
      <c r="EC131" s="400"/>
      <c r="ED131" s="401"/>
      <c r="EE131" s="400"/>
      <c r="EF131" s="401"/>
      <c r="EG131" s="400"/>
      <c r="EH131" s="401"/>
      <c r="EI131" s="400"/>
      <c r="EJ131" s="447"/>
      <c r="EK131" s="510"/>
      <c r="EL131" s="513"/>
      <c r="EM131" s="520"/>
      <c r="EN131" s="520"/>
      <c r="EO131" s="520"/>
      <c r="EP131" s="171">
        <f t="shared" si="95"/>
        <v>0</v>
      </c>
      <c r="EQ131" s="171">
        <f t="shared" si="96"/>
        <v>0</v>
      </c>
      <c r="ER131" s="171">
        <f t="shared" si="97"/>
        <v>0</v>
      </c>
      <c r="ES131" s="171">
        <f t="shared" si="98"/>
        <v>0</v>
      </c>
      <c r="ET131" s="171">
        <f t="shared" si="99"/>
        <v>0</v>
      </c>
      <c r="EU131" s="171">
        <f t="shared" si="100"/>
        <v>0</v>
      </c>
      <c r="EV131" s="172">
        <f t="shared" si="101"/>
        <v>0</v>
      </c>
      <c r="EW131" s="367">
        <f>IF(C131=4,IF(MAX(Q131:EJ133)&gt;0,(Especiall/30*(IF(($G131-$F131)=($G$5-$F$5),30,IF(DAY($G131)=31,($G131-$F131),($G131-$F131)+1)))),0),0)</f>
        <v>0</v>
      </c>
      <c r="EX131" s="248">
        <f t="shared" ref="EX131:EX134" si="158">FF131</f>
        <v>16188.48</v>
      </c>
      <c r="EY131" s="174">
        <f>(L131*regular)+(M131*Cadeirantee)</f>
        <v>0</v>
      </c>
      <c r="EZ131" s="249">
        <f>SUMIF(FG131:GJ131,"&gt;0")</f>
        <v>82.818666666666658</v>
      </c>
      <c r="FA131" s="249">
        <f>SUMIF(FG131:GJ131,"&lt;0")+SUMIF(GN131:HP131,"&lt;0")</f>
        <v>0</v>
      </c>
      <c r="FB131" s="174">
        <v>0</v>
      </c>
      <c r="FC131" s="175">
        <f>N131*km*'VALORES TABELA'!$B$13</f>
        <v>0</v>
      </c>
      <c r="FD131" s="250">
        <f>GL131</f>
        <v>0</v>
      </c>
      <c r="FE131" s="176">
        <f>(EW131+EW132+EW133+EW134+EX131+EX132+EX133+EX134+EY131+EY132+EY133+EY134+EY135+EZ131+EZ132+EZ133+EZ134+FA131+FA132+FA133+FA134+FC131+FC132+FC133+FC134+HY131-HZ131-IA131+FD131+FD132+FD133+FD134+FB135)</f>
        <v>16271.298666666666</v>
      </c>
      <c r="FF131" s="177">
        <f>IF(C131=4,SUM(Q131+Q132+Q133+S131+S132+S133)*Percapita/30*FF$4+(R131+R132+R133+T131+T132+T133)*Cadeirante/30*FF$4,IF(C131=3,IF(Q134+S134=10,Fixo/30*FF$4+(Q131+Q132+Q133+S131+S132+S133)*Percapita/30*FF$4+(R134+T134)*Cadeirante/30*FF$4,IF(Q134+S134&lt;=9,(Q134+S134)*Crechee/30*FF$4)+(R134+T134)*Cadeirante/30*FF$4+(Q131+Q132+Q133+S131+S132+S133)*Percapita/30*FF$4)+IF(Q134+S134&gt;=11,Fixo/30*FF$4+(Q134+S134-10)*Crechee/30*FF$4,0),IF(C131=2,IF(R131+R132+R133+R134+T131+T132+T133+T134=1,Cadeirante/30*FF$4,IF(R131+R132+R133+R134+T131+T132+T133+T134=2,Fixo/30*FF$4,IF(R131+R132+R133+R134+T131+T132+T133+T134&gt;2,Fixo/30*FF$4+(R131+R132+R133+R134+T131+T132+T133+T134-2)*Cadeirante/30*FF$4)))+(Q131+Q132+Q133+S131+S132+S133)*Percapita/30*FF$4+(Q134+S134)*Crechee/30*FF$4,IF(C131=1,IF(Q131+Q132+Q133+R131+R132+R133+S131+S132+S133+T131+T132+T133&lt;=15,(Q131+Q132+Q133+S131+S132+S133)*Percapita/30*FF$4,IF(Q131+Q132+Q133+R131+R132+R133+S131+S132+S133+T131+T132+T133&gt;=16,Fixo/30*FF$4+(Q131+Q132+Q133+R131+R132+R133+S131+S132+S133+T131+T132-16)*Percapita/30*FF$4))))))</f>
        <v>16188.48</v>
      </c>
      <c r="FG131" s="177">
        <f>IF(C131=4,SUM(U131+U132+U133+W131+W132+W133)*Percapita/30*FG$4+(V131+V132+V133+X131+X132+X133)*Cadeirante/30*FG$4,IF(C131=3,IF(U134+W134=10,Fixo/30*FG$4+(U131+U132+U133+W131+W132+W133)*Percapita/30*FG$4+(V134+X134)*Cadeirante/30*FG$4,IF(U134+W134&lt;=9,(U134+W134)*Crechee/30*FG$4)+(V134+X134)*Cadeirante/30*FG$4+(U131+U132+U133+W131+W132+W133)*Percapita/30*FG$4)+IF(U134+W134&gt;=11,Fixo/30*FG$4+(U134+W134-10)*Crechee/30*FG$4,0),IF(C131=2,IF(V131+V132+V133+V134+X131+X132+X133+X134=1,Cadeirante/30*FG$4,IF(V131+V132+V133+V134+X131+X132+X133+X134=2,Fixo/30*FG$4,IF(V131+V132+V133+V134+X131+X132+X133+X134&gt;2,Fixo/30*FG$4+(V131+V132+V133+V134+X131+X132+X133+X134-2)*Cadeirante/30*FG$4)))+(U131+U132+U133+W131+W132+W133)*Percapita/30*FG$4+(U134+W134)*Crechee/30*FG$4,IF(C131=1,IF(U131+U132+U133+V131+V132+V133+W131+W132+W133+X131+X132+X133&lt;=15,(U131+U132+U133+W131+W132+W133)*Percapita/30*FG$4,IF(U131+U132+U133+V131+V132+V133+W131+W132+W133+X131+X132+X133&gt;=16,Fixo/30*FG$4+(U131+U132+U133+V131+V132+V133+W131+W132+W133+X131+X132-16)*Percapita/30*FG$4))))))</f>
        <v>0</v>
      </c>
      <c r="FH131" s="177">
        <f>IF(C131=4,SUM(Y131+Y132+Y133+AA131+AA132+AA133)*Percapita/30*FH$4+(Z131+Z132+Z133+AB131+AB132+AB133)*Cadeirante/30*FH$4,IF(C131=3,IF(Y134+AA134=10,Fixo/30*FH$4+(Y131+Y132+Y133+AA131+AA132+AA133)*Percapita/30*FH$4+(Z134+AB134)*Cadeirante/30*FH$4,IF(Y134+AA134&lt;=9,(Y134+AA134)*Crechee/30*FH$4)+(Z134+AB134)*Cadeirante/30*FH$4+(Y131+Y132+Y133+AA131+AA132+AA133)*Percapita/30*FH$4)+IF(Y134+AA134&gt;=11,Fixo/30*FH$4+(Y134+AA134-10)*Crechee/30*FH$4,0),IF(C131=2,IF(Z131+Z132+Z133+Z134+AB131+AB132+AB133+AB134=1,Cadeirante/30*FH$4,IF(Z131+Z132+Z133+Z134+AB131+AB132+AB133+AB134=2,Fixo/30*FH$4,IF(Z131+Z132+Z133+Z134+AB131+AB132+AB133+AB134&gt;2,Fixo/30*FH$4+(Z131+Z132+Z133+Z134+AB131+AB132+AB133+AB134-2)*Cadeirante/30*FH$4)))+(Y131+Y132+Y133+AA131+AA132+AA133)*Percapita/30*FH$4+(Y134+AA134)*Crechee/30*FH$4,IF(C131=1,IF(Y131+Y132+Y133+Z131+Z132+Z133+AA131+AA132+AA133+AB131+AB132+AB133&lt;=15,(Y131+Y132+Y133+AA131+AA132+AA133)*Percapita/30*FH$4,IF(Y131+Y132+Y133+Z131+Z132+Z133+AA131+AA132+AA133+AB131+AB132+AB133&gt;=16,Fixo/30*FH$4+(Y131+Y132+Y133+Z131+Z132+Z133+AA131+AA132+AA133+AB131+AB132-16)*Percapita/30*FH$4))))))</f>
        <v>0</v>
      </c>
      <c r="FI131" s="177">
        <f>IF(C131=4,SUM(AC131+AC132+AC133+AE131+AE132+AE133)*Percapita/30*FI$4+(AD131+AD132+AD133+AF131+AF132+AF133)*Cadeirante/30*FI$4,IF(C131=3,IF(AC134+AE134=10,Fixo/30*FI$4+(AC131+AC132+AC133+AE131+AE132+AE133)*Percapita/30*FI$4+(AD134+AF134)*Cadeirante/30*FI$4,IF(AC134+AE134&lt;=9,(AC134+AE134)*Crechee/30*FI$4)+(AD134+AF134)*Cadeirante/30*FI$4+(AC131+AC132+AC133+AE131+AE132+AE133)*Percapita/30*FI$4)+IF(AC134+AE134&gt;=11,Fixo/30*FI$4+(AC134+AE134-10)*Crechee/30*FI$4,0),IF(C131=2,IF(AD131+AD132+AD133+AD134+AF131+AF132+AF133+AF134=1,Cadeirante/30*FI$4,IF(AD131+AD132+AD133+AD134+AF131+AF132+AF133+AF134=2,Fixo/30*FI$4,IF(AD131+AD132+AD133+AD134+AF131+AF132+AF133+AF134&gt;2,Fixo/30*FI$4+(AD131+AD132+AD133+AD134+AF131+AF132+AF133+AF134-2)*Cadeirante/30*FI$4)))+(AC131+AC132+AC133+AE131+AE132+AE133)*Percapita/30*FI$4+(AC134+AE134)*Crechee/30*FI$4,IF(C131=1,IF(AC131+AC132+AC133+AD131+AD132+AD133+AE131+AE132+AE133+AF131+AF132+AF133&lt;=15,(AC131+AC132+AC133+AE131+AE132+AE133)*Percapita/30*FI$4,IF(AC131+AC132+AC133+AD131+AD132+AD133+AE131+AE132+AE133+AF131+AF132+AF133&gt;=16,Fixo/30*FI$4+(AC131+AC132+AC133+AD131+AD132+AD133+AE131+AE132+AE133+AF131+AF132-16)*Percapita/30*FI$4))))))</f>
        <v>0</v>
      </c>
      <c r="FJ131" s="177">
        <f>IF(C131=4,SUM(AG131+AG132+AG133+AI131+AI132+AI133)*Percapita/30*FJ$4+(AH131+AH132+AH133+AJ131+AJ132+AJ133)*Cadeirante/30*FJ$4,IF(C131=3,IF(AG134+AI134=10,Fixo/30*FJ$4+(AG131+AG132+AG133+AI131+AI132+AI133)*Percapita/30*FJ$4+(AH134+AJ134)*Cadeirante/30*FJ$4,IF(AG134+AI134&lt;=9,(AG134+AI134)*Crechee/30*FJ$4)+(AH134+AJ134)*Cadeirante/30*FJ$4+(AG131+AG132+AG133+AI131+AI132+AI133)*Percapita/30*FJ$4)+IF(AG134+AI134&gt;=11,Fixo/30*FJ$4+(AG134+AI134-10)*Crechee/30*FJ$4,0),IF(C131=2,IF(AH131+AH132+AH133+AH134+AJ131+AJ132+AJ133+AJ134=1,Cadeirante/30*FJ$4,IF(AH131+AH132+AH133+AH134+AJ131+AJ132+AJ133+AJ134=2,Fixo/30*FJ$4,IF(AH131+AH132+AH133+AH134+AJ131+AJ132+AJ133+AJ134&gt;2,Fixo/30*FJ$4+(AH131+AH132+AH133+AH134+AJ131+AJ132+AJ133+AJ134-2)*Cadeirante/30*FJ$4)))+(AG131+AG132+AG133+AI131+AI132+AI133)*Percapita/30*FJ$4+(AG134+AI134)*Crechee/30*FJ$4,IF(C131=1,IF(AG131+AG132+AG133+AH131+AH132+AH133+AI131+AI132+AI133+AJ131+AJ132+AJ133&lt;=15,(AG131+AG132+AG133+AI131+AI132+AI133)*Percapita/30*FJ$4,IF(AG131+AG132+AG133+AH131+AH132+AH133+AI131+AI132+AI133+AJ131+AJ132+AJ133&gt;=16,Fixo/30*FJ$4+(AG131+AG132+AG133+AH131+AH132+AH133+AI131+AI132+AI133+AJ131+AJ132-16)*Percapita/30*FJ$4))))))</f>
        <v>0</v>
      </c>
      <c r="FK131" s="177">
        <f>IF(C131=4,SUM(AK131+AK132+AK133+AM131+AM132+AM133)*Percapita/30*FK$4+(AL131+AL132+AL133+AN131+AN132+AN133)*Cadeirante/30*FK$4,IF(C131=3,IF(AK134+AM134=10,Fixo/30*FK$4+(AK131+AK132+AK133+AM131+AM132+AM133)*Percapita/30*FK$4+(AL134+AN134)*Cadeirante/30*FK$4,IF(AK134+AM134&lt;=9,(AK134+AM134)*Crechee/30*FK$4)+(AL134+AN134)*Cadeirante/30*FK$4+(AK131+AK132+AK133+AM131+AM132+AM133)*Percapita/30*FK$4)+IF(AK134+AM134&gt;=11,Fixo/30*FK$4+(AK134+AM134-10)*Crechee/30*FK$4,0),IF(C131=2,IF(AL131+AL132+AL133+AL134+AN131+AN132+AN133+AN134=1,Cadeirante/30*FK$4,IF(AL131+AL132+AL133+AL134+AN131+AN132+AN133+AN134=2,Fixo/30*FK$4,IF(AL131+AL132+AL133+AL134+AN131+AN132+AN133+AN134&gt;2,Fixo/30*FK$4+(AL131+AL132+AL133+AL134+AN131+AN132+AN133+AN134-2)*Cadeirante/30*FK$4)))+(AK131+AK132+AK133+AM131+AM132+AM133)*Percapita/30*FK$4+(AK134+AM134)*Crechee/30*FK$4,IF(C131=1,IF(AK131+AK132+AK133+AL131+AL132+AL133+AM131+AM132+AM133+AN131+AN132+AN133&lt;=15,(AK131+AK132+AK133+AM131+AM132+AM133)*Percapita/30*FK$4,IF(AK131+AK132+AK133+AL131+AL132+AL133+AM131+AM132+AM133+AN131+AN132+AN133&gt;=16,Fixo/30*FK$4+(AK131+AK132+AK133+AL131+AL132+AL133+AM131+AM132+AM133+AN131+AN132-16)*Percapita/30*FK$4))))))</f>
        <v>0</v>
      </c>
      <c r="FL131" s="177">
        <f>IF(C131=4,SUM(AO131+AO132+AO133+AQ131+AQ132+AQ133)*Percapita/30*FL$4+(AP131+AP132+AP133+AR131+AR132+AR133)*Cadeirante/30*FL$4,IF(C131=3,IF(AO134+AQ134=10,Fixo/30*FL$4+(AO131+AO132+AO133+AQ131+AQ132+AQ133)*Percapita/30*FL$4+(AP134+AR134)*Cadeirante/30*FL$4,IF(AO134+AQ134&lt;=9,(AO134+AQ134)*Crechee/30*FL$4)+(AP134+AR134)*Cadeirante/30*FL$4+(AO131+AO132+AO133+AQ131+AQ132+AQ133)*Percapita/30*FL$4)+IF(AO134+AQ134&gt;=11,Fixo/30*FL$4+(AO134+AQ134-10)*Crechee/30*FL$4,0),IF(C131=2,IF(AP131+AP132+AP133+AP134+AR131+AR132+AR133+AR134=1,Cadeirante/30*FL$4,IF(AP131+AP132+AP133+AP134+AR131+AR132+AR133+AR134=2,Fixo/30*FL$4,IF(AP131+AP132+AP133+AP134+AR131+AR132+AR133+AR134&gt;2,Fixo/30*FL$4+(AP131+AP132+AP133+AP134+AR131+AR132+AR133+AR134-2)*Cadeirante/30*FL$4)))+(AO131+AO132+AO133+AQ131+AQ132+AQ133)*Percapita/30*FL$4+(AO134+AQ134)*Crechee/30*FL$4,IF(C131=1,IF(AO131+AO132+AO133+AP131+AP132+AP133+AQ131+AQ132+AQ133+AR131+AR132+AR133&lt;=15,(AO131+AO132+AO133+AQ131+AQ132+AQ133)*Percapita/30*FL$4,IF(AO131+AO132+AO133+AP131+AP132+AP133+AQ131+AQ132+AQ133+AR131+AR132+AR133&gt;=16,Fixo/30*FL$4+(AO131+AO132+AO133+AP131+AP132+AP133+AQ131+AQ132+AQ133+AR131+AR132-16)*Percapita/30*FL$4))))))</f>
        <v>0</v>
      </c>
      <c r="FM131" s="177">
        <f>IF(C131=4,SUM(AS131+AS132+AS133+AU131+AU132+AU133)*Percapita/30*FM$4+(AT131+AT132+AT133+AV131+AV132+AV133)*Cadeirante/30*FM$4,IF(C131=3,IF(AS134+AU134=10,Fixo/30*FM$4+(AS131+AS132+AS133+AU131+AU132+AU133)*Percapita/30*FM$4+(AT134+AV134)*Cadeirante/30*FM$4,IF(AS134+AU134&lt;=9,(AS134+AU134)*Crechee/30*FM$4)+(AT134+AV134)*Cadeirante/30*FM$4+(AS131+AS132+AS133+AU131+AU132+AU133)*Percapita/30*FM$4)+IF(AS134+AU134&gt;=11,Fixo/30*FM$4+(AS134+AU134-10)*Crechee/30*FM$4,0),IF(C131=2,IF(AT131+AT132+AT133+AT134+AV131+AV132+AV133+AV134=1,Cadeirante/30*FM$4,IF(AT131+AT132+AT133+AT134+AV131+AV132+AV133+AV134=2,Fixo/30*FM$4,IF(AT131+AT132+AT133+AT134+AV131+AV132+AV133+AV134&gt;2,Fixo/30*FM$4+(AT131+AT132+AT133+AT134+AV131+AV132+AV133+AV134-2)*Cadeirante/30*FM$4)))+(AS131+AS132+AS133+AU131+AU132+AU133)*Percapita/30*FM$4+(AS134+AU134)*Crechee/30*FM$4,IF(C131=1,IF(AS131+AS132+AS133+AT131+AT132+AT133+AU131+AU132+AU133+AV131+AV132+AV133&lt;=15,(AS131+AS132+AS133+AU131+AU132+AU133)*Percapita/30*FM$4,IF(AS131+AS132+AS133+AT131+AT132+AT133+AU131+AU132+AU133+AV131+AV132+AV133&gt;=16,Fixo/30*FM$4+(AS131+AS132+AS133+AT131+AT132+AT133+AU131+AU132+AU133+AV131+AV132-16)*Percapita/30*FM$4))))))</f>
        <v>0</v>
      </c>
      <c r="FN131" s="177">
        <f>IF(C131=4,SUM(AW131+AW132+AW133+AY131+AY132+AY133)*Percapita/30*FN$4+(AX131+AX132+AX133+AZ131+AZ132+AZ133)*Cadeirante/30*FN$4,IF(C131=3,IF(AW134+AY134=10,Fixo/30*FN$4+(AW131+AW132+AW133+AY131+AY132+AY133)*Percapita/30*FN$4+(AX134+AZ134)*Cadeirante/30*FN$4,IF(AW134+AY134&lt;=9,(AW134+AY134)*Crechee/30*FN$4)+(AX134+AZ134)*Cadeirante/30*FN$4+(AW131+AW132+AW133+AY131+AY132+AY133)*Percapita/30*FN$4)+IF(AW134+AY134&gt;=11,Fixo/30*FN$4+(AW134+AY134-10)*Crechee/30*FN$4,0),IF(C131=2,IF(AX131+AX132+AX133+AX134+AZ131+AZ132+AZ133+AZ134=1,Cadeirante/30*FN$4,IF(AX131+AX132+AX133+AX134+AZ131+AZ132+AZ133+AZ134=2,Fixo/30*FN$4,IF(AX131+AX132+AX133+AX134+AZ131+AZ132+AZ133+AZ134&gt;2,Fixo/30*FN$4+(AX131+AX132+AX133+AX134+AZ131+AZ132+AZ133+AZ134-2)*Cadeirante/30*FN$4)))+(AW131+AW132+AW133+AY131+AY132+AY133)*Percapita/30*FN$4+(AW134+AY134)*Crechee/30*FN$4,IF(C131=1,IF(AW131+AW132+AW133+AX131+AX132+AX133+AY131+AY132+AY133+AZ131+AZ132+AZ133&lt;=15,(AW131+AW132+AW133+AY131+AY132+AY133)*Percapita/30*FN$4,IF(AW131+AW132+AW133+AX131+AX132+AX133+AY131+AY132+AY133+AZ131+AZ132+AZ133&gt;=16,Fixo/30*FN$4+(AW131+AW132+AW133+AX131+AX132+AX133+AY131+AY132+AY133+AZ131+AZ132-16)*Percapita/30*FN$4))))))</f>
        <v>0</v>
      </c>
      <c r="FO131" s="177">
        <f>IF(C131=4,SUM(BA131+BA132+BA133+BC131+BC132+BC133)*Percapita/30*FO$4+(BB131+BB132+BB133+BD131+BD132+BD133)*Cadeirante/30*FO$4,IF(C131=3,IF(BA134+BC134=10,Fixo/30*FO$4+(BA131+BA132+BA133+BC131+BC132+BC133)*Percapita/30*FO$4+(BB134+BD134)*Cadeirante/30*FO$4,IF(BA134+BC134&lt;=9,(BA134+BC134)*Crechee/30*FO$4)+(BB134+BD134)*Cadeirante/30*FO$4+(BA131+BA132+BA133+BC131+BC132+BC133)*Percapita/30*FO$4)+IF(BA134+BC134&gt;=11,Fixo/30*FO$4+(BA134+BC134-10)*Crechee/30*FO$4,0),IF(C131=2,IF(BB131+BB132+BB133+BB134+BD131+BD132+BD133+BD134=1,Cadeirante/30*FO$4,IF(BB131+BB132+BB133+BB134+BD131+BD132+BD133+BD134=2,Fixo/30*FO$4,IF(BB131+BB132+BB133+BB134+BD131+BD132+BD133+BD134&gt;2,Fixo/30*FO$4+(BB131+BB132+BB133+BB134+BD131+BD132+BD133+BD134-2)*Cadeirante/30*FO$4)))+(BA131+BA132+BA133+BC131+BC132+BC133)*Percapita/30*FO$4+(BA134+BC134)*Crechee/30*FO$4,IF(C131=1,IF(BA131+BA132+BA133+BB131+BB132+BB133+BC131+BC132+BC133+BD131+BD132+BD133&lt;=15,(BA131+BA132+BA133+BC131+BC132+BC133)*Percapita/30*FO$4,IF(BA131+BA132+BA133+BB131+BB132+BB133+BC131+BC132+BC133+BD131+BD132+BD133&gt;=16,Fixo/30*FO$4+(BA131+BA132+BA133+BB131+BB132+BB133+BC131+BC132+BC133+BD131+BD132-16)*Percapita/30*FO$4))))))</f>
        <v>0</v>
      </c>
      <c r="FP131" s="177">
        <f>IF(C131=4,SUM(BE131+BE132+BE133+BG131+BG132+BG133)*Percapita/30*FP$4+(BF131+BF132+BF133+BH131+BH132+BH133)*Cadeirante/30*FP$4,IF(C131=3,IF(BE134+BG134=10,Fixo/30*FP$4+(BE131+BE132+BE133+BG131+BG132+BG133)*Percapita/30*FP$4+(BF134+BH134)*Cadeirante/30*FP$4,IF(BE134+BG134&lt;=9,(BE134+BG134)*Crechee/30*FP$4)+(BF134+BH134)*Cadeirante/30*FP$4+(BE131+BE132+BE133+BG131+BG132+BG133)*Percapita/30*FP$4)+IF(BE134+BG134&gt;=11,Fixo/30*FP$4+(BE134+BG134-10)*Crechee/30*FP$4,0),IF(C131=2,IF(BF131+BF132+BF133+BF134+BH131+BH132+BH133+BH134=1,Cadeirante/30*FP$4,IF(BF131+BF132+BF133+BF134+BH131+BH132+BH133+BH134=2,Fixo/30*FP$4,IF(BF131+BF132+BF133+BF134+BH131+BH132+BH133+BH134&gt;2,Fixo/30*FP$4+(BF131+BF132+BF133+BF134+BH131+BH132+BH133+BH134-2)*Cadeirante/30*FP$4)))+(BE131+BE132+BE133+BG131+BG132+BG133)*Percapita/30*FP$4+(BE134+BG134)*Crechee/30*FP$4,IF(C131=1,IF(BE131+BE132+BE133+BF131+BF132+BF133+BG131+BG132+BG133+BH131+BH132+BH133&lt;=15,(BE131+BE132+BE133+BG131+BG132+BG133)*Percapita/30*FP$4,IF(BE131+BE132+BE133+BF131+BF132+BF133+BG131+BG132+BG133+BH131+BH132+BH133&gt;=16,Fixo/30*FP$4+(BE131+BE132+BE133+BF131+BF132+BF133+BG131+BG132+BG133+BH131+BH132-16)*Percapita/30*FP$4))))))</f>
        <v>0</v>
      </c>
      <c r="FQ131" s="177">
        <f>IF(C131=4,SUM(BI131+BI132+BI133+BK131+BK132+BK133)*Percapita/30*FQ$4+(BJ131+BJ132+BJ133+BL131+BL132+BL133)*Cadeirante/30*FQ$4,IF(C131=3,IF(BI134+BK134=10,Fixo/30*FQ$4+(BI131+BI132+BI133+BK131+BK132+BK133)*Percapita/30*FQ$4+(BJ134+BL134)*Cadeirante/30*FQ$4,IF(BI134+BK134&lt;=9,(BI134+BK134)*Crechee/30*FQ$4)+(BJ134+BL134)*Cadeirante/30*FQ$4+(BI131+BI132+BI133+BK131+BK132+BK133)*Percapita/30*FQ$4)+IF(BI134+BK134&gt;=11,Fixo/30*FQ$4+(BI134+BK134-10)*Crechee/30*FQ$4,0),IF(C131=2,IF(BJ131+BJ132+BJ133+BJ134+BL131+BL132+BL133+BL134=1,Cadeirante/30*FQ$4,IF(BJ131+BJ132+BJ133+BJ134+BL131+BL132+BL133+BL134=2,Fixo/30*FQ$4,IF(BJ131+BJ132+BJ133+BJ134+BL131+BL132+BL133+BL134&gt;2,Fixo/30*FQ$4+(BJ131+BJ132+BJ133+BJ134+BL131+BL132+BL133+BL134-2)*Cadeirante/30*FQ$4)))+(BI131+BI132+BI133+BK131+BK132+BK133)*Percapita/30*FQ$4+(BI134+BK134)*Crechee/30*FQ$4,IF(C131=1,IF(BI131+BI132+BI133+BJ131+BJ132+BJ133+BK131+BK132+BK133+BL131+BL132+BL133&lt;=15,(BI131+BI132+BI133+BK131+BK132+BK133)*Percapita/30*FQ$4,IF(BI131+BI132+BI133+BJ131+BJ132+BJ133+BK131+BK132+BK133+BL131+BL132+BL133&gt;=16,Fixo/30*FQ$4+(BI131+BI132+BI133+BJ131+BJ132+BJ133+BK131+BK132+BK133+BL131+BL132-16)*Percapita/30*FQ$4))))))</f>
        <v>0</v>
      </c>
      <c r="FR131" s="177">
        <f>IF(C131=4,SUM(BM131+BM132+BM133+BO131+BO132+BO133)*Percapita/30*FR$4+(BN131+BN132+BN133+BP131+BP132+BP133)*Cadeirante/30*FR$4,IF(C131=3,IF(BM134+BO134=10,Fixo/30*FR$4+(BM131+BM132+BM133+BO131+BO132+BO133)*Percapita/30*FR$4+(BN134+BP134)*Cadeirante/30*FR$4,IF(BM134+BO134&lt;=9,(BM134+BO134)*Crechee/30*FR$4)+(BN134+BP134)*Cadeirante/30*FR$4+(BM131+BM132+BM133+BO131+BO132+BO133)*Percapita/30*FR$4)+IF(BM134+BO134&gt;=11,Fixo/30*FR$4+(BM134+BO134-10)*Crechee/30*FR$4,0),IF(C131=2,IF(BN131+BN132+BN133+BN134+BP131+BP132+BP133+BP134=1,Cadeirante/30*FR$4,IF(BN131+BN132+BN133+BN134+BP131+BP132+BP133+BP134=2,Fixo/30*FR$4,IF(BN131+BN132+BN133+BN134+BP131+BP132+BP133+BP134&gt;2,Fixo/30*FR$4+(BN131+BN132+BN133+BN134+BP131+BP132+BP133+BP134-2)*Cadeirante/30*FR$4)))+(BM131+BM132+BM133+BO131+BO132+BO133)*Percapita/30*FR$4+(BM134+BO134)*Crechee/30*FR$4,IF(C131=1,IF(BM131+BM132+BM133+BN131+BN132+BN133+BO131+BO132+BO133+BP131+BP132+BP133&lt;=15,(BM131+BM132+BM133+BO131+BO132+BO133)*Percapita/30*FR$4,IF(BM131+BM132+BM133+BN131+BN132+BN133+BO131+BO132+BO133+BP131+BP132+BP133&gt;=16,Fixo/30*FR$4+(BM131+BM132+BM133+BN131+BN132+BN133+BO131+BO132+BO133+BP131+BP132-16)*Percapita/30*FR$4))))))</f>
        <v>0</v>
      </c>
      <c r="FS131" s="177">
        <f>IF(C131=4,SUM(BQ131+BQ132+BQ133+BS131+BS132+BS133)*Percapita/30*FS$4+(BR131+BR132+BR133+BT131+BT132+BT133)*Cadeirante/30*FS$4,IF(C131=3,IF(BQ134+BS134=10,Fixo/30*FS$4+(BQ131+BQ132+BQ133+BS131+BS132+BS133)*Percapita/30*FS$4+(BR134+BT134)*Cadeirante/30*FS$4,IF(BQ134+BS134&lt;=9,(BQ134+BS134)*Crechee/30*FS$4)+(BR134+BT134)*Cadeirante/30*FS$4+(BQ131+BQ132+BQ133+BS131+BS132+BS133)*Percapita/30*FS$4)+IF(BQ134+BS134&gt;=11,Fixo/30*FS$4+(BQ134+BS134-10)*Crechee/30*FS$4,0),IF(C131=2,IF(BR131+BR132+BR133+BR134+BT131+BT132+BT133+BT134=1,Cadeirante/30*FS$4,IF(BR131+BR132+BR133+BR134+BT131+BT132+BT133+BT134=2,Fixo/30*FS$4,IF(BR131+BR132+BR133+BR134+BT131+BT132+BT133+BT134&gt;2,Fixo/30*FS$4+(BR131+BR132+BR133+BR134+BT131+BT132+BT133+BT134-2)*Cadeirante/30*FS$4)))+(BQ131+BQ132+BQ133+BS131+BS132+BS133)*Percapita/30*FS$4+(BQ134+BS134)*Crechee/30*FS$4,IF(C131=1,IF(BQ131+BQ132+BQ133+BR131+BR132+BR133+BS131+BS132+BS133+BT131+BT132+BT133&lt;=15,(BQ131+BQ132+BQ133+BS131+BS132+BS133)*Percapita/30*FS$4,IF(BQ131+BQ132+BQ133+BR131+BR132+BR133+BS131+BS132+BS133+BT131+BT132+BT133&gt;=16,Fixo/30*FS$4+(BQ131+BQ132+BQ133+BR131+BR132+BR133+BS131+BS132+BS133+BT131+BT132-16)*Percapita/30*FS$4))))))</f>
        <v>0</v>
      </c>
      <c r="FT131" s="177">
        <f>IF(C131=4,SUM(BU131+BU132+BU133+BW131+BW132+BW133)*Percapita/30*FT$4+(BV131+BV132+BV133+BX131+BX132+BX133)*Cadeirante/30*FT$4,IF(C131=3,IF(BU134+BW134=10,Fixo/30*FT$4+(BU131+BU132+BU133+BW131+BW132+BW133)*Percapita/30*FT$4+(BV134+BX134)*Cadeirante/30*FT$4,IF(BU134+BW134&lt;=9,(BU134+BW134)*Crechee/30*FT$4)+(BV134+BX134)*Cadeirante/30*FT$4+(BU131+BU132+BU133+BW131+BW132+BW133)*Percapita/30*FT$4)+IF(BU134+BW134&gt;=11,Fixo/30*FT$4+(BU134+BW134-10)*Crechee/30*FT$4,0),IF(C131=2,IF(BV131+BV132+BV133+BV134+BX131+BX132+BX133+BX134=1,Cadeirante/30*FT$4,IF(BV131+BV132+BV133+BV134+BX131+BX132+BX133+BX134=2,Fixo/30*FT$4,IF(BV131+BV132+BV133+BV134+BX131+BX132+BX133+BX134&gt;2,Fixo/30*FT$4+(BV131+BV132+BV133+BV134+BX131+BX132+BX133+BX134-2)*Cadeirante/30*FT$4)))+(BU131+BU132+BU133+BW131+BW132+BW133)*Percapita/30*FT$4+(BU134+BW134)*Crechee/30*FT$4,IF(C131=1,IF(BU131+BU132+BU133+BV131+BV132+BV133+BW131+BW132+BW133+BX131+BX132+BX133&lt;=15,(BU131+BU132+BU133+BW131+BW132+BW133)*Percapita/30*FT$4,IF(BU131+BU132+BU133+BV131+BV132+BV133+BW131+BW132+BW133+BX131+BX132+BX133&gt;=16,Fixo/30*FT$4+(BU131+BU132+BU133+BV131+BV132+BV133+BW131+BW132+BW133+BX131+BX132-16)*Percapita/30*FT$4))))))</f>
        <v>0</v>
      </c>
      <c r="FU131" s="177">
        <f>IF(C131=4,SUM(BY131+BY132+BY133+CA131+CA132+CA133)*Percapita/30*FU$4+(BZ131+BZ132+BZ133+CB131+CB132+CB133)*Cadeirante/30*FU$4,IF(C131=3,IF(BY134+CA134=10,Fixo/30*FU$4+(BY131+BY132+BY133+CA131+CA132+CA133)*Percapita/30*FU$4+(BZ134+CB134)*Cadeirante/30*FU$4,IF(BY134+CA134&lt;=9,(BY134+CA134)*Crechee/30*FU$4)+(BZ134+CB134)*Cadeirante/30*FU$4+(BY131+BY132+BY133+CA131+CA132+CA133)*Percapita/30*FU$4)+IF(BY134+CA134&gt;=11,Fixo/30*FU$4+(BY134+CA134-10)*Crechee/30*FU$4,0),IF(C131=2,IF(BZ131+BZ132+BZ133+BZ134+CB131+CB132+CB133+CB134=1,Cadeirante/30*FU$4,IF(BZ131+BZ132+BZ133+BZ134+CB131+CB132+CB133+CB134=2,Fixo/30*FU$4,IF(BZ131+BZ132+BZ133+BZ134+CB131+CB132+CB133+CB134&gt;2,Fixo/30*FU$4+(BZ131+BZ132+BZ133+BZ134+CB131+CB132+CB133+CB134-2)*Cadeirante/30*FU$4)))+(BY131+BY132+BY133+CA131+CA132+CA133)*Percapita/30*FU$4+(BY134+CA134)*Crechee/30*FU$4,IF(C131=1,IF(BY131+BY132+BY133+BZ131+BZ132+BZ133+CA131+CA132+CA133+CB131+CB132+CB133&lt;=15,(BY131+BY132+BY133+CA131+CA132+CA133)*Percapita/30*FU$4,IF(BY131+BY132+BY133+BZ131+BZ132+BZ133+CA131+CA132+CA133+CB131+CB132+CB133&gt;=16,Fixo/30*FU$4+(BY131+BY132+BY133+BZ131+BZ132+BZ133+CA131+CA132+CA133+CB131+CB132-16)*Percapita/30*FU$4))))))</f>
        <v>0</v>
      </c>
      <c r="FV131" s="177">
        <f>IF(C131=4,SUM(CC131+CC132+CC133+CE131+CE132+CE133)*Percapita/30*FV$4+(CD131+CD132+CD133+CF131+CF132+CF133)*Cadeirante/30*FV$4,IF(C131=3,IF(CC134+CE134=10,Fixo/30*FV$4+(CC131+CC132+CC133+CE131+CE132+CE133)*Percapita/30*FV$4+(CD134+CF134)*Cadeirante/30*FV$4,IF(CC134+CE134&lt;=9,(CC134+CE134)*Crechee/30*FV$4)+(CD134+CF134)*Cadeirante/30*FV$4+(CC131+CC132+CC133+CE131+CE132+CE133)*Percapita/30*FV$4)+IF(CC134+CE134&gt;=11,Fixo/30*FV$4+(CC134+CE134-10)*Crechee/30*FV$4,0),IF(C131=2,IF(CD131+CD132+CD133+CD134+CF131+CF132+CF133+CF134=1,Cadeirante/30*FV$4,IF(CD131+CD132+CD133+CD134+CF131+CF132+CF133+CF134=2,Fixo/30*FV$4,IF(CD131+CD132+CD133+CD134+CF131+CF132+CF133+CF134&gt;2,Fixo/30*FV$4+(CD131+CD132+CD133+CD134+CF131+CF132+CF133+CF134-2)*Cadeirante/30*FV$4)))+(CC131+CC132+CC133+CE131+CE132+CE133)*Percapita/30*FV$4+(CC134+CE134)*Crechee/30*FV$4,IF(C131=1,IF(CC131+CC132+CC133+CD131+CD132+CD133+CE131+CE132+CE133+CF131+CF132+CF133&lt;=15,(CC131+CC132+CC133+CE131+CE132+CE133)*Percapita/30*FV$4,IF(CC131+CC132+CC133+CD131+CD132+CD133+CE131+CE132+CE133+CF131+CF132+CF133&gt;=16,Fixo/30*FV$4+(CC131+CC132+CC133+CD131+CD132+CD133+CE131+CE132+CE133+CF131+CF132-16)*Percapita/30*FV$4))))))</f>
        <v>0</v>
      </c>
      <c r="FW131" s="177">
        <f>IF(C131=4,SUM(CG131+CG132+CG133+CI131+CI132+CI133)*Percapita/30*FW$4+(CH131+CH132+CH133+CJ131+CJ132+CJ133)*Cadeirante/30*FW$4,IF(C131=3,IF(CG134+CI134=10,Fixo/30*FW$4+(CG131+CG132+CG133+CI131+CI132+CI133)*Percapita/30*FW$4+(CH134+CJ134)*Cadeirante/30*FW$4,IF(CG134+CI134&lt;=9,(CG134+CI134)*Crechee/30*FW$4)+(CH134+CJ134)*Cadeirante/30*FW$4+(CG131+CG132+CG133+CI131+CI132+CI133)*Percapita/30*FW$4)+IF(CG134+CI134&gt;=11,Fixo/30*FW$4+(CG134+CI134-10)*Crechee/30*FW$4,0),IF(C131=2,IF(CH131+CH132+CH133+CH134+CJ131+CJ132+CJ133+CJ134=1,Cadeirante/30*FW$4,IF(CH131+CH132+CH133+CH134+CJ131+CJ132+CJ133+CJ134=2,Fixo/30*FW$4,IF(CH131+CH132+CH133+CH134+CJ131+CJ132+CJ133+CJ134&gt;2,Fixo/30*FW$4+(CH131+CH132+CH133+CH134+CJ131+CJ132+CJ133+CJ134-2)*Cadeirante/30*FW$4)))+(CG131+CG132+CG133+CI131+CI132+CI133)*Percapita/30*FW$4+(CG134+CI134)*Crechee/30*FW$4,IF(C131=1,IF(CG131+CG132+CG133+CH131+CH132+CH133+CI131+CI132+CI133+CJ131+CJ132+CJ133&lt;=15,(CG131+CG132+CG133+CI131+CI132+CI133)*Percapita/30*FW$4,IF(CG131+CG132+CG133+CH131+CH132+CH133+CI131+CI132+CI133+CJ131+CJ132+CJ133&gt;=16,Fixo/30*FW$4+(CG131+CG132+CG133+CH131+CH132+CH133+CI131+CI132+CI133+CJ131+CJ132-16)*Percapita/30*FW$4))))))</f>
        <v>0</v>
      </c>
      <c r="FX131" s="177">
        <f>IF(C131=4,SUM(CK131+CK132+CK133+CM131+CM132+CM133)*Percapita/30*FX$4+(CL131+CL132+CL133+CN131+CN132+CN133)*Cadeirante/30*FX$4,IF(C131=3,IF(CK134+CM134=10,Fixo/30*FX$4+(CK131+CK132+CK133+CM131+CM132+CM133)*Percapita/30*FX$4+(CL134+CN134)*Cadeirante/30*FX$4,IF(CK134+CM134&lt;=9,(CK134+CM134)*Crechee/30*FX$4)+(CL134+CN134)*Cadeirante/30*FX$4+(CK131+CK132+CK133+CM131+CM132+CM133)*Percapita/30*FX$4)+IF(CK134+CM134&gt;=11,Fixo/30*FX$4+(CK134+CM134-10)*Crechee/30*FX$4,0),IF(C131=2,IF(CL131+CL132+CL133+CL134+CN131+CN132+CN133+CN134=1,Cadeirante/30*FX$4,IF(CL131+CL132+CL133+CL134+CN131+CN132+CN133+CN134=2,Fixo/30*FX$4,IF(CL131+CL132+CL133+CL134+CN131+CN132+CN133+CN134&gt;2,Fixo/30*FX$4+(CL131+CL132+CL133+CL134+CN131+CN132+CN133+CN134-2)*Cadeirante/30*FX$4)))+(CK131+CK132+CK133+CM131+CM132+CM133)*Percapita/30*FX$4+(CK134+CM134)*Crechee/30*FX$4,IF(C131=1,IF(CK131+CK132+CK133+CL131+CL132+CL133+CM131+CM132+CM133+CN131+CN132+CN133&lt;=15,(CK131+CK132+CK133+CM131+CM132+CM133)*Percapita/30*FX$4,IF(CK131+CK132+CK133+CL131+CL132+CL133+CM131+CM132+CM133+CN131+CN132+CN133&gt;=16,Fixo/30*FX$4+(CK131+CK132+CK133+CL131+CL132+CL133+CM131+CM132+CM133+CN131+CN132-16)*Percapita/30*FX$4))))))</f>
        <v>0</v>
      </c>
      <c r="FY131" s="177">
        <f>IF(C131=4,SUM(CO131+CO132+CO133+CQ131+CQ132+CQ133)*Percapita/30*FY$4+(CP131+CP132+CP133+CR131+CR132+CR133)*Cadeirante/30*FY$4,IF(C131=3,IF(CO134+CQ134=10,Fixo/30*FY$4+(CO131+CO132+CO133+CQ131+CQ132+CQ133)*Percapita/30*FY$4+(CP134+CR134)*Cadeirante/30*FY$4,IF(CO134+CQ134&lt;=9,(CO134+CQ134)*Crechee/30*FY$4)+(CP134+CR134)*Cadeirante/30*FY$4+(CO131+CO132+CO133+CQ131+CQ132+CQ133)*Percapita/30*FY$4)+IF(CO134+CQ134&gt;=11,Fixo/30*FY$4+(CO134+CQ134-10)*Crechee/30*FY$4,0),IF(C131=2,IF(CP131+CP132+CP133+CP134+CR131+CR132+CR133+CR134=1,Cadeirante/30*FY$4,IF(CP131+CP132+CP133+CP134+CR131+CR132+CR133+CR134=2,Fixo/30*FY$4,IF(CP131+CP132+CP133+CP134+CR131+CR132+CR133+CR134&gt;2,Fixo/30*FY$4+(CP131+CP132+CP133+CP134+CR131+CR132+CR133+CR134-2)*Cadeirante/30*FY$4)))+(CO131+CO132+CO133+CQ131+CQ132+CQ133)*Percapita/30*FY$4+(CO134+CQ134)*Crechee/30*FY$4,IF(C131=1,IF(CO131+CO132+CO133+CP131+CP132+CP133+CQ131+CQ132+CQ133+CR131+CR132+CR133&lt;=15,(CO131+CO132+CO133+CQ131+CQ132+CQ133)*Percapita/30*FY$4,IF(CO131+CO132+CO133+CP131+CP132+CP133+CQ131+CQ132+CQ133+CR131+CR132+CR133&gt;=16,Fixo/30*FY$4+(CO131+CO132+CO133+CP131+CP132+CP133+CQ131+CQ132+CQ133+CR131+CR132-16)*Percapita/30*FY$4))))))</f>
        <v>0</v>
      </c>
      <c r="FZ131" s="177">
        <f>IF(C131=4,SUM(CS131+CS132+CS133+CU131+CU132+CU133)*Percapita/30*FZ$4+(CT131+CT132+CT133+CV131+CV132+CV133)*Cadeirante/30*FZ$4,IF(C131=3,IF(CS134+CU134=10,Fixo/30*FZ$4+(CS131+CS132+CS133+CU131+CU132+CU133)*Percapita/30*FZ$4+(CT134+CV134)*Cadeirante/30*FZ$4,IF(CS134+CU134&lt;=9,(CS134+CU134)*Crechee/30*FZ$4)+(CT134+CV134)*Cadeirante/30*FZ$4+(CS131+CS132+CS133+CU131+CU132+CU133)*Percapita/30*FZ$4)+IF(CS134+CU134&gt;=11,Fixo/30*FZ$4+(CS134+CU134-10)*Crechee/30*FZ$4,0),IF(C131=2,IF(CT131+CT132+CT133+CT134+CV131+CV132+CV133+CV134=1,Cadeirante/30*FZ$4,IF(CT131+CT132+CT133+CT134+CV131+CV132+CV133+CV134=2,Fixo/30*FZ$4,IF(CT131+CT132+CT133+CT134+CV131+CV132+CV133+CV134&gt;2,Fixo/30*FZ$4+(CT131+CT132+CT133+CT134+CV131+CV132+CV133+CV134-2)*Cadeirante/30*FZ$4)))+(CS131+CS132+CS133+CU131+CU132+CU133)*Percapita/30*FZ$4+(CS134+CU134)*Crechee/30*FZ$4,IF(C131=1,IF(CS131+CS132+CS133+CT131+CT132+CT133+CU131+CU132+CU133+CV131+CV132+CV133&lt;=15,(CS131+CS132+CS133+CU131+CU132+CU133)*Percapita/30*FZ$4,IF(CS131+CS132+CS133+CT131+CT132+CT133+CU131+CU132+CU133+CV131+CV132+CV133&gt;=16,Fixo/30*FZ$4+(CS131+CS132+CS133+CT131+CT132+CT133+CU131+CU132+CU133+CV131+CV132-16)*Percapita/30*FZ$4))))))</f>
        <v>0</v>
      </c>
      <c r="GA131" s="177">
        <f>IF(C131=4,SUM(CW131+CW132+CW133+CY131+CY132+CY133)*Percapita/30*GA$4+(CX131+CX132+CX133+CZ131+CZ132+CZ133)*Cadeirante/30*GA$4,IF(C131=3,IF(CW134+CY134=10,Fixo/30*GA$4+(CW131+CW132+CW133+CY131+CY132+CY133)*Percapita/30*GA$4+(CX134+CZ134)*Cadeirante/30*GA$4,IF(CW134+CY134&lt;=9,(CW134+CY134)*Crechee/30*GA$4)+(CX134+CZ134)*Cadeirante/30*GA$4+(CW131+CW132+CW133+CY131+CY132+CY133)*Percapita/30*GA$4)+IF(CW134+CY134&gt;=11,Fixo/30*GA$4+(CW134+CY134-10)*Crechee/30*GA$4,0),IF(C131=2,IF(CX131+CX132+CX133+CX134+CZ131+CZ132+CZ133+CZ134=1,Cadeirante/30*GA$4,IF(CX131+CX132+CX133+CX134+CZ131+CZ132+CZ133+CZ134=2,Fixo/30*GA$4,IF(CX131+CX132+CX133+CX134+CZ131+CZ132+CZ133+CZ134&gt;2,Fixo/30*GA$4+(CX131+CX132+CX133+CX134+CZ131+CZ132+CZ133+CZ134-2)*Cadeirante/30*GA$4)))+(CW131+CW132+CW133+CY131+CY132+CY133)*Percapita/30*GA$4+(CW134+CY134)*Crechee/30*GA$4,IF(C131=1,IF(CW131+CW132+CW133+CX131+CX132+CX133+CY131+CY132+CY133+CZ131+CZ132+CZ133&lt;=15,(CW131+CW132+CW133+CY131+CY132+CY133)*Percapita/30*GA$4,IF(CW131+CW132+CW133+CX131+CX132+CX133+CY131+CY132+CY133+CZ131+CZ132+CZ133&gt;=16,Fixo/30*GA$4+(CW131+CW132+CW133+CX131+CX132+CX133+CY131+CY132+CY133+CZ131+CZ132-16)*Percapita/30*GA$4))))))</f>
        <v>0</v>
      </c>
      <c r="GB131" s="177">
        <f>IF(C131=4,SUM(DA131+DA132+DA133+DC131+DC132+DC133)*Percapita/30*GB$4+(DB131+DB132+DB133+DD131+DD132+DD133)*Cadeirante/30*GB$4,IF(C131=3,IF(DA134+DC134=10,Fixo/30*GB$4+(DA131+DA132+DA133+DC131+DC132+DC133)*Percapita/30*GB$4+(DB134+DD134)*Cadeirante/30*GB$4,IF(DA134+DC134&lt;=9,(DA134+DC134)*Crechee/30*GB$4)+(DB134+DD134)*Cadeirante/30*GB$4+(DA131+DA132+DA133+DC131+DC132+DC133)*Percapita/30*GB$4)+IF(DA134+DC134&gt;=11,Fixo/30*GB$4+(DA134+DC134-10)*Crechee/30*GB$4,0),IF(C131=2,IF(DB131+DB132+DB133+DB134+DD131+DD132+DD133+DD134=1,Cadeirante/30*GB$4,IF(DB131+DB132+DB133+DB134+DD131+DD132+DD133+DD134=2,Fixo/30*GB$4,IF(DB131+DB132+DB133+DB134+DD131+DD132+DD133+DD134&gt;2,Fixo/30*GB$4+(DB131+DB132+DB133+DB134+DD131+DD132+DD133+DD134-2)*Cadeirante/30*GB$4)))+(DA131+DA132+DA133+DC131+DC132+DC133)*Percapita/30*GB$4+(DA134+DC134)*Crechee/30*GB$4,IF(C131=1,IF(DA131+DA132+DA133+DB131+DB132+DB133+DC131+DC132+DC133+DD131+DD132+DD133&lt;=15,(DA131+DA132+DA133+DC131+DC132+DC133)*Percapita/30*GB$4,IF(DA131+DA132+DA133+DB131+DB132+DB133+DC131+DC132+DC133+DD131+DD132+DD133&gt;=16,Fixo/30*GB$4+(DA131+DA132+DA133+DB131+DB132+DB133+DC131+DC132+DC133+DD131+DD132-16)*Percapita/30*GB$4))))))</f>
        <v>0</v>
      </c>
      <c r="GC131" s="177">
        <f>IF(C131=4,SUM(DE131+DE132+DE133+DG131+DG132+DG133)*Percapita/30*GC$4+(DF131+DF132+DF133+DH131+DH132+DH133)*Cadeirante/30*GC$4,IF(C131=3,IF(DE134+DG134=10,Fixo/30*GC$4+(DE131+DE132+DE133+DG131+DG132+DG133)*Percapita/30*GC$4+(DF134+DH134)*Cadeirante/30*GC$4,IF(DE134+DG134&lt;=9,(DE134+DG134)*Crechee/30*GC$4)+(DF134+DH134)*Cadeirante/30*GC$4+(DE131+DE132+DE133+DG131+DG132+DG133)*Percapita/30*GC$4)+IF(DE134+DG134&gt;=11,Fixo/30*GC$4+(DE134+DG134-10)*Crechee/30*GC$4,0),IF(C131=2,IF(DF131+DF132+DF133+DF134+DH131+DH132+DH133+DH134=1,Cadeirante/30*GC$4,IF(DF131+DF132+DF133+DF134+DH131+DH132+DH133+DH134=2,Fixo/30*GC$4,IF(DF131+DF132+DF133+DF134+DH131+DH132+DH133+DH134&gt;2,Fixo/30*GC$4+(DF131+DF132+DF133+DF134+DH131+DH132+DH133+DH134-2)*Cadeirante/30*GC$4)))+(DE131+DE132+DE133+DG131+DG132+DG133)*Percapita/30*GC$4+(DE134+DG134)*Crechee/30*GC$4,IF(C131=1,IF(DE131+DE132+DE133+DF131+DF132+DF133+DG131+DG132+DG133+DH131+DH132+DH133&lt;=15,(DE131+DE132+DE133+DG131+DG132+DG133)*Percapita/30*GC$4,IF(DE131+DE132+DE133+DF131+DF132+DF133+DG131+DG132+DG133+DH131+DH132+DH133&gt;=16,Fixo/30*GC$4+(DE131+DE132+DE133+DF131+DF132+DF133+DG131+DG132+DG133+DH131+DH132-16)*Percapita/30*GC$4))))))</f>
        <v>0</v>
      </c>
      <c r="GD131" s="177">
        <f>IF(C131=4,SUM(DI131+DI132+DI133+DK131+DK132+DK133)*Percapita/30*GD$4+(DJ131+DJ132+DJ133+DL131+DL132+DL133)*Cadeirante/30*GD$4,IF(C131=3,IF(DI134+DK134=10,Fixo/30*GD$4+(DI131+DI132+DI133+DK131+DK132+DK133)*Percapita/30*GD$4+(DJ134+DL134)*Cadeirante/30*GD$4,IF(DI134+DK134&lt;=9,(DI134+DK134)*Crechee/30*GD$4)+(DJ134+DL134)*Cadeirante/30*GD$4+(DI131+DI132+DI133+DK131+DK132+DK133)*Percapita/30*GD$4)+IF(DI134+DK134&gt;=11,Fixo/30*GD$4+(DI134+DK134-10)*Crechee/30*GD$4,0),IF(C131=2,IF(DJ131+DJ132+DJ133+DJ134+DL131+DL132+DL133+DL134=1,Cadeirante/30*GD$4,IF(DJ131+DJ132+DJ133+DJ134+DL131+DL132+DL133+DL134=2,Fixo/30*GD$4,IF(DJ131+DJ132+DJ133+DJ134+DL131+DL132+DL133+DL134&gt;2,Fixo/30*GD$4+(DJ131+DJ132+DJ133+DJ134+DL131+DL132+DL133+DL134-2)*Cadeirante/30*GD$4)))+(DI131+DI132+DI133+DK131+DK132+DK133)*Percapita/30*GD$4+(DI134+DK134)*Crechee/30*GD$4,IF(C131=1,IF(DI131+DI132+DI133+DJ131+DJ132+DJ133+DK131+DK132+DK133+DL131+DL132+DL133&lt;=15,(DI131+DI132+DI133+DK131+DK132+DK133)*Percapita/30*GD$4,IF(DI131+DI132+DI133+DJ131+DJ132+DJ133+DK131+DK132+DK133+DL131+DL132+DL133&gt;=16,Fixo/30*GD$4+(DI131+DI132+DI133+DJ131+DJ132+DJ133+DK131+DK132+DK133+DL131+DL132-16)*Percapita/30*GD$4))))))</f>
        <v>0</v>
      </c>
      <c r="GE131" s="177">
        <f>IF(C131=4,SUM(DM131+DM132+DM133+DO131+DO132+DO133)*Percapita/30*GE$4+(DN131+DN132+DN133+DP131+DP132+DP133)*Cadeirante/30*GE$4,IF(C131=3,IF(DM134+DO134=10,Fixo/30*GE$4+(DM131+DM132+DM133+DO131+DO132+DO133)*Percapita/30*GE$4+(DN134+DP134)*Cadeirante/30*GE$4,IF(DM134+DO134&lt;=9,(DM134+DO134)*Crechee/30*GE$4)+(DN134+DP134)*Cadeirante/30*GE$4+(DM131+DM132+DM133+DO131+DO132+DO133)*Percapita/30*GE$4)+IF(DM134+DO134&gt;=11,Fixo/30*GE$4+(DM134+DO134-10)*Crechee/30*GE$4,0),IF(C131=2,IF(DN131+DN132+DN133+DN134+DP131+DP132+DP133+DP134=1,Cadeirante/30*GE$4,IF(DN131+DN132+DN133+DN134+DP131+DP132+DP133+DP134=2,Fixo/30*GE$4,IF(DN131+DN132+DN133+DN134+DP131+DP132+DP133+DP134&gt;2,Fixo/30*GE$4+(DN131+DN132+DN133+DN134+DP131+DP132+DP133+DP134-2)*Cadeirante/30*GE$4)))+(DM131+DM132+DM133+DO131+DO132+DO133)*Percapita/30*GE$4+(DM134+DO134)*Crechee/30*GE$4,IF(C131=1,IF(DM131+DM132+DM133+DN131+DN132+DN133+DO131+DO132+DO133+DP131+DP132+DP133&lt;=15,(DM131+DM132+DM133+DO131+DO132+DO133)*Percapita/30*GE$4,IF(DM131+DM132+DM133+DN131+DN132+DN133+DO131+DO132+DO133+DP131+DP132+DP133&gt;=16,Fixo/30*GE$4+(DM131+DM132+DM133+DN131+DN132+DN133+DO131+DO132+DO133+DP131+DP132-16)*Percapita/30*GE$4))))))</f>
        <v>0</v>
      </c>
      <c r="GF131" s="177">
        <f>IF(C131=4,SUM(DQ131+DQ132+DQ133+DS131+DS132+DS133)*Percapita/30*GF$4+(DR131+DR132+DR133+DT131+DT132+DT133)*Cadeirante/30*GF$4,IF(C131=3,IF(DQ134+DS134=10,Fixo/30*GF$4+(DQ131+DQ132+DQ133+DS131+DS132+DS133)*Percapita/30*GF$4+(DR134+DT134)*Cadeirante/30*GF$4,IF(DQ134+DS134&lt;=9,(DQ134+DS134)*Crechee/30*GF$4)+(DR134+DT134)*Cadeirante/30*GF$4+(DQ131+DQ132+DQ133+DS131+DS132+DS133)*Percapita/30*GF$4)+IF(DQ134+DS134&gt;=11,Fixo/30*GF$4+(DQ134+DS134-10)*Crechee/30*GF$4,0),IF(C131=2,IF(DR131+DR132+DR133+DR134+DT131+DT132+DT133+DT134=1,Cadeirante/30*GF$4,IF(DR131+DR132+DR133+DR134+DT131+DT132+DT133+DT134=2,Fixo/30*GF$4,IF(DR131+DR132+DR133+DR134+DT131+DT132+DT133+DT134&gt;2,Fixo/30*GF$4+(DR131+DR132+DR133+DR134+DT131+DT132+DT133+DT134-2)*Cadeirante/30*GF$4)))+(DQ131+DQ132+DQ133+DS131+DS132+DS133)*Percapita/30*GF$4+(DQ134+DS134)*Crechee/30*GF$4,IF(C131=1,IF(DQ131+DQ132+DQ133+DR131+DR132+DR133+DS131+DS132+DS133+DT131+DT132+DT133&lt;=15,(DQ131+DQ132+DQ133+DS131+DS132+DS133)*Percapita/30*GF$4,IF(DQ131+DQ132+DQ133+DR131+DR132+DR133+DS131+DS132+DS133+DT131+DT132+DT133&gt;=16,Fixo/30*GF$4+(DQ131+DQ132+DQ133+DR131+DR132+DR133+DS131+DS132+DS133+DT131+DT132-16)*Percapita/30*GF$4))))))</f>
        <v>82.818666666666658</v>
      </c>
      <c r="GG131" s="177">
        <f>IF(C131=4,SUM(DU131+DU132+DU133+DW131+DW132+DW133)*Percapita/30*GG$4+(DV131+DV132+DV133+DX131+DX132+DX133)*Cadeirante/30*GG$4,IF(C131=3,IF(DU134+DW134=10,Fixo/30*GG$4+(DU131+DU132+DU133+DW131+DW132+DW133)*Percapita/30*GG$4+(DV134+DX134)*Cadeirante/30*GG$4,IF(DU134+DW134&lt;=9,(DU134+DW134)*Crechee/30*GG$4)+(DV134+DX134)*Cadeirante/30*GG$4+(DU131+DU132+DU133+DW131+DW132+DW133)*Percapita/30*GG$4)+IF(DU134+DW134&gt;=11,Fixo/30*GG$4+(DU134+DW134-10)*Crechee/30*GG$4,0),IF(C131=2,IF(DV131+DV132+DV133+DV134+DX131+DX132+DX133+DX134=1,Cadeirante/30*GG$4,IF(DV131+DV132+DV133+DV134+DX131+DX132+DX133+DX134=2,Fixo/30*GG$4,IF(DV131+DV132+DV133+DV134+DX131+DX132+DX133+DX134&gt;2,Fixo/30*GG$4+(DV131+DV132+DV133+DV134+DX131+DX132+DX133+DX134-2)*Cadeirante/30*GG$4)))+(DU131+DU132+DU133+DW131+DW132+DW133)*Percapita/30*GG$4+(DU134+DW134)*Crechee/30*GG$4,IF(C131=1,IF(DU131+DU132+DU133+DV131+DV132+DV133+DW131+DW132+DW133+DX131+DX132+DX133&lt;=15,(DU131+DU132+DU133+DW131+DW132+DW133)*Percapita/30*GG$4,IF(DU131+DU132+DU133+DV131+DV132+DV133+DW131+DW132+DW133+DX131+DX132+DX133&gt;=16,Fixo/30*GG$4+(DU131+DU132+DU133+DV131+DV132+DV133+DW131+DW132+DW133+DX131+DX132-16)*Percapita/30*GG$4))))))</f>
        <v>0</v>
      </c>
      <c r="GH131" s="177">
        <f>IF(C131=4,SUM(DY131+DY132+DY133+EA131+EA132+EA133)*Percapita/30*GH$4+(DZ131+DZ132+DZ133+EB131+EB132+EB133)*Cadeirante/30*GH$4,IF(C131=3,IF(DY134+EA134=10,Fixo/30*GH$4+(DY131+DY132+DY133+EA131+EA132+EA133)*Percapita/30*GH$4+(DZ134+EB134)*Cadeirante/30*GH$4,IF(DY134+EA134&lt;=9,(DY134+EA134)*Crechee/30*GH$4)+(DZ134+EB134)*Cadeirante/30*GH$4+(DY131+DY132+DY133+EA131+EA132+EA133)*Percapita/30*GH$4)+IF(DY134+EA134&gt;=11,Fixo/30*GH$4+(DY134+EA134-10)*Crechee/30*GH$4,0),IF(C131=2,IF(DZ131+DZ132+DZ133+DZ134+EB131+EB132+EB133+EB134=1,Cadeirante/30*GH$4,IF(DZ131+DZ132+DZ133+DZ134+EB131+EB132+EB133+EB134=2,Fixo/30*GH$4,IF(DZ131+DZ132+DZ133+DZ134+EB131+EB132+EB133+EB134&gt;2,Fixo/30*GH$4+(DZ131+DZ132+DZ133+DZ134+EB131+EB132+EB133+EB134-2)*Cadeirante/30*GH$4)))+(DY131+DY132+DY133+EA131+EA132+EA133)*Percapita/30*GH$4+(DY134+EA134)*Crechee/30*GH$4,IF(C131=1,IF(DY131+DY132+DY133+DZ131+DZ132+DZ133+EA131+EA132+EA133+EB131+EB132+EB133&lt;=15,(DY131+DY132+DY133+EA131+EA132+EA133)*Percapita/30*GH$4,IF(DY131+DY132+DY133+DZ131+DZ132+DZ133+EA131+EA132+EA133+EB131+EB132+EB133&gt;=16,Fixo/30*GH$4+(DY131+DY132+DY133+DZ131+DZ132+DZ133+EA131+EA132+EA133+EB131+EB132-16)*Percapita/30*GH$4))))))</f>
        <v>0</v>
      </c>
      <c r="GI131" s="177">
        <f>IF(C131=4,SUM(EC131+EC132+EC133+EE131+EE132+EE133)*Percapita/30*GI$4+(ED131+ED132+ED133+EF131+EF132+EF133)*Cadeirante/30*GI$4,IF(C131=3,IF(EC134+EE134=10,Fixo/30*GI$4+(EC131+EC132+EC133+EE131+EE132+EE133)*Percapita/30*GI$4+(ED134+EF134)*Cadeirante/30*GI$4,IF(EC134+EE134&lt;=9,(EC134+EE134)*Crechee/30*GI$4)+(ED134+EF134)*Cadeirante/30*GI$4+(EC131+EC132+EC133+EE131+EE132+EE133)*Percapita/30*GI$4)+IF(EC134+EE134&gt;=11,Fixo/30*GI$4+(EC134+EE134-10)*Crechee/30*GI$4,0),IF(C131=2,IF(ED131+ED132+ED133+ED134+EF131+EF132+EF133+EF134=1,Cadeirante/30*GI$4,IF(ED131+ED132+ED133+ED134+EF131+EF132+EF133+EF134=2,Fixo/30*GI$4,IF(ED131+ED132+ED133+ED134+EF131+EF132+EF133+EF134&gt;2,Fixo/30*GI$4+(ED131+ED132+ED133+ED134+EF131+EF132+EF133+EF134-2)*Cadeirante/30*GI$4)))+(EC131+EC132+EC133+EE131+EE132+EE133)*Percapita/30*GI$4+(EC134+EE134)*Crechee/30*GI$4,IF(C131=1,IF(EC131+EC132+EC133+ED131+ED132+ED133+EE131+EE132+EE133+EF131+EF132+EF133&lt;=15,(EC131+EC132+EC133+EE131+EE132+EE133)*Percapita/30*GI$4,IF(EC131+EC132+EC133+ED131+ED132+ED133+EE131+EE132+EE133+EF131+EF132+EF133&gt;=16,Fixo/30*GI$4+(EC131+EC132+EC133+ED131+ED132+ED133+EE131+EE132+EE133+EF131+EF132-16)*Percapita/30*GI$4))))))</f>
        <v>0</v>
      </c>
      <c r="GJ131" s="177">
        <f>IF(C131=4,SUM(EG131+EG132+EG133+EI131+EI132+EI133)*Percapita/30*GJ$4+(EH131+EH132+EH133+EJ131+EJ132+EJ133)*Cadeirante/30*GJ$4,IF(C131=3,IF(EG134+EI134=10,Fixo/30*GJ$4+(EG131+EG132+EG133+EI131+EI132+EI133)*Percapita/30*GJ$4+(EH134+EJ134)*Cadeirante/30*GJ$4,IF(EG134+EI134&lt;=9,(EG134+EI134)*Crechee/30*GJ$4)+(EH134+EJ134)*Cadeirante/30*GJ$4+(EG131+EG132+EG133+EI131+EI132+EI133)*Percapita/30*GJ$4)+IF(EG134+EI134&gt;=11,Fixo/30*GJ$4+(EG134+EI134-10)*Crechee/30*GJ$4,0),IF(C131=2,IF(EH131+EH132+EH133+EH134+EJ131+EJ132+EJ133+EJ134=1,Cadeirante/30*GJ$4,IF(EH131+EH132+EH133+EH134+EJ131+EJ132+EJ133+EJ134=2,Fixo/30*GJ$4,IF(EH131+EH132+EH133+EH134+EJ131+EJ132+EJ133+EJ134&gt;2,Fixo/30*GJ$4+(EH131+EH132+EH133+EH134+EJ131+EJ132+EJ133+EJ134-2)*Cadeirante/30*GJ$4)))+(EG131+EG132+EG133+EI131+EI132+EI133)*Percapita/30*GJ$4+(EG134+EI134)*Crechee/30*GJ$4,IF(C131=1,IF(EG131+EG132+EG133+EH131+EH132+EH133+EI131+EI132+EI133+EJ131+EJ132+EJ133&lt;=15,(EG131+EG132+EG133+EI131+EI132+EI133)*Percapita/30*GJ$4,IF(EG131+EG132+EG133+EH131+EH132+EH133+EI131+EI132+EI133+EJ131+EJ132+EJ133&gt;=16,Fixo/30*GJ$4+(EG131+EG132+EG133+EH131+EH132+EH133+EI131+EI132+EI133+EJ131+EJ132-16)*Percapita/30*GJ$4))))))</f>
        <v>0</v>
      </c>
      <c r="GK131" s="178"/>
      <c r="GL131" s="103">
        <f t="shared" si="102"/>
        <v>0</v>
      </c>
      <c r="GM131" s="124"/>
      <c r="GN131" s="104">
        <f>SUMIF(V131:V134,"&lt;0")*Cadeirante/30*GN$4+SUMIF(X131:X134,"&lt;0")*Cadeirante/30*GN$4</f>
        <v>0</v>
      </c>
      <c r="GO131" s="104">
        <f>SUMIF(Z131:Z134,"&lt;0")*Cadeirante/30*GO$4+SUMIF(AB131:AB134,"&lt;0")*Cadeirante/30*GO$4</f>
        <v>0</v>
      </c>
      <c r="GP131" s="104">
        <f>SUMIF(AD131:AD134,"&lt;0")*Cadeirante/30*GP$4+SUMIF(AF131:AF134,"&lt;0")*Cadeirante/30*GP$4</f>
        <v>0</v>
      </c>
      <c r="GQ131" s="104">
        <f>SUMIF(AH131:AH134,"&lt;0")*Cadeirante/30*GQ$4+SUMIF(AJ131:AJ134,"&lt;0")*Cadeirante/30*GQ$4</f>
        <v>0</v>
      </c>
      <c r="GR131" s="104">
        <f>SUMIF(AL131:AL134,"&lt;0")*Cadeirante/30*GR$4+SUMIF(AN131:AN134,"&lt;0")*Cadeirante/30*GR$4</f>
        <v>0</v>
      </c>
      <c r="GS131" s="104">
        <f>SUMIF(AP131:AP134,"&lt;0")*Cadeirante/30*GS$4+SUMIF(AR131:AR134,"&lt;0")*Cadeirante/30*GS$4</f>
        <v>0</v>
      </c>
      <c r="GT131" s="104">
        <f>SUMIF(AT131:AT134,"&lt;0")*Cadeirante/30*GT$4+SUMIF(AV131:AV134,"&lt;0")*Cadeirante/30*GT$4</f>
        <v>0</v>
      </c>
      <c r="GU131" s="104">
        <f>SUMIF(AX131:AX134,"&lt;0")*Cadeirante/30*GU$4+SUMIF(AZ131:AZ134,"&lt;0")*Cadeirante/30*GU$4</f>
        <v>0</v>
      </c>
      <c r="GV131" s="104">
        <f>SUMIF(BB131:BB134,"&lt;0")*Cadeirante/30*GV$4+SUMIF(BD131:BD134,"&lt;0")*Cadeirante/30*GV$4</f>
        <v>0</v>
      </c>
      <c r="GW131" s="104">
        <f>SUMIF(BF131:BF134,"&lt;0")*Cadeirante/30*GW$4+SUMIF(BH131:BH134,"&lt;0")*Cadeirante/30*GW$4</f>
        <v>0</v>
      </c>
      <c r="GX131" s="104">
        <f>SUMIF(BJ131:BJ134,"&lt;0")*Cadeirante/30*GX$4+SUMIF(BL131:BL134,"&lt;0")*Cadeirante/30*GX$4</f>
        <v>0</v>
      </c>
      <c r="GY131" s="104">
        <f>SUMIF(BN131:BN134,"&lt;0")*Cadeirante/30*GY$4+SUMIF(BP131:BP134,"&lt;0")*Cadeirante/30*GY$4</f>
        <v>0</v>
      </c>
      <c r="GZ131" s="104">
        <f>SUMIF(BR131:BR134,"&lt;0")*Cadeirante/30*GZ$4+SUMIF(BT131:BT134,"&lt;0")*Cadeirante/30*GZ$4</f>
        <v>0</v>
      </c>
      <c r="HA131" s="104">
        <f>SUMIF(BV131:BV134,"&lt;0")*Cadeirante/30*HA$4+SUMIF(BX131:BX134,"&lt;0")*Cadeirante/30*HA$4</f>
        <v>0</v>
      </c>
      <c r="HB131" s="104">
        <f>SUMIF(BZ131:BZ134,"&lt;0")*Cadeirante/30*HB$4+SUMIF(CB131:CB134,"&lt;0")*Cadeirante/30*HB$4</f>
        <v>0</v>
      </c>
      <c r="HC131" s="104">
        <f>SUMIF(CD131:CD134,"&lt;0")*Cadeirante/30*HC$4+SUMIF(CF131:CF134,"&lt;0")*Cadeirante/30*HC$4</f>
        <v>0</v>
      </c>
      <c r="HD131" s="104">
        <f>SUMIF(CH131:CH134,"&lt;0")*Cadeirante/30*HD$4+SUMIF(CJ131:CJ134,"&lt;0")*Cadeirante/30*HD$4</f>
        <v>0</v>
      </c>
      <c r="HE131" s="104">
        <f>SUMIF(CL131:CL134,"&lt;0")*Cadeirante/30*HE$4+SUMIF(CN131:CN134,"&lt;0")*Cadeirante/30*HE$4</f>
        <v>0</v>
      </c>
      <c r="HF131" s="104">
        <f>SUMIF(CP131:CP134,"&lt;0")*Cadeirante/30*HF$4+SUMIF(CR131:CR134,"&lt;0")*Cadeirante/30*HF$4</f>
        <v>0</v>
      </c>
      <c r="HG131" s="104">
        <f>SUMIF(CT131:CT134,"&lt;0")*Cadeirante/30*HG$4+SUMIF(CV131:CV134,"&lt;0")*Cadeirante/30*HG$4</f>
        <v>0</v>
      </c>
      <c r="HH131" s="104">
        <f>SUMIF(CX131:CX134,"&lt;0")*Cadeirante/30*HH$4+SUMIF(CZ131:CZ134,"&lt;0")*Cadeirante/30*HH$4</f>
        <v>0</v>
      </c>
      <c r="HI131" s="104">
        <f>SUMIF(DB131:DB134,"&lt;0")*Cadeirante/30*HI$4+SUMIF(DD131:DD134,"&lt;0")*Cadeirante/30*HI$4</f>
        <v>0</v>
      </c>
      <c r="HJ131" s="104">
        <f>SUMIF(DF131:DF134,"&lt;0")*Cadeirante/30*HJ$4+SUMIF(DH131:DH134,"&lt;0")*Cadeirante/30*HJ$4</f>
        <v>0</v>
      </c>
      <c r="HK131" s="104">
        <f>SUMIF(DJ131:DJ134,"&lt;0")*Cadeirante/30*HK$4+SUMIF(DL131:DL134,"&lt;0")*Cadeirante/30*HK$4</f>
        <v>0</v>
      </c>
      <c r="HL131" s="104">
        <f>SUMIF(DN131:DN134,"&lt;0")*Cadeirante/30*HL$4+SUMIF(DP131:DP134,"&lt;0")*Cadeirante/30*HL$4</f>
        <v>0</v>
      </c>
      <c r="HM131" s="104">
        <f>SUMIF(DR131:DR134,"&lt;0")*Cadeirante/30*HM$4+SUMIF(DT131:DT134,"&lt;0")*Cadeirante/30*HM$4</f>
        <v>0</v>
      </c>
      <c r="HN131" s="104">
        <f>SUMIF(DV131:DV134,"&lt;0")*Cadeirante/30*HN$4+SUMIF(DX131:DX134,"&lt;0")*Cadeirante/30*HN$4</f>
        <v>0</v>
      </c>
      <c r="HO131" s="104">
        <f>SUMIF(DZ131:DZ134,"&lt;0")*Cadeirante/30*HO$4+SUMIF(EB131:EB134,"&lt;0")*Cadeirante/30*HO$4</f>
        <v>0</v>
      </c>
      <c r="HP131" s="104">
        <f>SUMIF(ED131:ED134,"&lt;0")*Cadeirante/30*HP$4+SUMIF(EF131:EF134,"&lt;0")*Cadeirante/30*HP$4</f>
        <v>0</v>
      </c>
      <c r="HQ131" s="64"/>
      <c r="HR131" s="64"/>
      <c r="HS131" s="64"/>
      <c r="HT131" s="64"/>
      <c r="HU131" s="64"/>
      <c r="HV131" s="64"/>
      <c r="HW131" s="176">
        <v>17629.309999999998</v>
      </c>
      <c r="HX131" s="64"/>
      <c r="HY131" s="280">
        <f>IF(ISTEXT(EM131), VALUE(EM131), EM131)</f>
        <v>0</v>
      </c>
      <c r="HZ131" s="280">
        <f>IF(ISTEXT(EN131), VALUE(EN131), EN131)</f>
        <v>0</v>
      </c>
      <c r="IA131" s="280">
        <f>IF(ISTEXT(EO131), VALUE(EO131), EO131)</f>
        <v>0</v>
      </c>
      <c r="IB131" s="64" t="b">
        <f>HW131=FE131</f>
        <v>0</v>
      </c>
      <c r="IC131" s="64"/>
    </row>
    <row r="132" spans="1:237" s="106" customFormat="1" ht="22.5" customHeight="1" x14ac:dyDescent="0.25">
      <c r="A132" s="368" t="s">
        <v>3294</v>
      </c>
      <c r="B132" s="369" t="s">
        <v>3295</v>
      </c>
      <c r="C132" s="370" t="s">
        <v>3193</v>
      </c>
      <c r="D132" s="371" t="s">
        <v>3296</v>
      </c>
      <c r="E132" s="371" t="s">
        <v>3297</v>
      </c>
      <c r="F132" s="372" t="s">
        <v>3181</v>
      </c>
      <c r="G132" s="372" t="s">
        <v>3182</v>
      </c>
      <c r="H132" s="373" t="s">
        <v>1356</v>
      </c>
      <c r="I132" s="374" t="s">
        <v>1356</v>
      </c>
      <c r="J132" s="421" t="s">
        <v>3188</v>
      </c>
      <c r="K132" s="421" t="s">
        <v>3185</v>
      </c>
      <c r="L132" s="329">
        <f>CONTINUA!BV132</f>
        <v>0</v>
      </c>
      <c r="M132" s="329">
        <f>CONTINUA!BW132</f>
        <v>0</v>
      </c>
      <c r="N132" s="657"/>
      <c r="O132" s="658" t="s">
        <v>3351</v>
      </c>
      <c r="P132" s="659">
        <v>0</v>
      </c>
      <c r="Q132" s="400"/>
      <c r="R132" s="401"/>
      <c r="S132" s="400"/>
      <c r="T132" s="401"/>
      <c r="U132" s="400"/>
      <c r="V132" s="401"/>
      <c r="W132" s="400"/>
      <c r="X132" s="401"/>
      <c r="Y132" s="400"/>
      <c r="Z132" s="401"/>
      <c r="AA132" s="400"/>
      <c r="AB132" s="401"/>
      <c r="AC132" s="400"/>
      <c r="AD132" s="401"/>
      <c r="AE132" s="400"/>
      <c r="AF132" s="401"/>
      <c r="AG132" s="400"/>
      <c r="AH132" s="401"/>
      <c r="AI132" s="400"/>
      <c r="AJ132" s="401"/>
      <c r="AK132" s="400"/>
      <c r="AL132" s="401"/>
      <c r="AM132" s="400"/>
      <c r="AN132" s="401"/>
      <c r="AO132" s="400"/>
      <c r="AP132" s="401"/>
      <c r="AQ132" s="400"/>
      <c r="AR132" s="401"/>
      <c r="AS132" s="400"/>
      <c r="AT132" s="401"/>
      <c r="AU132" s="400"/>
      <c r="AV132" s="401"/>
      <c r="AW132" s="400"/>
      <c r="AX132" s="401"/>
      <c r="AY132" s="400"/>
      <c r="AZ132" s="401"/>
      <c r="BA132" s="400"/>
      <c r="BB132" s="401"/>
      <c r="BC132" s="400"/>
      <c r="BD132" s="401"/>
      <c r="BE132" s="400"/>
      <c r="BF132" s="401"/>
      <c r="BG132" s="400"/>
      <c r="BH132" s="401"/>
      <c r="BI132" s="400"/>
      <c r="BJ132" s="401"/>
      <c r="BK132" s="400"/>
      <c r="BL132" s="401"/>
      <c r="BM132" s="400"/>
      <c r="BN132" s="401"/>
      <c r="BO132" s="400"/>
      <c r="BP132" s="401"/>
      <c r="BQ132" s="400"/>
      <c r="BR132" s="401"/>
      <c r="BS132" s="400"/>
      <c r="BT132" s="401"/>
      <c r="BU132" s="400"/>
      <c r="BV132" s="401"/>
      <c r="BW132" s="400"/>
      <c r="BX132" s="401"/>
      <c r="BY132" s="400"/>
      <c r="BZ132" s="401"/>
      <c r="CA132" s="400"/>
      <c r="CB132" s="401"/>
      <c r="CC132" s="400"/>
      <c r="CD132" s="401"/>
      <c r="CE132" s="400"/>
      <c r="CF132" s="401"/>
      <c r="CG132" s="400"/>
      <c r="CH132" s="401"/>
      <c r="CI132" s="400"/>
      <c r="CJ132" s="401"/>
      <c r="CK132" s="400"/>
      <c r="CL132" s="401"/>
      <c r="CM132" s="400"/>
      <c r="CN132" s="401"/>
      <c r="CO132" s="400"/>
      <c r="CP132" s="401"/>
      <c r="CQ132" s="400"/>
      <c r="CR132" s="401"/>
      <c r="CS132" s="400"/>
      <c r="CT132" s="401"/>
      <c r="CU132" s="400"/>
      <c r="CV132" s="401"/>
      <c r="CW132" s="400"/>
      <c r="CX132" s="401"/>
      <c r="CY132" s="400"/>
      <c r="CZ132" s="401"/>
      <c r="DA132" s="400"/>
      <c r="DB132" s="401"/>
      <c r="DC132" s="400"/>
      <c r="DD132" s="401"/>
      <c r="DE132" s="400"/>
      <c r="DF132" s="401"/>
      <c r="DG132" s="400"/>
      <c r="DH132" s="401"/>
      <c r="DI132" s="400"/>
      <c r="DJ132" s="401"/>
      <c r="DK132" s="400"/>
      <c r="DL132" s="401"/>
      <c r="DM132" s="400"/>
      <c r="DN132" s="401"/>
      <c r="DO132" s="400"/>
      <c r="DP132" s="401"/>
      <c r="DQ132" s="400"/>
      <c r="DR132" s="401"/>
      <c r="DS132" s="400"/>
      <c r="DT132" s="401"/>
      <c r="DU132" s="400"/>
      <c r="DV132" s="401"/>
      <c r="DW132" s="400"/>
      <c r="DX132" s="401"/>
      <c r="DY132" s="400"/>
      <c r="DZ132" s="401"/>
      <c r="EA132" s="400"/>
      <c r="EB132" s="401"/>
      <c r="EC132" s="400"/>
      <c r="ED132" s="401"/>
      <c r="EE132" s="400"/>
      <c r="EF132" s="401"/>
      <c r="EG132" s="400"/>
      <c r="EH132" s="401"/>
      <c r="EI132" s="400"/>
      <c r="EJ132" s="447"/>
      <c r="EK132" s="511"/>
      <c r="EL132" s="514"/>
      <c r="EM132" s="448"/>
      <c r="EN132" s="344"/>
      <c r="EO132" s="345"/>
      <c r="EP132" s="171">
        <f t="shared" si="95"/>
        <v>0</v>
      </c>
      <c r="EQ132" s="171">
        <f t="shared" si="96"/>
        <v>0</v>
      </c>
      <c r="ER132" s="171">
        <f t="shared" si="97"/>
        <v>0</v>
      </c>
      <c r="ES132" s="171">
        <f t="shared" si="98"/>
        <v>0</v>
      </c>
      <c r="ET132" s="171">
        <f t="shared" si="99"/>
        <v>0</v>
      </c>
      <c r="EU132" s="171">
        <f t="shared" si="100"/>
        <v>0</v>
      </c>
      <c r="EV132" s="172">
        <f t="shared" si="101"/>
        <v>0</v>
      </c>
      <c r="EW132" s="173"/>
      <c r="EX132" s="248">
        <f t="shared" si="158"/>
        <v>0</v>
      </c>
      <c r="EY132" s="174">
        <f>(L132*regular)+(M132*Cadeirantee)</f>
        <v>0</v>
      </c>
      <c r="EZ132" s="249">
        <f>SUMIF(FG132:GJ132,"&gt;0")</f>
        <v>0</v>
      </c>
      <c r="FA132" s="249">
        <f>SUMIF(FG132:GJ132,"&lt;0")+SUMIF(GN132:HP132,"&lt;0")</f>
        <v>0</v>
      </c>
      <c r="FB132" s="174">
        <v>0</v>
      </c>
      <c r="FC132" s="126">
        <f>N132*km*'VALORES TABELA'!$B$13</f>
        <v>0</v>
      </c>
      <c r="FD132" s="250">
        <f t="shared" ref="FD132:FD135" si="159">GL132</f>
        <v>0</v>
      </c>
      <c r="FE132" s="105"/>
      <c r="FF132" s="119"/>
      <c r="FG132" s="119"/>
      <c r="FH132" s="119"/>
      <c r="FI132" s="119"/>
      <c r="FJ132" s="119"/>
      <c r="FK132" s="119"/>
      <c r="FL132" s="119"/>
      <c r="FM132" s="119"/>
      <c r="FN132" s="119"/>
      <c r="FO132" s="119"/>
      <c r="FP132" s="119"/>
      <c r="FQ132" s="119"/>
      <c r="FR132" s="119"/>
      <c r="FS132" s="119"/>
      <c r="FT132" s="119"/>
      <c r="FU132" s="119"/>
      <c r="FV132" s="119"/>
      <c r="FW132" s="119"/>
      <c r="FX132" s="119"/>
      <c r="FY132" s="119"/>
      <c r="FZ132" s="119"/>
      <c r="GA132" s="119"/>
      <c r="GB132" s="119"/>
      <c r="GC132" s="119"/>
      <c r="GD132" s="119"/>
      <c r="GE132" s="119"/>
      <c r="GF132" s="119"/>
      <c r="GG132" s="119"/>
      <c r="GH132" s="119"/>
      <c r="GI132" s="119"/>
      <c r="GJ132" s="119"/>
      <c r="GK132" s="251"/>
      <c r="GL132" s="103">
        <f t="shared" si="102"/>
        <v>0</v>
      </c>
      <c r="GM132" s="124"/>
      <c r="GN132" s="104"/>
      <c r="GO132" s="104"/>
      <c r="GP132" s="104"/>
      <c r="GQ132" s="104"/>
      <c r="GR132" s="104"/>
      <c r="GS132" s="104"/>
      <c r="GT132" s="104"/>
      <c r="GU132" s="104"/>
      <c r="GV132" s="104"/>
      <c r="GW132" s="104"/>
      <c r="GX132" s="104"/>
      <c r="GY132" s="104"/>
      <c r="GZ132" s="104"/>
      <c r="HA132" s="104"/>
      <c r="HB132" s="104"/>
      <c r="HC132" s="104"/>
      <c r="HD132" s="104"/>
      <c r="HE132" s="104"/>
      <c r="HF132" s="104"/>
      <c r="HG132" s="104"/>
      <c r="HH132" s="104"/>
      <c r="HI132" s="104"/>
      <c r="HJ132" s="104"/>
      <c r="HK132" s="104"/>
      <c r="HL132" s="104"/>
      <c r="HM132" s="104"/>
      <c r="HN132" s="104"/>
      <c r="HO132" s="104"/>
      <c r="HP132" s="104"/>
      <c r="HQ132" s="64"/>
      <c r="HR132" s="64"/>
      <c r="HS132" s="64"/>
      <c r="HT132" s="64"/>
      <c r="HU132" s="64"/>
      <c r="HV132" s="64"/>
      <c r="HW132" s="105"/>
      <c r="HX132" s="64"/>
      <c r="HY132" s="280">
        <f t="shared" ref="HY132:HY135" si="160">IF(ISTEXT(EM132), VALUE(EM132), EM132)</f>
        <v>0</v>
      </c>
      <c r="HZ132" s="280">
        <f t="shared" ref="HZ132:HZ135" si="161">IF(ISTEXT(EN132), VALUE(EN132), EN132)</f>
        <v>0</v>
      </c>
      <c r="IA132" s="280">
        <f t="shared" ref="IA132:IA135" si="162">IF(ISTEXT(EO132), VALUE(EO132), EO132)</f>
        <v>0</v>
      </c>
      <c r="IB132" s="64"/>
      <c r="IC132" s="64"/>
    </row>
    <row r="133" spans="1:237" s="106" customFormat="1" ht="22.5" customHeight="1" x14ac:dyDescent="0.25">
      <c r="A133" s="368" t="s">
        <v>3294</v>
      </c>
      <c r="B133" s="369" t="s">
        <v>3295</v>
      </c>
      <c r="C133" s="375" t="s">
        <v>3193</v>
      </c>
      <c r="D133" s="371" t="s">
        <v>3296</v>
      </c>
      <c r="E133" s="371" t="s">
        <v>3297</v>
      </c>
      <c r="F133" s="376" t="s">
        <v>3181</v>
      </c>
      <c r="G133" s="376" t="s">
        <v>3182</v>
      </c>
      <c r="H133" s="373" t="s">
        <v>1356</v>
      </c>
      <c r="I133" s="374" t="s">
        <v>1356</v>
      </c>
      <c r="J133" s="421" t="s">
        <v>3188</v>
      </c>
      <c r="K133" s="422" t="s">
        <v>3186</v>
      </c>
      <c r="L133" s="329">
        <f>CONTINUA!BV133</f>
        <v>0</v>
      </c>
      <c r="M133" s="329">
        <f>CONTINUA!BW133</f>
        <v>0</v>
      </c>
      <c r="N133" s="657"/>
      <c r="O133" s="658" t="s">
        <v>3351</v>
      </c>
      <c r="P133" s="659">
        <v>0</v>
      </c>
      <c r="Q133" s="400"/>
      <c r="R133" s="401"/>
      <c r="S133" s="400"/>
      <c r="T133" s="401"/>
      <c r="U133" s="400"/>
      <c r="V133" s="401"/>
      <c r="W133" s="400"/>
      <c r="X133" s="401"/>
      <c r="Y133" s="400"/>
      <c r="Z133" s="401"/>
      <c r="AA133" s="400"/>
      <c r="AB133" s="401"/>
      <c r="AC133" s="400"/>
      <c r="AD133" s="401"/>
      <c r="AE133" s="400"/>
      <c r="AF133" s="401"/>
      <c r="AG133" s="400"/>
      <c r="AH133" s="401"/>
      <c r="AI133" s="400"/>
      <c r="AJ133" s="401"/>
      <c r="AK133" s="400"/>
      <c r="AL133" s="401"/>
      <c r="AM133" s="400"/>
      <c r="AN133" s="401"/>
      <c r="AO133" s="400"/>
      <c r="AP133" s="401"/>
      <c r="AQ133" s="400"/>
      <c r="AR133" s="401"/>
      <c r="AS133" s="400"/>
      <c r="AT133" s="401"/>
      <c r="AU133" s="400"/>
      <c r="AV133" s="401"/>
      <c r="AW133" s="400"/>
      <c r="AX133" s="401"/>
      <c r="AY133" s="400"/>
      <c r="AZ133" s="401"/>
      <c r="BA133" s="400"/>
      <c r="BB133" s="401"/>
      <c r="BC133" s="400"/>
      <c r="BD133" s="401"/>
      <c r="BE133" s="400"/>
      <c r="BF133" s="401"/>
      <c r="BG133" s="400"/>
      <c r="BH133" s="401"/>
      <c r="BI133" s="400"/>
      <c r="BJ133" s="401"/>
      <c r="BK133" s="400"/>
      <c r="BL133" s="401"/>
      <c r="BM133" s="400"/>
      <c r="BN133" s="401"/>
      <c r="BO133" s="400"/>
      <c r="BP133" s="401"/>
      <c r="BQ133" s="400"/>
      <c r="BR133" s="401"/>
      <c r="BS133" s="400"/>
      <c r="BT133" s="401"/>
      <c r="BU133" s="400"/>
      <c r="BV133" s="401"/>
      <c r="BW133" s="400"/>
      <c r="BX133" s="401"/>
      <c r="BY133" s="400"/>
      <c r="BZ133" s="401"/>
      <c r="CA133" s="400"/>
      <c r="CB133" s="401"/>
      <c r="CC133" s="400"/>
      <c r="CD133" s="401"/>
      <c r="CE133" s="400"/>
      <c r="CF133" s="401"/>
      <c r="CG133" s="400"/>
      <c r="CH133" s="401"/>
      <c r="CI133" s="400"/>
      <c r="CJ133" s="401"/>
      <c r="CK133" s="400"/>
      <c r="CL133" s="401"/>
      <c r="CM133" s="400"/>
      <c r="CN133" s="401"/>
      <c r="CO133" s="400"/>
      <c r="CP133" s="401"/>
      <c r="CQ133" s="400"/>
      <c r="CR133" s="401"/>
      <c r="CS133" s="400"/>
      <c r="CT133" s="401"/>
      <c r="CU133" s="400"/>
      <c r="CV133" s="401"/>
      <c r="CW133" s="400"/>
      <c r="CX133" s="401"/>
      <c r="CY133" s="400"/>
      <c r="CZ133" s="401"/>
      <c r="DA133" s="400"/>
      <c r="DB133" s="401"/>
      <c r="DC133" s="400"/>
      <c r="DD133" s="401"/>
      <c r="DE133" s="400"/>
      <c r="DF133" s="401"/>
      <c r="DG133" s="400"/>
      <c r="DH133" s="401"/>
      <c r="DI133" s="400"/>
      <c r="DJ133" s="401"/>
      <c r="DK133" s="400"/>
      <c r="DL133" s="401"/>
      <c r="DM133" s="400"/>
      <c r="DN133" s="401"/>
      <c r="DO133" s="400"/>
      <c r="DP133" s="401"/>
      <c r="DQ133" s="400"/>
      <c r="DR133" s="401"/>
      <c r="DS133" s="400"/>
      <c r="DT133" s="401"/>
      <c r="DU133" s="400"/>
      <c r="DV133" s="401"/>
      <c r="DW133" s="400"/>
      <c r="DX133" s="401"/>
      <c r="DY133" s="400"/>
      <c r="DZ133" s="401"/>
      <c r="EA133" s="400"/>
      <c r="EB133" s="401"/>
      <c r="EC133" s="400"/>
      <c r="ED133" s="401"/>
      <c r="EE133" s="400"/>
      <c r="EF133" s="401"/>
      <c r="EG133" s="400"/>
      <c r="EH133" s="401"/>
      <c r="EI133" s="400"/>
      <c r="EJ133" s="447"/>
      <c r="EK133" s="511"/>
      <c r="EL133" s="514"/>
      <c r="EM133" s="448"/>
      <c r="EN133" s="344"/>
      <c r="EO133" s="345"/>
      <c r="EP133" s="171">
        <f t="shared" si="95"/>
        <v>0</v>
      </c>
      <c r="EQ133" s="171">
        <f t="shared" si="96"/>
        <v>0</v>
      </c>
      <c r="ER133" s="171">
        <f t="shared" si="97"/>
        <v>0</v>
      </c>
      <c r="ES133" s="171">
        <f t="shared" si="98"/>
        <v>0</v>
      </c>
      <c r="ET133" s="171">
        <f t="shared" si="99"/>
        <v>0</v>
      </c>
      <c r="EU133" s="171">
        <f t="shared" si="100"/>
        <v>0</v>
      </c>
      <c r="EV133" s="172">
        <f t="shared" si="101"/>
        <v>0</v>
      </c>
      <c r="EW133" s="125"/>
      <c r="EX133" s="248">
        <f t="shared" si="158"/>
        <v>0</v>
      </c>
      <c r="EY133" s="174">
        <f>(L133*regular)+(M133*Cadeirantee)</f>
        <v>0</v>
      </c>
      <c r="EZ133" s="249">
        <f>SUMIF(FG133:GJ133,"&gt;0")</f>
        <v>0</v>
      </c>
      <c r="FA133" s="249">
        <f>SUMIF(FG133:GJ133,"&lt;0")+SUMIF(GN133:HP133,"&lt;0")</f>
        <v>0</v>
      </c>
      <c r="FB133" s="174">
        <v>0</v>
      </c>
      <c r="FC133" s="126">
        <f>N133*km*'VALORES TABELA'!$B$13</f>
        <v>0</v>
      </c>
      <c r="FD133" s="250">
        <f t="shared" si="159"/>
        <v>0</v>
      </c>
      <c r="FE133" s="105"/>
      <c r="FF133" s="108"/>
      <c r="FG133" s="108"/>
      <c r="FH133" s="108"/>
      <c r="FI133" s="108"/>
      <c r="FJ133" s="108"/>
      <c r="FK133" s="108"/>
      <c r="FL133" s="108"/>
      <c r="FM133" s="108"/>
      <c r="FN133" s="108"/>
      <c r="FO133" s="108"/>
      <c r="FP133" s="108"/>
      <c r="FQ133" s="108"/>
      <c r="FR133" s="108"/>
      <c r="FS133" s="108"/>
      <c r="FT133" s="108"/>
      <c r="FU133" s="108"/>
      <c r="FV133" s="108"/>
      <c r="FW133" s="108"/>
      <c r="FX133" s="108"/>
      <c r="FY133" s="108"/>
      <c r="FZ133" s="108"/>
      <c r="GA133" s="108"/>
      <c r="GB133" s="108"/>
      <c r="GC133" s="108"/>
      <c r="GD133" s="108"/>
      <c r="GE133" s="108"/>
      <c r="GF133" s="108"/>
      <c r="GG133" s="108"/>
      <c r="GH133" s="108"/>
      <c r="GI133" s="108"/>
      <c r="GJ133" s="108"/>
      <c r="GK133" s="251"/>
      <c r="GL133" s="103">
        <f t="shared" si="102"/>
        <v>0</v>
      </c>
      <c r="GM133" s="124"/>
      <c r="GN133" s="104"/>
      <c r="GO133" s="104"/>
      <c r="GP133" s="104"/>
      <c r="GQ133" s="104"/>
      <c r="GR133" s="104"/>
      <c r="GS133" s="104"/>
      <c r="GT133" s="104"/>
      <c r="GU133" s="104"/>
      <c r="GV133" s="104"/>
      <c r="GW133" s="104"/>
      <c r="GX133" s="104"/>
      <c r="GY133" s="104"/>
      <c r="GZ133" s="104"/>
      <c r="HA133" s="104"/>
      <c r="HB133" s="104"/>
      <c r="HC133" s="104"/>
      <c r="HD133" s="104"/>
      <c r="HE133" s="104"/>
      <c r="HF133" s="104"/>
      <c r="HG133" s="104"/>
      <c r="HH133" s="104"/>
      <c r="HI133" s="104"/>
      <c r="HJ133" s="104"/>
      <c r="HK133" s="104"/>
      <c r="HL133" s="104"/>
      <c r="HM133" s="104"/>
      <c r="HN133" s="104"/>
      <c r="HO133" s="104"/>
      <c r="HP133" s="104"/>
      <c r="HQ133" s="64"/>
      <c r="HR133" s="64"/>
      <c r="HS133" s="64"/>
      <c r="HT133" s="64"/>
      <c r="HU133" s="64"/>
      <c r="HV133" s="64"/>
      <c r="HW133" s="105"/>
      <c r="HX133" s="64"/>
      <c r="HY133" s="280">
        <f t="shared" si="160"/>
        <v>0</v>
      </c>
      <c r="HZ133" s="280">
        <f t="shared" si="161"/>
        <v>0</v>
      </c>
      <c r="IA133" s="280">
        <f t="shared" si="162"/>
        <v>0</v>
      </c>
      <c r="IB133" s="64"/>
      <c r="IC133" s="64"/>
    </row>
    <row r="134" spans="1:237" s="106" customFormat="1" ht="22.5" customHeight="1" x14ac:dyDescent="0.25">
      <c r="A134" s="368" t="s">
        <v>3294</v>
      </c>
      <c r="B134" s="369" t="s">
        <v>3295</v>
      </c>
      <c r="C134" s="375" t="s">
        <v>3193</v>
      </c>
      <c r="D134" s="371" t="s">
        <v>3296</v>
      </c>
      <c r="E134" s="371" t="s">
        <v>3297</v>
      </c>
      <c r="F134" s="376" t="s">
        <v>3181</v>
      </c>
      <c r="G134" s="376" t="s">
        <v>3182</v>
      </c>
      <c r="H134" s="373" t="s">
        <v>1356</v>
      </c>
      <c r="I134" s="374" t="s">
        <v>1356</v>
      </c>
      <c r="J134" s="421" t="s">
        <v>3188</v>
      </c>
      <c r="K134" s="423" t="s">
        <v>3187</v>
      </c>
      <c r="L134" s="329">
        <f>CONTINUA!BV134</f>
        <v>0</v>
      </c>
      <c r="M134" s="329">
        <f>CONTINUA!BW134</f>
        <v>0</v>
      </c>
      <c r="N134" s="657"/>
      <c r="O134" s="658" t="s">
        <v>3351</v>
      </c>
      <c r="P134" s="659">
        <v>0</v>
      </c>
      <c r="Q134" s="400">
        <v>24</v>
      </c>
      <c r="R134" s="401"/>
      <c r="S134" s="400"/>
      <c r="T134" s="401"/>
      <c r="U134" s="400"/>
      <c r="V134" s="401"/>
      <c r="W134" s="400"/>
      <c r="X134" s="401"/>
      <c r="Y134" s="400"/>
      <c r="Z134" s="401"/>
      <c r="AA134" s="400"/>
      <c r="AB134" s="401"/>
      <c r="AC134" s="400"/>
      <c r="AD134" s="401"/>
      <c r="AE134" s="400"/>
      <c r="AF134" s="401"/>
      <c r="AG134" s="400"/>
      <c r="AH134" s="401"/>
      <c r="AI134" s="400"/>
      <c r="AJ134" s="401"/>
      <c r="AK134" s="400"/>
      <c r="AL134" s="401"/>
      <c r="AM134" s="400"/>
      <c r="AN134" s="401"/>
      <c r="AO134" s="400"/>
      <c r="AP134" s="401"/>
      <c r="AQ134" s="400"/>
      <c r="AR134" s="401"/>
      <c r="AS134" s="400"/>
      <c r="AT134" s="401"/>
      <c r="AU134" s="400"/>
      <c r="AV134" s="401"/>
      <c r="AW134" s="400"/>
      <c r="AX134" s="401"/>
      <c r="AY134" s="400"/>
      <c r="AZ134" s="401"/>
      <c r="BA134" s="400"/>
      <c r="BB134" s="401"/>
      <c r="BC134" s="400"/>
      <c r="BD134" s="401"/>
      <c r="BE134" s="400"/>
      <c r="BF134" s="401"/>
      <c r="BG134" s="400"/>
      <c r="BH134" s="401"/>
      <c r="BI134" s="400"/>
      <c r="BJ134" s="401"/>
      <c r="BK134" s="400"/>
      <c r="BL134" s="401"/>
      <c r="BM134" s="400"/>
      <c r="BN134" s="401"/>
      <c r="BO134" s="400"/>
      <c r="BP134" s="401"/>
      <c r="BQ134" s="400"/>
      <c r="BR134" s="401"/>
      <c r="BS134" s="400"/>
      <c r="BT134" s="401"/>
      <c r="BU134" s="400"/>
      <c r="BV134" s="401"/>
      <c r="BW134" s="400"/>
      <c r="BX134" s="401"/>
      <c r="BY134" s="400"/>
      <c r="BZ134" s="401"/>
      <c r="CA134" s="400"/>
      <c r="CB134" s="401"/>
      <c r="CC134" s="400"/>
      <c r="CD134" s="401"/>
      <c r="CE134" s="400"/>
      <c r="CF134" s="401"/>
      <c r="CG134" s="400"/>
      <c r="CH134" s="401"/>
      <c r="CI134" s="400"/>
      <c r="CJ134" s="401"/>
      <c r="CK134" s="400"/>
      <c r="CL134" s="401"/>
      <c r="CM134" s="400"/>
      <c r="CN134" s="401"/>
      <c r="CO134" s="400"/>
      <c r="CP134" s="401"/>
      <c r="CQ134" s="400"/>
      <c r="CR134" s="401"/>
      <c r="CS134" s="400"/>
      <c r="CT134" s="401"/>
      <c r="CU134" s="400"/>
      <c r="CV134" s="401"/>
      <c r="CW134" s="400"/>
      <c r="CX134" s="401"/>
      <c r="CY134" s="400"/>
      <c r="CZ134" s="401"/>
      <c r="DA134" s="400"/>
      <c r="DB134" s="401"/>
      <c r="DC134" s="400"/>
      <c r="DD134" s="401"/>
      <c r="DE134" s="400"/>
      <c r="DF134" s="401"/>
      <c r="DG134" s="400"/>
      <c r="DH134" s="401"/>
      <c r="DI134" s="400"/>
      <c r="DJ134" s="401"/>
      <c r="DK134" s="400"/>
      <c r="DL134" s="401"/>
      <c r="DM134" s="400"/>
      <c r="DN134" s="401"/>
      <c r="DO134" s="400"/>
      <c r="DP134" s="401"/>
      <c r="DQ134" s="400">
        <v>1</v>
      </c>
      <c r="DR134" s="401"/>
      <c r="DS134" s="400"/>
      <c r="DT134" s="401"/>
      <c r="DU134" s="400"/>
      <c r="DV134" s="401"/>
      <c r="DW134" s="400"/>
      <c r="DX134" s="401"/>
      <c r="DY134" s="400"/>
      <c r="DZ134" s="401"/>
      <c r="EA134" s="400"/>
      <c r="EB134" s="401"/>
      <c r="EC134" s="400"/>
      <c r="ED134" s="401"/>
      <c r="EE134" s="400"/>
      <c r="EF134" s="401"/>
      <c r="EG134" s="400"/>
      <c r="EH134" s="401"/>
      <c r="EI134" s="400"/>
      <c r="EJ134" s="447"/>
      <c r="EK134" s="511"/>
      <c r="EL134" s="514"/>
      <c r="EM134" s="448"/>
      <c r="EN134" s="344"/>
      <c r="EO134" s="345"/>
      <c r="EP134" s="171">
        <f t="shared" si="95"/>
        <v>24</v>
      </c>
      <c r="EQ134" s="171">
        <f t="shared" si="96"/>
        <v>1</v>
      </c>
      <c r="ER134" s="171">
        <f t="shared" si="97"/>
        <v>0</v>
      </c>
      <c r="ES134" s="171">
        <f t="shared" si="98"/>
        <v>0</v>
      </c>
      <c r="ET134" s="171">
        <f t="shared" si="99"/>
        <v>0</v>
      </c>
      <c r="EU134" s="171">
        <f t="shared" si="100"/>
        <v>0</v>
      </c>
      <c r="EV134" s="172">
        <f t="shared" si="101"/>
        <v>25</v>
      </c>
      <c r="EW134" s="127"/>
      <c r="EX134" s="248">
        <f t="shared" si="158"/>
        <v>0</v>
      </c>
      <c r="EY134" s="174">
        <f>(L134*regular)+(M134*Cadeirantee)</f>
        <v>0</v>
      </c>
      <c r="EZ134" s="249">
        <f>SUMIF(FG134:GJ134,"&gt;0")</f>
        <v>0</v>
      </c>
      <c r="FA134" s="249">
        <f>SUMIF(FG134:GJ134,"&lt;0")+SUMIF(GN134:HP134,"&lt;0")</f>
        <v>0</v>
      </c>
      <c r="FB134" s="174">
        <v>0</v>
      </c>
      <c r="FC134" s="126">
        <f>N134*km*'VALORES TABELA'!$B$13</f>
        <v>0</v>
      </c>
      <c r="FD134" s="250">
        <f t="shared" si="159"/>
        <v>0</v>
      </c>
      <c r="FE134" s="105"/>
      <c r="FF134" s="118"/>
      <c r="FG134" s="118"/>
      <c r="FH134" s="118"/>
      <c r="FI134" s="118"/>
      <c r="FJ134" s="118"/>
      <c r="FK134" s="118"/>
      <c r="FL134" s="118"/>
      <c r="FM134" s="118"/>
      <c r="FN134" s="118"/>
      <c r="FO134" s="118"/>
      <c r="FP134" s="118"/>
      <c r="FQ134" s="118"/>
      <c r="FR134" s="118"/>
      <c r="FS134" s="118"/>
      <c r="FT134" s="118"/>
      <c r="FU134" s="118"/>
      <c r="FV134" s="118"/>
      <c r="FW134" s="118"/>
      <c r="FX134" s="118"/>
      <c r="FY134" s="118"/>
      <c r="FZ134" s="118"/>
      <c r="GA134" s="118"/>
      <c r="GB134" s="118"/>
      <c r="GC134" s="118"/>
      <c r="GD134" s="118"/>
      <c r="GE134" s="118"/>
      <c r="GF134" s="118"/>
      <c r="GG134" s="118"/>
      <c r="GH134" s="118"/>
      <c r="GI134" s="118"/>
      <c r="GJ134" s="118"/>
      <c r="GK134" s="252"/>
      <c r="GL134" s="103">
        <f t="shared" si="102"/>
        <v>0</v>
      </c>
      <c r="GM134" s="124"/>
      <c r="GN134" s="104"/>
      <c r="GO134" s="104"/>
      <c r="GP134" s="104"/>
      <c r="GQ134" s="104"/>
      <c r="GR134" s="104"/>
      <c r="GS134" s="104"/>
      <c r="GT134" s="104"/>
      <c r="GU134" s="104"/>
      <c r="GV134" s="104"/>
      <c r="GW134" s="104"/>
      <c r="GX134" s="104"/>
      <c r="GY134" s="104"/>
      <c r="GZ134" s="104"/>
      <c r="HA134" s="104"/>
      <c r="HB134" s="104"/>
      <c r="HC134" s="104"/>
      <c r="HD134" s="104"/>
      <c r="HE134" s="104"/>
      <c r="HF134" s="104"/>
      <c r="HG134" s="104"/>
      <c r="HH134" s="104"/>
      <c r="HI134" s="104"/>
      <c r="HJ134" s="104"/>
      <c r="HK134" s="104"/>
      <c r="HL134" s="104"/>
      <c r="HM134" s="104"/>
      <c r="HN134" s="104"/>
      <c r="HO134" s="104"/>
      <c r="HP134" s="104"/>
      <c r="HQ134" s="64"/>
      <c r="HR134" s="65"/>
      <c r="HS134" s="65"/>
      <c r="HT134" s="65"/>
      <c r="HU134" s="65"/>
      <c r="HV134" s="65"/>
      <c r="HW134" s="105"/>
      <c r="HX134" s="65"/>
      <c r="HY134" s="280">
        <f t="shared" si="160"/>
        <v>0</v>
      </c>
      <c r="HZ134" s="280">
        <f t="shared" si="161"/>
        <v>0</v>
      </c>
      <c r="IA134" s="280">
        <f t="shared" si="162"/>
        <v>0</v>
      </c>
      <c r="IB134" s="65"/>
      <c r="IC134" s="65"/>
    </row>
    <row r="135" spans="1:237" s="106" customFormat="1" ht="22.5" customHeight="1" thickBot="1" x14ac:dyDescent="0.3">
      <c r="A135" s="377" t="s">
        <v>3294</v>
      </c>
      <c r="B135" s="378" t="s">
        <v>3295</v>
      </c>
      <c r="C135" s="379" t="s">
        <v>3193</v>
      </c>
      <c r="D135" s="380" t="s">
        <v>3296</v>
      </c>
      <c r="E135" s="380" t="s">
        <v>3297</v>
      </c>
      <c r="F135" s="381" t="s">
        <v>3181</v>
      </c>
      <c r="G135" s="381" t="s">
        <v>3182</v>
      </c>
      <c r="H135" s="382" t="s">
        <v>1356</v>
      </c>
      <c r="I135" s="383" t="s">
        <v>1356</v>
      </c>
      <c r="J135" s="421" t="s">
        <v>3188</v>
      </c>
      <c r="K135" s="424" t="s">
        <v>60</v>
      </c>
      <c r="L135" s="329">
        <f>CONTINUA!BV135</f>
        <v>0</v>
      </c>
      <c r="M135" s="329">
        <f>CONTINUA!BW135</f>
        <v>0</v>
      </c>
      <c r="N135" s="657"/>
      <c r="O135" s="658" t="s">
        <v>3351</v>
      </c>
      <c r="P135" s="659">
        <v>0</v>
      </c>
      <c r="Q135" s="400"/>
      <c r="R135" s="401"/>
      <c r="S135" s="400"/>
      <c r="T135" s="401"/>
      <c r="U135" s="400"/>
      <c r="V135" s="401"/>
      <c r="W135" s="400"/>
      <c r="X135" s="401"/>
      <c r="Y135" s="400"/>
      <c r="Z135" s="401"/>
      <c r="AA135" s="400"/>
      <c r="AB135" s="401"/>
      <c r="AC135" s="400"/>
      <c r="AD135" s="401"/>
      <c r="AE135" s="400"/>
      <c r="AF135" s="401"/>
      <c r="AG135" s="400"/>
      <c r="AH135" s="401"/>
      <c r="AI135" s="400"/>
      <c r="AJ135" s="401"/>
      <c r="AK135" s="400"/>
      <c r="AL135" s="401"/>
      <c r="AM135" s="400"/>
      <c r="AN135" s="401"/>
      <c r="AO135" s="400"/>
      <c r="AP135" s="401"/>
      <c r="AQ135" s="400"/>
      <c r="AR135" s="401"/>
      <c r="AS135" s="400"/>
      <c r="AT135" s="401"/>
      <c r="AU135" s="400"/>
      <c r="AV135" s="401"/>
      <c r="AW135" s="400"/>
      <c r="AX135" s="401"/>
      <c r="AY135" s="400"/>
      <c r="AZ135" s="401"/>
      <c r="BA135" s="400"/>
      <c r="BB135" s="401"/>
      <c r="BC135" s="400"/>
      <c r="BD135" s="401"/>
      <c r="BE135" s="400"/>
      <c r="BF135" s="401"/>
      <c r="BG135" s="400"/>
      <c r="BH135" s="401"/>
      <c r="BI135" s="400"/>
      <c r="BJ135" s="401"/>
      <c r="BK135" s="400"/>
      <c r="BL135" s="401"/>
      <c r="BM135" s="400"/>
      <c r="BN135" s="401"/>
      <c r="BO135" s="400"/>
      <c r="BP135" s="401"/>
      <c r="BQ135" s="400"/>
      <c r="BR135" s="401"/>
      <c r="BS135" s="400"/>
      <c r="BT135" s="401"/>
      <c r="BU135" s="400"/>
      <c r="BV135" s="401"/>
      <c r="BW135" s="400"/>
      <c r="BX135" s="401"/>
      <c r="BY135" s="400"/>
      <c r="BZ135" s="401"/>
      <c r="CA135" s="400"/>
      <c r="CB135" s="401"/>
      <c r="CC135" s="400"/>
      <c r="CD135" s="401"/>
      <c r="CE135" s="400"/>
      <c r="CF135" s="401"/>
      <c r="CG135" s="400"/>
      <c r="CH135" s="401"/>
      <c r="CI135" s="400"/>
      <c r="CJ135" s="401"/>
      <c r="CK135" s="400"/>
      <c r="CL135" s="401"/>
      <c r="CM135" s="400"/>
      <c r="CN135" s="401"/>
      <c r="CO135" s="400"/>
      <c r="CP135" s="401"/>
      <c r="CQ135" s="400"/>
      <c r="CR135" s="401"/>
      <c r="CS135" s="400"/>
      <c r="CT135" s="401"/>
      <c r="CU135" s="400"/>
      <c r="CV135" s="401"/>
      <c r="CW135" s="400"/>
      <c r="CX135" s="401"/>
      <c r="CY135" s="400"/>
      <c r="CZ135" s="401"/>
      <c r="DA135" s="400"/>
      <c r="DB135" s="401"/>
      <c r="DC135" s="400"/>
      <c r="DD135" s="401"/>
      <c r="DE135" s="400"/>
      <c r="DF135" s="401"/>
      <c r="DG135" s="400"/>
      <c r="DH135" s="401"/>
      <c r="DI135" s="400"/>
      <c r="DJ135" s="401"/>
      <c r="DK135" s="400"/>
      <c r="DL135" s="401"/>
      <c r="DM135" s="400"/>
      <c r="DN135" s="401"/>
      <c r="DO135" s="400"/>
      <c r="DP135" s="401"/>
      <c r="DQ135" s="400"/>
      <c r="DR135" s="401"/>
      <c r="DS135" s="400"/>
      <c r="DT135" s="401"/>
      <c r="DU135" s="400"/>
      <c r="DV135" s="401"/>
      <c r="DW135" s="400"/>
      <c r="DX135" s="401"/>
      <c r="DY135" s="400"/>
      <c r="DZ135" s="401"/>
      <c r="EA135" s="400"/>
      <c r="EB135" s="401"/>
      <c r="EC135" s="400"/>
      <c r="ED135" s="401"/>
      <c r="EE135" s="400"/>
      <c r="EF135" s="401"/>
      <c r="EG135" s="400"/>
      <c r="EH135" s="401"/>
      <c r="EI135" s="400"/>
      <c r="EJ135" s="447"/>
      <c r="EK135" s="512"/>
      <c r="EL135" s="515"/>
      <c r="EM135" s="450"/>
      <c r="EN135" s="348"/>
      <c r="EO135" s="348"/>
      <c r="EP135" s="179">
        <f t="shared" si="95"/>
        <v>0</v>
      </c>
      <c r="EQ135" s="179">
        <f t="shared" si="96"/>
        <v>0</v>
      </c>
      <c r="ER135" s="179">
        <f t="shared" si="97"/>
        <v>0</v>
      </c>
      <c r="ES135" s="179">
        <f t="shared" si="98"/>
        <v>0</v>
      </c>
      <c r="ET135" s="179">
        <f t="shared" si="99"/>
        <v>0</v>
      </c>
      <c r="EU135" s="179">
        <f t="shared" si="100"/>
        <v>0</v>
      </c>
      <c r="EV135" s="172">
        <f t="shared" si="101"/>
        <v>0</v>
      </c>
      <c r="EW135" s="253"/>
      <c r="EX135" s="254">
        <v>0</v>
      </c>
      <c r="EY135" s="180">
        <v>0</v>
      </c>
      <c r="EZ135" s="255">
        <v>0</v>
      </c>
      <c r="FA135" s="255">
        <v>0</v>
      </c>
      <c r="FB135" s="180">
        <f>SUM(FF135:GI135)/2</f>
        <v>0</v>
      </c>
      <c r="FC135" s="256">
        <f>N135*km*'VALORES TABELA'!$B$13</f>
        <v>0</v>
      </c>
      <c r="FD135" s="250">
        <f t="shared" si="159"/>
        <v>0</v>
      </c>
      <c r="FE135" s="257"/>
      <c r="FF135" s="181">
        <f>((Q135+S135)*Percapita)+((R135+T135)*Cadeirante)</f>
        <v>0</v>
      </c>
      <c r="FG135" s="181">
        <f>((U135+W135)*Percapita/30*FG$4)+((V135+X135)*Cadeirante/30*FG$4)</f>
        <v>0</v>
      </c>
      <c r="FH135" s="181">
        <f>((Y135+AA135)*Percapita/30*FH$4)+((Z135+AB135)*Cadeirante/30*FH$4)</f>
        <v>0</v>
      </c>
      <c r="FI135" s="181">
        <f>((AC135+AE135)*Percapita/30*FI$4)+((AD135+AF135)*Cadeirante/30*FI$4)</f>
        <v>0</v>
      </c>
      <c r="FJ135" s="181">
        <f>((AG135+AI135)*Percapita/30*FJ$4)+((AH135+AJ135)*Cadeirante/30*FJ$4)</f>
        <v>0</v>
      </c>
      <c r="FK135" s="181">
        <f>((AK135+AM135)*Percapita/30*FK$4)+((AL135+AN135)*Cadeirante/30*FK$4)</f>
        <v>0</v>
      </c>
      <c r="FL135" s="181">
        <f>((AO135+AQ135)*Percapita/30*FL$4)+((AP135+AR135)*Cadeirante/30*FL$4)</f>
        <v>0</v>
      </c>
      <c r="FM135" s="181">
        <f>((AS135+AU135)*Percapita/30*FM$4)+((AT135+AV135)*Cadeirante/30*FM$4)</f>
        <v>0</v>
      </c>
      <c r="FN135" s="181">
        <f>((AW135+AY135)*Percapita/30*FN$4)+((AX135+AZ135)*Cadeirante/30*FN$4)</f>
        <v>0</v>
      </c>
      <c r="FO135" s="181">
        <f>((BA135+BC135)*Percapita/30*FO$4)+((BB135+BD135)*Cadeirante/30*FO$4)</f>
        <v>0</v>
      </c>
      <c r="FP135" s="181">
        <f>((BE135+BG135)*Percapita/30*FP$4)+((BF135+BH135)*Cadeirante/30*FP$4)</f>
        <v>0</v>
      </c>
      <c r="FQ135" s="181">
        <f>((BI135+BK135)*Percapita/30*FQ$4)+((BJ135+BL135)*Cadeirante/30*FQ$4)</f>
        <v>0</v>
      </c>
      <c r="FR135" s="181">
        <f>((BM135+BO135)*Percapita/30*FR$4)+((BN135+BP135)*Cadeirante/30*FR$4)</f>
        <v>0</v>
      </c>
      <c r="FS135" s="181">
        <f>((BQ135+BS135)*Percapita/30*FS$4)+((BR135+BT135)*Cadeirante/30*FS$4)</f>
        <v>0</v>
      </c>
      <c r="FT135" s="181">
        <f>((BU135+BW135)*Percapita/30*FT$4)+((BV135+BX135)*Cadeirante/30*FT$4)</f>
        <v>0</v>
      </c>
      <c r="FU135" s="181">
        <f>((BY135+CA135)*Percapita/30*FU$4)+((BZ135+CB135)*Cadeirante/30*FU$4)</f>
        <v>0</v>
      </c>
      <c r="FV135" s="181">
        <f>((CC135+CE135)*Percapita/30*FV$4)+((CD135+CF135)*Cadeirante/30*FV$4)</f>
        <v>0</v>
      </c>
      <c r="FW135" s="181">
        <f>((CG135+CI135)*Percapita/30*FW$4)+((CI135+CK135)*Cadeirante/30*FW$4)</f>
        <v>0</v>
      </c>
      <c r="FX135" s="181">
        <f>((CK135+CM135)*Percapita/30*FX$4)+((CL135+CN135)*Cadeirante/30*FX$4)</f>
        <v>0</v>
      </c>
      <c r="FY135" s="181">
        <f>((CO135+CQ135)*Percapita/30*FY$4)+((CP135+CR135)*Cadeirante/30*FY$4)</f>
        <v>0</v>
      </c>
      <c r="FZ135" s="181">
        <f>((CS135+CU135)*Percapita/30*FZ$4)+((CT135+CV135)*Cadeirante/30*FZ$4)</f>
        <v>0</v>
      </c>
      <c r="GA135" s="181">
        <f>((CW135+CY135)*Percapita/30*GA$4)+((CX135+CZ135)*Cadeirante/30*GA$4)</f>
        <v>0</v>
      </c>
      <c r="GB135" s="181">
        <f>((DA135+DC135)*Percapita/30*GB$4)+((DB135+DD135)*Cadeirante/30*GB$4)</f>
        <v>0</v>
      </c>
      <c r="GC135" s="181">
        <f>((DE135+DG135)*Percapita/30*GC$4)+((DF135+DH135)*Cadeirante/30*GC$4)</f>
        <v>0</v>
      </c>
      <c r="GD135" s="181">
        <f>((DI135+DK135)*Percapita/30*GD$4)+((DJ135+DL135)*Cadeirante/30*GD$4)</f>
        <v>0</v>
      </c>
      <c r="GE135" s="181">
        <f>((DM135+DO135)*Percapita/30*GE$4)+((DN135+DP135)*Cadeirante/30*GE$4)</f>
        <v>0</v>
      </c>
      <c r="GF135" s="181">
        <f>((DQ135+DS135)*Percapita/30*GF$4)+((DR135+DT135)*Cadeirante/30*GF$4)</f>
        <v>0</v>
      </c>
      <c r="GG135" s="181">
        <f>((DU135+DW135)*Percapita/30*GG$4)+((DV135+DX135)*Cadeirante/30*GG$4)</f>
        <v>0</v>
      </c>
      <c r="GH135" s="181">
        <f>((DY135+EA135)*Percapita/30*GH$4)+((DZ135+EB135)*Cadeirante/30*GH$4)</f>
        <v>0</v>
      </c>
      <c r="GI135" s="181">
        <f>((EC135+EE135)*Percapita/30*GI$4)+((ED135+EF135)*Cadeirante/30*GI$4)</f>
        <v>0</v>
      </c>
      <c r="GJ135" s="181">
        <f>((EG135+EI135)*Percapita)+((EH135+EJ135)*Cadeirante)</f>
        <v>0</v>
      </c>
      <c r="GK135" s="258"/>
      <c r="GL135" s="103">
        <f t="shared" si="102"/>
        <v>0</v>
      </c>
      <c r="GM135" s="124"/>
      <c r="GN135" s="182"/>
      <c r="GO135" s="182"/>
      <c r="GP135" s="182"/>
      <c r="GQ135" s="182"/>
      <c r="GR135" s="182"/>
      <c r="GS135" s="182"/>
      <c r="GT135" s="182"/>
      <c r="GU135" s="182"/>
      <c r="GV135" s="182"/>
      <c r="GW135" s="182"/>
      <c r="GX135" s="182"/>
      <c r="GY135" s="182"/>
      <c r="GZ135" s="182"/>
      <c r="HA135" s="182"/>
      <c r="HB135" s="182"/>
      <c r="HC135" s="182"/>
      <c r="HD135" s="182"/>
      <c r="HE135" s="182"/>
      <c r="HF135" s="182"/>
      <c r="HG135" s="182"/>
      <c r="HH135" s="182"/>
      <c r="HI135" s="182"/>
      <c r="HJ135" s="182"/>
      <c r="HK135" s="182"/>
      <c r="HL135" s="182"/>
      <c r="HM135" s="182"/>
      <c r="HN135" s="182"/>
      <c r="HO135" s="182"/>
      <c r="HP135" s="259"/>
      <c r="HQ135" s="64"/>
      <c r="HW135" s="257"/>
      <c r="HY135" s="280">
        <f t="shared" si="160"/>
        <v>0</v>
      </c>
      <c r="HZ135" s="280">
        <f t="shared" si="161"/>
        <v>0</v>
      </c>
      <c r="IA135" s="280">
        <f t="shared" si="162"/>
        <v>0</v>
      </c>
    </row>
    <row r="136" spans="1:237" s="106" customFormat="1" ht="22.5" customHeight="1" x14ac:dyDescent="0.25">
      <c r="A136" t="s">
        <v>3298</v>
      </c>
      <c r="B136" s="522" t="s">
        <v>3299</v>
      </c>
      <c r="C136" s="523">
        <v>1</v>
      </c>
      <c r="D136" s="524" t="s">
        <v>3300</v>
      </c>
      <c r="E136" s="524" t="s">
        <v>3301</v>
      </c>
      <c r="F136" s="525" t="s">
        <v>3181</v>
      </c>
      <c r="G136" s="525" t="s">
        <v>3182</v>
      </c>
      <c r="H136" s="350" t="s">
        <v>1357</v>
      </c>
      <c r="I136" s="351" t="s">
        <v>1357</v>
      </c>
      <c r="J136" s="409" t="s">
        <v>3183</v>
      </c>
      <c r="K136" s="410" t="s">
        <v>3184</v>
      </c>
      <c r="L136" s="329">
        <f>CONTINUA!BV136</f>
        <v>0</v>
      </c>
      <c r="M136" s="329">
        <f>CONTINUA!BW136</f>
        <v>0</v>
      </c>
      <c r="N136" s="657"/>
      <c r="O136" s="658" t="s">
        <v>3352</v>
      </c>
      <c r="P136" s="659">
        <v>0</v>
      </c>
      <c r="Q136" s="400">
        <v>32</v>
      </c>
      <c r="R136" s="401"/>
      <c r="S136" s="400"/>
      <c r="T136" s="401"/>
      <c r="U136" s="400">
        <v>-1</v>
      </c>
      <c r="V136" s="401"/>
      <c r="W136" s="400"/>
      <c r="X136" s="401"/>
      <c r="Y136" s="400"/>
      <c r="Z136" s="401"/>
      <c r="AA136" s="400"/>
      <c r="AB136" s="401"/>
      <c r="AC136" s="400"/>
      <c r="AD136" s="401"/>
      <c r="AE136" s="400"/>
      <c r="AF136" s="401"/>
      <c r="AG136" s="400"/>
      <c r="AH136" s="401"/>
      <c r="AI136" s="400"/>
      <c r="AJ136" s="401"/>
      <c r="AK136" s="400"/>
      <c r="AL136" s="401"/>
      <c r="AM136" s="400"/>
      <c r="AN136" s="401"/>
      <c r="AO136" s="400"/>
      <c r="AP136" s="401"/>
      <c r="AQ136" s="400"/>
      <c r="AR136" s="401"/>
      <c r="AS136" s="400">
        <v>1</v>
      </c>
      <c r="AT136" s="401"/>
      <c r="AU136" s="400"/>
      <c r="AV136" s="401"/>
      <c r="AW136" s="400"/>
      <c r="AX136" s="401"/>
      <c r="AY136" s="400"/>
      <c r="AZ136" s="401"/>
      <c r="BA136" s="400"/>
      <c r="BB136" s="401"/>
      <c r="BC136" s="400"/>
      <c r="BD136" s="401"/>
      <c r="BE136" s="400"/>
      <c r="BF136" s="401"/>
      <c r="BG136" s="400"/>
      <c r="BH136" s="401"/>
      <c r="BI136" s="400"/>
      <c r="BJ136" s="401"/>
      <c r="BK136" s="400"/>
      <c r="BL136" s="401"/>
      <c r="BM136" s="400"/>
      <c r="BN136" s="401"/>
      <c r="BO136" s="400"/>
      <c r="BP136" s="401"/>
      <c r="BQ136" s="400"/>
      <c r="BR136" s="401"/>
      <c r="BS136" s="400"/>
      <c r="BT136" s="401"/>
      <c r="BU136" s="400"/>
      <c r="BV136" s="401"/>
      <c r="BW136" s="400"/>
      <c r="BX136" s="401"/>
      <c r="BY136" s="400"/>
      <c r="BZ136" s="401"/>
      <c r="CA136" s="400"/>
      <c r="CB136" s="401"/>
      <c r="CC136" s="400"/>
      <c r="CD136" s="401"/>
      <c r="CE136" s="400"/>
      <c r="CF136" s="401"/>
      <c r="CG136" s="400"/>
      <c r="CH136" s="401"/>
      <c r="CI136" s="400"/>
      <c r="CJ136" s="401"/>
      <c r="CK136" s="400"/>
      <c r="CL136" s="401"/>
      <c r="CM136" s="400"/>
      <c r="CN136" s="401"/>
      <c r="CO136" s="400"/>
      <c r="CP136" s="401"/>
      <c r="CQ136" s="400"/>
      <c r="CR136" s="401"/>
      <c r="CS136" s="400"/>
      <c r="CT136" s="401"/>
      <c r="CU136" s="400"/>
      <c r="CV136" s="401"/>
      <c r="CW136" s="400"/>
      <c r="CX136" s="401"/>
      <c r="CY136" s="400"/>
      <c r="CZ136" s="401"/>
      <c r="DA136" s="400"/>
      <c r="DB136" s="401"/>
      <c r="DC136" s="400"/>
      <c r="DD136" s="401"/>
      <c r="DE136" s="400"/>
      <c r="DF136" s="401"/>
      <c r="DG136" s="400"/>
      <c r="DH136" s="401"/>
      <c r="DI136" s="400"/>
      <c r="DJ136" s="401"/>
      <c r="DK136" s="400"/>
      <c r="DL136" s="401"/>
      <c r="DM136" s="400"/>
      <c r="DN136" s="401"/>
      <c r="DO136" s="400"/>
      <c r="DP136" s="401"/>
      <c r="DQ136" s="400"/>
      <c r="DR136" s="401"/>
      <c r="DS136" s="400"/>
      <c r="DT136" s="401"/>
      <c r="DU136" s="400"/>
      <c r="DV136" s="401"/>
      <c r="DW136" s="400"/>
      <c r="DX136" s="401"/>
      <c r="DY136" s="400"/>
      <c r="DZ136" s="401"/>
      <c r="EA136" s="400"/>
      <c r="EB136" s="401"/>
      <c r="EC136" s="400"/>
      <c r="ED136" s="401"/>
      <c r="EE136" s="400"/>
      <c r="EF136" s="401"/>
      <c r="EG136" s="400"/>
      <c r="EH136" s="401"/>
      <c r="EI136" s="400"/>
      <c r="EJ136" s="447"/>
      <c r="EK136" s="510"/>
      <c r="EL136" s="513"/>
      <c r="EM136" s="520"/>
      <c r="EN136" s="520"/>
      <c r="EO136" s="520"/>
      <c r="EP136" s="171">
        <f t="shared" si="95"/>
        <v>32</v>
      </c>
      <c r="EQ136" s="171">
        <f t="shared" si="96"/>
        <v>0</v>
      </c>
      <c r="ER136" s="171">
        <f t="shared" si="97"/>
        <v>0</v>
      </c>
      <c r="ES136" s="171">
        <f t="shared" si="98"/>
        <v>0</v>
      </c>
      <c r="ET136" s="171">
        <f t="shared" si="99"/>
        <v>0</v>
      </c>
      <c r="EU136" s="171">
        <f t="shared" si="100"/>
        <v>0</v>
      </c>
      <c r="EV136" s="172">
        <f t="shared" si="101"/>
        <v>32</v>
      </c>
      <c r="EW136" s="367">
        <f>IF(C136=4,IF(MAX(Q136:EJ138)&gt;0,(Especiall/30*(IF(($G136-$F136)=($G$5-$F$5),30,IF(DAY($G136)=31,($G136-$F136),($G136-$F136)+1)))),0),0)</f>
        <v>0</v>
      </c>
      <c r="EX136" s="248">
        <f t="shared" ref="EX136:EX139" si="163">FF136</f>
        <v>13656.2</v>
      </c>
      <c r="EY136" s="174">
        <f>(L136*regular)+(M136*Cadeirantee)</f>
        <v>0</v>
      </c>
      <c r="EZ136" s="249">
        <f>SUMIF(FG136:GJ136,"&gt;0")</f>
        <v>295.34300000000002</v>
      </c>
      <c r="FA136" s="249">
        <f>SUMIF(FG136:GJ136,"&lt;0")+SUMIF(GN136:HP136,"&lt;0")</f>
        <v>-372.38900000000001</v>
      </c>
      <c r="FB136" s="174">
        <v>0</v>
      </c>
      <c r="FC136" s="175">
        <f>N136*km*'VALORES TABELA'!$B$13</f>
        <v>0</v>
      </c>
      <c r="FD136" s="250">
        <f>GL136</f>
        <v>0</v>
      </c>
      <c r="FE136" s="176">
        <f>(EW136+EW137+EW138+EW139+EX136+EX137+EX138+EX139+EY136+EY137+EY138+EY139+EY140+EZ136+EZ137+EZ138+EZ139+FA136+FA137+FA138+FA139+FC136+FC137+FC138+FC139+HY136-HZ136-IA136+FD136+FD137+FD138+FD139+FB140)</f>
        <v>13579.154000000002</v>
      </c>
      <c r="FF136" s="177">
        <f>IF(C136=4,SUM(Q136+Q137+Q138+S136+S137+S138)*Percapita/30*FF$4+(R136+R137+R138+T136+T137+T138)*Cadeirante/30*FF$4,IF(C136=3,IF(Q139+S139=10,Fixo/30*FF$4+(Q136+Q137+Q138+S136+S137+S138)*Percapita/30*FF$4+(R139+T139)*Cadeirante/30*FF$4,IF(Q139+S139&lt;=9,(Q139+S139)*Crechee/30*FF$4)+(R139+T139)*Cadeirante/30*FF$4+(Q136+Q137+Q138+S136+S137+S138)*Percapita/30*FF$4)+IF(Q139+S139&gt;=11,Fixo/30*FF$4+(Q139+S139-10)*Crechee/30*FF$4,0),IF(C136=2,IF(R136+R137+R138+R139+T136+T137+T138+T139=1,Cadeirante/30*FF$4,IF(R136+R137+R138+R139+T136+T137+T138+T139=2,Fixo/30*FF$4,IF(R136+R137+R138+R139+T136+T137+T138+T139&gt;2,Fixo/30*FF$4+(R136+R137+R138+R139+T136+T137+T138+T139-2)*Cadeirante/30*FF$4)))+(Q136+Q137+Q138+S136+S137+S138)*Percapita/30*FF$4+(Q139+S139)*Crechee/30*FF$4,IF(C136=1,IF(Q136+Q137+Q138+R136+R137+R138+S136+S137+S138+T136+T137+T138&lt;=15,(Q136+Q137+Q138+S136+S137+S138)*Percapita/30*FF$4,IF(Q136+Q137+Q138+R136+R137+R138+S136+S137+S138+T136+T137+T138&gt;=16,Fixo/30*FF$4+(Q136+Q137+Q138+R136+R137+R138+S136+S137+S138+T136+T137-16)*Percapita/30*FF$4))))))</f>
        <v>13656.2</v>
      </c>
      <c r="FG136" s="177">
        <f>IF(C136=4,SUM(U136+U137+U138+W136+W137+W138)*Percapita/30*FG$4+(V136+V137+V138+X136+X137+X138)*Cadeirante/30*FG$4,IF(C136=3,IF(U139+W139=10,Fixo/30*FG$4+(U136+U137+U138+W136+W137+W138)*Percapita/30*FG$4+(V139+X139)*Cadeirante/30*FG$4,IF(U139+W139&lt;=9,(U139+W139)*Crechee/30*FG$4)+(V139+X139)*Cadeirante/30*FG$4+(U136+U137+U138+W136+W137+W138)*Percapita/30*FG$4)+IF(U139+W139&gt;=11,Fixo/30*FG$4+(U139+W139-10)*Crechee/30*FG$4,0),IF(C136=2,IF(V136+V137+V138+V139+X136+X137+X138+X139=1,Cadeirante/30*FG$4,IF(V136+V137+V138+V139+X136+X137+X138+X139=2,Fixo/30*FG$4,IF(V136+V137+V138+V139+X136+X137+X138+X139&gt;2,Fixo/30*FG$4+(V136+V137+V138+V139+X136+X137+X138+X139-2)*Cadeirante/30*FG$4)))+(U136+U137+U138+W136+W137+W138)*Percapita/30*FG$4+(U139+W139)*Crechee/30*FG$4,IF(C136=1,IF(U136+U137+U138+V136+V137+V138+W136+W137+W138+X136+X137+X138&lt;=15,(U136+U137+U138+W136+W137+W138)*Percapita/30*FG$4,IF(U136+U137+U138+V136+V137+V138+W136+W137+W138+X136+X137+X138&gt;=16,Fixo/30*FG$4+(U136+U137+U138+V136+V137+V138+W136+W137+W138+X136+X137-16)*Percapita/30*FG$4))))))</f>
        <v>-372.38900000000001</v>
      </c>
      <c r="FH136" s="177">
        <f>IF(C136=4,SUM(Y136+Y137+Y138+AA136+AA137+AA138)*Percapita/30*FH$4+(Z136+Z137+Z138+AB136+AB137+AB138)*Cadeirante/30*FH$4,IF(C136=3,IF(Y139+AA139=10,Fixo/30*FH$4+(Y136+Y137+Y138+AA136+AA137+AA138)*Percapita/30*FH$4+(Z139+AB139)*Cadeirante/30*FH$4,IF(Y139+AA139&lt;=9,(Y139+AA139)*Crechee/30*FH$4)+(Z139+AB139)*Cadeirante/30*FH$4+(Y136+Y137+Y138+AA136+AA137+AA138)*Percapita/30*FH$4)+IF(Y139+AA139&gt;=11,Fixo/30*FH$4+(Y139+AA139-10)*Crechee/30*FH$4,0),IF(C136=2,IF(Z136+Z137+Z138+Z139+AB136+AB137+AB138+AB139=1,Cadeirante/30*FH$4,IF(Z136+Z137+Z138+Z139+AB136+AB137+AB138+AB139=2,Fixo/30*FH$4,IF(Z136+Z137+Z138+Z139+AB136+AB137+AB138+AB139&gt;2,Fixo/30*FH$4+(Z136+Z137+Z138+Z139+AB136+AB137+AB138+AB139-2)*Cadeirante/30*FH$4)))+(Y136+Y137+Y138+AA136+AA137+AA138)*Percapita/30*FH$4+(Y139+AA139)*Crechee/30*FH$4,IF(C136=1,IF(Y136+Y137+Y138+Z136+Z137+Z138+AA136+AA137+AA138+AB136+AB137+AB138&lt;=15,(Y136+Y137+Y138+AA136+AA137+AA138)*Percapita/30*FH$4,IF(Y136+Y137+Y138+Z136+Z137+Z138+AA136+AA137+AA138+AB136+AB137+AB138&gt;=16,Fixo/30*FH$4+(Y136+Y137+Y138+Z136+Z137+Z138+AA136+AA137+AA138+AB136+AB137-16)*Percapita/30*FH$4))))))</f>
        <v>0</v>
      </c>
      <c r="FI136" s="177">
        <f>IF(C136=4,SUM(AC136+AC137+AC138+AE136+AE137+AE138)*Percapita/30*FI$4+(AD136+AD137+AD138+AF136+AF137+AF138)*Cadeirante/30*FI$4,IF(C136=3,IF(AC139+AE139=10,Fixo/30*FI$4+(AC136+AC137+AC138+AE136+AE137+AE138)*Percapita/30*FI$4+(AD139+AF139)*Cadeirante/30*FI$4,IF(AC139+AE139&lt;=9,(AC139+AE139)*Crechee/30*FI$4)+(AD139+AF139)*Cadeirante/30*FI$4+(AC136+AC137+AC138+AE136+AE137+AE138)*Percapita/30*FI$4)+IF(AC139+AE139&gt;=11,Fixo/30*FI$4+(AC139+AE139-10)*Crechee/30*FI$4,0),IF(C136=2,IF(AD136+AD137+AD138+AD139+AF136+AF137+AF138+AF139=1,Cadeirante/30*FI$4,IF(AD136+AD137+AD138+AD139+AF136+AF137+AF138+AF139=2,Fixo/30*FI$4,IF(AD136+AD137+AD138+AD139+AF136+AF137+AF138+AF139&gt;2,Fixo/30*FI$4+(AD136+AD137+AD138+AD139+AF136+AF137+AF138+AF139-2)*Cadeirante/30*FI$4)))+(AC136+AC137+AC138+AE136+AE137+AE138)*Percapita/30*FI$4+(AC139+AE139)*Crechee/30*FI$4,IF(C136=1,IF(AC136+AC137+AC138+AD136+AD137+AD138+AE136+AE137+AE138+AF136+AF137+AF138&lt;=15,(AC136+AC137+AC138+AE136+AE137+AE138)*Percapita/30*FI$4,IF(AC136+AC137+AC138+AD136+AD137+AD138+AE136+AE137+AE138+AF136+AF137+AF138&gt;=16,Fixo/30*FI$4+(AC136+AC137+AC138+AD136+AD137+AD138+AE136+AE137+AE138+AF136+AF137-16)*Percapita/30*FI$4))))))</f>
        <v>0</v>
      </c>
      <c r="FJ136" s="177">
        <f>IF(C136=4,SUM(AG136+AG137+AG138+AI136+AI137+AI138)*Percapita/30*FJ$4+(AH136+AH137+AH138+AJ136+AJ137+AJ138)*Cadeirante/30*FJ$4,IF(C136=3,IF(AG139+AI139=10,Fixo/30*FJ$4+(AG136+AG137+AG138+AI136+AI137+AI138)*Percapita/30*FJ$4+(AH139+AJ139)*Cadeirante/30*FJ$4,IF(AG139+AI139&lt;=9,(AG139+AI139)*Crechee/30*FJ$4)+(AH139+AJ139)*Cadeirante/30*FJ$4+(AG136+AG137+AG138+AI136+AI137+AI138)*Percapita/30*FJ$4)+IF(AG139+AI139&gt;=11,Fixo/30*FJ$4+(AG139+AI139-10)*Crechee/30*FJ$4,0),IF(C136=2,IF(AH136+AH137+AH138+AH139+AJ136+AJ137+AJ138+AJ139=1,Cadeirante/30*FJ$4,IF(AH136+AH137+AH138+AH139+AJ136+AJ137+AJ138+AJ139=2,Fixo/30*FJ$4,IF(AH136+AH137+AH138+AH139+AJ136+AJ137+AJ138+AJ139&gt;2,Fixo/30*FJ$4+(AH136+AH137+AH138+AH139+AJ136+AJ137+AJ138+AJ139-2)*Cadeirante/30*FJ$4)))+(AG136+AG137+AG138+AI136+AI137+AI138)*Percapita/30*FJ$4+(AG139+AI139)*Crechee/30*FJ$4,IF(C136=1,IF(AG136+AG137+AG138+AH136+AH137+AH138+AI136+AI137+AI138+AJ136+AJ137+AJ138&lt;=15,(AG136+AG137+AG138+AI136+AI137+AI138)*Percapita/30*FJ$4,IF(AG136+AG137+AG138+AH136+AH137+AH138+AI136+AI137+AI138+AJ136+AJ137+AJ138&gt;=16,Fixo/30*FJ$4+(AG136+AG137+AG138+AH136+AH137+AH138+AI136+AI137+AI138+AJ136+AJ137-16)*Percapita/30*FJ$4))))))</f>
        <v>0</v>
      </c>
      <c r="FK136" s="177">
        <f>IF(C136=4,SUM(AK136+AK137+AK138+AM136+AM137+AM138)*Percapita/30*FK$4+(AL136+AL137+AL138+AN136+AN137+AN138)*Cadeirante/30*FK$4,IF(C136=3,IF(AK139+AM139=10,Fixo/30*FK$4+(AK136+AK137+AK138+AM136+AM137+AM138)*Percapita/30*FK$4+(AL139+AN139)*Cadeirante/30*FK$4,IF(AK139+AM139&lt;=9,(AK139+AM139)*Crechee/30*FK$4)+(AL139+AN139)*Cadeirante/30*FK$4+(AK136+AK137+AK138+AM136+AM137+AM138)*Percapita/30*FK$4)+IF(AK139+AM139&gt;=11,Fixo/30*FK$4+(AK139+AM139-10)*Crechee/30*FK$4,0),IF(C136=2,IF(AL136+AL137+AL138+AL139+AN136+AN137+AN138+AN139=1,Cadeirante/30*FK$4,IF(AL136+AL137+AL138+AL139+AN136+AN137+AN138+AN139=2,Fixo/30*FK$4,IF(AL136+AL137+AL138+AL139+AN136+AN137+AN138+AN139&gt;2,Fixo/30*FK$4+(AL136+AL137+AL138+AL139+AN136+AN137+AN138+AN139-2)*Cadeirante/30*FK$4)))+(AK136+AK137+AK138+AM136+AM137+AM138)*Percapita/30*FK$4+(AK139+AM139)*Crechee/30*FK$4,IF(C136=1,IF(AK136+AK137+AK138+AL136+AL137+AL138+AM136+AM137+AM138+AN136+AN137+AN138&lt;=15,(AK136+AK137+AK138+AM136+AM137+AM138)*Percapita/30*FK$4,IF(AK136+AK137+AK138+AL136+AL137+AL138+AM136+AM137+AM138+AN136+AN137+AN138&gt;=16,Fixo/30*FK$4+(AK136+AK137+AK138+AL136+AL137+AL138+AM136+AM137+AM138+AN136+AN137-16)*Percapita/30*FK$4))))))</f>
        <v>0</v>
      </c>
      <c r="FL136" s="177">
        <f>IF(C136=4,SUM(AO136+AO137+AO138+AQ136+AQ137+AQ138)*Percapita/30*FL$4+(AP136+AP137+AP138+AR136+AR137+AR138)*Cadeirante/30*FL$4,IF(C136=3,IF(AO139+AQ139=10,Fixo/30*FL$4+(AO136+AO137+AO138+AQ136+AQ137+AQ138)*Percapita/30*FL$4+(AP139+AR139)*Cadeirante/30*FL$4,IF(AO139+AQ139&lt;=9,(AO139+AQ139)*Crechee/30*FL$4)+(AP139+AR139)*Cadeirante/30*FL$4+(AO136+AO137+AO138+AQ136+AQ137+AQ138)*Percapita/30*FL$4)+IF(AO139+AQ139&gt;=11,Fixo/30*FL$4+(AO139+AQ139-10)*Crechee/30*FL$4,0),IF(C136=2,IF(AP136+AP137+AP138+AP139+AR136+AR137+AR138+AR139=1,Cadeirante/30*FL$4,IF(AP136+AP137+AP138+AP139+AR136+AR137+AR138+AR139=2,Fixo/30*FL$4,IF(AP136+AP137+AP138+AP139+AR136+AR137+AR138+AR139&gt;2,Fixo/30*FL$4+(AP136+AP137+AP138+AP139+AR136+AR137+AR138+AR139-2)*Cadeirante/30*FL$4)))+(AO136+AO137+AO138+AQ136+AQ137+AQ138)*Percapita/30*FL$4+(AO139+AQ139)*Crechee/30*FL$4,IF(C136=1,IF(AO136+AO137+AO138+AP136+AP137+AP138+AQ136+AQ137+AQ138+AR136+AR137+AR138&lt;=15,(AO136+AO137+AO138+AQ136+AQ137+AQ138)*Percapita/30*FL$4,IF(AO136+AO137+AO138+AP136+AP137+AP138+AQ136+AQ137+AQ138+AR136+AR137+AR138&gt;=16,Fixo/30*FL$4+(AO136+AO137+AO138+AP136+AP137+AP138+AQ136+AQ137+AQ138+AR136+AR137-16)*Percapita/30*FL$4))))))</f>
        <v>0</v>
      </c>
      <c r="FM136" s="177">
        <f>IF(C136=4,SUM(AS136+AS137+AS138+AU136+AU137+AU138)*Percapita/30*FM$4+(AT136+AT137+AT138+AV136+AV137+AV138)*Cadeirante/30*FM$4,IF(C136=3,IF(AS139+AU139=10,Fixo/30*FM$4+(AS136+AS137+AS138+AU136+AU137+AU138)*Percapita/30*FM$4+(AT139+AV139)*Cadeirante/30*FM$4,IF(AS139+AU139&lt;=9,(AS139+AU139)*Crechee/30*FM$4)+(AT139+AV139)*Cadeirante/30*FM$4+(AS136+AS137+AS138+AU136+AU137+AU138)*Percapita/30*FM$4)+IF(AS139+AU139&gt;=11,Fixo/30*FM$4+(AS139+AU139-10)*Crechee/30*FM$4,0),IF(C136=2,IF(AT136+AT137+AT138+AT139+AV136+AV137+AV138+AV139=1,Cadeirante/30*FM$4,IF(AT136+AT137+AT138+AT139+AV136+AV137+AV138+AV139=2,Fixo/30*FM$4,IF(AT136+AT137+AT138+AT139+AV136+AV137+AV138+AV139&gt;2,Fixo/30*FM$4+(AT136+AT137+AT138+AT139+AV136+AV137+AV138+AV139-2)*Cadeirante/30*FM$4)))+(AS136+AS137+AS138+AU136+AU137+AU138)*Percapita/30*FM$4+(AS139+AU139)*Crechee/30*FM$4,IF(C136=1,IF(AS136+AS137+AS138+AT136+AT137+AT138+AU136+AU137+AU138+AV136+AV137+AV138&lt;=15,(AS136+AS137+AS138+AU136+AU137+AU138)*Percapita/30*FM$4,IF(AS136+AS137+AS138+AT136+AT137+AT138+AU136+AU137+AU138+AV136+AV137+AV138&gt;=16,Fixo/30*FM$4+(AS136+AS137+AS138+AT136+AT137+AT138+AU136+AU137+AU138+AV136+AV137-16)*Percapita/30*FM$4))))))</f>
        <v>295.34300000000002</v>
      </c>
      <c r="FN136" s="177">
        <f>IF(C136=4,SUM(AW136+AW137+AW138+AY136+AY137+AY138)*Percapita/30*FN$4+(AX136+AX137+AX138+AZ136+AZ137+AZ138)*Cadeirante/30*FN$4,IF(C136=3,IF(AW139+AY139=10,Fixo/30*FN$4+(AW136+AW137+AW138+AY136+AY137+AY138)*Percapita/30*FN$4+(AX139+AZ139)*Cadeirante/30*FN$4,IF(AW139+AY139&lt;=9,(AW139+AY139)*Crechee/30*FN$4)+(AX139+AZ139)*Cadeirante/30*FN$4+(AW136+AW137+AW138+AY136+AY137+AY138)*Percapita/30*FN$4)+IF(AW139+AY139&gt;=11,Fixo/30*FN$4+(AW139+AY139-10)*Crechee/30*FN$4,0),IF(C136=2,IF(AX136+AX137+AX138+AX139+AZ136+AZ137+AZ138+AZ139=1,Cadeirante/30*FN$4,IF(AX136+AX137+AX138+AX139+AZ136+AZ137+AZ138+AZ139=2,Fixo/30*FN$4,IF(AX136+AX137+AX138+AX139+AZ136+AZ137+AZ138+AZ139&gt;2,Fixo/30*FN$4+(AX136+AX137+AX138+AX139+AZ136+AZ137+AZ138+AZ139-2)*Cadeirante/30*FN$4)))+(AW136+AW137+AW138+AY136+AY137+AY138)*Percapita/30*FN$4+(AW139+AY139)*Crechee/30*FN$4,IF(C136=1,IF(AW136+AW137+AW138+AX136+AX137+AX138+AY136+AY137+AY138+AZ136+AZ137+AZ138&lt;=15,(AW136+AW137+AW138+AY136+AY137+AY138)*Percapita/30*FN$4,IF(AW136+AW137+AW138+AX136+AX137+AX138+AY136+AY137+AY138+AZ136+AZ137+AZ138&gt;=16,Fixo/30*FN$4+(AW136+AW137+AW138+AX136+AX137+AX138+AY136+AY137+AY138+AZ136+AZ137-16)*Percapita/30*FN$4))))))</f>
        <v>0</v>
      </c>
      <c r="FO136" s="177">
        <f>IF(C136=4,SUM(BA136+BA137+BA138+BC136+BC137+BC138)*Percapita/30*FO$4+(BB136+BB137+BB138+BD136+BD137+BD138)*Cadeirante/30*FO$4,IF(C136=3,IF(BA139+BC139=10,Fixo/30*FO$4+(BA136+BA137+BA138+BC136+BC137+BC138)*Percapita/30*FO$4+(BB139+BD139)*Cadeirante/30*FO$4,IF(BA139+BC139&lt;=9,(BA139+BC139)*Crechee/30*FO$4)+(BB139+BD139)*Cadeirante/30*FO$4+(BA136+BA137+BA138+BC136+BC137+BC138)*Percapita/30*FO$4)+IF(BA139+BC139&gt;=11,Fixo/30*FO$4+(BA139+BC139-10)*Crechee/30*FO$4,0),IF(C136=2,IF(BB136+BB137+BB138+BB139+BD136+BD137+BD138+BD139=1,Cadeirante/30*FO$4,IF(BB136+BB137+BB138+BB139+BD136+BD137+BD138+BD139=2,Fixo/30*FO$4,IF(BB136+BB137+BB138+BB139+BD136+BD137+BD138+BD139&gt;2,Fixo/30*FO$4+(BB136+BB137+BB138+BB139+BD136+BD137+BD138+BD139-2)*Cadeirante/30*FO$4)))+(BA136+BA137+BA138+BC136+BC137+BC138)*Percapita/30*FO$4+(BA139+BC139)*Crechee/30*FO$4,IF(C136=1,IF(BA136+BA137+BA138+BB136+BB137+BB138+BC136+BC137+BC138+BD136+BD137+BD138&lt;=15,(BA136+BA137+BA138+BC136+BC137+BC138)*Percapita/30*FO$4,IF(BA136+BA137+BA138+BB136+BB137+BB138+BC136+BC137+BC138+BD136+BD137+BD138&gt;=16,Fixo/30*FO$4+(BA136+BA137+BA138+BB136+BB137+BB138+BC136+BC137+BC138+BD136+BD137-16)*Percapita/30*FO$4))))))</f>
        <v>0</v>
      </c>
      <c r="FP136" s="177">
        <f>IF(C136=4,SUM(BE136+BE137+BE138+BG136+BG137+BG138)*Percapita/30*FP$4+(BF136+BF137+BF138+BH136+BH137+BH138)*Cadeirante/30*FP$4,IF(C136=3,IF(BE139+BG139=10,Fixo/30*FP$4+(BE136+BE137+BE138+BG136+BG137+BG138)*Percapita/30*FP$4+(BF139+BH139)*Cadeirante/30*FP$4,IF(BE139+BG139&lt;=9,(BE139+BG139)*Crechee/30*FP$4)+(BF139+BH139)*Cadeirante/30*FP$4+(BE136+BE137+BE138+BG136+BG137+BG138)*Percapita/30*FP$4)+IF(BE139+BG139&gt;=11,Fixo/30*FP$4+(BE139+BG139-10)*Crechee/30*FP$4,0),IF(C136=2,IF(BF136+BF137+BF138+BF139+BH136+BH137+BH138+BH139=1,Cadeirante/30*FP$4,IF(BF136+BF137+BF138+BF139+BH136+BH137+BH138+BH139=2,Fixo/30*FP$4,IF(BF136+BF137+BF138+BF139+BH136+BH137+BH138+BH139&gt;2,Fixo/30*FP$4+(BF136+BF137+BF138+BF139+BH136+BH137+BH138+BH139-2)*Cadeirante/30*FP$4)))+(BE136+BE137+BE138+BG136+BG137+BG138)*Percapita/30*FP$4+(BE139+BG139)*Crechee/30*FP$4,IF(C136=1,IF(BE136+BE137+BE138+BF136+BF137+BF138+BG136+BG137+BG138+BH136+BH137+BH138&lt;=15,(BE136+BE137+BE138+BG136+BG137+BG138)*Percapita/30*FP$4,IF(BE136+BE137+BE138+BF136+BF137+BF138+BG136+BG137+BG138+BH136+BH137+BH138&gt;=16,Fixo/30*FP$4+(BE136+BE137+BE138+BF136+BF137+BF138+BG136+BG137+BG138+BH136+BH137-16)*Percapita/30*FP$4))))))</f>
        <v>0</v>
      </c>
      <c r="FQ136" s="177">
        <f>IF(C136=4,SUM(BI136+BI137+BI138+BK136+BK137+BK138)*Percapita/30*FQ$4+(BJ136+BJ137+BJ138+BL136+BL137+BL138)*Cadeirante/30*FQ$4,IF(C136=3,IF(BI139+BK139=10,Fixo/30*FQ$4+(BI136+BI137+BI138+BK136+BK137+BK138)*Percapita/30*FQ$4+(BJ139+BL139)*Cadeirante/30*FQ$4,IF(BI139+BK139&lt;=9,(BI139+BK139)*Crechee/30*FQ$4)+(BJ139+BL139)*Cadeirante/30*FQ$4+(BI136+BI137+BI138+BK136+BK137+BK138)*Percapita/30*FQ$4)+IF(BI139+BK139&gt;=11,Fixo/30*FQ$4+(BI139+BK139-10)*Crechee/30*FQ$4,0),IF(C136=2,IF(BJ136+BJ137+BJ138+BJ139+BL136+BL137+BL138+BL139=1,Cadeirante/30*FQ$4,IF(BJ136+BJ137+BJ138+BJ139+BL136+BL137+BL138+BL139=2,Fixo/30*FQ$4,IF(BJ136+BJ137+BJ138+BJ139+BL136+BL137+BL138+BL139&gt;2,Fixo/30*FQ$4+(BJ136+BJ137+BJ138+BJ139+BL136+BL137+BL138+BL139-2)*Cadeirante/30*FQ$4)))+(BI136+BI137+BI138+BK136+BK137+BK138)*Percapita/30*FQ$4+(BI139+BK139)*Crechee/30*FQ$4,IF(C136=1,IF(BI136+BI137+BI138+BJ136+BJ137+BJ138+BK136+BK137+BK138+BL136+BL137+BL138&lt;=15,(BI136+BI137+BI138+BK136+BK137+BK138)*Percapita/30*FQ$4,IF(BI136+BI137+BI138+BJ136+BJ137+BJ138+BK136+BK137+BK138+BL136+BL137+BL138&gt;=16,Fixo/30*FQ$4+(BI136+BI137+BI138+BJ136+BJ137+BJ138+BK136+BK137+BK138+BL136+BL137-16)*Percapita/30*FQ$4))))))</f>
        <v>0</v>
      </c>
      <c r="FR136" s="177">
        <f>IF(C136=4,SUM(BM136+BM137+BM138+BO136+BO137+BO138)*Percapita/30*FR$4+(BN136+BN137+BN138+BP136+BP137+BP138)*Cadeirante/30*FR$4,IF(C136=3,IF(BM139+BO139=10,Fixo/30*FR$4+(BM136+BM137+BM138+BO136+BO137+BO138)*Percapita/30*FR$4+(BN139+BP139)*Cadeirante/30*FR$4,IF(BM139+BO139&lt;=9,(BM139+BO139)*Crechee/30*FR$4)+(BN139+BP139)*Cadeirante/30*FR$4+(BM136+BM137+BM138+BO136+BO137+BO138)*Percapita/30*FR$4)+IF(BM139+BO139&gt;=11,Fixo/30*FR$4+(BM139+BO139-10)*Crechee/30*FR$4,0),IF(C136=2,IF(BN136+BN137+BN138+BN139+BP136+BP137+BP138+BP139=1,Cadeirante/30*FR$4,IF(BN136+BN137+BN138+BN139+BP136+BP137+BP138+BP139=2,Fixo/30*FR$4,IF(BN136+BN137+BN138+BN139+BP136+BP137+BP138+BP139&gt;2,Fixo/30*FR$4+(BN136+BN137+BN138+BN139+BP136+BP137+BP138+BP139-2)*Cadeirante/30*FR$4)))+(BM136+BM137+BM138+BO136+BO137+BO138)*Percapita/30*FR$4+(BM139+BO139)*Crechee/30*FR$4,IF(C136=1,IF(BM136+BM137+BM138+BN136+BN137+BN138+BO136+BO137+BO138+BP136+BP137+BP138&lt;=15,(BM136+BM137+BM138+BO136+BO137+BO138)*Percapita/30*FR$4,IF(BM136+BM137+BM138+BN136+BN137+BN138+BO136+BO137+BO138+BP136+BP137+BP138&gt;=16,Fixo/30*FR$4+(BM136+BM137+BM138+BN136+BN137+BN138+BO136+BO137+BO138+BP136+BP137-16)*Percapita/30*FR$4))))))</f>
        <v>0</v>
      </c>
      <c r="FS136" s="177">
        <f>IF(C136=4,SUM(BQ136+BQ137+BQ138+BS136+BS137+BS138)*Percapita/30*FS$4+(BR136+BR137+BR138+BT136+BT137+BT138)*Cadeirante/30*FS$4,IF(C136=3,IF(BQ139+BS139=10,Fixo/30*FS$4+(BQ136+BQ137+BQ138+BS136+BS137+BS138)*Percapita/30*FS$4+(BR139+BT139)*Cadeirante/30*FS$4,IF(BQ139+BS139&lt;=9,(BQ139+BS139)*Crechee/30*FS$4)+(BR139+BT139)*Cadeirante/30*FS$4+(BQ136+BQ137+BQ138+BS136+BS137+BS138)*Percapita/30*FS$4)+IF(BQ139+BS139&gt;=11,Fixo/30*FS$4+(BQ139+BS139-10)*Crechee/30*FS$4,0),IF(C136=2,IF(BR136+BR137+BR138+BR139+BT136+BT137+BT138+BT139=1,Cadeirante/30*FS$4,IF(BR136+BR137+BR138+BR139+BT136+BT137+BT138+BT139=2,Fixo/30*FS$4,IF(BR136+BR137+BR138+BR139+BT136+BT137+BT138+BT139&gt;2,Fixo/30*FS$4+(BR136+BR137+BR138+BR139+BT136+BT137+BT138+BT139-2)*Cadeirante/30*FS$4)))+(BQ136+BQ137+BQ138+BS136+BS137+BS138)*Percapita/30*FS$4+(BQ139+BS139)*Crechee/30*FS$4,IF(C136=1,IF(BQ136+BQ137+BQ138+BR136+BR137+BR138+BS136+BS137+BS138+BT136+BT137+BT138&lt;=15,(BQ136+BQ137+BQ138+BS136+BS137+BS138)*Percapita/30*FS$4,IF(BQ136+BQ137+BQ138+BR136+BR137+BR138+BS136+BS137+BS138+BT136+BT137+BT138&gt;=16,Fixo/30*FS$4+(BQ136+BQ137+BQ138+BR136+BR137+BR138+BS136+BS137+BS138+BT136+BT137-16)*Percapita/30*FS$4))))))</f>
        <v>0</v>
      </c>
      <c r="FT136" s="177">
        <f>IF(C136=4,SUM(BU136+BU137+BU138+BW136+BW137+BW138)*Percapita/30*FT$4+(BV136+BV137+BV138+BX136+BX137+BX138)*Cadeirante/30*FT$4,IF(C136=3,IF(BU139+BW139=10,Fixo/30*FT$4+(BU136+BU137+BU138+BW136+BW137+BW138)*Percapita/30*FT$4+(BV139+BX139)*Cadeirante/30*FT$4,IF(BU139+BW139&lt;=9,(BU139+BW139)*Crechee/30*FT$4)+(BV139+BX139)*Cadeirante/30*FT$4+(BU136+BU137+BU138+BW136+BW137+BW138)*Percapita/30*FT$4)+IF(BU139+BW139&gt;=11,Fixo/30*FT$4+(BU139+BW139-10)*Crechee/30*FT$4,0),IF(C136=2,IF(BV136+BV137+BV138+BV139+BX136+BX137+BX138+BX139=1,Cadeirante/30*FT$4,IF(BV136+BV137+BV138+BV139+BX136+BX137+BX138+BX139=2,Fixo/30*FT$4,IF(BV136+BV137+BV138+BV139+BX136+BX137+BX138+BX139&gt;2,Fixo/30*FT$4+(BV136+BV137+BV138+BV139+BX136+BX137+BX138+BX139-2)*Cadeirante/30*FT$4)))+(BU136+BU137+BU138+BW136+BW137+BW138)*Percapita/30*FT$4+(BU139+BW139)*Crechee/30*FT$4,IF(C136=1,IF(BU136+BU137+BU138+BV136+BV137+BV138+BW136+BW137+BW138+BX136+BX137+BX138&lt;=15,(BU136+BU137+BU138+BW136+BW137+BW138)*Percapita/30*FT$4,IF(BU136+BU137+BU138+BV136+BV137+BV138+BW136+BW137+BW138+BX136+BX137+BX138&gt;=16,Fixo/30*FT$4+(BU136+BU137+BU138+BV136+BV137+BV138+BW136+BW137+BW138+BX136+BX137-16)*Percapita/30*FT$4))))))</f>
        <v>0</v>
      </c>
      <c r="FU136" s="177">
        <f>IF(C136=4,SUM(BY136+BY137+BY138+CA136+CA137+CA138)*Percapita/30*FU$4+(BZ136+BZ137+BZ138+CB136+CB137+CB138)*Cadeirante/30*FU$4,IF(C136=3,IF(BY139+CA139=10,Fixo/30*FU$4+(BY136+BY137+BY138+CA136+CA137+CA138)*Percapita/30*FU$4+(BZ139+CB139)*Cadeirante/30*FU$4,IF(BY139+CA139&lt;=9,(BY139+CA139)*Crechee/30*FU$4)+(BZ139+CB139)*Cadeirante/30*FU$4+(BY136+BY137+BY138+CA136+CA137+CA138)*Percapita/30*FU$4)+IF(BY139+CA139&gt;=11,Fixo/30*FU$4+(BY139+CA139-10)*Crechee/30*FU$4,0),IF(C136=2,IF(BZ136+BZ137+BZ138+BZ139+CB136+CB137+CB138+CB139=1,Cadeirante/30*FU$4,IF(BZ136+BZ137+BZ138+BZ139+CB136+CB137+CB138+CB139=2,Fixo/30*FU$4,IF(BZ136+BZ137+BZ138+BZ139+CB136+CB137+CB138+CB139&gt;2,Fixo/30*FU$4+(BZ136+BZ137+BZ138+BZ139+CB136+CB137+CB138+CB139-2)*Cadeirante/30*FU$4)))+(BY136+BY137+BY138+CA136+CA137+CA138)*Percapita/30*FU$4+(BY139+CA139)*Crechee/30*FU$4,IF(C136=1,IF(BY136+BY137+BY138+BZ136+BZ137+BZ138+CA136+CA137+CA138+CB136+CB137+CB138&lt;=15,(BY136+BY137+BY138+CA136+CA137+CA138)*Percapita/30*FU$4,IF(BY136+BY137+BY138+BZ136+BZ137+BZ138+CA136+CA137+CA138+CB136+CB137+CB138&gt;=16,Fixo/30*FU$4+(BY136+BY137+BY138+BZ136+BZ137+BZ138+CA136+CA137+CA138+CB136+CB137-16)*Percapita/30*FU$4))))))</f>
        <v>0</v>
      </c>
      <c r="FV136" s="177">
        <f>IF(C136=4,SUM(CC136+CC137+CC138+CE136+CE137+CE138)*Percapita/30*FV$4+(CD136+CD137+CD138+CF136+CF137+CF138)*Cadeirante/30*FV$4,IF(C136=3,IF(CC139+CE139=10,Fixo/30*FV$4+(CC136+CC137+CC138+CE136+CE137+CE138)*Percapita/30*FV$4+(CD139+CF139)*Cadeirante/30*FV$4,IF(CC139+CE139&lt;=9,(CC139+CE139)*Crechee/30*FV$4)+(CD139+CF139)*Cadeirante/30*FV$4+(CC136+CC137+CC138+CE136+CE137+CE138)*Percapita/30*FV$4)+IF(CC139+CE139&gt;=11,Fixo/30*FV$4+(CC139+CE139-10)*Crechee/30*FV$4,0),IF(C136=2,IF(CD136+CD137+CD138+CD139+CF136+CF137+CF138+CF139=1,Cadeirante/30*FV$4,IF(CD136+CD137+CD138+CD139+CF136+CF137+CF138+CF139=2,Fixo/30*FV$4,IF(CD136+CD137+CD138+CD139+CF136+CF137+CF138+CF139&gt;2,Fixo/30*FV$4+(CD136+CD137+CD138+CD139+CF136+CF137+CF138+CF139-2)*Cadeirante/30*FV$4)))+(CC136+CC137+CC138+CE136+CE137+CE138)*Percapita/30*FV$4+(CC139+CE139)*Crechee/30*FV$4,IF(C136=1,IF(CC136+CC137+CC138+CD136+CD137+CD138+CE136+CE137+CE138+CF136+CF137+CF138&lt;=15,(CC136+CC137+CC138+CE136+CE137+CE138)*Percapita/30*FV$4,IF(CC136+CC137+CC138+CD136+CD137+CD138+CE136+CE137+CE138+CF136+CF137+CF138&gt;=16,Fixo/30*FV$4+(CC136+CC137+CC138+CD136+CD137+CD138+CE136+CE137+CE138+CF136+CF137-16)*Percapita/30*FV$4))))))</f>
        <v>0</v>
      </c>
      <c r="FW136" s="177">
        <f>IF(C136=4,SUM(CG136+CG137+CG138+CI136+CI137+CI138)*Percapita/30*FW$4+(CH136+CH137+CH138+CJ136+CJ137+CJ138)*Cadeirante/30*FW$4,IF(C136=3,IF(CG139+CI139=10,Fixo/30*FW$4+(CG136+CG137+CG138+CI136+CI137+CI138)*Percapita/30*FW$4+(CH139+CJ139)*Cadeirante/30*FW$4,IF(CG139+CI139&lt;=9,(CG139+CI139)*Crechee/30*FW$4)+(CH139+CJ139)*Cadeirante/30*FW$4+(CG136+CG137+CG138+CI136+CI137+CI138)*Percapita/30*FW$4)+IF(CG139+CI139&gt;=11,Fixo/30*FW$4+(CG139+CI139-10)*Crechee/30*FW$4,0),IF(C136=2,IF(CH136+CH137+CH138+CH139+CJ136+CJ137+CJ138+CJ139=1,Cadeirante/30*FW$4,IF(CH136+CH137+CH138+CH139+CJ136+CJ137+CJ138+CJ139=2,Fixo/30*FW$4,IF(CH136+CH137+CH138+CH139+CJ136+CJ137+CJ138+CJ139&gt;2,Fixo/30*FW$4+(CH136+CH137+CH138+CH139+CJ136+CJ137+CJ138+CJ139-2)*Cadeirante/30*FW$4)))+(CG136+CG137+CG138+CI136+CI137+CI138)*Percapita/30*FW$4+(CG139+CI139)*Crechee/30*FW$4,IF(C136=1,IF(CG136+CG137+CG138+CH136+CH137+CH138+CI136+CI137+CI138+CJ136+CJ137+CJ138&lt;=15,(CG136+CG137+CG138+CI136+CI137+CI138)*Percapita/30*FW$4,IF(CG136+CG137+CG138+CH136+CH137+CH138+CI136+CI137+CI138+CJ136+CJ137+CJ138&gt;=16,Fixo/30*FW$4+(CG136+CG137+CG138+CH136+CH137+CH138+CI136+CI137+CI138+CJ136+CJ137-16)*Percapita/30*FW$4))))))</f>
        <v>0</v>
      </c>
      <c r="FX136" s="177">
        <f>IF(C136=4,SUM(CK136+CK137+CK138+CM136+CM137+CM138)*Percapita/30*FX$4+(CL136+CL137+CL138+CN136+CN137+CN138)*Cadeirante/30*FX$4,IF(C136=3,IF(CK139+CM139=10,Fixo/30*FX$4+(CK136+CK137+CK138+CM136+CM137+CM138)*Percapita/30*FX$4+(CL139+CN139)*Cadeirante/30*FX$4,IF(CK139+CM139&lt;=9,(CK139+CM139)*Crechee/30*FX$4)+(CL139+CN139)*Cadeirante/30*FX$4+(CK136+CK137+CK138+CM136+CM137+CM138)*Percapita/30*FX$4)+IF(CK139+CM139&gt;=11,Fixo/30*FX$4+(CK139+CM139-10)*Crechee/30*FX$4,0),IF(C136=2,IF(CL136+CL137+CL138+CL139+CN136+CN137+CN138+CN139=1,Cadeirante/30*FX$4,IF(CL136+CL137+CL138+CL139+CN136+CN137+CN138+CN139=2,Fixo/30*FX$4,IF(CL136+CL137+CL138+CL139+CN136+CN137+CN138+CN139&gt;2,Fixo/30*FX$4+(CL136+CL137+CL138+CL139+CN136+CN137+CN138+CN139-2)*Cadeirante/30*FX$4)))+(CK136+CK137+CK138+CM136+CM137+CM138)*Percapita/30*FX$4+(CK139+CM139)*Crechee/30*FX$4,IF(C136=1,IF(CK136+CK137+CK138+CL136+CL137+CL138+CM136+CM137+CM138+CN136+CN137+CN138&lt;=15,(CK136+CK137+CK138+CM136+CM137+CM138)*Percapita/30*FX$4,IF(CK136+CK137+CK138+CL136+CL137+CL138+CM136+CM137+CM138+CN136+CN137+CN138&gt;=16,Fixo/30*FX$4+(CK136+CK137+CK138+CL136+CL137+CL138+CM136+CM137+CM138+CN136+CN137-16)*Percapita/30*FX$4))))))</f>
        <v>0</v>
      </c>
      <c r="FY136" s="177">
        <f>IF(C136=4,SUM(CO136+CO137+CO138+CQ136+CQ137+CQ138)*Percapita/30*FY$4+(CP136+CP137+CP138+CR136+CR137+CR138)*Cadeirante/30*FY$4,IF(C136=3,IF(CO139+CQ139=10,Fixo/30*FY$4+(CO136+CO137+CO138+CQ136+CQ137+CQ138)*Percapita/30*FY$4+(CP139+CR139)*Cadeirante/30*FY$4,IF(CO139+CQ139&lt;=9,(CO139+CQ139)*Crechee/30*FY$4)+(CP139+CR139)*Cadeirante/30*FY$4+(CO136+CO137+CO138+CQ136+CQ137+CQ138)*Percapita/30*FY$4)+IF(CO139+CQ139&gt;=11,Fixo/30*FY$4+(CO139+CQ139-10)*Crechee/30*FY$4,0),IF(C136=2,IF(CP136+CP137+CP138+CP139+CR136+CR137+CR138+CR139=1,Cadeirante/30*FY$4,IF(CP136+CP137+CP138+CP139+CR136+CR137+CR138+CR139=2,Fixo/30*FY$4,IF(CP136+CP137+CP138+CP139+CR136+CR137+CR138+CR139&gt;2,Fixo/30*FY$4+(CP136+CP137+CP138+CP139+CR136+CR137+CR138+CR139-2)*Cadeirante/30*FY$4)))+(CO136+CO137+CO138+CQ136+CQ137+CQ138)*Percapita/30*FY$4+(CO139+CQ139)*Crechee/30*FY$4,IF(C136=1,IF(CO136+CO137+CO138+CP136+CP137+CP138+CQ136+CQ137+CQ138+CR136+CR137+CR138&lt;=15,(CO136+CO137+CO138+CQ136+CQ137+CQ138)*Percapita/30*FY$4,IF(CO136+CO137+CO138+CP136+CP137+CP138+CQ136+CQ137+CQ138+CR136+CR137+CR138&gt;=16,Fixo/30*FY$4+(CO136+CO137+CO138+CP136+CP137+CP138+CQ136+CQ137+CQ138+CR136+CR137-16)*Percapita/30*FY$4))))))</f>
        <v>0</v>
      </c>
      <c r="FZ136" s="177">
        <f>IF(C136=4,SUM(CS136+CS137+CS138+CU136+CU137+CU138)*Percapita/30*FZ$4+(CT136+CT137+CT138+CV136+CV137+CV138)*Cadeirante/30*FZ$4,IF(C136=3,IF(CS139+CU139=10,Fixo/30*FZ$4+(CS136+CS137+CS138+CU136+CU137+CU138)*Percapita/30*FZ$4+(CT139+CV139)*Cadeirante/30*FZ$4,IF(CS139+CU139&lt;=9,(CS139+CU139)*Crechee/30*FZ$4)+(CT139+CV139)*Cadeirante/30*FZ$4+(CS136+CS137+CS138+CU136+CU137+CU138)*Percapita/30*FZ$4)+IF(CS139+CU139&gt;=11,Fixo/30*FZ$4+(CS139+CU139-10)*Crechee/30*FZ$4,0),IF(C136=2,IF(CT136+CT137+CT138+CT139+CV136+CV137+CV138+CV139=1,Cadeirante/30*FZ$4,IF(CT136+CT137+CT138+CT139+CV136+CV137+CV138+CV139=2,Fixo/30*FZ$4,IF(CT136+CT137+CT138+CT139+CV136+CV137+CV138+CV139&gt;2,Fixo/30*FZ$4+(CT136+CT137+CT138+CT139+CV136+CV137+CV138+CV139-2)*Cadeirante/30*FZ$4)))+(CS136+CS137+CS138+CU136+CU137+CU138)*Percapita/30*FZ$4+(CS139+CU139)*Crechee/30*FZ$4,IF(C136=1,IF(CS136+CS137+CS138+CT136+CT137+CT138+CU136+CU137+CU138+CV136+CV137+CV138&lt;=15,(CS136+CS137+CS138+CU136+CU137+CU138)*Percapita/30*FZ$4,IF(CS136+CS137+CS138+CT136+CT137+CT138+CU136+CU137+CU138+CV136+CV137+CV138&gt;=16,Fixo/30*FZ$4+(CS136+CS137+CS138+CT136+CT137+CT138+CU136+CU137+CU138+CV136+CV137-16)*Percapita/30*FZ$4))))))</f>
        <v>0</v>
      </c>
      <c r="GA136" s="177">
        <f>IF(C136=4,SUM(CW136+CW137+CW138+CY136+CY137+CY138)*Percapita/30*GA$4+(CX136+CX137+CX138+CZ136+CZ137+CZ138)*Cadeirante/30*GA$4,IF(C136=3,IF(CW139+CY139=10,Fixo/30*GA$4+(CW136+CW137+CW138+CY136+CY137+CY138)*Percapita/30*GA$4+(CX139+CZ139)*Cadeirante/30*GA$4,IF(CW139+CY139&lt;=9,(CW139+CY139)*Crechee/30*GA$4)+(CX139+CZ139)*Cadeirante/30*GA$4+(CW136+CW137+CW138+CY136+CY137+CY138)*Percapita/30*GA$4)+IF(CW139+CY139&gt;=11,Fixo/30*GA$4+(CW139+CY139-10)*Crechee/30*GA$4,0),IF(C136=2,IF(CX136+CX137+CX138+CX139+CZ136+CZ137+CZ138+CZ139=1,Cadeirante/30*GA$4,IF(CX136+CX137+CX138+CX139+CZ136+CZ137+CZ138+CZ139=2,Fixo/30*GA$4,IF(CX136+CX137+CX138+CX139+CZ136+CZ137+CZ138+CZ139&gt;2,Fixo/30*GA$4+(CX136+CX137+CX138+CX139+CZ136+CZ137+CZ138+CZ139-2)*Cadeirante/30*GA$4)))+(CW136+CW137+CW138+CY136+CY137+CY138)*Percapita/30*GA$4+(CW139+CY139)*Crechee/30*GA$4,IF(C136=1,IF(CW136+CW137+CW138+CX136+CX137+CX138+CY136+CY137+CY138+CZ136+CZ137+CZ138&lt;=15,(CW136+CW137+CW138+CY136+CY137+CY138)*Percapita/30*GA$4,IF(CW136+CW137+CW138+CX136+CX137+CX138+CY136+CY137+CY138+CZ136+CZ137+CZ138&gt;=16,Fixo/30*GA$4+(CW136+CW137+CW138+CX136+CX137+CX138+CY136+CY137+CY138+CZ136+CZ137-16)*Percapita/30*GA$4))))))</f>
        <v>0</v>
      </c>
      <c r="GB136" s="177">
        <f>IF(C136=4,SUM(DA136+DA137+DA138+DC136+DC137+DC138)*Percapita/30*GB$4+(DB136+DB137+DB138+DD136+DD137+DD138)*Cadeirante/30*GB$4,IF(C136=3,IF(DA139+DC139=10,Fixo/30*GB$4+(DA136+DA137+DA138+DC136+DC137+DC138)*Percapita/30*GB$4+(DB139+DD139)*Cadeirante/30*GB$4,IF(DA139+DC139&lt;=9,(DA139+DC139)*Crechee/30*GB$4)+(DB139+DD139)*Cadeirante/30*GB$4+(DA136+DA137+DA138+DC136+DC137+DC138)*Percapita/30*GB$4)+IF(DA139+DC139&gt;=11,Fixo/30*GB$4+(DA139+DC139-10)*Crechee/30*GB$4,0),IF(C136=2,IF(DB136+DB137+DB138+DB139+DD136+DD137+DD138+DD139=1,Cadeirante/30*GB$4,IF(DB136+DB137+DB138+DB139+DD136+DD137+DD138+DD139=2,Fixo/30*GB$4,IF(DB136+DB137+DB138+DB139+DD136+DD137+DD138+DD139&gt;2,Fixo/30*GB$4+(DB136+DB137+DB138+DB139+DD136+DD137+DD138+DD139-2)*Cadeirante/30*GB$4)))+(DA136+DA137+DA138+DC136+DC137+DC138)*Percapita/30*GB$4+(DA139+DC139)*Crechee/30*GB$4,IF(C136=1,IF(DA136+DA137+DA138+DB136+DB137+DB138+DC136+DC137+DC138+DD136+DD137+DD138&lt;=15,(DA136+DA137+DA138+DC136+DC137+DC138)*Percapita/30*GB$4,IF(DA136+DA137+DA138+DB136+DB137+DB138+DC136+DC137+DC138+DD136+DD137+DD138&gt;=16,Fixo/30*GB$4+(DA136+DA137+DA138+DB136+DB137+DB138+DC136+DC137+DC138+DD136+DD137-16)*Percapita/30*GB$4))))))</f>
        <v>0</v>
      </c>
      <c r="GC136" s="177">
        <f>IF(C136=4,SUM(DE136+DE137+DE138+DG136+DG137+DG138)*Percapita/30*GC$4+(DF136+DF137+DF138+DH136+DH137+DH138)*Cadeirante/30*GC$4,IF(C136=3,IF(DE139+DG139=10,Fixo/30*GC$4+(DE136+DE137+DE138+DG136+DG137+DG138)*Percapita/30*GC$4+(DF139+DH139)*Cadeirante/30*GC$4,IF(DE139+DG139&lt;=9,(DE139+DG139)*Crechee/30*GC$4)+(DF139+DH139)*Cadeirante/30*GC$4+(DE136+DE137+DE138+DG136+DG137+DG138)*Percapita/30*GC$4)+IF(DE139+DG139&gt;=11,Fixo/30*GC$4+(DE139+DG139-10)*Crechee/30*GC$4,0),IF(C136=2,IF(DF136+DF137+DF138+DF139+DH136+DH137+DH138+DH139=1,Cadeirante/30*GC$4,IF(DF136+DF137+DF138+DF139+DH136+DH137+DH138+DH139=2,Fixo/30*GC$4,IF(DF136+DF137+DF138+DF139+DH136+DH137+DH138+DH139&gt;2,Fixo/30*GC$4+(DF136+DF137+DF138+DF139+DH136+DH137+DH138+DH139-2)*Cadeirante/30*GC$4)))+(DE136+DE137+DE138+DG136+DG137+DG138)*Percapita/30*GC$4+(DE139+DG139)*Crechee/30*GC$4,IF(C136=1,IF(DE136+DE137+DE138+DF136+DF137+DF138+DG136+DG137+DG138+DH136+DH137+DH138&lt;=15,(DE136+DE137+DE138+DG136+DG137+DG138)*Percapita/30*GC$4,IF(DE136+DE137+DE138+DF136+DF137+DF138+DG136+DG137+DG138+DH136+DH137+DH138&gt;=16,Fixo/30*GC$4+(DE136+DE137+DE138+DF136+DF137+DF138+DG136+DG137+DG138+DH136+DH137-16)*Percapita/30*GC$4))))))</f>
        <v>0</v>
      </c>
      <c r="GD136" s="177">
        <f>IF(C136=4,SUM(DI136+DI137+DI138+DK136+DK137+DK138)*Percapita/30*GD$4+(DJ136+DJ137+DJ138+DL136+DL137+DL138)*Cadeirante/30*GD$4,IF(C136=3,IF(DI139+DK139=10,Fixo/30*GD$4+(DI136+DI137+DI138+DK136+DK137+DK138)*Percapita/30*GD$4+(DJ139+DL139)*Cadeirante/30*GD$4,IF(DI139+DK139&lt;=9,(DI139+DK139)*Crechee/30*GD$4)+(DJ139+DL139)*Cadeirante/30*GD$4+(DI136+DI137+DI138+DK136+DK137+DK138)*Percapita/30*GD$4)+IF(DI139+DK139&gt;=11,Fixo/30*GD$4+(DI139+DK139-10)*Crechee/30*GD$4,0),IF(C136=2,IF(DJ136+DJ137+DJ138+DJ139+DL136+DL137+DL138+DL139=1,Cadeirante/30*GD$4,IF(DJ136+DJ137+DJ138+DJ139+DL136+DL137+DL138+DL139=2,Fixo/30*GD$4,IF(DJ136+DJ137+DJ138+DJ139+DL136+DL137+DL138+DL139&gt;2,Fixo/30*GD$4+(DJ136+DJ137+DJ138+DJ139+DL136+DL137+DL138+DL139-2)*Cadeirante/30*GD$4)))+(DI136+DI137+DI138+DK136+DK137+DK138)*Percapita/30*GD$4+(DI139+DK139)*Crechee/30*GD$4,IF(C136=1,IF(DI136+DI137+DI138+DJ136+DJ137+DJ138+DK136+DK137+DK138+DL136+DL137+DL138&lt;=15,(DI136+DI137+DI138+DK136+DK137+DK138)*Percapita/30*GD$4,IF(DI136+DI137+DI138+DJ136+DJ137+DJ138+DK136+DK137+DK138+DL136+DL137+DL138&gt;=16,Fixo/30*GD$4+(DI136+DI137+DI138+DJ136+DJ137+DJ138+DK136+DK137+DK138+DL136+DL137-16)*Percapita/30*GD$4))))))</f>
        <v>0</v>
      </c>
      <c r="GE136" s="177">
        <f>IF(C136=4,SUM(DM136+DM137+DM138+DO136+DO137+DO138)*Percapita/30*GE$4+(DN136+DN137+DN138+DP136+DP137+DP138)*Cadeirante/30*GE$4,IF(C136=3,IF(DM139+DO139=10,Fixo/30*GE$4+(DM136+DM137+DM138+DO136+DO137+DO138)*Percapita/30*GE$4+(DN139+DP139)*Cadeirante/30*GE$4,IF(DM139+DO139&lt;=9,(DM139+DO139)*Crechee/30*GE$4)+(DN139+DP139)*Cadeirante/30*GE$4+(DM136+DM137+DM138+DO136+DO137+DO138)*Percapita/30*GE$4)+IF(DM139+DO139&gt;=11,Fixo/30*GE$4+(DM139+DO139-10)*Crechee/30*GE$4,0),IF(C136=2,IF(DN136+DN137+DN138+DN139+DP136+DP137+DP138+DP139=1,Cadeirante/30*GE$4,IF(DN136+DN137+DN138+DN139+DP136+DP137+DP138+DP139=2,Fixo/30*GE$4,IF(DN136+DN137+DN138+DN139+DP136+DP137+DP138+DP139&gt;2,Fixo/30*GE$4+(DN136+DN137+DN138+DN139+DP136+DP137+DP138+DP139-2)*Cadeirante/30*GE$4)))+(DM136+DM137+DM138+DO136+DO137+DO138)*Percapita/30*GE$4+(DM139+DO139)*Crechee/30*GE$4,IF(C136=1,IF(DM136+DM137+DM138+DN136+DN137+DN138+DO136+DO137+DO138+DP136+DP137+DP138&lt;=15,(DM136+DM137+DM138+DO136+DO137+DO138)*Percapita/30*GE$4,IF(DM136+DM137+DM138+DN136+DN137+DN138+DO136+DO137+DO138+DP136+DP137+DP138&gt;=16,Fixo/30*GE$4+(DM136+DM137+DM138+DN136+DN137+DN138+DO136+DO137+DO138+DP136+DP137-16)*Percapita/30*GE$4))))))</f>
        <v>0</v>
      </c>
      <c r="GF136" s="177">
        <f>IF(C136=4,SUM(DQ136+DQ137+DQ138+DS136+DS137+DS138)*Percapita/30*GF$4+(DR136+DR137+DR138+DT136+DT137+DT138)*Cadeirante/30*GF$4,IF(C136=3,IF(DQ139+DS139=10,Fixo/30*GF$4+(DQ136+DQ137+DQ138+DS136+DS137+DS138)*Percapita/30*GF$4+(DR139+DT139)*Cadeirante/30*GF$4,IF(DQ139+DS139&lt;=9,(DQ139+DS139)*Crechee/30*GF$4)+(DR139+DT139)*Cadeirante/30*GF$4+(DQ136+DQ137+DQ138+DS136+DS137+DS138)*Percapita/30*GF$4)+IF(DQ139+DS139&gt;=11,Fixo/30*GF$4+(DQ139+DS139-10)*Crechee/30*GF$4,0),IF(C136=2,IF(DR136+DR137+DR138+DR139+DT136+DT137+DT138+DT139=1,Cadeirante/30*GF$4,IF(DR136+DR137+DR138+DR139+DT136+DT137+DT138+DT139=2,Fixo/30*GF$4,IF(DR136+DR137+DR138+DR139+DT136+DT137+DT138+DT139&gt;2,Fixo/30*GF$4+(DR136+DR137+DR138+DR139+DT136+DT137+DT138+DT139-2)*Cadeirante/30*GF$4)))+(DQ136+DQ137+DQ138+DS136+DS137+DS138)*Percapita/30*GF$4+(DQ139+DS139)*Crechee/30*GF$4,IF(C136=1,IF(DQ136+DQ137+DQ138+DR136+DR137+DR138+DS136+DS137+DS138+DT136+DT137+DT138&lt;=15,(DQ136+DQ137+DQ138+DS136+DS137+DS138)*Percapita/30*GF$4,IF(DQ136+DQ137+DQ138+DR136+DR137+DR138+DS136+DS137+DS138+DT136+DT137+DT138&gt;=16,Fixo/30*GF$4+(DQ136+DQ137+DQ138+DR136+DR137+DR138+DS136+DS137+DS138+DT136+DT137-16)*Percapita/30*GF$4))))))</f>
        <v>0</v>
      </c>
      <c r="GG136" s="177">
        <f>IF(C136=4,SUM(DU136+DU137+DU138+DW136+DW137+DW138)*Percapita/30*GG$4+(DV136+DV137+DV138+DX136+DX137+DX138)*Cadeirante/30*GG$4,IF(C136=3,IF(DU139+DW139=10,Fixo/30*GG$4+(DU136+DU137+DU138+DW136+DW137+DW138)*Percapita/30*GG$4+(DV139+DX139)*Cadeirante/30*GG$4,IF(DU139+DW139&lt;=9,(DU139+DW139)*Crechee/30*GG$4)+(DV139+DX139)*Cadeirante/30*GG$4+(DU136+DU137+DU138+DW136+DW137+DW138)*Percapita/30*GG$4)+IF(DU139+DW139&gt;=11,Fixo/30*GG$4+(DU139+DW139-10)*Crechee/30*GG$4,0),IF(C136=2,IF(DV136+DV137+DV138+DV139+DX136+DX137+DX138+DX139=1,Cadeirante/30*GG$4,IF(DV136+DV137+DV138+DV139+DX136+DX137+DX138+DX139=2,Fixo/30*GG$4,IF(DV136+DV137+DV138+DV139+DX136+DX137+DX138+DX139&gt;2,Fixo/30*GG$4+(DV136+DV137+DV138+DV139+DX136+DX137+DX138+DX139-2)*Cadeirante/30*GG$4)))+(DU136+DU137+DU138+DW136+DW137+DW138)*Percapita/30*GG$4+(DU139+DW139)*Crechee/30*GG$4,IF(C136=1,IF(DU136+DU137+DU138+DV136+DV137+DV138+DW136+DW137+DW138+DX136+DX137+DX138&lt;=15,(DU136+DU137+DU138+DW136+DW137+DW138)*Percapita/30*GG$4,IF(DU136+DU137+DU138+DV136+DV137+DV138+DW136+DW137+DW138+DX136+DX137+DX138&gt;=16,Fixo/30*GG$4+(DU136+DU137+DU138+DV136+DV137+DV138+DW136+DW137+DW138+DX136+DX137-16)*Percapita/30*GG$4))))))</f>
        <v>0</v>
      </c>
      <c r="GH136" s="177">
        <f>IF(C136=4,SUM(DY136+DY137+DY138+EA136+EA137+EA138)*Percapita/30*GH$4+(DZ136+DZ137+DZ138+EB136+EB137+EB138)*Cadeirante/30*GH$4,IF(C136=3,IF(DY139+EA139=10,Fixo/30*GH$4+(DY136+DY137+DY138+EA136+EA137+EA138)*Percapita/30*GH$4+(DZ139+EB139)*Cadeirante/30*GH$4,IF(DY139+EA139&lt;=9,(DY139+EA139)*Crechee/30*GH$4)+(DZ139+EB139)*Cadeirante/30*GH$4+(DY136+DY137+DY138+EA136+EA137+EA138)*Percapita/30*GH$4)+IF(DY139+EA139&gt;=11,Fixo/30*GH$4+(DY139+EA139-10)*Crechee/30*GH$4,0),IF(C136=2,IF(DZ136+DZ137+DZ138+DZ139+EB136+EB137+EB138+EB139=1,Cadeirante/30*GH$4,IF(DZ136+DZ137+DZ138+DZ139+EB136+EB137+EB138+EB139=2,Fixo/30*GH$4,IF(DZ136+DZ137+DZ138+DZ139+EB136+EB137+EB138+EB139&gt;2,Fixo/30*GH$4+(DZ136+DZ137+DZ138+DZ139+EB136+EB137+EB138+EB139-2)*Cadeirante/30*GH$4)))+(DY136+DY137+DY138+EA136+EA137+EA138)*Percapita/30*GH$4+(DY139+EA139)*Crechee/30*GH$4,IF(C136=1,IF(DY136+DY137+DY138+DZ136+DZ137+DZ138+EA136+EA137+EA138+EB136+EB137+EB138&lt;=15,(DY136+DY137+DY138+EA136+EA137+EA138)*Percapita/30*GH$4,IF(DY136+DY137+DY138+DZ136+DZ137+DZ138+EA136+EA137+EA138+EB136+EB137+EB138&gt;=16,Fixo/30*GH$4+(DY136+DY137+DY138+DZ136+DZ137+DZ138+EA136+EA137+EA138+EB136+EB137-16)*Percapita/30*GH$4))))))</f>
        <v>0</v>
      </c>
      <c r="GI136" s="177">
        <f>IF(C136=4,SUM(EC136+EC137+EC138+EE136+EE137+EE138)*Percapita/30*GI$4+(ED136+ED137+ED138+EF136+EF137+EF138)*Cadeirante/30*GI$4,IF(C136=3,IF(EC139+EE139=10,Fixo/30*GI$4+(EC136+EC137+EC138+EE136+EE137+EE138)*Percapita/30*GI$4+(ED139+EF139)*Cadeirante/30*GI$4,IF(EC139+EE139&lt;=9,(EC139+EE139)*Crechee/30*GI$4)+(ED139+EF139)*Cadeirante/30*GI$4+(EC136+EC137+EC138+EE136+EE137+EE138)*Percapita/30*GI$4)+IF(EC139+EE139&gt;=11,Fixo/30*GI$4+(EC139+EE139-10)*Crechee/30*GI$4,0),IF(C136=2,IF(ED136+ED137+ED138+ED139+EF136+EF137+EF138+EF139=1,Cadeirante/30*GI$4,IF(ED136+ED137+ED138+ED139+EF136+EF137+EF138+EF139=2,Fixo/30*GI$4,IF(ED136+ED137+ED138+ED139+EF136+EF137+EF138+EF139&gt;2,Fixo/30*GI$4+(ED136+ED137+ED138+ED139+EF136+EF137+EF138+EF139-2)*Cadeirante/30*GI$4)))+(EC136+EC137+EC138+EE136+EE137+EE138)*Percapita/30*GI$4+(EC139+EE139)*Crechee/30*GI$4,IF(C136=1,IF(EC136+EC137+EC138+ED136+ED137+ED138+EE136+EE137+EE138+EF136+EF137+EF138&lt;=15,(EC136+EC137+EC138+EE136+EE137+EE138)*Percapita/30*GI$4,IF(EC136+EC137+EC138+ED136+ED137+ED138+EE136+EE137+EE138+EF136+EF137+EF138&gt;=16,Fixo/30*GI$4+(EC136+EC137+EC138+ED136+ED137+ED138+EE136+EE137+EE138+EF136+EF137-16)*Percapita/30*GI$4))))))</f>
        <v>0</v>
      </c>
      <c r="GJ136" s="177">
        <f>IF(C136=4,SUM(EG136+EG137+EG138+EI136+EI137+EI138)*Percapita/30*GJ$4+(EH136+EH137+EH138+EJ136+EJ137+EJ138)*Cadeirante/30*GJ$4,IF(C136=3,IF(EG139+EI139=10,Fixo/30*GJ$4+(EG136+EG137+EG138+EI136+EI137+EI138)*Percapita/30*GJ$4+(EH139+EJ139)*Cadeirante/30*GJ$4,IF(EG139+EI139&lt;=9,(EG139+EI139)*Crechee/30*GJ$4)+(EH139+EJ139)*Cadeirante/30*GJ$4+(EG136+EG137+EG138+EI136+EI137+EI138)*Percapita/30*GJ$4)+IF(EG139+EI139&gt;=11,Fixo/30*GJ$4+(EG139+EI139-10)*Crechee/30*GJ$4,0),IF(C136=2,IF(EH136+EH137+EH138+EH139+EJ136+EJ137+EJ138+EJ139=1,Cadeirante/30*GJ$4,IF(EH136+EH137+EH138+EH139+EJ136+EJ137+EJ138+EJ139=2,Fixo/30*GJ$4,IF(EH136+EH137+EH138+EH139+EJ136+EJ137+EJ138+EJ139&gt;2,Fixo/30*GJ$4+(EH136+EH137+EH138+EH139+EJ136+EJ137+EJ138+EJ139-2)*Cadeirante/30*GJ$4)))+(EG136+EG137+EG138+EI136+EI137+EI138)*Percapita/30*GJ$4+(EG139+EI139)*Crechee/30*GJ$4,IF(C136=1,IF(EG136+EG137+EG138+EH136+EH137+EH138+EI136+EI137+EI138+EJ136+EJ137+EJ138&lt;=15,(EG136+EG137+EG138+EI136+EI137+EI138)*Percapita/30*GJ$4,IF(EG136+EG137+EG138+EH136+EH137+EH138+EI136+EI137+EI138+EJ136+EJ137+EJ138&gt;=16,Fixo/30*GJ$4+(EG136+EG137+EG138+EH136+EH137+EH138+EI136+EI137+EI138+EJ136+EJ137-16)*Percapita/30*GJ$4))))))</f>
        <v>0</v>
      </c>
      <c r="GK136" s="178"/>
      <c r="GL136" s="103">
        <f t="shared" si="102"/>
        <v>0</v>
      </c>
      <c r="GM136" s="124"/>
      <c r="GN136" s="104">
        <f>SUMIF(V136:V139,"&lt;0")*Cadeirante/30*GN$4+SUMIF(X136:X139,"&lt;0")*Cadeirante/30*GN$4</f>
        <v>0</v>
      </c>
      <c r="GO136" s="104">
        <f>SUMIF(Z136:Z139,"&lt;0")*Cadeirante/30*GO$4+SUMIF(AB136:AB139,"&lt;0")*Cadeirante/30*GO$4</f>
        <v>0</v>
      </c>
      <c r="GP136" s="104">
        <f>SUMIF(AD136:AD139,"&lt;0")*Cadeirante/30*GP$4+SUMIF(AF136:AF139,"&lt;0")*Cadeirante/30*GP$4</f>
        <v>0</v>
      </c>
      <c r="GQ136" s="104">
        <f>SUMIF(AH136:AH139,"&lt;0")*Cadeirante/30*GQ$4+SUMIF(AJ136:AJ139,"&lt;0")*Cadeirante/30*GQ$4</f>
        <v>0</v>
      </c>
      <c r="GR136" s="104">
        <f>SUMIF(AL136:AL139,"&lt;0")*Cadeirante/30*GR$4+SUMIF(AN136:AN139,"&lt;0")*Cadeirante/30*GR$4</f>
        <v>0</v>
      </c>
      <c r="GS136" s="104">
        <f>SUMIF(AP136:AP139,"&lt;0")*Cadeirante/30*GS$4+SUMIF(AR136:AR139,"&lt;0")*Cadeirante/30*GS$4</f>
        <v>0</v>
      </c>
      <c r="GT136" s="104">
        <f>SUMIF(AT136:AT139,"&lt;0")*Cadeirante/30*GT$4+SUMIF(AV136:AV139,"&lt;0")*Cadeirante/30*GT$4</f>
        <v>0</v>
      </c>
      <c r="GU136" s="104">
        <f>SUMIF(AX136:AX139,"&lt;0")*Cadeirante/30*GU$4+SUMIF(AZ136:AZ139,"&lt;0")*Cadeirante/30*GU$4</f>
        <v>0</v>
      </c>
      <c r="GV136" s="104">
        <f>SUMIF(BB136:BB139,"&lt;0")*Cadeirante/30*GV$4+SUMIF(BD136:BD139,"&lt;0")*Cadeirante/30*GV$4</f>
        <v>0</v>
      </c>
      <c r="GW136" s="104">
        <f>SUMIF(BF136:BF139,"&lt;0")*Cadeirante/30*GW$4+SUMIF(BH136:BH139,"&lt;0")*Cadeirante/30*GW$4</f>
        <v>0</v>
      </c>
      <c r="GX136" s="104">
        <f>SUMIF(BJ136:BJ139,"&lt;0")*Cadeirante/30*GX$4+SUMIF(BL136:BL139,"&lt;0")*Cadeirante/30*GX$4</f>
        <v>0</v>
      </c>
      <c r="GY136" s="104">
        <f>SUMIF(BN136:BN139,"&lt;0")*Cadeirante/30*GY$4+SUMIF(BP136:BP139,"&lt;0")*Cadeirante/30*GY$4</f>
        <v>0</v>
      </c>
      <c r="GZ136" s="104">
        <f>SUMIF(BR136:BR139,"&lt;0")*Cadeirante/30*GZ$4+SUMIF(BT136:BT139,"&lt;0")*Cadeirante/30*GZ$4</f>
        <v>0</v>
      </c>
      <c r="HA136" s="104">
        <f>SUMIF(BV136:BV139,"&lt;0")*Cadeirante/30*HA$4+SUMIF(BX136:BX139,"&lt;0")*Cadeirante/30*HA$4</f>
        <v>0</v>
      </c>
      <c r="HB136" s="104">
        <f>SUMIF(BZ136:BZ139,"&lt;0")*Cadeirante/30*HB$4+SUMIF(CB136:CB139,"&lt;0")*Cadeirante/30*HB$4</f>
        <v>0</v>
      </c>
      <c r="HC136" s="104">
        <f>SUMIF(CD136:CD139,"&lt;0")*Cadeirante/30*HC$4+SUMIF(CF136:CF139,"&lt;0")*Cadeirante/30*HC$4</f>
        <v>0</v>
      </c>
      <c r="HD136" s="104">
        <f>SUMIF(CH136:CH139,"&lt;0")*Cadeirante/30*HD$4+SUMIF(CJ136:CJ139,"&lt;0")*Cadeirante/30*HD$4</f>
        <v>0</v>
      </c>
      <c r="HE136" s="104">
        <f>SUMIF(CL136:CL139,"&lt;0")*Cadeirante/30*HE$4+SUMIF(CN136:CN139,"&lt;0")*Cadeirante/30*HE$4</f>
        <v>0</v>
      </c>
      <c r="HF136" s="104">
        <f>SUMIF(CP136:CP139,"&lt;0")*Cadeirante/30*HF$4+SUMIF(CR136:CR139,"&lt;0")*Cadeirante/30*HF$4</f>
        <v>0</v>
      </c>
      <c r="HG136" s="104">
        <f>SUMIF(CT136:CT139,"&lt;0")*Cadeirante/30*HG$4+SUMIF(CV136:CV139,"&lt;0")*Cadeirante/30*HG$4</f>
        <v>0</v>
      </c>
      <c r="HH136" s="104">
        <f>SUMIF(CX136:CX139,"&lt;0")*Cadeirante/30*HH$4+SUMIF(CZ136:CZ139,"&lt;0")*Cadeirante/30*HH$4</f>
        <v>0</v>
      </c>
      <c r="HI136" s="104">
        <f>SUMIF(DB136:DB139,"&lt;0")*Cadeirante/30*HI$4+SUMIF(DD136:DD139,"&lt;0")*Cadeirante/30*HI$4</f>
        <v>0</v>
      </c>
      <c r="HJ136" s="104">
        <f>SUMIF(DF136:DF139,"&lt;0")*Cadeirante/30*HJ$4+SUMIF(DH136:DH139,"&lt;0")*Cadeirante/30*HJ$4</f>
        <v>0</v>
      </c>
      <c r="HK136" s="104">
        <f>SUMIF(DJ136:DJ139,"&lt;0")*Cadeirante/30*HK$4+SUMIF(DL136:DL139,"&lt;0")*Cadeirante/30*HK$4</f>
        <v>0</v>
      </c>
      <c r="HL136" s="104">
        <f>SUMIF(DN136:DN139,"&lt;0")*Cadeirante/30*HL$4+SUMIF(DP136:DP139,"&lt;0")*Cadeirante/30*HL$4</f>
        <v>0</v>
      </c>
      <c r="HM136" s="104">
        <f>SUMIF(DR136:DR139,"&lt;0")*Cadeirante/30*HM$4+SUMIF(DT136:DT139,"&lt;0")*Cadeirante/30*HM$4</f>
        <v>0</v>
      </c>
      <c r="HN136" s="104">
        <f>SUMIF(DV136:DV139,"&lt;0")*Cadeirante/30*HN$4+SUMIF(DX136:DX139,"&lt;0")*Cadeirante/30*HN$4</f>
        <v>0</v>
      </c>
      <c r="HO136" s="104">
        <f>SUMIF(DZ136:DZ139,"&lt;0")*Cadeirante/30*HO$4+SUMIF(EB136:EB139,"&lt;0")*Cadeirante/30*HO$4</f>
        <v>0</v>
      </c>
      <c r="HP136" s="104">
        <f>SUMIF(ED136:ED139,"&lt;0")*Cadeirante/30*HP$4+SUMIF(EF136:EF139,"&lt;0")*Cadeirante/30*HP$4</f>
        <v>0</v>
      </c>
      <c r="HQ136" s="64"/>
      <c r="HR136" s="64"/>
      <c r="HS136" s="64"/>
      <c r="HT136" s="64"/>
      <c r="HU136" s="64"/>
      <c r="HV136" s="64"/>
      <c r="HW136" s="176">
        <v>17629.309999999998</v>
      </c>
      <c r="HX136" s="64"/>
      <c r="HY136" s="280">
        <f>IF(ISTEXT(EM136), VALUE(EM136), EM136)</f>
        <v>0</v>
      </c>
      <c r="HZ136" s="280">
        <f>IF(ISTEXT(EN136), VALUE(EN136), EN136)</f>
        <v>0</v>
      </c>
      <c r="IA136" s="280">
        <f>IF(ISTEXT(EO136), VALUE(EO136), EO136)</f>
        <v>0</v>
      </c>
      <c r="IB136" s="64" t="b">
        <f>HW136=FE136</f>
        <v>0</v>
      </c>
      <c r="IC136" s="64"/>
    </row>
    <row r="137" spans="1:237" s="106" customFormat="1" ht="22.5" customHeight="1" x14ac:dyDescent="0.25">
      <c r="A137" s="368" t="s">
        <v>3298</v>
      </c>
      <c r="B137" s="369" t="s">
        <v>3299</v>
      </c>
      <c r="C137" s="370" t="s">
        <v>3191</v>
      </c>
      <c r="D137" s="371" t="s">
        <v>3300</v>
      </c>
      <c r="E137" s="371" t="s">
        <v>3301</v>
      </c>
      <c r="F137" s="372" t="s">
        <v>3181</v>
      </c>
      <c r="G137" s="372" t="s">
        <v>3182</v>
      </c>
      <c r="H137" s="373" t="s">
        <v>1357</v>
      </c>
      <c r="I137" s="374" t="s">
        <v>1357</v>
      </c>
      <c r="J137" s="421" t="s">
        <v>3183</v>
      </c>
      <c r="K137" s="421" t="s">
        <v>3185</v>
      </c>
      <c r="L137" s="329">
        <f>CONTINUA!BV137</f>
        <v>0</v>
      </c>
      <c r="M137" s="329">
        <f>CONTINUA!BW137</f>
        <v>0</v>
      </c>
      <c r="N137" s="657"/>
      <c r="O137" s="658" t="s">
        <v>3352</v>
      </c>
      <c r="P137" s="659">
        <v>0</v>
      </c>
      <c r="Q137" s="400"/>
      <c r="R137" s="401"/>
      <c r="S137" s="400"/>
      <c r="T137" s="401"/>
      <c r="U137" s="400"/>
      <c r="V137" s="401"/>
      <c r="W137" s="400"/>
      <c r="X137" s="401"/>
      <c r="Y137" s="400"/>
      <c r="Z137" s="401"/>
      <c r="AA137" s="400"/>
      <c r="AB137" s="401"/>
      <c r="AC137" s="400"/>
      <c r="AD137" s="401"/>
      <c r="AE137" s="400"/>
      <c r="AF137" s="401"/>
      <c r="AG137" s="400"/>
      <c r="AH137" s="401"/>
      <c r="AI137" s="400"/>
      <c r="AJ137" s="401"/>
      <c r="AK137" s="400"/>
      <c r="AL137" s="401"/>
      <c r="AM137" s="400"/>
      <c r="AN137" s="401"/>
      <c r="AO137" s="400"/>
      <c r="AP137" s="401"/>
      <c r="AQ137" s="400"/>
      <c r="AR137" s="401"/>
      <c r="AS137" s="400"/>
      <c r="AT137" s="401"/>
      <c r="AU137" s="400"/>
      <c r="AV137" s="401"/>
      <c r="AW137" s="400"/>
      <c r="AX137" s="401"/>
      <c r="AY137" s="400"/>
      <c r="AZ137" s="401"/>
      <c r="BA137" s="400"/>
      <c r="BB137" s="401"/>
      <c r="BC137" s="400"/>
      <c r="BD137" s="401"/>
      <c r="BE137" s="400"/>
      <c r="BF137" s="401"/>
      <c r="BG137" s="400"/>
      <c r="BH137" s="401"/>
      <c r="BI137" s="400"/>
      <c r="BJ137" s="401"/>
      <c r="BK137" s="400"/>
      <c r="BL137" s="401"/>
      <c r="BM137" s="400"/>
      <c r="BN137" s="401"/>
      <c r="BO137" s="400"/>
      <c r="BP137" s="401"/>
      <c r="BQ137" s="400"/>
      <c r="BR137" s="401"/>
      <c r="BS137" s="400"/>
      <c r="BT137" s="401"/>
      <c r="BU137" s="400"/>
      <c r="BV137" s="401"/>
      <c r="BW137" s="400"/>
      <c r="BX137" s="401"/>
      <c r="BY137" s="400"/>
      <c r="BZ137" s="401"/>
      <c r="CA137" s="400"/>
      <c r="CB137" s="401"/>
      <c r="CC137" s="400"/>
      <c r="CD137" s="401"/>
      <c r="CE137" s="400"/>
      <c r="CF137" s="401"/>
      <c r="CG137" s="400"/>
      <c r="CH137" s="401"/>
      <c r="CI137" s="400"/>
      <c r="CJ137" s="401"/>
      <c r="CK137" s="400"/>
      <c r="CL137" s="401"/>
      <c r="CM137" s="400"/>
      <c r="CN137" s="401"/>
      <c r="CO137" s="400"/>
      <c r="CP137" s="401"/>
      <c r="CQ137" s="400"/>
      <c r="CR137" s="401"/>
      <c r="CS137" s="400"/>
      <c r="CT137" s="401"/>
      <c r="CU137" s="400"/>
      <c r="CV137" s="401"/>
      <c r="CW137" s="400"/>
      <c r="CX137" s="401"/>
      <c r="CY137" s="400"/>
      <c r="CZ137" s="401"/>
      <c r="DA137" s="400"/>
      <c r="DB137" s="401"/>
      <c r="DC137" s="400"/>
      <c r="DD137" s="401"/>
      <c r="DE137" s="400"/>
      <c r="DF137" s="401"/>
      <c r="DG137" s="400"/>
      <c r="DH137" s="401"/>
      <c r="DI137" s="400"/>
      <c r="DJ137" s="401"/>
      <c r="DK137" s="400"/>
      <c r="DL137" s="401"/>
      <c r="DM137" s="400"/>
      <c r="DN137" s="401"/>
      <c r="DO137" s="400"/>
      <c r="DP137" s="401"/>
      <c r="DQ137" s="400"/>
      <c r="DR137" s="401"/>
      <c r="DS137" s="400"/>
      <c r="DT137" s="401"/>
      <c r="DU137" s="400"/>
      <c r="DV137" s="401"/>
      <c r="DW137" s="400"/>
      <c r="DX137" s="401"/>
      <c r="DY137" s="400"/>
      <c r="DZ137" s="401"/>
      <c r="EA137" s="400"/>
      <c r="EB137" s="401"/>
      <c r="EC137" s="400"/>
      <c r="ED137" s="401"/>
      <c r="EE137" s="400"/>
      <c r="EF137" s="401"/>
      <c r="EG137" s="400"/>
      <c r="EH137" s="401"/>
      <c r="EI137" s="400"/>
      <c r="EJ137" s="447"/>
      <c r="EK137" s="511"/>
      <c r="EL137" s="514"/>
      <c r="EM137" s="448"/>
      <c r="EN137" s="344"/>
      <c r="EO137" s="345"/>
      <c r="EP137" s="171">
        <f t="shared" si="95"/>
        <v>0</v>
      </c>
      <c r="EQ137" s="171">
        <f t="shared" si="96"/>
        <v>0</v>
      </c>
      <c r="ER137" s="171">
        <f t="shared" si="97"/>
        <v>0</v>
      </c>
      <c r="ES137" s="171">
        <f t="shared" si="98"/>
        <v>0</v>
      </c>
      <c r="ET137" s="171">
        <f t="shared" si="99"/>
        <v>0</v>
      </c>
      <c r="EU137" s="171">
        <f t="shared" si="100"/>
        <v>0</v>
      </c>
      <c r="EV137" s="172">
        <f t="shared" si="101"/>
        <v>0</v>
      </c>
      <c r="EW137" s="173"/>
      <c r="EX137" s="248">
        <f t="shared" si="163"/>
        <v>0</v>
      </c>
      <c r="EY137" s="174">
        <f>(L137*regular)+(M137*Cadeirantee)</f>
        <v>0</v>
      </c>
      <c r="EZ137" s="249">
        <f>SUMIF(FG137:GJ137,"&gt;0")</f>
        <v>0</v>
      </c>
      <c r="FA137" s="249">
        <f>SUMIF(FG137:GJ137,"&lt;0")+SUMIF(GN137:HP137,"&lt;0")</f>
        <v>0</v>
      </c>
      <c r="FB137" s="174">
        <v>0</v>
      </c>
      <c r="FC137" s="126">
        <f>N137*km*'VALORES TABELA'!$B$13</f>
        <v>0</v>
      </c>
      <c r="FD137" s="250">
        <f t="shared" ref="FD137:FD140" si="164">GL137</f>
        <v>0</v>
      </c>
      <c r="FE137" s="105"/>
      <c r="FF137" s="119"/>
      <c r="FG137" s="119"/>
      <c r="FH137" s="119"/>
      <c r="FI137" s="119"/>
      <c r="FJ137" s="119"/>
      <c r="FK137" s="119"/>
      <c r="FL137" s="119"/>
      <c r="FM137" s="119"/>
      <c r="FN137" s="119"/>
      <c r="FO137" s="119"/>
      <c r="FP137" s="119"/>
      <c r="FQ137" s="119"/>
      <c r="FR137" s="119"/>
      <c r="FS137" s="119"/>
      <c r="FT137" s="119"/>
      <c r="FU137" s="119"/>
      <c r="FV137" s="119"/>
      <c r="FW137" s="119"/>
      <c r="FX137" s="119"/>
      <c r="FY137" s="119"/>
      <c r="FZ137" s="119"/>
      <c r="GA137" s="119"/>
      <c r="GB137" s="119"/>
      <c r="GC137" s="119"/>
      <c r="GD137" s="119"/>
      <c r="GE137" s="119"/>
      <c r="GF137" s="119"/>
      <c r="GG137" s="119"/>
      <c r="GH137" s="119"/>
      <c r="GI137" s="119"/>
      <c r="GJ137" s="119"/>
      <c r="GK137" s="251"/>
      <c r="GL137" s="103">
        <f t="shared" si="102"/>
        <v>0</v>
      </c>
      <c r="GM137" s="124"/>
      <c r="GN137" s="104"/>
      <c r="GO137" s="104"/>
      <c r="GP137" s="104"/>
      <c r="GQ137" s="104"/>
      <c r="GR137" s="104"/>
      <c r="GS137" s="104"/>
      <c r="GT137" s="104"/>
      <c r="GU137" s="104"/>
      <c r="GV137" s="104"/>
      <c r="GW137" s="104"/>
      <c r="GX137" s="104"/>
      <c r="GY137" s="104"/>
      <c r="GZ137" s="104"/>
      <c r="HA137" s="104"/>
      <c r="HB137" s="104"/>
      <c r="HC137" s="104"/>
      <c r="HD137" s="104"/>
      <c r="HE137" s="104"/>
      <c r="HF137" s="104"/>
      <c r="HG137" s="104"/>
      <c r="HH137" s="104"/>
      <c r="HI137" s="104"/>
      <c r="HJ137" s="104"/>
      <c r="HK137" s="104"/>
      <c r="HL137" s="104"/>
      <c r="HM137" s="104"/>
      <c r="HN137" s="104"/>
      <c r="HO137" s="104"/>
      <c r="HP137" s="104"/>
      <c r="HQ137" s="64"/>
      <c r="HR137" s="64"/>
      <c r="HS137" s="64"/>
      <c r="HT137" s="64"/>
      <c r="HU137" s="64"/>
      <c r="HV137" s="64"/>
      <c r="HW137" s="105"/>
      <c r="HX137" s="64"/>
      <c r="HY137" s="280">
        <f t="shared" ref="HY137:HY140" si="165">IF(ISTEXT(EM137), VALUE(EM137), EM137)</f>
        <v>0</v>
      </c>
      <c r="HZ137" s="280">
        <f t="shared" ref="HZ137:HZ140" si="166">IF(ISTEXT(EN137), VALUE(EN137), EN137)</f>
        <v>0</v>
      </c>
      <c r="IA137" s="280">
        <f t="shared" ref="IA137:IA140" si="167">IF(ISTEXT(EO137), VALUE(EO137), EO137)</f>
        <v>0</v>
      </c>
      <c r="IB137" s="64"/>
      <c r="IC137" s="64"/>
    </row>
    <row r="138" spans="1:237" s="106" customFormat="1" ht="22.5" customHeight="1" x14ac:dyDescent="0.25">
      <c r="A138" s="368" t="s">
        <v>3298</v>
      </c>
      <c r="B138" s="369" t="s">
        <v>3299</v>
      </c>
      <c r="C138" s="375" t="s">
        <v>3191</v>
      </c>
      <c r="D138" s="371" t="s">
        <v>3300</v>
      </c>
      <c r="E138" s="371" t="s">
        <v>3301</v>
      </c>
      <c r="F138" s="376" t="s">
        <v>3181</v>
      </c>
      <c r="G138" s="376" t="s">
        <v>3182</v>
      </c>
      <c r="H138" s="373" t="s">
        <v>1357</v>
      </c>
      <c r="I138" s="374" t="s">
        <v>1357</v>
      </c>
      <c r="J138" s="421" t="s">
        <v>3183</v>
      </c>
      <c r="K138" s="422" t="s">
        <v>3186</v>
      </c>
      <c r="L138" s="329">
        <f>CONTINUA!BV138</f>
        <v>0</v>
      </c>
      <c r="M138" s="329">
        <f>CONTINUA!BW138</f>
        <v>0</v>
      </c>
      <c r="N138" s="657"/>
      <c r="O138" s="658" t="s">
        <v>3352</v>
      </c>
      <c r="P138" s="659">
        <v>0</v>
      </c>
      <c r="Q138" s="400"/>
      <c r="R138" s="401"/>
      <c r="S138" s="400"/>
      <c r="T138" s="401"/>
      <c r="U138" s="400"/>
      <c r="V138" s="401"/>
      <c r="W138" s="400"/>
      <c r="X138" s="401"/>
      <c r="Y138" s="400"/>
      <c r="Z138" s="401"/>
      <c r="AA138" s="400"/>
      <c r="AB138" s="401"/>
      <c r="AC138" s="400"/>
      <c r="AD138" s="401"/>
      <c r="AE138" s="400"/>
      <c r="AF138" s="401"/>
      <c r="AG138" s="400"/>
      <c r="AH138" s="401"/>
      <c r="AI138" s="400"/>
      <c r="AJ138" s="401"/>
      <c r="AK138" s="400"/>
      <c r="AL138" s="401"/>
      <c r="AM138" s="400"/>
      <c r="AN138" s="401"/>
      <c r="AO138" s="400"/>
      <c r="AP138" s="401"/>
      <c r="AQ138" s="400"/>
      <c r="AR138" s="401"/>
      <c r="AS138" s="400"/>
      <c r="AT138" s="401"/>
      <c r="AU138" s="400"/>
      <c r="AV138" s="401"/>
      <c r="AW138" s="400"/>
      <c r="AX138" s="401"/>
      <c r="AY138" s="400"/>
      <c r="AZ138" s="401"/>
      <c r="BA138" s="400"/>
      <c r="BB138" s="401"/>
      <c r="BC138" s="400"/>
      <c r="BD138" s="401"/>
      <c r="BE138" s="400"/>
      <c r="BF138" s="401"/>
      <c r="BG138" s="400"/>
      <c r="BH138" s="401"/>
      <c r="BI138" s="400"/>
      <c r="BJ138" s="401"/>
      <c r="BK138" s="400"/>
      <c r="BL138" s="401"/>
      <c r="BM138" s="400"/>
      <c r="BN138" s="401"/>
      <c r="BO138" s="400"/>
      <c r="BP138" s="401"/>
      <c r="BQ138" s="400"/>
      <c r="BR138" s="401"/>
      <c r="BS138" s="400"/>
      <c r="BT138" s="401"/>
      <c r="BU138" s="400"/>
      <c r="BV138" s="401"/>
      <c r="BW138" s="400"/>
      <c r="BX138" s="401"/>
      <c r="BY138" s="400"/>
      <c r="BZ138" s="401"/>
      <c r="CA138" s="400"/>
      <c r="CB138" s="401"/>
      <c r="CC138" s="400"/>
      <c r="CD138" s="401"/>
      <c r="CE138" s="400"/>
      <c r="CF138" s="401"/>
      <c r="CG138" s="400"/>
      <c r="CH138" s="401"/>
      <c r="CI138" s="400"/>
      <c r="CJ138" s="401"/>
      <c r="CK138" s="400"/>
      <c r="CL138" s="401"/>
      <c r="CM138" s="400"/>
      <c r="CN138" s="401"/>
      <c r="CO138" s="400"/>
      <c r="CP138" s="401"/>
      <c r="CQ138" s="400"/>
      <c r="CR138" s="401"/>
      <c r="CS138" s="400"/>
      <c r="CT138" s="401"/>
      <c r="CU138" s="400"/>
      <c r="CV138" s="401"/>
      <c r="CW138" s="400"/>
      <c r="CX138" s="401"/>
      <c r="CY138" s="400"/>
      <c r="CZ138" s="401"/>
      <c r="DA138" s="400"/>
      <c r="DB138" s="401"/>
      <c r="DC138" s="400"/>
      <c r="DD138" s="401"/>
      <c r="DE138" s="400"/>
      <c r="DF138" s="401"/>
      <c r="DG138" s="400"/>
      <c r="DH138" s="401"/>
      <c r="DI138" s="400"/>
      <c r="DJ138" s="401"/>
      <c r="DK138" s="400"/>
      <c r="DL138" s="401"/>
      <c r="DM138" s="400"/>
      <c r="DN138" s="401"/>
      <c r="DO138" s="400"/>
      <c r="DP138" s="401"/>
      <c r="DQ138" s="400"/>
      <c r="DR138" s="401"/>
      <c r="DS138" s="400"/>
      <c r="DT138" s="401"/>
      <c r="DU138" s="400"/>
      <c r="DV138" s="401"/>
      <c r="DW138" s="400"/>
      <c r="DX138" s="401"/>
      <c r="DY138" s="400"/>
      <c r="DZ138" s="401"/>
      <c r="EA138" s="400"/>
      <c r="EB138" s="401"/>
      <c r="EC138" s="400"/>
      <c r="ED138" s="401"/>
      <c r="EE138" s="400"/>
      <c r="EF138" s="401"/>
      <c r="EG138" s="400"/>
      <c r="EH138" s="401"/>
      <c r="EI138" s="400"/>
      <c r="EJ138" s="447"/>
      <c r="EK138" s="511"/>
      <c r="EL138" s="514"/>
      <c r="EM138" s="448"/>
      <c r="EN138" s="344"/>
      <c r="EO138" s="345"/>
      <c r="EP138" s="171">
        <f t="shared" si="95"/>
        <v>0</v>
      </c>
      <c r="EQ138" s="171">
        <f t="shared" si="96"/>
        <v>0</v>
      </c>
      <c r="ER138" s="171">
        <f t="shared" si="97"/>
        <v>0</v>
      </c>
      <c r="ES138" s="171">
        <f t="shared" si="98"/>
        <v>0</v>
      </c>
      <c r="ET138" s="171">
        <f t="shared" si="99"/>
        <v>0</v>
      </c>
      <c r="EU138" s="171">
        <f t="shared" si="100"/>
        <v>0</v>
      </c>
      <c r="EV138" s="172">
        <f t="shared" si="101"/>
        <v>0</v>
      </c>
      <c r="EW138" s="125"/>
      <c r="EX138" s="248">
        <f t="shared" si="163"/>
        <v>0</v>
      </c>
      <c r="EY138" s="174">
        <f>(L138*regular)+(M138*Cadeirantee)</f>
        <v>0</v>
      </c>
      <c r="EZ138" s="249">
        <f>SUMIF(FG138:GJ138,"&gt;0")</f>
        <v>0</v>
      </c>
      <c r="FA138" s="249">
        <f>SUMIF(FG138:GJ138,"&lt;0")+SUMIF(GN138:HP138,"&lt;0")</f>
        <v>0</v>
      </c>
      <c r="FB138" s="174">
        <v>0</v>
      </c>
      <c r="FC138" s="126">
        <f>N138*km*'VALORES TABELA'!$B$13</f>
        <v>0</v>
      </c>
      <c r="FD138" s="250">
        <f t="shared" si="164"/>
        <v>0</v>
      </c>
      <c r="FE138" s="105"/>
      <c r="FF138" s="108"/>
      <c r="FG138" s="108"/>
      <c r="FH138" s="108"/>
      <c r="FI138" s="108"/>
      <c r="FJ138" s="108"/>
      <c r="FK138" s="108"/>
      <c r="FL138" s="108"/>
      <c r="FM138" s="108"/>
      <c r="FN138" s="108"/>
      <c r="FO138" s="108"/>
      <c r="FP138" s="108"/>
      <c r="FQ138" s="108"/>
      <c r="FR138" s="108"/>
      <c r="FS138" s="108"/>
      <c r="FT138" s="108"/>
      <c r="FU138" s="108"/>
      <c r="FV138" s="108"/>
      <c r="FW138" s="108"/>
      <c r="FX138" s="108"/>
      <c r="FY138" s="108"/>
      <c r="FZ138" s="108"/>
      <c r="GA138" s="108"/>
      <c r="GB138" s="108"/>
      <c r="GC138" s="108"/>
      <c r="GD138" s="108"/>
      <c r="GE138" s="108"/>
      <c r="GF138" s="108"/>
      <c r="GG138" s="108"/>
      <c r="GH138" s="108"/>
      <c r="GI138" s="108"/>
      <c r="GJ138" s="108"/>
      <c r="GK138" s="251"/>
      <c r="GL138" s="103">
        <f t="shared" si="102"/>
        <v>0</v>
      </c>
      <c r="GM138" s="124"/>
      <c r="GN138" s="104"/>
      <c r="GO138" s="104"/>
      <c r="GP138" s="104"/>
      <c r="GQ138" s="104"/>
      <c r="GR138" s="104"/>
      <c r="GS138" s="104"/>
      <c r="GT138" s="104"/>
      <c r="GU138" s="104"/>
      <c r="GV138" s="104"/>
      <c r="GW138" s="104"/>
      <c r="GX138" s="104"/>
      <c r="GY138" s="104"/>
      <c r="GZ138" s="104"/>
      <c r="HA138" s="104"/>
      <c r="HB138" s="104"/>
      <c r="HC138" s="104"/>
      <c r="HD138" s="104"/>
      <c r="HE138" s="104"/>
      <c r="HF138" s="104"/>
      <c r="HG138" s="104"/>
      <c r="HH138" s="104"/>
      <c r="HI138" s="104"/>
      <c r="HJ138" s="104"/>
      <c r="HK138" s="104"/>
      <c r="HL138" s="104"/>
      <c r="HM138" s="104"/>
      <c r="HN138" s="104"/>
      <c r="HO138" s="104"/>
      <c r="HP138" s="104"/>
      <c r="HQ138" s="64"/>
      <c r="HR138" s="64"/>
      <c r="HS138" s="64"/>
      <c r="HT138" s="64"/>
      <c r="HU138" s="64"/>
      <c r="HV138" s="64"/>
      <c r="HW138" s="105"/>
      <c r="HX138" s="64"/>
      <c r="HY138" s="280">
        <f t="shared" si="165"/>
        <v>0</v>
      </c>
      <c r="HZ138" s="280">
        <f t="shared" si="166"/>
        <v>0</v>
      </c>
      <c r="IA138" s="280">
        <f t="shared" si="167"/>
        <v>0</v>
      </c>
      <c r="IB138" s="64"/>
      <c r="IC138" s="64"/>
    </row>
    <row r="139" spans="1:237" s="106" customFormat="1" ht="22.5" customHeight="1" x14ac:dyDescent="0.25">
      <c r="A139" s="368" t="s">
        <v>3298</v>
      </c>
      <c r="B139" s="369" t="s">
        <v>3299</v>
      </c>
      <c r="C139" s="375" t="s">
        <v>3191</v>
      </c>
      <c r="D139" s="371" t="s">
        <v>3300</v>
      </c>
      <c r="E139" s="371" t="s">
        <v>3301</v>
      </c>
      <c r="F139" s="376" t="s">
        <v>3181</v>
      </c>
      <c r="G139" s="376" t="s">
        <v>3182</v>
      </c>
      <c r="H139" s="373" t="s">
        <v>1357</v>
      </c>
      <c r="I139" s="374" t="s">
        <v>1357</v>
      </c>
      <c r="J139" s="421" t="s">
        <v>3183</v>
      </c>
      <c r="K139" s="423" t="s">
        <v>3187</v>
      </c>
      <c r="L139" s="329">
        <f>CONTINUA!BV139</f>
        <v>0</v>
      </c>
      <c r="M139" s="329">
        <f>CONTINUA!BW139</f>
        <v>0</v>
      </c>
      <c r="N139" s="657"/>
      <c r="O139" s="658" t="s">
        <v>3352</v>
      </c>
      <c r="P139" s="659">
        <v>0</v>
      </c>
      <c r="Q139" s="400"/>
      <c r="R139" s="401"/>
      <c r="S139" s="400"/>
      <c r="T139" s="401"/>
      <c r="U139" s="400"/>
      <c r="V139" s="401"/>
      <c r="W139" s="400"/>
      <c r="X139" s="401"/>
      <c r="Y139" s="400"/>
      <c r="Z139" s="401"/>
      <c r="AA139" s="400"/>
      <c r="AB139" s="401"/>
      <c r="AC139" s="400"/>
      <c r="AD139" s="401"/>
      <c r="AE139" s="400"/>
      <c r="AF139" s="401"/>
      <c r="AG139" s="400"/>
      <c r="AH139" s="401"/>
      <c r="AI139" s="400"/>
      <c r="AJ139" s="401"/>
      <c r="AK139" s="400"/>
      <c r="AL139" s="401"/>
      <c r="AM139" s="400"/>
      <c r="AN139" s="401"/>
      <c r="AO139" s="400"/>
      <c r="AP139" s="401"/>
      <c r="AQ139" s="400"/>
      <c r="AR139" s="401"/>
      <c r="AS139" s="400"/>
      <c r="AT139" s="401"/>
      <c r="AU139" s="400"/>
      <c r="AV139" s="401"/>
      <c r="AW139" s="400"/>
      <c r="AX139" s="401"/>
      <c r="AY139" s="400"/>
      <c r="AZ139" s="401"/>
      <c r="BA139" s="400"/>
      <c r="BB139" s="401"/>
      <c r="BC139" s="400"/>
      <c r="BD139" s="401"/>
      <c r="BE139" s="400"/>
      <c r="BF139" s="401"/>
      <c r="BG139" s="400"/>
      <c r="BH139" s="401"/>
      <c r="BI139" s="400"/>
      <c r="BJ139" s="401"/>
      <c r="BK139" s="400"/>
      <c r="BL139" s="401"/>
      <c r="BM139" s="400"/>
      <c r="BN139" s="401"/>
      <c r="BO139" s="400"/>
      <c r="BP139" s="401"/>
      <c r="BQ139" s="400"/>
      <c r="BR139" s="401"/>
      <c r="BS139" s="400"/>
      <c r="BT139" s="401"/>
      <c r="BU139" s="400"/>
      <c r="BV139" s="401"/>
      <c r="BW139" s="400"/>
      <c r="BX139" s="401"/>
      <c r="BY139" s="400"/>
      <c r="BZ139" s="401"/>
      <c r="CA139" s="400"/>
      <c r="CB139" s="401"/>
      <c r="CC139" s="400"/>
      <c r="CD139" s="401"/>
      <c r="CE139" s="400"/>
      <c r="CF139" s="401"/>
      <c r="CG139" s="400"/>
      <c r="CH139" s="401"/>
      <c r="CI139" s="400"/>
      <c r="CJ139" s="401"/>
      <c r="CK139" s="400"/>
      <c r="CL139" s="401"/>
      <c r="CM139" s="400"/>
      <c r="CN139" s="401"/>
      <c r="CO139" s="400"/>
      <c r="CP139" s="401"/>
      <c r="CQ139" s="400"/>
      <c r="CR139" s="401"/>
      <c r="CS139" s="400"/>
      <c r="CT139" s="401"/>
      <c r="CU139" s="400"/>
      <c r="CV139" s="401"/>
      <c r="CW139" s="400"/>
      <c r="CX139" s="401"/>
      <c r="CY139" s="400"/>
      <c r="CZ139" s="401"/>
      <c r="DA139" s="400"/>
      <c r="DB139" s="401"/>
      <c r="DC139" s="400"/>
      <c r="DD139" s="401"/>
      <c r="DE139" s="400"/>
      <c r="DF139" s="401"/>
      <c r="DG139" s="400"/>
      <c r="DH139" s="401"/>
      <c r="DI139" s="400"/>
      <c r="DJ139" s="401"/>
      <c r="DK139" s="400"/>
      <c r="DL139" s="401"/>
      <c r="DM139" s="400"/>
      <c r="DN139" s="401"/>
      <c r="DO139" s="400"/>
      <c r="DP139" s="401"/>
      <c r="DQ139" s="400"/>
      <c r="DR139" s="401"/>
      <c r="DS139" s="400"/>
      <c r="DT139" s="401"/>
      <c r="DU139" s="400"/>
      <c r="DV139" s="401"/>
      <c r="DW139" s="400"/>
      <c r="DX139" s="401"/>
      <c r="DY139" s="400"/>
      <c r="DZ139" s="401"/>
      <c r="EA139" s="400"/>
      <c r="EB139" s="401"/>
      <c r="EC139" s="400"/>
      <c r="ED139" s="401"/>
      <c r="EE139" s="400"/>
      <c r="EF139" s="401"/>
      <c r="EG139" s="400"/>
      <c r="EH139" s="401"/>
      <c r="EI139" s="400"/>
      <c r="EJ139" s="447"/>
      <c r="EK139" s="511"/>
      <c r="EL139" s="514"/>
      <c r="EM139" s="448"/>
      <c r="EN139" s="344"/>
      <c r="EO139" s="345"/>
      <c r="EP139" s="171">
        <f t="shared" ref="EP139:EP170" si="168">Q139</f>
        <v>0</v>
      </c>
      <c r="EQ139" s="171">
        <f t="shared" ref="EQ139:EQ170" si="169">U139+Y139+AC139+AG139+AK139+AO139+AS139+AW139+BA139+BE139+BI139+BM139+BQ139+BU139+BY139+CC139+CG139+CK139+CO139+CS139+CW139+DA139+DE139+DI139+DM139+DQ139+DU139+DY139+EC139+EG139</f>
        <v>0</v>
      </c>
      <c r="ER139" s="171">
        <f t="shared" ref="ER139:ER170" si="170">S139+W139+AA139+AE139+AI139+AM139+AQ139+AU139+AY139+BC139+BG139+BK139+BO139+BS139+BW139+CA139+CE139+CI139+CM139+CQ139+CU139+CY139+DC139+DG139+DK139+DO139+DS139+DW139+EA139+EE139+EI139</f>
        <v>0</v>
      </c>
      <c r="ES139" s="171">
        <f t="shared" ref="ES139:ES170" si="171">R139</f>
        <v>0</v>
      </c>
      <c r="ET139" s="171">
        <f t="shared" ref="ET139:ET170" si="172">V139+Z139+AD139+AH139+AL139+AP139+AT139+AX139+BB139+BF139+BJ139+BN139+BR139+BV139+BZ139+CD139+CH139+CL139+CP139+CT139+CX139+DB139+DF139+DJ139+DN139+DR139+DV139+DZ139+ED139+EH139</f>
        <v>0</v>
      </c>
      <c r="EU139" s="171">
        <f t="shared" ref="EU139:EU170" si="173">T139+X139+AB139+AF139+AJ139+AN139+AR139+AV139+AZ139+BD139+BH139+BL139+BP139+BT139+BX139+CB139+CF139+CJ139+CN139+CR139+CV139+CZ139+DD139+DH139+DL139+DP139+DT139+DX139+EB139+EF139+EJ139</f>
        <v>0</v>
      </c>
      <c r="EV139" s="172">
        <f t="shared" ref="EV139:EV170" si="174">EP139+EQ139+ES139+ET139+ER139+EU139</f>
        <v>0</v>
      </c>
      <c r="EW139" s="127"/>
      <c r="EX139" s="248">
        <f t="shared" si="163"/>
        <v>0</v>
      </c>
      <c r="EY139" s="174">
        <f>(L139*regular)+(M139*Cadeirantee)</f>
        <v>0</v>
      </c>
      <c r="EZ139" s="249">
        <f>SUMIF(FG139:GJ139,"&gt;0")</f>
        <v>0</v>
      </c>
      <c r="FA139" s="249">
        <f>SUMIF(FG139:GJ139,"&lt;0")+SUMIF(GN139:HP139,"&lt;0")</f>
        <v>0</v>
      </c>
      <c r="FB139" s="174">
        <v>0</v>
      </c>
      <c r="FC139" s="126">
        <f>N139*km*'VALORES TABELA'!$B$13</f>
        <v>0</v>
      </c>
      <c r="FD139" s="250">
        <f t="shared" si="164"/>
        <v>0</v>
      </c>
      <c r="FE139" s="105"/>
      <c r="FF139" s="118"/>
      <c r="FG139" s="118"/>
      <c r="FH139" s="118"/>
      <c r="FI139" s="118"/>
      <c r="FJ139" s="118"/>
      <c r="FK139" s="118"/>
      <c r="FL139" s="118"/>
      <c r="FM139" s="118"/>
      <c r="FN139" s="118"/>
      <c r="FO139" s="118"/>
      <c r="FP139" s="118"/>
      <c r="FQ139" s="118"/>
      <c r="FR139" s="118"/>
      <c r="FS139" s="118"/>
      <c r="FT139" s="118"/>
      <c r="FU139" s="118"/>
      <c r="FV139" s="118"/>
      <c r="FW139" s="118"/>
      <c r="FX139" s="118"/>
      <c r="FY139" s="118"/>
      <c r="FZ139" s="118"/>
      <c r="GA139" s="118"/>
      <c r="GB139" s="118"/>
      <c r="GC139" s="118"/>
      <c r="GD139" s="118"/>
      <c r="GE139" s="118"/>
      <c r="GF139" s="118"/>
      <c r="GG139" s="118"/>
      <c r="GH139" s="118"/>
      <c r="GI139" s="118"/>
      <c r="GJ139" s="118"/>
      <c r="GK139" s="252"/>
      <c r="GL139" s="103">
        <f t="shared" ref="GL139:GL170" si="175">IF(J139="ADAPTADO",T139*Cadeirante/30*GM139+S139*Percapita/30*GM139,IF(J139="NORMAL",(S139+T139)*Percapita/30*GM139,IF(J139="CRECHE",0)))*-1</f>
        <v>0</v>
      </c>
      <c r="GM139" s="124"/>
      <c r="GN139" s="104"/>
      <c r="GO139" s="104"/>
      <c r="GP139" s="104"/>
      <c r="GQ139" s="104"/>
      <c r="GR139" s="104"/>
      <c r="GS139" s="104"/>
      <c r="GT139" s="104"/>
      <c r="GU139" s="104"/>
      <c r="GV139" s="104"/>
      <c r="GW139" s="104"/>
      <c r="GX139" s="104"/>
      <c r="GY139" s="104"/>
      <c r="GZ139" s="104"/>
      <c r="HA139" s="104"/>
      <c r="HB139" s="104"/>
      <c r="HC139" s="104"/>
      <c r="HD139" s="104"/>
      <c r="HE139" s="104"/>
      <c r="HF139" s="104"/>
      <c r="HG139" s="104"/>
      <c r="HH139" s="104"/>
      <c r="HI139" s="104"/>
      <c r="HJ139" s="104"/>
      <c r="HK139" s="104"/>
      <c r="HL139" s="104"/>
      <c r="HM139" s="104"/>
      <c r="HN139" s="104"/>
      <c r="HO139" s="104"/>
      <c r="HP139" s="104"/>
      <c r="HQ139" s="64"/>
      <c r="HR139" s="65"/>
      <c r="HS139" s="65"/>
      <c r="HT139" s="65"/>
      <c r="HU139" s="65"/>
      <c r="HV139" s="65"/>
      <c r="HW139" s="105"/>
      <c r="HX139" s="65"/>
      <c r="HY139" s="280">
        <f t="shared" si="165"/>
        <v>0</v>
      </c>
      <c r="HZ139" s="280">
        <f t="shared" si="166"/>
        <v>0</v>
      </c>
      <c r="IA139" s="280">
        <f t="shared" si="167"/>
        <v>0</v>
      </c>
      <c r="IB139" s="65"/>
      <c r="IC139" s="65"/>
    </row>
    <row r="140" spans="1:237" s="106" customFormat="1" ht="22.5" customHeight="1" thickBot="1" x14ac:dyDescent="0.3">
      <c r="A140" s="377" t="s">
        <v>3298</v>
      </c>
      <c r="B140" s="378" t="s">
        <v>3299</v>
      </c>
      <c r="C140" s="379" t="s">
        <v>3191</v>
      </c>
      <c r="D140" s="380" t="s">
        <v>3300</v>
      </c>
      <c r="E140" s="380" t="s">
        <v>3301</v>
      </c>
      <c r="F140" s="381" t="s">
        <v>3181</v>
      </c>
      <c r="G140" s="381" t="s">
        <v>3182</v>
      </c>
      <c r="H140" s="382" t="s">
        <v>1357</v>
      </c>
      <c r="I140" s="383" t="s">
        <v>1357</v>
      </c>
      <c r="J140" s="421" t="s">
        <v>3183</v>
      </c>
      <c r="K140" s="424" t="s">
        <v>60</v>
      </c>
      <c r="L140" s="329">
        <f>CONTINUA!BV140</f>
        <v>0</v>
      </c>
      <c r="M140" s="329">
        <f>CONTINUA!BW140</f>
        <v>0</v>
      </c>
      <c r="N140" s="657"/>
      <c r="O140" s="658" t="s">
        <v>3352</v>
      </c>
      <c r="P140" s="659">
        <v>0</v>
      </c>
      <c r="Q140" s="400"/>
      <c r="R140" s="401"/>
      <c r="S140" s="400"/>
      <c r="T140" s="401"/>
      <c r="U140" s="400"/>
      <c r="V140" s="401"/>
      <c r="W140" s="400"/>
      <c r="X140" s="401"/>
      <c r="Y140" s="400"/>
      <c r="Z140" s="401"/>
      <c r="AA140" s="400"/>
      <c r="AB140" s="401"/>
      <c r="AC140" s="400"/>
      <c r="AD140" s="401"/>
      <c r="AE140" s="400"/>
      <c r="AF140" s="401"/>
      <c r="AG140" s="400"/>
      <c r="AH140" s="401"/>
      <c r="AI140" s="400"/>
      <c r="AJ140" s="401"/>
      <c r="AK140" s="400"/>
      <c r="AL140" s="401"/>
      <c r="AM140" s="400"/>
      <c r="AN140" s="401"/>
      <c r="AO140" s="400"/>
      <c r="AP140" s="401"/>
      <c r="AQ140" s="400"/>
      <c r="AR140" s="401"/>
      <c r="AS140" s="400"/>
      <c r="AT140" s="401"/>
      <c r="AU140" s="400"/>
      <c r="AV140" s="401"/>
      <c r="AW140" s="400"/>
      <c r="AX140" s="401"/>
      <c r="AY140" s="400"/>
      <c r="AZ140" s="401"/>
      <c r="BA140" s="400"/>
      <c r="BB140" s="401"/>
      <c r="BC140" s="400"/>
      <c r="BD140" s="401"/>
      <c r="BE140" s="400"/>
      <c r="BF140" s="401"/>
      <c r="BG140" s="400"/>
      <c r="BH140" s="401"/>
      <c r="BI140" s="400"/>
      <c r="BJ140" s="401"/>
      <c r="BK140" s="400"/>
      <c r="BL140" s="401"/>
      <c r="BM140" s="400"/>
      <c r="BN140" s="401"/>
      <c r="BO140" s="400"/>
      <c r="BP140" s="401"/>
      <c r="BQ140" s="400"/>
      <c r="BR140" s="401"/>
      <c r="BS140" s="400"/>
      <c r="BT140" s="401"/>
      <c r="BU140" s="400"/>
      <c r="BV140" s="401"/>
      <c r="BW140" s="400"/>
      <c r="BX140" s="401"/>
      <c r="BY140" s="400"/>
      <c r="BZ140" s="401"/>
      <c r="CA140" s="400"/>
      <c r="CB140" s="401"/>
      <c r="CC140" s="400"/>
      <c r="CD140" s="401"/>
      <c r="CE140" s="400"/>
      <c r="CF140" s="401"/>
      <c r="CG140" s="400"/>
      <c r="CH140" s="401"/>
      <c r="CI140" s="400"/>
      <c r="CJ140" s="401"/>
      <c r="CK140" s="400"/>
      <c r="CL140" s="401"/>
      <c r="CM140" s="400"/>
      <c r="CN140" s="401"/>
      <c r="CO140" s="400"/>
      <c r="CP140" s="401"/>
      <c r="CQ140" s="400"/>
      <c r="CR140" s="401"/>
      <c r="CS140" s="400"/>
      <c r="CT140" s="401"/>
      <c r="CU140" s="400"/>
      <c r="CV140" s="401"/>
      <c r="CW140" s="400"/>
      <c r="CX140" s="401"/>
      <c r="CY140" s="400"/>
      <c r="CZ140" s="401"/>
      <c r="DA140" s="400"/>
      <c r="DB140" s="401"/>
      <c r="DC140" s="400"/>
      <c r="DD140" s="401"/>
      <c r="DE140" s="400"/>
      <c r="DF140" s="401"/>
      <c r="DG140" s="400"/>
      <c r="DH140" s="401"/>
      <c r="DI140" s="400"/>
      <c r="DJ140" s="401"/>
      <c r="DK140" s="400"/>
      <c r="DL140" s="401"/>
      <c r="DM140" s="400"/>
      <c r="DN140" s="401"/>
      <c r="DO140" s="400"/>
      <c r="DP140" s="401"/>
      <c r="DQ140" s="400"/>
      <c r="DR140" s="401"/>
      <c r="DS140" s="400"/>
      <c r="DT140" s="401"/>
      <c r="DU140" s="400"/>
      <c r="DV140" s="401"/>
      <c r="DW140" s="400"/>
      <c r="DX140" s="401"/>
      <c r="DY140" s="400"/>
      <c r="DZ140" s="401"/>
      <c r="EA140" s="400"/>
      <c r="EB140" s="401"/>
      <c r="EC140" s="400"/>
      <c r="ED140" s="401"/>
      <c r="EE140" s="400"/>
      <c r="EF140" s="401"/>
      <c r="EG140" s="400"/>
      <c r="EH140" s="401"/>
      <c r="EI140" s="400"/>
      <c r="EJ140" s="447"/>
      <c r="EK140" s="512"/>
      <c r="EL140" s="515"/>
      <c r="EM140" s="450"/>
      <c r="EN140" s="348"/>
      <c r="EO140" s="348"/>
      <c r="EP140" s="179">
        <f t="shared" si="168"/>
        <v>0</v>
      </c>
      <c r="EQ140" s="179">
        <f t="shared" si="169"/>
        <v>0</v>
      </c>
      <c r="ER140" s="179">
        <f t="shared" si="170"/>
        <v>0</v>
      </c>
      <c r="ES140" s="179">
        <f t="shared" si="171"/>
        <v>0</v>
      </c>
      <c r="ET140" s="179">
        <f t="shared" si="172"/>
        <v>0</v>
      </c>
      <c r="EU140" s="179">
        <f t="shared" si="173"/>
        <v>0</v>
      </c>
      <c r="EV140" s="172">
        <f t="shared" si="174"/>
        <v>0</v>
      </c>
      <c r="EW140" s="253"/>
      <c r="EX140" s="254">
        <v>0</v>
      </c>
      <c r="EY140" s="180">
        <v>0</v>
      </c>
      <c r="EZ140" s="255">
        <v>0</v>
      </c>
      <c r="FA140" s="255">
        <v>0</v>
      </c>
      <c r="FB140" s="180">
        <f>SUM(FF140:GI140)/2</f>
        <v>0</v>
      </c>
      <c r="FC140" s="256">
        <f>N140*km*'VALORES TABELA'!$B$13</f>
        <v>0</v>
      </c>
      <c r="FD140" s="250">
        <f t="shared" si="164"/>
        <v>0</v>
      </c>
      <c r="FE140" s="257"/>
      <c r="FF140" s="181">
        <f>((Q140+S140)*Percapita)+((R140+T140)*Cadeirante)</f>
        <v>0</v>
      </c>
      <c r="FG140" s="181">
        <f>((U140+W140)*Percapita/30*FG$4)+((V140+X140)*Cadeirante/30*FG$4)</f>
        <v>0</v>
      </c>
      <c r="FH140" s="181">
        <f>((Y140+AA140)*Percapita/30*FH$4)+((Z140+AB140)*Cadeirante/30*FH$4)</f>
        <v>0</v>
      </c>
      <c r="FI140" s="181">
        <f>((AC140+AE140)*Percapita/30*FI$4)+((AD140+AF140)*Cadeirante/30*FI$4)</f>
        <v>0</v>
      </c>
      <c r="FJ140" s="181">
        <f>((AG140+AI140)*Percapita/30*FJ$4)+((AH140+AJ140)*Cadeirante/30*FJ$4)</f>
        <v>0</v>
      </c>
      <c r="FK140" s="181">
        <f>((AK140+AM140)*Percapita/30*FK$4)+((AL140+AN140)*Cadeirante/30*FK$4)</f>
        <v>0</v>
      </c>
      <c r="FL140" s="181">
        <f>((AO140+AQ140)*Percapita/30*FL$4)+((AP140+AR140)*Cadeirante/30*FL$4)</f>
        <v>0</v>
      </c>
      <c r="FM140" s="181">
        <f>((AS140+AU140)*Percapita/30*FM$4)+((AT140+AV140)*Cadeirante/30*FM$4)</f>
        <v>0</v>
      </c>
      <c r="FN140" s="181">
        <f>((AW140+AY140)*Percapita/30*FN$4)+((AX140+AZ140)*Cadeirante/30*FN$4)</f>
        <v>0</v>
      </c>
      <c r="FO140" s="181">
        <f>((BA140+BC140)*Percapita/30*FO$4)+((BB140+BD140)*Cadeirante/30*FO$4)</f>
        <v>0</v>
      </c>
      <c r="FP140" s="181">
        <f>((BE140+BG140)*Percapita/30*FP$4)+((BF140+BH140)*Cadeirante/30*FP$4)</f>
        <v>0</v>
      </c>
      <c r="FQ140" s="181">
        <f>((BI140+BK140)*Percapita/30*FQ$4)+((BJ140+BL140)*Cadeirante/30*FQ$4)</f>
        <v>0</v>
      </c>
      <c r="FR140" s="181">
        <f>((BM140+BO140)*Percapita/30*FR$4)+((BN140+BP140)*Cadeirante/30*FR$4)</f>
        <v>0</v>
      </c>
      <c r="FS140" s="181">
        <f>((BQ140+BS140)*Percapita/30*FS$4)+((BR140+BT140)*Cadeirante/30*FS$4)</f>
        <v>0</v>
      </c>
      <c r="FT140" s="181">
        <f>((BU140+BW140)*Percapita/30*FT$4)+((BV140+BX140)*Cadeirante/30*FT$4)</f>
        <v>0</v>
      </c>
      <c r="FU140" s="181">
        <f>((BY140+CA140)*Percapita/30*FU$4)+((BZ140+CB140)*Cadeirante/30*FU$4)</f>
        <v>0</v>
      </c>
      <c r="FV140" s="181">
        <f>((CC140+CE140)*Percapita/30*FV$4)+((CD140+CF140)*Cadeirante/30*FV$4)</f>
        <v>0</v>
      </c>
      <c r="FW140" s="181">
        <f>((CG140+CI140)*Percapita/30*FW$4)+((CI140+CK140)*Cadeirante/30*FW$4)</f>
        <v>0</v>
      </c>
      <c r="FX140" s="181">
        <f>((CK140+CM140)*Percapita/30*FX$4)+((CL140+CN140)*Cadeirante/30*FX$4)</f>
        <v>0</v>
      </c>
      <c r="FY140" s="181">
        <f>((CO140+CQ140)*Percapita/30*FY$4)+((CP140+CR140)*Cadeirante/30*FY$4)</f>
        <v>0</v>
      </c>
      <c r="FZ140" s="181">
        <f>((CS140+CU140)*Percapita/30*FZ$4)+((CT140+CV140)*Cadeirante/30*FZ$4)</f>
        <v>0</v>
      </c>
      <c r="GA140" s="181">
        <f>((CW140+CY140)*Percapita/30*GA$4)+((CX140+CZ140)*Cadeirante/30*GA$4)</f>
        <v>0</v>
      </c>
      <c r="GB140" s="181">
        <f>((DA140+DC140)*Percapita/30*GB$4)+((DB140+DD140)*Cadeirante/30*GB$4)</f>
        <v>0</v>
      </c>
      <c r="GC140" s="181">
        <f>((DE140+DG140)*Percapita/30*GC$4)+((DF140+DH140)*Cadeirante/30*GC$4)</f>
        <v>0</v>
      </c>
      <c r="GD140" s="181">
        <f>((DI140+DK140)*Percapita/30*GD$4)+((DJ140+DL140)*Cadeirante/30*GD$4)</f>
        <v>0</v>
      </c>
      <c r="GE140" s="181">
        <f>((DM140+DO140)*Percapita/30*GE$4)+((DN140+DP140)*Cadeirante/30*GE$4)</f>
        <v>0</v>
      </c>
      <c r="GF140" s="181">
        <f>((DQ140+DS140)*Percapita/30*GF$4)+((DR140+DT140)*Cadeirante/30*GF$4)</f>
        <v>0</v>
      </c>
      <c r="GG140" s="181">
        <f>((DU140+DW140)*Percapita/30*GG$4)+((DV140+DX140)*Cadeirante/30*GG$4)</f>
        <v>0</v>
      </c>
      <c r="GH140" s="181">
        <f>((DY140+EA140)*Percapita/30*GH$4)+((DZ140+EB140)*Cadeirante/30*GH$4)</f>
        <v>0</v>
      </c>
      <c r="GI140" s="181">
        <f>((EC140+EE140)*Percapita/30*GI$4)+((ED140+EF140)*Cadeirante/30*GI$4)</f>
        <v>0</v>
      </c>
      <c r="GJ140" s="181">
        <f>((EG140+EI140)*Percapita)+((EH140+EJ140)*Cadeirante)</f>
        <v>0</v>
      </c>
      <c r="GK140" s="258"/>
      <c r="GL140" s="103">
        <f t="shared" si="175"/>
        <v>0</v>
      </c>
      <c r="GM140" s="124"/>
      <c r="GN140" s="182"/>
      <c r="GO140" s="182"/>
      <c r="GP140" s="182"/>
      <c r="GQ140" s="182"/>
      <c r="GR140" s="182"/>
      <c r="GS140" s="182"/>
      <c r="GT140" s="182"/>
      <c r="GU140" s="182"/>
      <c r="GV140" s="182"/>
      <c r="GW140" s="182"/>
      <c r="GX140" s="182"/>
      <c r="GY140" s="182"/>
      <c r="GZ140" s="182"/>
      <c r="HA140" s="182"/>
      <c r="HB140" s="182"/>
      <c r="HC140" s="182"/>
      <c r="HD140" s="182"/>
      <c r="HE140" s="182"/>
      <c r="HF140" s="182"/>
      <c r="HG140" s="182"/>
      <c r="HH140" s="182"/>
      <c r="HI140" s="182"/>
      <c r="HJ140" s="182"/>
      <c r="HK140" s="182"/>
      <c r="HL140" s="182"/>
      <c r="HM140" s="182"/>
      <c r="HN140" s="182"/>
      <c r="HO140" s="182"/>
      <c r="HP140" s="259"/>
      <c r="HQ140" s="64"/>
      <c r="HW140" s="257"/>
      <c r="HY140" s="280">
        <f t="shared" si="165"/>
        <v>0</v>
      </c>
      <c r="HZ140" s="280">
        <f t="shared" si="166"/>
        <v>0</v>
      </c>
      <c r="IA140" s="280">
        <f t="shared" si="167"/>
        <v>0</v>
      </c>
    </row>
    <row r="141" spans="1:237" s="106" customFormat="1" ht="22.5" customHeight="1" x14ac:dyDescent="0.25">
      <c r="A141" t="s">
        <v>3302</v>
      </c>
      <c r="B141" s="522" t="s">
        <v>3303</v>
      </c>
      <c r="C141" s="523">
        <v>1</v>
      </c>
      <c r="D141" s="524" t="s">
        <v>3304</v>
      </c>
      <c r="E141" s="524" t="s">
        <v>3305</v>
      </c>
      <c r="F141" s="525" t="s">
        <v>3181</v>
      </c>
      <c r="G141" s="525" t="s">
        <v>3182</v>
      </c>
      <c r="H141" s="350" t="s">
        <v>1358</v>
      </c>
      <c r="I141" s="351" t="s">
        <v>1358</v>
      </c>
      <c r="J141" s="409" t="s">
        <v>3183</v>
      </c>
      <c r="K141" s="410" t="s">
        <v>3184</v>
      </c>
      <c r="L141" s="329">
        <f>CONTINUA!BV141</f>
        <v>0</v>
      </c>
      <c r="M141" s="329">
        <f>CONTINUA!BW141</f>
        <v>0</v>
      </c>
      <c r="N141" s="657"/>
      <c r="O141" s="658" t="s">
        <v>3353</v>
      </c>
      <c r="P141" s="659">
        <v>0</v>
      </c>
      <c r="Q141" s="400">
        <v>10</v>
      </c>
      <c r="R141" s="401"/>
      <c r="S141" s="400"/>
      <c r="T141" s="401"/>
      <c r="U141" s="400"/>
      <c r="V141" s="401"/>
      <c r="W141" s="400"/>
      <c r="X141" s="401"/>
      <c r="Y141" s="400"/>
      <c r="Z141" s="401"/>
      <c r="AA141" s="400"/>
      <c r="AB141" s="401"/>
      <c r="AC141" s="400"/>
      <c r="AD141" s="401"/>
      <c r="AE141" s="400"/>
      <c r="AF141" s="401"/>
      <c r="AG141" s="400"/>
      <c r="AH141" s="401"/>
      <c r="AI141" s="400"/>
      <c r="AJ141" s="401"/>
      <c r="AK141" s="400"/>
      <c r="AL141" s="401"/>
      <c r="AM141" s="400"/>
      <c r="AN141" s="401"/>
      <c r="AO141" s="400"/>
      <c r="AP141" s="401"/>
      <c r="AQ141" s="400"/>
      <c r="AR141" s="401"/>
      <c r="AS141" s="400"/>
      <c r="AT141" s="401"/>
      <c r="AU141" s="400"/>
      <c r="AV141" s="401"/>
      <c r="AW141" s="400"/>
      <c r="AX141" s="401"/>
      <c r="AY141" s="400"/>
      <c r="AZ141" s="401"/>
      <c r="BA141" s="400"/>
      <c r="BB141" s="401"/>
      <c r="BC141" s="400"/>
      <c r="BD141" s="401"/>
      <c r="BE141" s="400"/>
      <c r="BF141" s="401"/>
      <c r="BG141" s="400"/>
      <c r="BH141" s="401"/>
      <c r="BI141" s="400"/>
      <c r="BJ141" s="401"/>
      <c r="BK141" s="400"/>
      <c r="BL141" s="401"/>
      <c r="BM141" s="400"/>
      <c r="BN141" s="401"/>
      <c r="BO141" s="400"/>
      <c r="BP141" s="401"/>
      <c r="BQ141" s="400"/>
      <c r="BR141" s="401"/>
      <c r="BS141" s="400"/>
      <c r="BT141" s="401"/>
      <c r="BU141" s="400"/>
      <c r="BV141" s="401"/>
      <c r="BW141" s="400"/>
      <c r="BX141" s="401"/>
      <c r="BY141" s="400"/>
      <c r="BZ141" s="401"/>
      <c r="CA141" s="400"/>
      <c r="CB141" s="401"/>
      <c r="CC141" s="400"/>
      <c r="CD141" s="401"/>
      <c r="CE141" s="400"/>
      <c r="CF141" s="401"/>
      <c r="CG141" s="400"/>
      <c r="CH141" s="401"/>
      <c r="CI141" s="400"/>
      <c r="CJ141" s="401"/>
      <c r="CK141" s="400"/>
      <c r="CL141" s="401"/>
      <c r="CM141" s="400"/>
      <c r="CN141" s="401"/>
      <c r="CO141" s="400"/>
      <c r="CP141" s="401"/>
      <c r="CQ141" s="400"/>
      <c r="CR141" s="401"/>
      <c r="CS141" s="400"/>
      <c r="CT141" s="401"/>
      <c r="CU141" s="400"/>
      <c r="CV141" s="401"/>
      <c r="CW141" s="400"/>
      <c r="CX141" s="401"/>
      <c r="CY141" s="400"/>
      <c r="CZ141" s="401"/>
      <c r="DA141" s="400"/>
      <c r="DB141" s="401"/>
      <c r="DC141" s="400"/>
      <c r="DD141" s="401"/>
      <c r="DE141" s="400"/>
      <c r="DF141" s="401"/>
      <c r="DG141" s="400"/>
      <c r="DH141" s="401"/>
      <c r="DI141" s="400"/>
      <c r="DJ141" s="401"/>
      <c r="DK141" s="400"/>
      <c r="DL141" s="401"/>
      <c r="DM141" s="400"/>
      <c r="DN141" s="401"/>
      <c r="DO141" s="400"/>
      <c r="DP141" s="401"/>
      <c r="DQ141" s="400"/>
      <c r="DR141" s="401"/>
      <c r="DS141" s="400"/>
      <c r="DT141" s="401"/>
      <c r="DU141" s="400"/>
      <c r="DV141" s="401"/>
      <c r="DW141" s="400"/>
      <c r="DX141" s="401"/>
      <c r="DY141" s="400"/>
      <c r="DZ141" s="401"/>
      <c r="EA141" s="400"/>
      <c r="EB141" s="401"/>
      <c r="EC141" s="400"/>
      <c r="ED141" s="401"/>
      <c r="EE141" s="400"/>
      <c r="EF141" s="401"/>
      <c r="EG141" s="400"/>
      <c r="EH141" s="401"/>
      <c r="EI141" s="400"/>
      <c r="EJ141" s="447"/>
      <c r="EK141" s="510"/>
      <c r="EL141" s="513"/>
      <c r="EM141" s="520"/>
      <c r="EN141" s="520"/>
      <c r="EO141" s="520"/>
      <c r="EP141" s="171">
        <f t="shared" si="168"/>
        <v>10</v>
      </c>
      <c r="EQ141" s="171">
        <f t="shared" si="169"/>
        <v>0</v>
      </c>
      <c r="ER141" s="171">
        <f t="shared" si="170"/>
        <v>0</v>
      </c>
      <c r="ES141" s="171">
        <f t="shared" si="171"/>
        <v>0</v>
      </c>
      <c r="ET141" s="171">
        <f t="shared" si="172"/>
        <v>0</v>
      </c>
      <c r="EU141" s="171">
        <f t="shared" si="173"/>
        <v>0</v>
      </c>
      <c r="EV141" s="172">
        <f t="shared" si="174"/>
        <v>10</v>
      </c>
      <c r="EW141" s="367">
        <f>IF(C141=4,IF(MAX(Q141:EJ143)&gt;0,(Especiall/30*(IF(($G141-$F141)=($G$5-$F$5),30,IF(DAY($G141)=31,($G141-$F141),($G141-$F141)+1)))),0),0)</f>
        <v>0</v>
      </c>
      <c r="EX141" s="248">
        <f t="shared" ref="EX141:EX144" si="176">FF141</f>
        <v>15582.35</v>
      </c>
      <c r="EY141" s="174">
        <f>(L141*regular)+(M141*Cadeirantee)</f>
        <v>0</v>
      </c>
      <c r="EZ141" s="249">
        <f>SUMIF(FG141:GJ141,"&gt;0")</f>
        <v>0</v>
      </c>
      <c r="FA141" s="249">
        <f>SUMIF(FG141:GJ141,"&lt;0")+SUMIF(GN141:HP141,"&lt;0")</f>
        <v>0</v>
      </c>
      <c r="FB141" s="174">
        <v>0</v>
      </c>
      <c r="FC141" s="175">
        <f>N141*km*'VALORES TABELA'!$B$13</f>
        <v>0</v>
      </c>
      <c r="FD141" s="250">
        <f>GL141</f>
        <v>0</v>
      </c>
      <c r="FE141" s="176">
        <f>(EW141+EW142+EW143+EW144+EX141+EX142+EX143+EX144+EY141+EY142+EY143+EY144+EY145+EZ141+EZ142+EZ143+EZ144+FA141+FA142+FA143+FA144+FC141+FC142+FC143+FC144+HY141-HZ141-IA141+FD141+FD142+FD143+FD144+FB145)</f>
        <v>15582.35</v>
      </c>
      <c r="FF141" s="177">
        <f>IF(C141=4,SUM(Q141+Q142+Q143+S141+S142+S143)*Percapita/30*FF$4+(R141+R142+R143+T141+T142+T143)*Cadeirante/30*FF$4,IF(C141=3,IF(Q144+S144=10,Fixo/30*FF$4+(Q141+Q142+Q143+S141+S142+S143)*Percapita/30*FF$4+(R144+T144)*Cadeirante/30*FF$4,IF(Q144+S144&lt;=9,(Q144+S144)*Crechee/30*FF$4)+(R144+T144)*Cadeirante/30*FF$4+(Q141+Q142+Q143+S141+S142+S143)*Percapita/30*FF$4)+IF(Q144+S144&gt;=11,Fixo/30*FF$4+(Q144+S144-10)*Crechee/30*FF$4,0),IF(C141=2,IF(R141+R142+R143+R144+T141+T142+T143+T144=1,Cadeirante/30*FF$4,IF(R141+R142+R143+R144+T141+T142+T143+T144=2,Fixo/30*FF$4,IF(R141+R142+R143+R144+T141+T142+T143+T144&gt;2,Fixo/30*FF$4+(R141+R142+R143+R144+T141+T142+T143+T144-2)*Cadeirante/30*FF$4)))+(Q141+Q142+Q143+S141+S142+S143)*Percapita/30*FF$4+(Q144+S144)*Crechee/30*FF$4,IF(C141=1,IF(Q141+Q142+Q143+R141+R142+R143+S141+S142+S143+T141+T142+T143&lt;=15,(Q141+Q142+Q143+S141+S142+S143)*Percapita/30*FF$4,IF(Q141+Q142+Q143+R141+R142+R143+S141+S142+S143+T141+T142+T143&gt;=16,Fixo/30*FF$4+(Q141+Q142+Q143+R141+R142+R143+S141+S142+S143+T141+T142-16)*Percapita/30*FF$4))))))</f>
        <v>15582.35</v>
      </c>
      <c r="FG141" s="177">
        <f>IF(C141=4,SUM(U141+U142+U143+W141+W142+W143)*Percapita/30*FG$4+(V141+V142+V143+X141+X142+X143)*Cadeirante/30*FG$4,IF(C141=3,IF(U144+W144=10,Fixo/30*FG$4+(U141+U142+U143+W141+W142+W143)*Percapita/30*FG$4+(V144+X144)*Cadeirante/30*FG$4,IF(U144+W144&lt;=9,(U144+W144)*Crechee/30*FG$4)+(V144+X144)*Cadeirante/30*FG$4+(U141+U142+U143+W141+W142+W143)*Percapita/30*FG$4)+IF(U144+W144&gt;=11,Fixo/30*FG$4+(U144+W144-10)*Crechee/30*FG$4,0),IF(C141=2,IF(V141+V142+V143+V144+X141+X142+X143+X144=1,Cadeirante/30*FG$4,IF(V141+V142+V143+V144+X141+X142+X143+X144=2,Fixo/30*FG$4,IF(V141+V142+V143+V144+X141+X142+X143+X144&gt;2,Fixo/30*FG$4+(V141+V142+V143+V144+X141+X142+X143+X144-2)*Cadeirante/30*FG$4)))+(U141+U142+U143+W141+W142+W143)*Percapita/30*FG$4+(U144+W144)*Crechee/30*FG$4,IF(C141=1,IF(U141+U142+U143+V141+V142+V143+W141+W142+W143+X141+X142+X143&lt;=15,(U141+U142+U143+W141+W142+W143)*Percapita/30*FG$4,IF(U141+U142+U143+V141+V142+V143+W141+W142+W143+X141+X142+X143&gt;=16,Fixo/30*FG$4+(U141+U142+U143+V141+V142+V143+W141+W142+W143+X141+X142-16)*Percapita/30*FG$4))))))</f>
        <v>0</v>
      </c>
      <c r="FH141" s="177">
        <f>IF(C141=4,SUM(Y141+Y142+Y143+AA141+AA142+AA143)*Percapita/30*FH$4+(Z141+Z142+Z143+AB141+AB142+AB143)*Cadeirante/30*FH$4,IF(C141=3,IF(Y144+AA144=10,Fixo/30*FH$4+(Y141+Y142+Y143+AA141+AA142+AA143)*Percapita/30*FH$4+(Z144+AB144)*Cadeirante/30*FH$4,IF(Y144+AA144&lt;=9,(Y144+AA144)*Crechee/30*FH$4)+(Z144+AB144)*Cadeirante/30*FH$4+(Y141+Y142+Y143+AA141+AA142+AA143)*Percapita/30*FH$4)+IF(Y144+AA144&gt;=11,Fixo/30*FH$4+(Y144+AA144-10)*Crechee/30*FH$4,0),IF(C141=2,IF(Z141+Z142+Z143+Z144+AB141+AB142+AB143+AB144=1,Cadeirante/30*FH$4,IF(Z141+Z142+Z143+Z144+AB141+AB142+AB143+AB144=2,Fixo/30*FH$4,IF(Z141+Z142+Z143+Z144+AB141+AB142+AB143+AB144&gt;2,Fixo/30*FH$4+(Z141+Z142+Z143+Z144+AB141+AB142+AB143+AB144-2)*Cadeirante/30*FH$4)))+(Y141+Y142+Y143+AA141+AA142+AA143)*Percapita/30*FH$4+(Y144+AA144)*Crechee/30*FH$4,IF(C141=1,IF(Y141+Y142+Y143+Z141+Z142+Z143+AA141+AA142+AA143+AB141+AB142+AB143&lt;=15,(Y141+Y142+Y143+AA141+AA142+AA143)*Percapita/30*FH$4,IF(Y141+Y142+Y143+Z141+Z142+Z143+AA141+AA142+AA143+AB141+AB142+AB143&gt;=16,Fixo/30*FH$4+(Y141+Y142+Y143+Z141+Z142+Z143+AA141+AA142+AA143+AB141+AB142-16)*Percapita/30*FH$4))))))</f>
        <v>0</v>
      </c>
      <c r="FI141" s="177">
        <f>IF(C141=4,SUM(AC141+AC142+AC143+AE141+AE142+AE143)*Percapita/30*FI$4+(AD141+AD142+AD143+AF141+AF142+AF143)*Cadeirante/30*FI$4,IF(C141=3,IF(AC144+AE144=10,Fixo/30*FI$4+(AC141+AC142+AC143+AE141+AE142+AE143)*Percapita/30*FI$4+(AD144+AF144)*Cadeirante/30*FI$4,IF(AC144+AE144&lt;=9,(AC144+AE144)*Crechee/30*FI$4)+(AD144+AF144)*Cadeirante/30*FI$4+(AC141+AC142+AC143+AE141+AE142+AE143)*Percapita/30*FI$4)+IF(AC144+AE144&gt;=11,Fixo/30*FI$4+(AC144+AE144-10)*Crechee/30*FI$4,0),IF(C141=2,IF(AD141+AD142+AD143+AD144+AF141+AF142+AF143+AF144=1,Cadeirante/30*FI$4,IF(AD141+AD142+AD143+AD144+AF141+AF142+AF143+AF144=2,Fixo/30*FI$4,IF(AD141+AD142+AD143+AD144+AF141+AF142+AF143+AF144&gt;2,Fixo/30*FI$4+(AD141+AD142+AD143+AD144+AF141+AF142+AF143+AF144-2)*Cadeirante/30*FI$4)))+(AC141+AC142+AC143+AE141+AE142+AE143)*Percapita/30*FI$4+(AC144+AE144)*Crechee/30*FI$4,IF(C141=1,IF(AC141+AC142+AC143+AD141+AD142+AD143+AE141+AE142+AE143+AF141+AF142+AF143&lt;=15,(AC141+AC142+AC143+AE141+AE142+AE143)*Percapita/30*FI$4,IF(AC141+AC142+AC143+AD141+AD142+AD143+AE141+AE142+AE143+AF141+AF142+AF143&gt;=16,Fixo/30*FI$4+(AC141+AC142+AC143+AD141+AD142+AD143+AE141+AE142+AE143+AF141+AF142-16)*Percapita/30*FI$4))))))</f>
        <v>0</v>
      </c>
      <c r="FJ141" s="177">
        <f>IF(C141=4,SUM(AG141+AG142+AG143+AI141+AI142+AI143)*Percapita/30*FJ$4+(AH141+AH142+AH143+AJ141+AJ142+AJ143)*Cadeirante/30*FJ$4,IF(C141=3,IF(AG144+AI144=10,Fixo/30*FJ$4+(AG141+AG142+AG143+AI141+AI142+AI143)*Percapita/30*FJ$4+(AH144+AJ144)*Cadeirante/30*FJ$4,IF(AG144+AI144&lt;=9,(AG144+AI144)*Crechee/30*FJ$4)+(AH144+AJ144)*Cadeirante/30*FJ$4+(AG141+AG142+AG143+AI141+AI142+AI143)*Percapita/30*FJ$4)+IF(AG144+AI144&gt;=11,Fixo/30*FJ$4+(AG144+AI144-10)*Crechee/30*FJ$4,0),IF(C141=2,IF(AH141+AH142+AH143+AH144+AJ141+AJ142+AJ143+AJ144=1,Cadeirante/30*FJ$4,IF(AH141+AH142+AH143+AH144+AJ141+AJ142+AJ143+AJ144=2,Fixo/30*FJ$4,IF(AH141+AH142+AH143+AH144+AJ141+AJ142+AJ143+AJ144&gt;2,Fixo/30*FJ$4+(AH141+AH142+AH143+AH144+AJ141+AJ142+AJ143+AJ144-2)*Cadeirante/30*FJ$4)))+(AG141+AG142+AG143+AI141+AI142+AI143)*Percapita/30*FJ$4+(AG144+AI144)*Crechee/30*FJ$4,IF(C141=1,IF(AG141+AG142+AG143+AH141+AH142+AH143+AI141+AI142+AI143+AJ141+AJ142+AJ143&lt;=15,(AG141+AG142+AG143+AI141+AI142+AI143)*Percapita/30*FJ$4,IF(AG141+AG142+AG143+AH141+AH142+AH143+AI141+AI142+AI143+AJ141+AJ142+AJ143&gt;=16,Fixo/30*FJ$4+(AG141+AG142+AG143+AH141+AH142+AH143+AI141+AI142+AI143+AJ141+AJ142-16)*Percapita/30*FJ$4))))))</f>
        <v>0</v>
      </c>
      <c r="FK141" s="177">
        <f>IF(C141=4,SUM(AK141+AK142+AK143+AM141+AM142+AM143)*Percapita/30*FK$4+(AL141+AL142+AL143+AN141+AN142+AN143)*Cadeirante/30*FK$4,IF(C141=3,IF(AK144+AM144=10,Fixo/30*FK$4+(AK141+AK142+AK143+AM141+AM142+AM143)*Percapita/30*FK$4+(AL144+AN144)*Cadeirante/30*FK$4,IF(AK144+AM144&lt;=9,(AK144+AM144)*Crechee/30*FK$4)+(AL144+AN144)*Cadeirante/30*FK$4+(AK141+AK142+AK143+AM141+AM142+AM143)*Percapita/30*FK$4)+IF(AK144+AM144&gt;=11,Fixo/30*FK$4+(AK144+AM144-10)*Crechee/30*FK$4,0),IF(C141=2,IF(AL141+AL142+AL143+AL144+AN141+AN142+AN143+AN144=1,Cadeirante/30*FK$4,IF(AL141+AL142+AL143+AL144+AN141+AN142+AN143+AN144=2,Fixo/30*FK$4,IF(AL141+AL142+AL143+AL144+AN141+AN142+AN143+AN144&gt;2,Fixo/30*FK$4+(AL141+AL142+AL143+AL144+AN141+AN142+AN143+AN144-2)*Cadeirante/30*FK$4)))+(AK141+AK142+AK143+AM141+AM142+AM143)*Percapita/30*FK$4+(AK144+AM144)*Crechee/30*FK$4,IF(C141=1,IF(AK141+AK142+AK143+AL141+AL142+AL143+AM141+AM142+AM143+AN141+AN142+AN143&lt;=15,(AK141+AK142+AK143+AM141+AM142+AM143)*Percapita/30*FK$4,IF(AK141+AK142+AK143+AL141+AL142+AL143+AM141+AM142+AM143+AN141+AN142+AN143&gt;=16,Fixo/30*FK$4+(AK141+AK142+AK143+AL141+AL142+AL143+AM141+AM142+AM143+AN141+AN142-16)*Percapita/30*FK$4))))))</f>
        <v>0</v>
      </c>
      <c r="FL141" s="177">
        <f>IF(C141=4,SUM(AO141+AO142+AO143+AQ141+AQ142+AQ143)*Percapita/30*FL$4+(AP141+AP142+AP143+AR141+AR142+AR143)*Cadeirante/30*FL$4,IF(C141=3,IF(AO144+AQ144=10,Fixo/30*FL$4+(AO141+AO142+AO143+AQ141+AQ142+AQ143)*Percapita/30*FL$4+(AP144+AR144)*Cadeirante/30*FL$4,IF(AO144+AQ144&lt;=9,(AO144+AQ144)*Crechee/30*FL$4)+(AP144+AR144)*Cadeirante/30*FL$4+(AO141+AO142+AO143+AQ141+AQ142+AQ143)*Percapita/30*FL$4)+IF(AO144+AQ144&gt;=11,Fixo/30*FL$4+(AO144+AQ144-10)*Crechee/30*FL$4,0),IF(C141=2,IF(AP141+AP142+AP143+AP144+AR141+AR142+AR143+AR144=1,Cadeirante/30*FL$4,IF(AP141+AP142+AP143+AP144+AR141+AR142+AR143+AR144=2,Fixo/30*FL$4,IF(AP141+AP142+AP143+AP144+AR141+AR142+AR143+AR144&gt;2,Fixo/30*FL$4+(AP141+AP142+AP143+AP144+AR141+AR142+AR143+AR144-2)*Cadeirante/30*FL$4)))+(AO141+AO142+AO143+AQ141+AQ142+AQ143)*Percapita/30*FL$4+(AO144+AQ144)*Crechee/30*FL$4,IF(C141=1,IF(AO141+AO142+AO143+AP141+AP142+AP143+AQ141+AQ142+AQ143+AR141+AR142+AR143&lt;=15,(AO141+AO142+AO143+AQ141+AQ142+AQ143)*Percapita/30*FL$4,IF(AO141+AO142+AO143+AP141+AP142+AP143+AQ141+AQ142+AQ143+AR141+AR142+AR143&gt;=16,Fixo/30*FL$4+(AO141+AO142+AO143+AP141+AP142+AP143+AQ141+AQ142+AQ143+AR141+AR142-16)*Percapita/30*FL$4))))))</f>
        <v>0</v>
      </c>
      <c r="FM141" s="177">
        <f>IF(C141=4,SUM(AS141+AS142+AS143+AU141+AU142+AU143)*Percapita/30*FM$4+(AT141+AT142+AT143+AV141+AV142+AV143)*Cadeirante/30*FM$4,IF(C141=3,IF(AS144+AU144=10,Fixo/30*FM$4+(AS141+AS142+AS143+AU141+AU142+AU143)*Percapita/30*FM$4+(AT144+AV144)*Cadeirante/30*FM$4,IF(AS144+AU144&lt;=9,(AS144+AU144)*Crechee/30*FM$4)+(AT144+AV144)*Cadeirante/30*FM$4+(AS141+AS142+AS143+AU141+AU142+AU143)*Percapita/30*FM$4)+IF(AS144+AU144&gt;=11,Fixo/30*FM$4+(AS144+AU144-10)*Crechee/30*FM$4,0),IF(C141=2,IF(AT141+AT142+AT143+AT144+AV141+AV142+AV143+AV144=1,Cadeirante/30*FM$4,IF(AT141+AT142+AT143+AT144+AV141+AV142+AV143+AV144=2,Fixo/30*FM$4,IF(AT141+AT142+AT143+AT144+AV141+AV142+AV143+AV144&gt;2,Fixo/30*FM$4+(AT141+AT142+AT143+AT144+AV141+AV142+AV143+AV144-2)*Cadeirante/30*FM$4)))+(AS141+AS142+AS143+AU141+AU142+AU143)*Percapita/30*FM$4+(AS144+AU144)*Crechee/30*FM$4,IF(C141=1,IF(AS141+AS142+AS143+AT141+AT142+AT143+AU141+AU142+AU143+AV141+AV142+AV143&lt;=15,(AS141+AS142+AS143+AU141+AU142+AU143)*Percapita/30*FM$4,IF(AS141+AS142+AS143+AT141+AT142+AT143+AU141+AU142+AU143+AV141+AV142+AV143&gt;=16,Fixo/30*FM$4+(AS141+AS142+AS143+AT141+AT142+AT143+AU141+AU142+AU143+AV141+AV142-16)*Percapita/30*FM$4))))))</f>
        <v>0</v>
      </c>
      <c r="FN141" s="177">
        <f>IF(C141=4,SUM(AW141+AW142+AW143+AY141+AY142+AY143)*Percapita/30*FN$4+(AX141+AX142+AX143+AZ141+AZ142+AZ143)*Cadeirante/30*FN$4,IF(C141=3,IF(AW144+AY144=10,Fixo/30*FN$4+(AW141+AW142+AW143+AY141+AY142+AY143)*Percapita/30*FN$4+(AX144+AZ144)*Cadeirante/30*FN$4,IF(AW144+AY144&lt;=9,(AW144+AY144)*Crechee/30*FN$4)+(AX144+AZ144)*Cadeirante/30*FN$4+(AW141+AW142+AW143+AY141+AY142+AY143)*Percapita/30*FN$4)+IF(AW144+AY144&gt;=11,Fixo/30*FN$4+(AW144+AY144-10)*Crechee/30*FN$4,0),IF(C141=2,IF(AX141+AX142+AX143+AX144+AZ141+AZ142+AZ143+AZ144=1,Cadeirante/30*FN$4,IF(AX141+AX142+AX143+AX144+AZ141+AZ142+AZ143+AZ144=2,Fixo/30*FN$4,IF(AX141+AX142+AX143+AX144+AZ141+AZ142+AZ143+AZ144&gt;2,Fixo/30*FN$4+(AX141+AX142+AX143+AX144+AZ141+AZ142+AZ143+AZ144-2)*Cadeirante/30*FN$4)))+(AW141+AW142+AW143+AY141+AY142+AY143)*Percapita/30*FN$4+(AW144+AY144)*Crechee/30*FN$4,IF(C141=1,IF(AW141+AW142+AW143+AX141+AX142+AX143+AY141+AY142+AY143+AZ141+AZ142+AZ143&lt;=15,(AW141+AW142+AW143+AY141+AY142+AY143)*Percapita/30*FN$4,IF(AW141+AW142+AW143+AX141+AX142+AX143+AY141+AY142+AY143+AZ141+AZ142+AZ143&gt;=16,Fixo/30*FN$4+(AW141+AW142+AW143+AX141+AX142+AX143+AY141+AY142+AY143+AZ141+AZ142-16)*Percapita/30*FN$4))))))</f>
        <v>0</v>
      </c>
      <c r="FO141" s="177">
        <f>IF(C141=4,SUM(BA141+BA142+BA143+BC141+BC142+BC143)*Percapita/30*FO$4+(BB141+BB142+BB143+BD141+BD142+BD143)*Cadeirante/30*FO$4,IF(C141=3,IF(BA144+BC144=10,Fixo/30*FO$4+(BA141+BA142+BA143+BC141+BC142+BC143)*Percapita/30*FO$4+(BB144+BD144)*Cadeirante/30*FO$4,IF(BA144+BC144&lt;=9,(BA144+BC144)*Crechee/30*FO$4)+(BB144+BD144)*Cadeirante/30*FO$4+(BA141+BA142+BA143+BC141+BC142+BC143)*Percapita/30*FO$4)+IF(BA144+BC144&gt;=11,Fixo/30*FO$4+(BA144+BC144-10)*Crechee/30*FO$4,0),IF(C141=2,IF(BB141+BB142+BB143+BB144+BD141+BD142+BD143+BD144=1,Cadeirante/30*FO$4,IF(BB141+BB142+BB143+BB144+BD141+BD142+BD143+BD144=2,Fixo/30*FO$4,IF(BB141+BB142+BB143+BB144+BD141+BD142+BD143+BD144&gt;2,Fixo/30*FO$4+(BB141+BB142+BB143+BB144+BD141+BD142+BD143+BD144-2)*Cadeirante/30*FO$4)))+(BA141+BA142+BA143+BC141+BC142+BC143)*Percapita/30*FO$4+(BA144+BC144)*Crechee/30*FO$4,IF(C141=1,IF(BA141+BA142+BA143+BB141+BB142+BB143+BC141+BC142+BC143+BD141+BD142+BD143&lt;=15,(BA141+BA142+BA143+BC141+BC142+BC143)*Percapita/30*FO$4,IF(BA141+BA142+BA143+BB141+BB142+BB143+BC141+BC142+BC143+BD141+BD142+BD143&gt;=16,Fixo/30*FO$4+(BA141+BA142+BA143+BB141+BB142+BB143+BC141+BC142+BC143+BD141+BD142-16)*Percapita/30*FO$4))))))</f>
        <v>0</v>
      </c>
      <c r="FP141" s="177">
        <f>IF(C141=4,SUM(BE141+BE142+BE143+BG141+BG142+BG143)*Percapita/30*FP$4+(BF141+BF142+BF143+BH141+BH142+BH143)*Cadeirante/30*FP$4,IF(C141=3,IF(BE144+BG144=10,Fixo/30*FP$4+(BE141+BE142+BE143+BG141+BG142+BG143)*Percapita/30*FP$4+(BF144+BH144)*Cadeirante/30*FP$4,IF(BE144+BG144&lt;=9,(BE144+BG144)*Crechee/30*FP$4)+(BF144+BH144)*Cadeirante/30*FP$4+(BE141+BE142+BE143+BG141+BG142+BG143)*Percapita/30*FP$4)+IF(BE144+BG144&gt;=11,Fixo/30*FP$4+(BE144+BG144-10)*Crechee/30*FP$4,0),IF(C141=2,IF(BF141+BF142+BF143+BF144+BH141+BH142+BH143+BH144=1,Cadeirante/30*FP$4,IF(BF141+BF142+BF143+BF144+BH141+BH142+BH143+BH144=2,Fixo/30*FP$4,IF(BF141+BF142+BF143+BF144+BH141+BH142+BH143+BH144&gt;2,Fixo/30*FP$4+(BF141+BF142+BF143+BF144+BH141+BH142+BH143+BH144-2)*Cadeirante/30*FP$4)))+(BE141+BE142+BE143+BG141+BG142+BG143)*Percapita/30*FP$4+(BE144+BG144)*Crechee/30*FP$4,IF(C141=1,IF(BE141+BE142+BE143+BF141+BF142+BF143+BG141+BG142+BG143+BH141+BH142+BH143&lt;=15,(BE141+BE142+BE143+BG141+BG142+BG143)*Percapita/30*FP$4,IF(BE141+BE142+BE143+BF141+BF142+BF143+BG141+BG142+BG143+BH141+BH142+BH143&gt;=16,Fixo/30*FP$4+(BE141+BE142+BE143+BF141+BF142+BF143+BG141+BG142+BG143+BH141+BH142-16)*Percapita/30*FP$4))))))</f>
        <v>0</v>
      </c>
      <c r="FQ141" s="177">
        <f>IF(C141=4,SUM(BI141+BI142+BI143+BK141+BK142+BK143)*Percapita/30*FQ$4+(BJ141+BJ142+BJ143+BL141+BL142+BL143)*Cadeirante/30*FQ$4,IF(C141=3,IF(BI144+BK144=10,Fixo/30*FQ$4+(BI141+BI142+BI143+BK141+BK142+BK143)*Percapita/30*FQ$4+(BJ144+BL144)*Cadeirante/30*FQ$4,IF(BI144+BK144&lt;=9,(BI144+BK144)*Crechee/30*FQ$4)+(BJ144+BL144)*Cadeirante/30*FQ$4+(BI141+BI142+BI143+BK141+BK142+BK143)*Percapita/30*FQ$4)+IF(BI144+BK144&gt;=11,Fixo/30*FQ$4+(BI144+BK144-10)*Crechee/30*FQ$4,0),IF(C141=2,IF(BJ141+BJ142+BJ143+BJ144+BL141+BL142+BL143+BL144=1,Cadeirante/30*FQ$4,IF(BJ141+BJ142+BJ143+BJ144+BL141+BL142+BL143+BL144=2,Fixo/30*FQ$4,IF(BJ141+BJ142+BJ143+BJ144+BL141+BL142+BL143+BL144&gt;2,Fixo/30*FQ$4+(BJ141+BJ142+BJ143+BJ144+BL141+BL142+BL143+BL144-2)*Cadeirante/30*FQ$4)))+(BI141+BI142+BI143+BK141+BK142+BK143)*Percapita/30*FQ$4+(BI144+BK144)*Crechee/30*FQ$4,IF(C141=1,IF(BI141+BI142+BI143+BJ141+BJ142+BJ143+BK141+BK142+BK143+BL141+BL142+BL143&lt;=15,(BI141+BI142+BI143+BK141+BK142+BK143)*Percapita/30*FQ$4,IF(BI141+BI142+BI143+BJ141+BJ142+BJ143+BK141+BK142+BK143+BL141+BL142+BL143&gt;=16,Fixo/30*FQ$4+(BI141+BI142+BI143+BJ141+BJ142+BJ143+BK141+BK142+BK143+BL141+BL142-16)*Percapita/30*FQ$4))))))</f>
        <v>0</v>
      </c>
      <c r="FR141" s="177">
        <f>IF(C141=4,SUM(BM141+BM142+BM143+BO141+BO142+BO143)*Percapita/30*FR$4+(BN141+BN142+BN143+BP141+BP142+BP143)*Cadeirante/30*FR$4,IF(C141=3,IF(BM144+BO144=10,Fixo/30*FR$4+(BM141+BM142+BM143+BO141+BO142+BO143)*Percapita/30*FR$4+(BN144+BP144)*Cadeirante/30*FR$4,IF(BM144+BO144&lt;=9,(BM144+BO144)*Crechee/30*FR$4)+(BN144+BP144)*Cadeirante/30*FR$4+(BM141+BM142+BM143+BO141+BO142+BO143)*Percapita/30*FR$4)+IF(BM144+BO144&gt;=11,Fixo/30*FR$4+(BM144+BO144-10)*Crechee/30*FR$4,0),IF(C141=2,IF(BN141+BN142+BN143+BN144+BP141+BP142+BP143+BP144=1,Cadeirante/30*FR$4,IF(BN141+BN142+BN143+BN144+BP141+BP142+BP143+BP144=2,Fixo/30*FR$4,IF(BN141+BN142+BN143+BN144+BP141+BP142+BP143+BP144&gt;2,Fixo/30*FR$4+(BN141+BN142+BN143+BN144+BP141+BP142+BP143+BP144-2)*Cadeirante/30*FR$4)))+(BM141+BM142+BM143+BO141+BO142+BO143)*Percapita/30*FR$4+(BM144+BO144)*Crechee/30*FR$4,IF(C141=1,IF(BM141+BM142+BM143+BN141+BN142+BN143+BO141+BO142+BO143+BP141+BP142+BP143&lt;=15,(BM141+BM142+BM143+BO141+BO142+BO143)*Percapita/30*FR$4,IF(BM141+BM142+BM143+BN141+BN142+BN143+BO141+BO142+BO143+BP141+BP142+BP143&gt;=16,Fixo/30*FR$4+(BM141+BM142+BM143+BN141+BN142+BN143+BO141+BO142+BO143+BP141+BP142-16)*Percapita/30*FR$4))))))</f>
        <v>0</v>
      </c>
      <c r="FS141" s="177">
        <f>IF(C141=4,SUM(BQ141+BQ142+BQ143+BS141+BS142+BS143)*Percapita/30*FS$4+(BR141+BR142+BR143+BT141+BT142+BT143)*Cadeirante/30*FS$4,IF(C141=3,IF(BQ144+BS144=10,Fixo/30*FS$4+(BQ141+BQ142+BQ143+BS141+BS142+BS143)*Percapita/30*FS$4+(BR144+BT144)*Cadeirante/30*FS$4,IF(BQ144+BS144&lt;=9,(BQ144+BS144)*Crechee/30*FS$4)+(BR144+BT144)*Cadeirante/30*FS$4+(BQ141+BQ142+BQ143+BS141+BS142+BS143)*Percapita/30*FS$4)+IF(BQ144+BS144&gt;=11,Fixo/30*FS$4+(BQ144+BS144-10)*Crechee/30*FS$4,0),IF(C141=2,IF(BR141+BR142+BR143+BR144+BT141+BT142+BT143+BT144=1,Cadeirante/30*FS$4,IF(BR141+BR142+BR143+BR144+BT141+BT142+BT143+BT144=2,Fixo/30*FS$4,IF(BR141+BR142+BR143+BR144+BT141+BT142+BT143+BT144&gt;2,Fixo/30*FS$4+(BR141+BR142+BR143+BR144+BT141+BT142+BT143+BT144-2)*Cadeirante/30*FS$4)))+(BQ141+BQ142+BQ143+BS141+BS142+BS143)*Percapita/30*FS$4+(BQ144+BS144)*Crechee/30*FS$4,IF(C141=1,IF(BQ141+BQ142+BQ143+BR141+BR142+BR143+BS141+BS142+BS143+BT141+BT142+BT143&lt;=15,(BQ141+BQ142+BQ143+BS141+BS142+BS143)*Percapita/30*FS$4,IF(BQ141+BQ142+BQ143+BR141+BR142+BR143+BS141+BS142+BS143+BT141+BT142+BT143&gt;=16,Fixo/30*FS$4+(BQ141+BQ142+BQ143+BR141+BR142+BR143+BS141+BS142+BS143+BT141+BT142-16)*Percapita/30*FS$4))))))</f>
        <v>0</v>
      </c>
      <c r="FT141" s="177">
        <f>IF(C141=4,SUM(BU141+BU142+BU143+BW141+BW142+BW143)*Percapita/30*FT$4+(BV141+BV142+BV143+BX141+BX142+BX143)*Cadeirante/30*FT$4,IF(C141=3,IF(BU144+BW144=10,Fixo/30*FT$4+(BU141+BU142+BU143+BW141+BW142+BW143)*Percapita/30*FT$4+(BV144+BX144)*Cadeirante/30*FT$4,IF(BU144+BW144&lt;=9,(BU144+BW144)*Crechee/30*FT$4)+(BV144+BX144)*Cadeirante/30*FT$4+(BU141+BU142+BU143+BW141+BW142+BW143)*Percapita/30*FT$4)+IF(BU144+BW144&gt;=11,Fixo/30*FT$4+(BU144+BW144-10)*Crechee/30*FT$4,0),IF(C141=2,IF(BV141+BV142+BV143+BV144+BX141+BX142+BX143+BX144=1,Cadeirante/30*FT$4,IF(BV141+BV142+BV143+BV144+BX141+BX142+BX143+BX144=2,Fixo/30*FT$4,IF(BV141+BV142+BV143+BV144+BX141+BX142+BX143+BX144&gt;2,Fixo/30*FT$4+(BV141+BV142+BV143+BV144+BX141+BX142+BX143+BX144-2)*Cadeirante/30*FT$4)))+(BU141+BU142+BU143+BW141+BW142+BW143)*Percapita/30*FT$4+(BU144+BW144)*Crechee/30*FT$4,IF(C141=1,IF(BU141+BU142+BU143+BV141+BV142+BV143+BW141+BW142+BW143+BX141+BX142+BX143&lt;=15,(BU141+BU142+BU143+BW141+BW142+BW143)*Percapita/30*FT$4,IF(BU141+BU142+BU143+BV141+BV142+BV143+BW141+BW142+BW143+BX141+BX142+BX143&gt;=16,Fixo/30*FT$4+(BU141+BU142+BU143+BV141+BV142+BV143+BW141+BW142+BW143+BX141+BX142-16)*Percapita/30*FT$4))))))</f>
        <v>0</v>
      </c>
      <c r="FU141" s="177">
        <f>IF(C141=4,SUM(BY141+BY142+BY143+CA141+CA142+CA143)*Percapita/30*FU$4+(BZ141+BZ142+BZ143+CB141+CB142+CB143)*Cadeirante/30*FU$4,IF(C141=3,IF(BY144+CA144=10,Fixo/30*FU$4+(BY141+BY142+BY143+CA141+CA142+CA143)*Percapita/30*FU$4+(BZ144+CB144)*Cadeirante/30*FU$4,IF(BY144+CA144&lt;=9,(BY144+CA144)*Crechee/30*FU$4)+(BZ144+CB144)*Cadeirante/30*FU$4+(BY141+BY142+BY143+CA141+CA142+CA143)*Percapita/30*FU$4)+IF(BY144+CA144&gt;=11,Fixo/30*FU$4+(BY144+CA144-10)*Crechee/30*FU$4,0),IF(C141=2,IF(BZ141+BZ142+BZ143+BZ144+CB141+CB142+CB143+CB144=1,Cadeirante/30*FU$4,IF(BZ141+BZ142+BZ143+BZ144+CB141+CB142+CB143+CB144=2,Fixo/30*FU$4,IF(BZ141+BZ142+BZ143+BZ144+CB141+CB142+CB143+CB144&gt;2,Fixo/30*FU$4+(BZ141+BZ142+BZ143+BZ144+CB141+CB142+CB143+CB144-2)*Cadeirante/30*FU$4)))+(BY141+BY142+BY143+CA141+CA142+CA143)*Percapita/30*FU$4+(BY144+CA144)*Crechee/30*FU$4,IF(C141=1,IF(BY141+BY142+BY143+BZ141+BZ142+BZ143+CA141+CA142+CA143+CB141+CB142+CB143&lt;=15,(BY141+BY142+BY143+CA141+CA142+CA143)*Percapita/30*FU$4,IF(BY141+BY142+BY143+BZ141+BZ142+BZ143+CA141+CA142+CA143+CB141+CB142+CB143&gt;=16,Fixo/30*FU$4+(BY141+BY142+BY143+BZ141+BZ142+BZ143+CA141+CA142+CA143+CB141+CB142-16)*Percapita/30*FU$4))))))</f>
        <v>0</v>
      </c>
      <c r="FV141" s="177">
        <f>IF(C141=4,SUM(CC141+CC142+CC143+CE141+CE142+CE143)*Percapita/30*FV$4+(CD141+CD142+CD143+CF141+CF142+CF143)*Cadeirante/30*FV$4,IF(C141=3,IF(CC144+CE144=10,Fixo/30*FV$4+(CC141+CC142+CC143+CE141+CE142+CE143)*Percapita/30*FV$4+(CD144+CF144)*Cadeirante/30*FV$4,IF(CC144+CE144&lt;=9,(CC144+CE144)*Crechee/30*FV$4)+(CD144+CF144)*Cadeirante/30*FV$4+(CC141+CC142+CC143+CE141+CE142+CE143)*Percapita/30*FV$4)+IF(CC144+CE144&gt;=11,Fixo/30*FV$4+(CC144+CE144-10)*Crechee/30*FV$4,0),IF(C141=2,IF(CD141+CD142+CD143+CD144+CF141+CF142+CF143+CF144=1,Cadeirante/30*FV$4,IF(CD141+CD142+CD143+CD144+CF141+CF142+CF143+CF144=2,Fixo/30*FV$4,IF(CD141+CD142+CD143+CD144+CF141+CF142+CF143+CF144&gt;2,Fixo/30*FV$4+(CD141+CD142+CD143+CD144+CF141+CF142+CF143+CF144-2)*Cadeirante/30*FV$4)))+(CC141+CC142+CC143+CE141+CE142+CE143)*Percapita/30*FV$4+(CC144+CE144)*Crechee/30*FV$4,IF(C141=1,IF(CC141+CC142+CC143+CD141+CD142+CD143+CE141+CE142+CE143+CF141+CF142+CF143&lt;=15,(CC141+CC142+CC143+CE141+CE142+CE143)*Percapita/30*FV$4,IF(CC141+CC142+CC143+CD141+CD142+CD143+CE141+CE142+CE143+CF141+CF142+CF143&gt;=16,Fixo/30*FV$4+(CC141+CC142+CC143+CD141+CD142+CD143+CE141+CE142+CE143+CF141+CF142-16)*Percapita/30*FV$4))))))</f>
        <v>0</v>
      </c>
      <c r="FW141" s="177">
        <f>IF(C141=4,SUM(CG141+CG142+CG143+CI141+CI142+CI143)*Percapita/30*FW$4+(CH141+CH142+CH143+CJ141+CJ142+CJ143)*Cadeirante/30*FW$4,IF(C141=3,IF(CG144+CI144=10,Fixo/30*FW$4+(CG141+CG142+CG143+CI141+CI142+CI143)*Percapita/30*FW$4+(CH144+CJ144)*Cadeirante/30*FW$4,IF(CG144+CI144&lt;=9,(CG144+CI144)*Crechee/30*FW$4)+(CH144+CJ144)*Cadeirante/30*FW$4+(CG141+CG142+CG143+CI141+CI142+CI143)*Percapita/30*FW$4)+IF(CG144+CI144&gt;=11,Fixo/30*FW$4+(CG144+CI144-10)*Crechee/30*FW$4,0),IF(C141=2,IF(CH141+CH142+CH143+CH144+CJ141+CJ142+CJ143+CJ144=1,Cadeirante/30*FW$4,IF(CH141+CH142+CH143+CH144+CJ141+CJ142+CJ143+CJ144=2,Fixo/30*FW$4,IF(CH141+CH142+CH143+CH144+CJ141+CJ142+CJ143+CJ144&gt;2,Fixo/30*FW$4+(CH141+CH142+CH143+CH144+CJ141+CJ142+CJ143+CJ144-2)*Cadeirante/30*FW$4)))+(CG141+CG142+CG143+CI141+CI142+CI143)*Percapita/30*FW$4+(CG144+CI144)*Crechee/30*FW$4,IF(C141=1,IF(CG141+CG142+CG143+CH141+CH142+CH143+CI141+CI142+CI143+CJ141+CJ142+CJ143&lt;=15,(CG141+CG142+CG143+CI141+CI142+CI143)*Percapita/30*FW$4,IF(CG141+CG142+CG143+CH141+CH142+CH143+CI141+CI142+CI143+CJ141+CJ142+CJ143&gt;=16,Fixo/30*FW$4+(CG141+CG142+CG143+CH141+CH142+CH143+CI141+CI142+CI143+CJ141+CJ142-16)*Percapita/30*FW$4))))))</f>
        <v>0</v>
      </c>
      <c r="FX141" s="177">
        <f>IF(C141=4,SUM(CK141+CK142+CK143+CM141+CM142+CM143)*Percapita/30*FX$4+(CL141+CL142+CL143+CN141+CN142+CN143)*Cadeirante/30*FX$4,IF(C141=3,IF(CK144+CM144=10,Fixo/30*FX$4+(CK141+CK142+CK143+CM141+CM142+CM143)*Percapita/30*FX$4+(CL144+CN144)*Cadeirante/30*FX$4,IF(CK144+CM144&lt;=9,(CK144+CM144)*Crechee/30*FX$4)+(CL144+CN144)*Cadeirante/30*FX$4+(CK141+CK142+CK143+CM141+CM142+CM143)*Percapita/30*FX$4)+IF(CK144+CM144&gt;=11,Fixo/30*FX$4+(CK144+CM144-10)*Crechee/30*FX$4,0),IF(C141=2,IF(CL141+CL142+CL143+CL144+CN141+CN142+CN143+CN144=1,Cadeirante/30*FX$4,IF(CL141+CL142+CL143+CL144+CN141+CN142+CN143+CN144=2,Fixo/30*FX$4,IF(CL141+CL142+CL143+CL144+CN141+CN142+CN143+CN144&gt;2,Fixo/30*FX$4+(CL141+CL142+CL143+CL144+CN141+CN142+CN143+CN144-2)*Cadeirante/30*FX$4)))+(CK141+CK142+CK143+CM141+CM142+CM143)*Percapita/30*FX$4+(CK144+CM144)*Crechee/30*FX$4,IF(C141=1,IF(CK141+CK142+CK143+CL141+CL142+CL143+CM141+CM142+CM143+CN141+CN142+CN143&lt;=15,(CK141+CK142+CK143+CM141+CM142+CM143)*Percapita/30*FX$4,IF(CK141+CK142+CK143+CL141+CL142+CL143+CM141+CM142+CM143+CN141+CN142+CN143&gt;=16,Fixo/30*FX$4+(CK141+CK142+CK143+CL141+CL142+CL143+CM141+CM142+CM143+CN141+CN142-16)*Percapita/30*FX$4))))))</f>
        <v>0</v>
      </c>
      <c r="FY141" s="177">
        <f>IF(C141=4,SUM(CO141+CO142+CO143+CQ141+CQ142+CQ143)*Percapita/30*FY$4+(CP141+CP142+CP143+CR141+CR142+CR143)*Cadeirante/30*FY$4,IF(C141=3,IF(CO144+CQ144=10,Fixo/30*FY$4+(CO141+CO142+CO143+CQ141+CQ142+CQ143)*Percapita/30*FY$4+(CP144+CR144)*Cadeirante/30*FY$4,IF(CO144+CQ144&lt;=9,(CO144+CQ144)*Crechee/30*FY$4)+(CP144+CR144)*Cadeirante/30*FY$4+(CO141+CO142+CO143+CQ141+CQ142+CQ143)*Percapita/30*FY$4)+IF(CO144+CQ144&gt;=11,Fixo/30*FY$4+(CO144+CQ144-10)*Crechee/30*FY$4,0),IF(C141=2,IF(CP141+CP142+CP143+CP144+CR141+CR142+CR143+CR144=1,Cadeirante/30*FY$4,IF(CP141+CP142+CP143+CP144+CR141+CR142+CR143+CR144=2,Fixo/30*FY$4,IF(CP141+CP142+CP143+CP144+CR141+CR142+CR143+CR144&gt;2,Fixo/30*FY$4+(CP141+CP142+CP143+CP144+CR141+CR142+CR143+CR144-2)*Cadeirante/30*FY$4)))+(CO141+CO142+CO143+CQ141+CQ142+CQ143)*Percapita/30*FY$4+(CO144+CQ144)*Crechee/30*FY$4,IF(C141=1,IF(CO141+CO142+CO143+CP141+CP142+CP143+CQ141+CQ142+CQ143+CR141+CR142+CR143&lt;=15,(CO141+CO142+CO143+CQ141+CQ142+CQ143)*Percapita/30*FY$4,IF(CO141+CO142+CO143+CP141+CP142+CP143+CQ141+CQ142+CQ143+CR141+CR142+CR143&gt;=16,Fixo/30*FY$4+(CO141+CO142+CO143+CP141+CP142+CP143+CQ141+CQ142+CQ143+CR141+CR142-16)*Percapita/30*FY$4))))))</f>
        <v>0</v>
      </c>
      <c r="FZ141" s="177">
        <f>IF(C141=4,SUM(CS141+CS142+CS143+CU141+CU142+CU143)*Percapita/30*FZ$4+(CT141+CT142+CT143+CV141+CV142+CV143)*Cadeirante/30*FZ$4,IF(C141=3,IF(CS144+CU144=10,Fixo/30*FZ$4+(CS141+CS142+CS143+CU141+CU142+CU143)*Percapita/30*FZ$4+(CT144+CV144)*Cadeirante/30*FZ$4,IF(CS144+CU144&lt;=9,(CS144+CU144)*Crechee/30*FZ$4)+(CT144+CV144)*Cadeirante/30*FZ$4+(CS141+CS142+CS143+CU141+CU142+CU143)*Percapita/30*FZ$4)+IF(CS144+CU144&gt;=11,Fixo/30*FZ$4+(CS144+CU144-10)*Crechee/30*FZ$4,0),IF(C141=2,IF(CT141+CT142+CT143+CT144+CV141+CV142+CV143+CV144=1,Cadeirante/30*FZ$4,IF(CT141+CT142+CT143+CT144+CV141+CV142+CV143+CV144=2,Fixo/30*FZ$4,IF(CT141+CT142+CT143+CT144+CV141+CV142+CV143+CV144&gt;2,Fixo/30*FZ$4+(CT141+CT142+CT143+CT144+CV141+CV142+CV143+CV144-2)*Cadeirante/30*FZ$4)))+(CS141+CS142+CS143+CU141+CU142+CU143)*Percapita/30*FZ$4+(CS144+CU144)*Crechee/30*FZ$4,IF(C141=1,IF(CS141+CS142+CS143+CT141+CT142+CT143+CU141+CU142+CU143+CV141+CV142+CV143&lt;=15,(CS141+CS142+CS143+CU141+CU142+CU143)*Percapita/30*FZ$4,IF(CS141+CS142+CS143+CT141+CT142+CT143+CU141+CU142+CU143+CV141+CV142+CV143&gt;=16,Fixo/30*FZ$4+(CS141+CS142+CS143+CT141+CT142+CT143+CU141+CU142+CU143+CV141+CV142-16)*Percapita/30*FZ$4))))))</f>
        <v>0</v>
      </c>
      <c r="GA141" s="177">
        <f>IF(C141=4,SUM(CW141+CW142+CW143+CY141+CY142+CY143)*Percapita/30*GA$4+(CX141+CX142+CX143+CZ141+CZ142+CZ143)*Cadeirante/30*GA$4,IF(C141=3,IF(CW144+CY144=10,Fixo/30*GA$4+(CW141+CW142+CW143+CY141+CY142+CY143)*Percapita/30*GA$4+(CX144+CZ144)*Cadeirante/30*GA$4,IF(CW144+CY144&lt;=9,(CW144+CY144)*Crechee/30*GA$4)+(CX144+CZ144)*Cadeirante/30*GA$4+(CW141+CW142+CW143+CY141+CY142+CY143)*Percapita/30*GA$4)+IF(CW144+CY144&gt;=11,Fixo/30*GA$4+(CW144+CY144-10)*Crechee/30*GA$4,0),IF(C141=2,IF(CX141+CX142+CX143+CX144+CZ141+CZ142+CZ143+CZ144=1,Cadeirante/30*GA$4,IF(CX141+CX142+CX143+CX144+CZ141+CZ142+CZ143+CZ144=2,Fixo/30*GA$4,IF(CX141+CX142+CX143+CX144+CZ141+CZ142+CZ143+CZ144&gt;2,Fixo/30*GA$4+(CX141+CX142+CX143+CX144+CZ141+CZ142+CZ143+CZ144-2)*Cadeirante/30*GA$4)))+(CW141+CW142+CW143+CY141+CY142+CY143)*Percapita/30*GA$4+(CW144+CY144)*Crechee/30*GA$4,IF(C141=1,IF(CW141+CW142+CW143+CX141+CX142+CX143+CY141+CY142+CY143+CZ141+CZ142+CZ143&lt;=15,(CW141+CW142+CW143+CY141+CY142+CY143)*Percapita/30*GA$4,IF(CW141+CW142+CW143+CX141+CX142+CX143+CY141+CY142+CY143+CZ141+CZ142+CZ143&gt;=16,Fixo/30*GA$4+(CW141+CW142+CW143+CX141+CX142+CX143+CY141+CY142+CY143+CZ141+CZ142-16)*Percapita/30*GA$4))))))</f>
        <v>0</v>
      </c>
      <c r="GB141" s="177">
        <f>IF(C141=4,SUM(DA141+DA142+DA143+DC141+DC142+DC143)*Percapita/30*GB$4+(DB141+DB142+DB143+DD141+DD142+DD143)*Cadeirante/30*GB$4,IF(C141=3,IF(DA144+DC144=10,Fixo/30*GB$4+(DA141+DA142+DA143+DC141+DC142+DC143)*Percapita/30*GB$4+(DB144+DD144)*Cadeirante/30*GB$4,IF(DA144+DC144&lt;=9,(DA144+DC144)*Crechee/30*GB$4)+(DB144+DD144)*Cadeirante/30*GB$4+(DA141+DA142+DA143+DC141+DC142+DC143)*Percapita/30*GB$4)+IF(DA144+DC144&gt;=11,Fixo/30*GB$4+(DA144+DC144-10)*Crechee/30*GB$4,0),IF(C141=2,IF(DB141+DB142+DB143+DB144+DD141+DD142+DD143+DD144=1,Cadeirante/30*GB$4,IF(DB141+DB142+DB143+DB144+DD141+DD142+DD143+DD144=2,Fixo/30*GB$4,IF(DB141+DB142+DB143+DB144+DD141+DD142+DD143+DD144&gt;2,Fixo/30*GB$4+(DB141+DB142+DB143+DB144+DD141+DD142+DD143+DD144-2)*Cadeirante/30*GB$4)))+(DA141+DA142+DA143+DC141+DC142+DC143)*Percapita/30*GB$4+(DA144+DC144)*Crechee/30*GB$4,IF(C141=1,IF(DA141+DA142+DA143+DB141+DB142+DB143+DC141+DC142+DC143+DD141+DD142+DD143&lt;=15,(DA141+DA142+DA143+DC141+DC142+DC143)*Percapita/30*GB$4,IF(DA141+DA142+DA143+DB141+DB142+DB143+DC141+DC142+DC143+DD141+DD142+DD143&gt;=16,Fixo/30*GB$4+(DA141+DA142+DA143+DB141+DB142+DB143+DC141+DC142+DC143+DD141+DD142-16)*Percapita/30*GB$4))))))</f>
        <v>0</v>
      </c>
      <c r="GC141" s="177">
        <f>IF(C141=4,SUM(DE141+DE142+DE143+DG141+DG142+DG143)*Percapita/30*GC$4+(DF141+DF142+DF143+DH141+DH142+DH143)*Cadeirante/30*GC$4,IF(C141=3,IF(DE144+DG144=10,Fixo/30*GC$4+(DE141+DE142+DE143+DG141+DG142+DG143)*Percapita/30*GC$4+(DF144+DH144)*Cadeirante/30*GC$4,IF(DE144+DG144&lt;=9,(DE144+DG144)*Crechee/30*GC$4)+(DF144+DH144)*Cadeirante/30*GC$4+(DE141+DE142+DE143+DG141+DG142+DG143)*Percapita/30*GC$4)+IF(DE144+DG144&gt;=11,Fixo/30*GC$4+(DE144+DG144-10)*Crechee/30*GC$4,0),IF(C141=2,IF(DF141+DF142+DF143+DF144+DH141+DH142+DH143+DH144=1,Cadeirante/30*GC$4,IF(DF141+DF142+DF143+DF144+DH141+DH142+DH143+DH144=2,Fixo/30*GC$4,IF(DF141+DF142+DF143+DF144+DH141+DH142+DH143+DH144&gt;2,Fixo/30*GC$4+(DF141+DF142+DF143+DF144+DH141+DH142+DH143+DH144-2)*Cadeirante/30*GC$4)))+(DE141+DE142+DE143+DG141+DG142+DG143)*Percapita/30*GC$4+(DE144+DG144)*Crechee/30*GC$4,IF(C141=1,IF(DE141+DE142+DE143+DF141+DF142+DF143+DG141+DG142+DG143+DH141+DH142+DH143&lt;=15,(DE141+DE142+DE143+DG141+DG142+DG143)*Percapita/30*GC$4,IF(DE141+DE142+DE143+DF141+DF142+DF143+DG141+DG142+DG143+DH141+DH142+DH143&gt;=16,Fixo/30*GC$4+(DE141+DE142+DE143+DF141+DF142+DF143+DG141+DG142+DG143+DH141+DH142-16)*Percapita/30*GC$4))))))</f>
        <v>0</v>
      </c>
      <c r="GD141" s="177">
        <f>IF(C141=4,SUM(DI141+DI142+DI143+DK141+DK142+DK143)*Percapita/30*GD$4+(DJ141+DJ142+DJ143+DL141+DL142+DL143)*Cadeirante/30*GD$4,IF(C141=3,IF(DI144+DK144=10,Fixo/30*GD$4+(DI141+DI142+DI143+DK141+DK142+DK143)*Percapita/30*GD$4+(DJ144+DL144)*Cadeirante/30*GD$4,IF(DI144+DK144&lt;=9,(DI144+DK144)*Crechee/30*GD$4)+(DJ144+DL144)*Cadeirante/30*GD$4+(DI141+DI142+DI143+DK141+DK142+DK143)*Percapita/30*GD$4)+IF(DI144+DK144&gt;=11,Fixo/30*GD$4+(DI144+DK144-10)*Crechee/30*GD$4,0),IF(C141=2,IF(DJ141+DJ142+DJ143+DJ144+DL141+DL142+DL143+DL144=1,Cadeirante/30*GD$4,IF(DJ141+DJ142+DJ143+DJ144+DL141+DL142+DL143+DL144=2,Fixo/30*GD$4,IF(DJ141+DJ142+DJ143+DJ144+DL141+DL142+DL143+DL144&gt;2,Fixo/30*GD$4+(DJ141+DJ142+DJ143+DJ144+DL141+DL142+DL143+DL144-2)*Cadeirante/30*GD$4)))+(DI141+DI142+DI143+DK141+DK142+DK143)*Percapita/30*GD$4+(DI144+DK144)*Crechee/30*GD$4,IF(C141=1,IF(DI141+DI142+DI143+DJ141+DJ142+DJ143+DK141+DK142+DK143+DL141+DL142+DL143&lt;=15,(DI141+DI142+DI143+DK141+DK142+DK143)*Percapita/30*GD$4,IF(DI141+DI142+DI143+DJ141+DJ142+DJ143+DK141+DK142+DK143+DL141+DL142+DL143&gt;=16,Fixo/30*GD$4+(DI141+DI142+DI143+DJ141+DJ142+DJ143+DK141+DK142+DK143+DL141+DL142-16)*Percapita/30*GD$4))))))</f>
        <v>0</v>
      </c>
      <c r="GE141" s="177">
        <f>IF(C141=4,SUM(DM141+DM142+DM143+DO141+DO142+DO143)*Percapita/30*GE$4+(DN141+DN142+DN143+DP141+DP142+DP143)*Cadeirante/30*GE$4,IF(C141=3,IF(DM144+DO144=10,Fixo/30*GE$4+(DM141+DM142+DM143+DO141+DO142+DO143)*Percapita/30*GE$4+(DN144+DP144)*Cadeirante/30*GE$4,IF(DM144+DO144&lt;=9,(DM144+DO144)*Crechee/30*GE$4)+(DN144+DP144)*Cadeirante/30*GE$4+(DM141+DM142+DM143+DO141+DO142+DO143)*Percapita/30*GE$4)+IF(DM144+DO144&gt;=11,Fixo/30*GE$4+(DM144+DO144-10)*Crechee/30*GE$4,0),IF(C141=2,IF(DN141+DN142+DN143+DN144+DP141+DP142+DP143+DP144=1,Cadeirante/30*GE$4,IF(DN141+DN142+DN143+DN144+DP141+DP142+DP143+DP144=2,Fixo/30*GE$4,IF(DN141+DN142+DN143+DN144+DP141+DP142+DP143+DP144&gt;2,Fixo/30*GE$4+(DN141+DN142+DN143+DN144+DP141+DP142+DP143+DP144-2)*Cadeirante/30*GE$4)))+(DM141+DM142+DM143+DO141+DO142+DO143)*Percapita/30*GE$4+(DM144+DO144)*Crechee/30*GE$4,IF(C141=1,IF(DM141+DM142+DM143+DN141+DN142+DN143+DO141+DO142+DO143+DP141+DP142+DP143&lt;=15,(DM141+DM142+DM143+DO141+DO142+DO143)*Percapita/30*GE$4,IF(DM141+DM142+DM143+DN141+DN142+DN143+DO141+DO142+DO143+DP141+DP142+DP143&gt;=16,Fixo/30*GE$4+(DM141+DM142+DM143+DN141+DN142+DN143+DO141+DO142+DO143+DP141+DP142-16)*Percapita/30*GE$4))))))</f>
        <v>0</v>
      </c>
      <c r="GF141" s="177">
        <f>IF(C141=4,SUM(DQ141+DQ142+DQ143+DS141+DS142+DS143)*Percapita/30*GF$4+(DR141+DR142+DR143+DT141+DT142+DT143)*Cadeirante/30*GF$4,IF(C141=3,IF(DQ144+DS144=10,Fixo/30*GF$4+(DQ141+DQ142+DQ143+DS141+DS142+DS143)*Percapita/30*GF$4+(DR144+DT144)*Cadeirante/30*GF$4,IF(DQ144+DS144&lt;=9,(DQ144+DS144)*Crechee/30*GF$4)+(DR144+DT144)*Cadeirante/30*GF$4+(DQ141+DQ142+DQ143+DS141+DS142+DS143)*Percapita/30*GF$4)+IF(DQ144+DS144&gt;=11,Fixo/30*GF$4+(DQ144+DS144-10)*Crechee/30*GF$4,0),IF(C141=2,IF(DR141+DR142+DR143+DR144+DT141+DT142+DT143+DT144=1,Cadeirante/30*GF$4,IF(DR141+DR142+DR143+DR144+DT141+DT142+DT143+DT144=2,Fixo/30*GF$4,IF(DR141+DR142+DR143+DR144+DT141+DT142+DT143+DT144&gt;2,Fixo/30*GF$4+(DR141+DR142+DR143+DR144+DT141+DT142+DT143+DT144-2)*Cadeirante/30*GF$4)))+(DQ141+DQ142+DQ143+DS141+DS142+DS143)*Percapita/30*GF$4+(DQ144+DS144)*Crechee/30*GF$4,IF(C141=1,IF(DQ141+DQ142+DQ143+DR141+DR142+DR143+DS141+DS142+DS143+DT141+DT142+DT143&lt;=15,(DQ141+DQ142+DQ143+DS141+DS142+DS143)*Percapita/30*GF$4,IF(DQ141+DQ142+DQ143+DR141+DR142+DR143+DS141+DS142+DS143+DT141+DT142+DT143&gt;=16,Fixo/30*GF$4+(DQ141+DQ142+DQ143+DR141+DR142+DR143+DS141+DS142+DS143+DT141+DT142-16)*Percapita/30*GF$4))))))</f>
        <v>0</v>
      </c>
      <c r="GG141" s="177">
        <f>IF(C141=4,SUM(DU141+DU142+DU143+DW141+DW142+DW143)*Percapita/30*GG$4+(DV141+DV142+DV143+DX141+DX142+DX143)*Cadeirante/30*GG$4,IF(C141=3,IF(DU144+DW144=10,Fixo/30*GG$4+(DU141+DU142+DU143+DW141+DW142+DW143)*Percapita/30*GG$4+(DV144+DX144)*Cadeirante/30*GG$4,IF(DU144+DW144&lt;=9,(DU144+DW144)*Crechee/30*GG$4)+(DV144+DX144)*Cadeirante/30*GG$4+(DU141+DU142+DU143+DW141+DW142+DW143)*Percapita/30*GG$4)+IF(DU144+DW144&gt;=11,Fixo/30*GG$4+(DU144+DW144-10)*Crechee/30*GG$4,0),IF(C141=2,IF(DV141+DV142+DV143+DV144+DX141+DX142+DX143+DX144=1,Cadeirante/30*GG$4,IF(DV141+DV142+DV143+DV144+DX141+DX142+DX143+DX144=2,Fixo/30*GG$4,IF(DV141+DV142+DV143+DV144+DX141+DX142+DX143+DX144&gt;2,Fixo/30*GG$4+(DV141+DV142+DV143+DV144+DX141+DX142+DX143+DX144-2)*Cadeirante/30*GG$4)))+(DU141+DU142+DU143+DW141+DW142+DW143)*Percapita/30*GG$4+(DU144+DW144)*Crechee/30*GG$4,IF(C141=1,IF(DU141+DU142+DU143+DV141+DV142+DV143+DW141+DW142+DW143+DX141+DX142+DX143&lt;=15,(DU141+DU142+DU143+DW141+DW142+DW143)*Percapita/30*GG$4,IF(DU141+DU142+DU143+DV141+DV142+DV143+DW141+DW142+DW143+DX141+DX142+DX143&gt;=16,Fixo/30*GG$4+(DU141+DU142+DU143+DV141+DV142+DV143+DW141+DW142+DW143+DX141+DX142-16)*Percapita/30*GG$4))))))</f>
        <v>0</v>
      </c>
      <c r="GH141" s="177">
        <f>IF(C141=4,SUM(DY141+DY142+DY143+EA141+EA142+EA143)*Percapita/30*GH$4+(DZ141+DZ142+DZ143+EB141+EB142+EB143)*Cadeirante/30*GH$4,IF(C141=3,IF(DY144+EA144=10,Fixo/30*GH$4+(DY141+DY142+DY143+EA141+EA142+EA143)*Percapita/30*GH$4+(DZ144+EB144)*Cadeirante/30*GH$4,IF(DY144+EA144&lt;=9,(DY144+EA144)*Crechee/30*GH$4)+(DZ144+EB144)*Cadeirante/30*GH$4+(DY141+DY142+DY143+EA141+EA142+EA143)*Percapita/30*GH$4)+IF(DY144+EA144&gt;=11,Fixo/30*GH$4+(DY144+EA144-10)*Crechee/30*GH$4,0),IF(C141=2,IF(DZ141+DZ142+DZ143+DZ144+EB141+EB142+EB143+EB144=1,Cadeirante/30*GH$4,IF(DZ141+DZ142+DZ143+DZ144+EB141+EB142+EB143+EB144=2,Fixo/30*GH$4,IF(DZ141+DZ142+DZ143+DZ144+EB141+EB142+EB143+EB144&gt;2,Fixo/30*GH$4+(DZ141+DZ142+DZ143+DZ144+EB141+EB142+EB143+EB144-2)*Cadeirante/30*GH$4)))+(DY141+DY142+DY143+EA141+EA142+EA143)*Percapita/30*GH$4+(DY144+EA144)*Crechee/30*GH$4,IF(C141=1,IF(DY141+DY142+DY143+DZ141+DZ142+DZ143+EA141+EA142+EA143+EB141+EB142+EB143&lt;=15,(DY141+DY142+DY143+EA141+EA142+EA143)*Percapita/30*GH$4,IF(DY141+DY142+DY143+DZ141+DZ142+DZ143+EA141+EA142+EA143+EB141+EB142+EB143&gt;=16,Fixo/30*GH$4+(DY141+DY142+DY143+DZ141+DZ142+DZ143+EA141+EA142+EA143+EB141+EB142-16)*Percapita/30*GH$4))))))</f>
        <v>0</v>
      </c>
      <c r="GI141" s="177">
        <f>IF(C141=4,SUM(EC141+EC142+EC143+EE141+EE142+EE143)*Percapita/30*GI$4+(ED141+ED142+ED143+EF141+EF142+EF143)*Cadeirante/30*GI$4,IF(C141=3,IF(EC144+EE144=10,Fixo/30*GI$4+(EC141+EC142+EC143+EE141+EE142+EE143)*Percapita/30*GI$4+(ED144+EF144)*Cadeirante/30*GI$4,IF(EC144+EE144&lt;=9,(EC144+EE144)*Crechee/30*GI$4)+(ED144+EF144)*Cadeirante/30*GI$4+(EC141+EC142+EC143+EE141+EE142+EE143)*Percapita/30*GI$4)+IF(EC144+EE144&gt;=11,Fixo/30*GI$4+(EC144+EE144-10)*Crechee/30*GI$4,0),IF(C141=2,IF(ED141+ED142+ED143+ED144+EF141+EF142+EF143+EF144=1,Cadeirante/30*GI$4,IF(ED141+ED142+ED143+ED144+EF141+EF142+EF143+EF144=2,Fixo/30*GI$4,IF(ED141+ED142+ED143+ED144+EF141+EF142+EF143+EF144&gt;2,Fixo/30*GI$4+(ED141+ED142+ED143+ED144+EF141+EF142+EF143+EF144-2)*Cadeirante/30*GI$4)))+(EC141+EC142+EC143+EE141+EE142+EE143)*Percapita/30*GI$4+(EC144+EE144)*Crechee/30*GI$4,IF(C141=1,IF(EC141+EC142+EC143+ED141+ED142+ED143+EE141+EE142+EE143+EF141+EF142+EF143&lt;=15,(EC141+EC142+EC143+EE141+EE142+EE143)*Percapita/30*GI$4,IF(EC141+EC142+EC143+ED141+ED142+ED143+EE141+EE142+EE143+EF141+EF142+EF143&gt;=16,Fixo/30*GI$4+(EC141+EC142+EC143+ED141+ED142+ED143+EE141+EE142+EE143+EF141+EF142-16)*Percapita/30*GI$4))))))</f>
        <v>0</v>
      </c>
      <c r="GJ141" s="177">
        <f>IF(C141=4,SUM(EG141+EG142+EG143+EI141+EI142+EI143)*Percapita/30*GJ$4+(EH141+EH142+EH143+EJ141+EJ142+EJ143)*Cadeirante/30*GJ$4,IF(C141=3,IF(EG144+EI144=10,Fixo/30*GJ$4+(EG141+EG142+EG143+EI141+EI142+EI143)*Percapita/30*GJ$4+(EH144+EJ144)*Cadeirante/30*GJ$4,IF(EG144+EI144&lt;=9,(EG144+EI144)*Crechee/30*GJ$4)+(EH144+EJ144)*Cadeirante/30*GJ$4+(EG141+EG142+EG143+EI141+EI142+EI143)*Percapita/30*GJ$4)+IF(EG144+EI144&gt;=11,Fixo/30*GJ$4+(EG144+EI144-10)*Crechee/30*GJ$4,0),IF(C141=2,IF(EH141+EH142+EH143+EH144+EJ141+EJ142+EJ143+EJ144=1,Cadeirante/30*GJ$4,IF(EH141+EH142+EH143+EH144+EJ141+EJ142+EJ143+EJ144=2,Fixo/30*GJ$4,IF(EH141+EH142+EH143+EH144+EJ141+EJ142+EJ143+EJ144&gt;2,Fixo/30*GJ$4+(EH141+EH142+EH143+EH144+EJ141+EJ142+EJ143+EJ144-2)*Cadeirante/30*GJ$4)))+(EG141+EG142+EG143+EI141+EI142+EI143)*Percapita/30*GJ$4+(EG144+EI144)*Crechee/30*GJ$4,IF(C141=1,IF(EG141+EG142+EG143+EH141+EH142+EH143+EI141+EI142+EI143+EJ141+EJ142+EJ143&lt;=15,(EG141+EG142+EG143+EI141+EI142+EI143)*Percapita/30*GJ$4,IF(EG141+EG142+EG143+EH141+EH142+EH143+EI141+EI142+EI143+EJ141+EJ142+EJ143&gt;=16,Fixo/30*GJ$4+(EG141+EG142+EG143+EH141+EH142+EH143+EI141+EI142+EI143+EJ141+EJ142-16)*Percapita/30*GJ$4))))))</f>
        <v>0</v>
      </c>
      <c r="GK141" s="178"/>
      <c r="GL141" s="103">
        <f t="shared" si="175"/>
        <v>0</v>
      </c>
      <c r="GM141" s="124"/>
      <c r="GN141" s="104">
        <f>SUMIF(V141:V144,"&lt;0")*Cadeirante/30*GN$4+SUMIF(X141:X144,"&lt;0")*Cadeirante/30*GN$4</f>
        <v>0</v>
      </c>
      <c r="GO141" s="104">
        <f>SUMIF(Z141:Z144,"&lt;0")*Cadeirante/30*GO$4+SUMIF(AB141:AB144,"&lt;0")*Cadeirante/30*GO$4</f>
        <v>0</v>
      </c>
      <c r="GP141" s="104">
        <f>SUMIF(AD141:AD144,"&lt;0")*Cadeirante/30*GP$4+SUMIF(AF141:AF144,"&lt;0")*Cadeirante/30*GP$4</f>
        <v>0</v>
      </c>
      <c r="GQ141" s="104">
        <f>SUMIF(AH141:AH144,"&lt;0")*Cadeirante/30*GQ$4+SUMIF(AJ141:AJ144,"&lt;0")*Cadeirante/30*GQ$4</f>
        <v>0</v>
      </c>
      <c r="GR141" s="104">
        <f>SUMIF(AL141:AL144,"&lt;0")*Cadeirante/30*GR$4+SUMIF(AN141:AN144,"&lt;0")*Cadeirante/30*GR$4</f>
        <v>0</v>
      </c>
      <c r="GS141" s="104">
        <f>SUMIF(AP141:AP144,"&lt;0")*Cadeirante/30*GS$4+SUMIF(AR141:AR144,"&lt;0")*Cadeirante/30*GS$4</f>
        <v>0</v>
      </c>
      <c r="GT141" s="104">
        <f>SUMIF(AT141:AT144,"&lt;0")*Cadeirante/30*GT$4+SUMIF(AV141:AV144,"&lt;0")*Cadeirante/30*GT$4</f>
        <v>0</v>
      </c>
      <c r="GU141" s="104">
        <f>SUMIF(AX141:AX144,"&lt;0")*Cadeirante/30*GU$4+SUMIF(AZ141:AZ144,"&lt;0")*Cadeirante/30*GU$4</f>
        <v>0</v>
      </c>
      <c r="GV141" s="104">
        <f>SUMIF(BB141:BB144,"&lt;0")*Cadeirante/30*GV$4+SUMIF(BD141:BD144,"&lt;0")*Cadeirante/30*GV$4</f>
        <v>0</v>
      </c>
      <c r="GW141" s="104">
        <f>SUMIF(BF141:BF144,"&lt;0")*Cadeirante/30*GW$4+SUMIF(BH141:BH144,"&lt;0")*Cadeirante/30*GW$4</f>
        <v>0</v>
      </c>
      <c r="GX141" s="104">
        <f>SUMIF(BJ141:BJ144,"&lt;0")*Cadeirante/30*GX$4+SUMIF(BL141:BL144,"&lt;0")*Cadeirante/30*GX$4</f>
        <v>0</v>
      </c>
      <c r="GY141" s="104">
        <f>SUMIF(BN141:BN144,"&lt;0")*Cadeirante/30*GY$4+SUMIF(BP141:BP144,"&lt;0")*Cadeirante/30*GY$4</f>
        <v>0</v>
      </c>
      <c r="GZ141" s="104">
        <f>SUMIF(BR141:BR144,"&lt;0")*Cadeirante/30*GZ$4+SUMIF(BT141:BT144,"&lt;0")*Cadeirante/30*GZ$4</f>
        <v>0</v>
      </c>
      <c r="HA141" s="104">
        <f>SUMIF(BV141:BV144,"&lt;0")*Cadeirante/30*HA$4+SUMIF(BX141:BX144,"&lt;0")*Cadeirante/30*HA$4</f>
        <v>0</v>
      </c>
      <c r="HB141" s="104">
        <f>SUMIF(BZ141:BZ144,"&lt;0")*Cadeirante/30*HB$4+SUMIF(CB141:CB144,"&lt;0")*Cadeirante/30*HB$4</f>
        <v>0</v>
      </c>
      <c r="HC141" s="104">
        <f>SUMIF(CD141:CD144,"&lt;0")*Cadeirante/30*HC$4+SUMIF(CF141:CF144,"&lt;0")*Cadeirante/30*HC$4</f>
        <v>0</v>
      </c>
      <c r="HD141" s="104">
        <f>SUMIF(CH141:CH144,"&lt;0")*Cadeirante/30*HD$4+SUMIF(CJ141:CJ144,"&lt;0")*Cadeirante/30*HD$4</f>
        <v>0</v>
      </c>
      <c r="HE141" s="104">
        <f>SUMIF(CL141:CL144,"&lt;0")*Cadeirante/30*HE$4+SUMIF(CN141:CN144,"&lt;0")*Cadeirante/30*HE$4</f>
        <v>0</v>
      </c>
      <c r="HF141" s="104">
        <f>SUMIF(CP141:CP144,"&lt;0")*Cadeirante/30*HF$4+SUMIF(CR141:CR144,"&lt;0")*Cadeirante/30*HF$4</f>
        <v>0</v>
      </c>
      <c r="HG141" s="104">
        <f>SUMIF(CT141:CT144,"&lt;0")*Cadeirante/30*HG$4+SUMIF(CV141:CV144,"&lt;0")*Cadeirante/30*HG$4</f>
        <v>0</v>
      </c>
      <c r="HH141" s="104">
        <f>SUMIF(CX141:CX144,"&lt;0")*Cadeirante/30*HH$4+SUMIF(CZ141:CZ144,"&lt;0")*Cadeirante/30*HH$4</f>
        <v>0</v>
      </c>
      <c r="HI141" s="104">
        <f>SUMIF(DB141:DB144,"&lt;0")*Cadeirante/30*HI$4+SUMIF(DD141:DD144,"&lt;0")*Cadeirante/30*HI$4</f>
        <v>0</v>
      </c>
      <c r="HJ141" s="104">
        <f>SUMIF(DF141:DF144,"&lt;0")*Cadeirante/30*HJ$4+SUMIF(DH141:DH144,"&lt;0")*Cadeirante/30*HJ$4</f>
        <v>0</v>
      </c>
      <c r="HK141" s="104">
        <f>SUMIF(DJ141:DJ144,"&lt;0")*Cadeirante/30*HK$4+SUMIF(DL141:DL144,"&lt;0")*Cadeirante/30*HK$4</f>
        <v>0</v>
      </c>
      <c r="HL141" s="104">
        <f>SUMIF(DN141:DN144,"&lt;0")*Cadeirante/30*HL$4+SUMIF(DP141:DP144,"&lt;0")*Cadeirante/30*HL$4</f>
        <v>0</v>
      </c>
      <c r="HM141" s="104">
        <f>SUMIF(DR141:DR144,"&lt;0")*Cadeirante/30*HM$4+SUMIF(DT141:DT144,"&lt;0")*Cadeirante/30*HM$4</f>
        <v>0</v>
      </c>
      <c r="HN141" s="104">
        <f>SUMIF(DV141:DV144,"&lt;0")*Cadeirante/30*HN$4+SUMIF(DX141:DX144,"&lt;0")*Cadeirante/30*HN$4</f>
        <v>0</v>
      </c>
      <c r="HO141" s="104">
        <f>SUMIF(DZ141:DZ144,"&lt;0")*Cadeirante/30*HO$4+SUMIF(EB141:EB144,"&lt;0")*Cadeirante/30*HO$4</f>
        <v>0</v>
      </c>
      <c r="HP141" s="104">
        <f>SUMIF(ED141:ED144,"&lt;0")*Cadeirante/30*HP$4+SUMIF(EF141:EF144,"&lt;0")*Cadeirante/30*HP$4</f>
        <v>0</v>
      </c>
      <c r="HQ141" s="64"/>
      <c r="HR141" s="64"/>
      <c r="HS141" s="64"/>
      <c r="HT141" s="64"/>
      <c r="HU141" s="64"/>
      <c r="HV141" s="64"/>
      <c r="HW141" s="176">
        <v>17629.309999999998</v>
      </c>
      <c r="HX141" s="64"/>
      <c r="HY141" s="280">
        <f>IF(ISTEXT(EM141), VALUE(EM141), EM141)</f>
        <v>0</v>
      </c>
      <c r="HZ141" s="280">
        <f>IF(ISTEXT(EN141), VALUE(EN141), EN141)</f>
        <v>0</v>
      </c>
      <c r="IA141" s="280">
        <f>IF(ISTEXT(EO141), VALUE(EO141), EO141)</f>
        <v>0</v>
      </c>
      <c r="IB141" s="64" t="b">
        <f>HW141=FE141</f>
        <v>0</v>
      </c>
      <c r="IC141" s="64"/>
    </row>
    <row r="142" spans="1:237" s="106" customFormat="1" ht="22.5" customHeight="1" x14ac:dyDescent="0.25">
      <c r="A142" s="368" t="s">
        <v>3302</v>
      </c>
      <c r="B142" s="369" t="s">
        <v>3303</v>
      </c>
      <c r="C142" s="370" t="s">
        <v>3191</v>
      </c>
      <c r="D142" s="371" t="s">
        <v>3304</v>
      </c>
      <c r="E142" s="371" t="s">
        <v>3305</v>
      </c>
      <c r="F142" s="372" t="s">
        <v>3181</v>
      </c>
      <c r="G142" s="372" t="s">
        <v>3182</v>
      </c>
      <c r="H142" s="373" t="s">
        <v>1358</v>
      </c>
      <c r="I142" s="374" t="s">
        <v>1358</v>
      </c>
      <c r="J142" s="421" t="s">
        <v>3183</v>
      </c>
      <c r="K142" s="421" t="s">
        <v>3185</v>
      </c>
      <c r="L142" s="329">
        <f>CONTINUA!BV142</f>
        <v>0</v>
      </c>
      <c r="M142" s="329">
        <f>CONTINUA!BW142</f>
        <v>0</v>
      </c>
      <c r="N142" s="657"/>
      <c r="O142" s="658" t="s">
        <v>3353</v>
      </c>
      <c r="P142" s="659">
        <v>0</v>
      </c>
      <c r="Q142" s="400">
        <v>26</v>
      </c>
      <c r="R142" s="401"/>
      <c r="S142" s="400">
        <v>1</v>
      </c>
      <c r="T142" s="401"/>
      <c r="U142" s="400"/>
      <c r="V142" s="401"/>
      <c r="W142" s="400"/>
      <c r="X142" s="401"/>
      <c r="Y142" s="400"/>
      <c r="Z142" s="401"/>
      <c r="AA142" s="400"/>
      <c r="AB142" s="401"/>
      <c r="AC142" s="400"/>
      <c r="AD142" s="401"/>
      <c r="AE142" s="400"/>
      <c r="AF142" s="401"/>
      <c r="AG142" s="400"/>
      <c r="AH142" s="401"/>
      <c r="AI142" s="400"/>
      <c r="AJ142" s="401"/>
      <c r="AK142" s="400"/>
      <c r="AL142" s="401"/>
      <c r="AM142" s="400"/>
      <c r="AN142" s="401"/>
      <c r="AO142" s="400"/>
      <c r="AP142" s="401"/>
      <c r="AQ142" s="400"/>
      <c r="AR142" s="401"/>
      <c r="AS142" s="400"/>
      <c r="AT142" s="401"/>
      <c r="AU142" s="400"/>
      <c r="AV142" s="401"/>
      <c r="AW142" s="400"/>
      <c r="AX142" s="401"/>
      <c r="AY142" s="400"/>
      <c r="AZ142" s="401"/>
      <c r="BA142" s="400"/>
      <c r="BB142" s="401"/>
      <c r="BC142" s="400"/>
      <c r="BD142" s="401"/>
      <c r="BE142" s="400"/>
      <c r="BF142" s="401"/>
      <c r="BG142" s="400"/>
      <c r="BH142" s="401"/>
      <c r="BI142" s="400"/>
      <c r="BJ142" s="401"/>
      <c r="BK142" s="400"/>
      <c r="BL142" s="401"/>
      <c r="BM142" s="400"/>
      <c r="BN142" s="401"/>
      <c r="BO142" s="400"/>
      <c r="BP142" s="401"/>
      <c r="BQ142" s="400"/>
      <c r="BR142" s="401"/>
      <c r="BS142" s="400"/>
      <c r="BT142" s="401"/>
      <c r="BU142" s="400"/>
      <c r="BV142" s="401"/>
      <c r="BW142" s="400"/>
      <c r="BX142" s="401"/>
      <c r="BY142" s="400"/>
      <c r="BZ142" s="401"/>
      <c r="CA142" s="400"/>
      <c r="CB142" s="401"/>
      <c r="CC142" s="400"/>
      <c r="CD142" s="401"/>
      <c r="CE142" s="400"/>
      <c r="CF142" s="401"/>
      <c r="CG142" s="400"/>
      <c r="CH142" s="401"/>
      <c r="CI142" s="400"/>
      <c r="CJ142" s="401"/>
      <c r="CK142" s="400"/>
      <c r="CL142" s="401"/>
      <c r="CM142" s="400"/>
      <c r="CN142" s="401"/>
      <c r="CO142" s="400"/>
      <c r="CP142" s="401"/>
      <c r="CQ142" s="400"/>
      <c r="CR142" s="401"/>
      <c r="CS142" s="400"/>
      <c r="CT142" s="401"/>
      <c r="CU142" s="400"/>
      <c r="CV142" s="401"/>
      <c r="CW142" s="400"/>
      <c r="CX142" s="401"/>
      <c r="CY142" s="400"/>
      <c r="CZ142" s="401"/>
      <c r="DA142" s="400"/>
      <c r="DB142" s="401"/>
      <c r="DC142" s="400"/>
      <c r="DD142" s="401"/>
      <c r="DE142" s="400"/>
      <c r="DF142" s="401"/>
      <c r="DG142" s="400"/>
      <c r="DH142" s="401"/>
      <c r="DI142" s="400"/>
      <c r="DJ142" s="401"/>
      <c r="DK142" s="400"/>
      <c r="DL142" s="401"/>
      <c r="DM142" s="400"/>
      <c r="DN142" s="401"/>
      <c r="DO142" s="400"/>
      <c r="DP142" s="401"/>
      <c r="DQ142" s="400"/>
      <c r="DR142" s="401"/>
      <c r="DS142" s="400"/>
      <c r="DT142" s="401"/>
      <c r="DU142" s="400"/>
      <c r="DV142" s="401"/>
      <c r="DW142" s="400"/>
      <c r="DX142" s="401"/>
      <c r="DY142" s="400"/>
      <c r="DZ142" s="401"/>
      <c r="EA142" s="400"/>
      <c r="EB142" s="401"/>
      <c r="EC142" s="400"/>
      <c r="ED142" s="401"/>
      <c r="EE142" s="400"/>
      <c r="EF142" s="401"/>
      <c r="EG142" s="400"/>
      <c r="EH142" s="401"/>
      <c r="EI142" s="400"/>
      <c r="EJ142" s="447"/>
      <c r="EK142" s="511"/>
      <c r="EL142" s="514"/>
      <c r="EM142" s="448"/>
      <c r="EN142" s="344"/>
      <c r="EO142" s="345"/>
      <c r="EP142" s="171">
        <f t="shared" si="168"/>
        <v>26</v>
      </c>
      <c r="EQ142" s="171">
        <f t="shared" si="169"/>
        <v>0</v>
      </c>
      <c r="ER142" s="171">
        <f t="shared" si="170"/>
        <v>1</v>
      </c>
      <c r="ES142" s="171">
        <f t="shared" si="171"/>
        <v>0</v>
      </c>
      <c r="ET142" s="171">
        <f t="shared" si="172"/>
        <v>0</v>
      </c>
      <c r="EU142" s="171">
        <f t="shared" si="173"/>
        <v>0</v>
      </c>
      <c r="EV142" s="172">
        <f t="shared" si="174"/>
        <v>27</v>
      </c>
      <c r="EW142" s="173"/>
      <c r="EX142" s="248">
        <f t="shared" si="176"/>
        <v>0</v>
      </c>
      <c r="EY142" s="174">
        <f>(L142*regular)+(M142*Cadeirantee)</f>
        <v>0</v>
      </c>
      <c r="EZ142" s="249">
        <f>SUMIF(FG142:GJ142,"&gt;0")</f>
        <v>0</v>
      </c>
      <c r="FA142" s="249">
        <f>SUMIF(FG142:GJ142,"&lt;0")+SUMIF(GN142:HP142,"&lt;0")</f>
        <v>0</v>
      </c>
      <c r="FB142" s="174">
        <v>0</v>
      </c>
      <c r="FC142" s="126">
        <f>N142*km*'VALORES TABELA'!$B$13</f>
        <v>0</v>
      </c>
      <c r="FD142" s="250">
        <f t="shared" ref="FD142:FD145" si="177">GL142</f>
        <v>0</v>
      </c>
      <c r="FE142" s="105"/>
      <c r="FF142" s="119"/>
      <c r="FG142" s="119"/>
      <c r="FH142" s="119"/>
      <c r="FI142" s="119"/>
      <c r="FJ142" s="119"/>
      <c r="FK142" s="119"/>
      <c r="FL142" s="119"/>
      <c r="FM142" s="119"/>
      <c r="FN142" s="119"/>
      <c r="FO142" s="119"/>
      <c r="FP142" s="119"/>
      <c r="FQ142" s="119"/>
      <c r="FR142" s="119"/>
      <c r="FS142" s="119"/>
      <c r="FT142" s="119"/>
      <c r="FU142" s="119"/>
      <c r="FV142" s="119"/>
      <c r="FW142" s="119"/>
      <c r="FX142" s="119"/>
      <c r="FY142" s="119"/>
      <c r="FZ142" s="119"/>
      <c r="GA142" s="119"/>
      <c r="GB142" s="119"/>
      <c r="GC142" s="119"/>
      <c r="GD142" s="119"/>
      <c r="GE142" s="119"/>
      <c r="GF142" s="119"/>
      <c r="GG142" s="119"/>
      <c r="GH142" s="119"/>
      <c r="GI142" s="119"/>
      <c r="GJ142" s="119"/>
      <c r="GK142" s="251"/>
      <c r="GL142" s="103">
        <f t="shared" si="175"/>
        <v>0</v>
      </c>
      <c r="GM142" s="124"/>
      <c r="GN142" s="104"/>
      <c r="GO142" s="104"/>
      <c r="GP142" s="104"/>
      <c r="GQ142" s="104"/>
      <c r="GR142" s="104"/>
      <c r="GS142" s="104"/>
      <c r="GT142" s="104"/>
      <c r="GU142" s="104"/>
      <c r="GV142" s="104"/>
      <c r="GW142" s="104"/>
      <c r="GX142" s="104"/>
      <c r="GY142" s="104"/>
      <c r="GZ142" s="104"/>
      <c r="HA142" s="104"/>
      <c r="HB142" s="104"/>
      <c r="HC142" s="104"/>
      <c r="HD142" s="104"/>
      <c r="HE142" s="104"/>
      <c r="HF142" s="104"/>
      <c r="HG142" s="104"/>
      <c r="HH142" s="104"/>
      <c r="HI142" s="104"/>
      <c r="HJ142" s="104"/>
      <c r="HK142" s="104"/>
      <c r="HL142" s="104"/>
      <c r="HM142" s="104"/>
      <c r="HN142" s="104"/>
      <c r="HO142" s="104"/>
      <c r="HP142" s="104"/>
      <c r="HQ142" s="64"/>
      <c r="HR142" s="64"/>
      <c r="HS142" s="64"/>
      <c r="HT142" s="64"/>
      <c r="HU142" s="64"/>
      <c r="HV142" s="64"/>
      <c r="HW142" s="105"/>
      <c r="HX142" s="64"/>
      <c r="HY142" s="280">
        <f t="shared" ref="HY142:HY145" si="178">IF(ISTEXT(EM142), VALUE(EM142), EM142)</f>
        <v>0</v>
      </c>
      <c r="HZ142" s="280">
        <f t="shared" ref="HZ142:HZ145" si="179">IF(ISTEXT(EN142), VALUE(EN142), EN142)</f>
        <v>0</v>
      </c>
      <c r="IA142" s="280">
        <f t="shared" ref="IA142:IA145" si="180">IF(ISTEXT(EO142), VALUE(EO142), EO142)</f>
        <v>0</v>
      </c>
      <c r="IB142" s="64"/>
      <c r="IC142" s="64"/>
    </row>
    <row r="143" spans="1:237" s="106" customFormat="1" ht="22.5" customHeight="1" x14ac:dyDescent="0.25">
      <c r="A143" s="368" t="s">
        <v>3302</v>
      </c>
      <c r="B143" s="369" t="s">
        <v>3303</v>
      </c>
      <c r="C143" s="375" t="s">
        <v>3191</v>
      </c>
      <c r="D143" s="371" t="s">
        <v>3304</v>
      </c>
      <c r="E143" s="371" t="s">
        <v>3305</v>
      </c>
      <c r="F143" s="376" t="s">
        <v>3181</v>
      </c>
      <c r="G143" s="376" t="s">
        <v>3182</v>
      </c>
      <c r="H143" s="373" t="s">
        <v>1358</v>
      </c>
      <c r="I143" s="374" t="s">
        <v>1358</v>
      </c>
      <c r="J143" s="421" t="s">
        <v>3183</v>
      </c>
      <c r="K143" s="422" t="s">
        <v>3186</v>
      </c>
      <c r="L143" s="329">
        <f>CONTINUA!BV143</f>
        <v>0</v>
      </c>
      <c r="M143" s="329">
        <f>CONTINUA!BW143</f>
        <v>0</v>
      </c>
      <c r="N143" s="657"/>
      <c r="O143" s="658" t="s">
        <v>3353</v>
      </c>
      <c r="P143" s="659">
        <v>0</v>
      </c>
      <c r="Q143" s="400"/>
      <c r="R143" s="401"/>
      <c r="S143" s="400"/>
      <c r="T143" s="401"/>
      <c r="U143" s="400"/>
      <c r="V143" s="401"/>
      <c r="W143" s="400"/>
      <c r="X143" s="401"/>
      <c r="Y143" s="400"/>
      <c r="Z143" s="401"/>
      <c r="AA143" s="400"/>
      <c r="AB143" s="401"/>
      <c r="AC143" s="400"/>
      <c r="AD143" s="401"/>
      <c r="AE143" s="400"/>
      <c r="AF143" s="401"/>
      <c r="AG143" s="400"/>
      <c r="AH143" s="401"/>
      <c r="AI143" s="400"/>
      <c r="AJ143" s="401"/>
      <c r="AK143" s="400"/>
      <c r="AL143" s="401"/>
      <c r="AM143" s="400"/>
      <c r="AN143" s="401"/>
      <c r="AO143" s="400"/>
      <c r="AP143" s="401"/>
      <c r="AQ143" s="400"/>
      <c r="AR143" s="401"/>
      <c r="AS143" s="400"/>
      <c r="AT143" s="401"/>
      <c r="AU143" s="400"/>
      <c r="AV143" s="401"/>
      <c r="AW143" s="400"/>
      <c r="AX143" s="401"/>
      <c r="AY143" s="400"/>
      <c r="AZ143" s="401"/>
      <c r="BA143" s="400"/>
      <c r="BB143" s="401"/>
      <c r="BC143" s="400"/>
      <c r="BD143" s="401"/>
      <c r="BE143" s="400"/>
      <c r="BF143" s="401"/>
      <c r="BG143" s="400"/>
      <c r="BH143" s="401"/>
      <c r="BI143" s="400"/>
      <c r="BJ143" s="401"/>
      <c r="BK143" s="400"/>
      <c r="BL143" s="401"/>
      <c r="BM143" s="400"/>
      <c r="BN143" s="401"/>
      <c r="BO143" s="400"/>
      <c r="BP143" s="401"/>
      <c r="BQ143" s="400"/>
      <c r="BR143" s="401"/>
      <c r="BS143" s="400"/>
      <c r="BT143" s="401"/>
      <c r="BU143" s="400"/>
      <c r="BV143" s="401"/>
      <c r="BW143" s="400"/>
      <c r="BX143" s="401"/>
      <c r="BY143" s="400"/>
      <c r="BZ143" s="401"/>
      <c r="CA143" s="400"/>
      <c r="CB143" s="401"/>
      <c r="CC143" s="400"/>
      <c r="CD143" s="401"/>
      <c r="CE143" s="400"/>
      <c r="CF143" s="401"/>
      <c r="CG143" s="400"/>
      <c r="CH143" s="401"/>
      <c r="CI143" s="400"/>
      <c r="CJ143" s="401"/>
      <c r="CK143" s="400"/>
      <c r="CL143" s="401"/>
      <c r="CM143" s="400"/>
      <c r="CN143" s="401"/>
      <c r="CO143" s="400"/>
      <c r="CP143" s="401"/>
      <c r="CQ143" s="400"/>
      <c r="CR143" s="401"/>
      <c r="CS143" s="400"/>
      <c r="CT143" s="401"/>
      <c r="CU143" s="400"/>
      <c r="CV143" s="401"/>
      <c r="CW143" s="400"/>
      <c r="CX143" s="401"/>
      <c r="CY143" s="400"/>
      <c r="CZ143" s="401"/>
      <c r="DA143" s="400"/>
      <c r="DB143" s="401"/>
      <c r="DC143" s="400"/>
      <c r="DD143" s="401"/>
      <c r="DE143" s="400"/>
      <c r="DF143" s="401"/>
      <c r="DG143" s="400"/>
      <c r="DH143" s="401"/>
      <c r="DI143" s="400"/>
      <c r="DJ143" s="401"/>
      <c r="DK143" s="400"/>
      <c r="DL143" s="401"/>
      <c r="DM143" s="400"/>
      <c r="DN143" s="401"/>
      <c r="DO143" s="400"/>
      <c r="DP143" s="401"/>
      <c r="DQ143" s="400"/>
      <c r="DR143" s="401"/>
      <c r="DS143" s="400"/>
      <c r="DT143" s="401"/>
      <c r="DU143" s="400"/>
      <c r="DV143" s="401"/>
      <c r="DW143" s="400"/>
      <c r="DX143" s="401"/>
      <c r="DY143" s="400"/>
      <c r="DZ143" s="401"/>
      <c r="EA143" s="400"/>
      <c r="EB143" s="401"/>
      <c r="EC143" s="400"/>
      <c r="ED143" s="401"/>
      <c r="EE143" s="400"/>
      <c r="EF143" s="401"/>
      <c r="EG143" s="400"/>
      <c r="EH143" s="401"/>
      <c r="EI143" s="400"/>
      <c r="EJ143" s="447"/>
      <c r="EK143" s="511"/>
      <c r="EL143" s="514"/>
      <c r="EM143" s="448"/>
      <c r="EN143" s="344"/>
      <c r="EO143" s="345"/>
      <c r="EP143" s="171">
        <f t="shared" si="168"/>
        <v>0</v>
      </c>
      <c r="EQ143" s="171">
        <f t="shared" si="169"/>
        <v>0</v>
      </c>
      <c r="ER143" s="171">
        <f t="shared" si="170"/>
        <v>0</v>
      </c>
      <c r="ES143" s="171">
        <f t="shared" si="171"/>
        <v>0</v>
      </c>
      <c r="ET143" s="171">
        <f t="shared" si="172"/>
        <v>0</v>
      </c>
      <c r="EU143" s="171">
        <f t="shared" si="173"/>
        <v>0</v>
      </c>
      <c r="EV143" s="172">
        <f t="shared" si="174"/>
        <v>0</v>
      </c>
      <c r="EW143" s="125"/>
      <c r="EX143" s="248">
        <f t="shared" si="176"/>
        <v>0</v>
      </c>
      <c r="EY143" s="174">
        <f>(L143*regular)+(M143*Cadeirantee)</f>
        <v>0</v>
      </c>
      <c r="EZ143" s="249">
        <f>SUMIF(FG143:GJ143,"&gt;0")</f>
        <v>0</v>
      </c>
      <c r="FA143" s="249">
        <f>SUMIF(FG143:GJ143,"&lt;0")+SUMIF(GN143:HP143,"&lt;0")</f>
        <v>0</v>
      </c>
      <c r="FB143" s="174">
        <v>0</v>
      </c>
      <c r="FC143" s="126">
        <f>N143*km*'VALORES TABELA'!$B$13</f>
        <v>0</v>
      </c>
      <c r="FD143" s="250">
        <f t="shared" si="177"/>
        <v>0</v>
      </c>
      <c r="FE143" s="105"/>
      <c r="FF143" s="108"/>
      <c r="FG143" s="108"/>
      <c r="FH143" s="108"/>
      <c r="FI143" s="108"/>
      <c r="FJ143" s="108"/>
      <c r="FK143" s="108"/>
      <c r="FL143" s="108"/>
      <c r="FM143" s="108"/>
      <c r="FN143" s="108"/>
      <c r="FO143" s="108"/>
      <c r="FP143" s="108"/>
      <c r="FQ143" s="108"/>
      <c r="FR143" s="108"/>
      <c r="FS143" s="108"/>
      <c r="FT143" s="108"/>
      <c r="FU143" s="108"/>
      <c r="FV143" s="108"/>
      <c r="FW143" s="108"/>
      <c r="FX143" s="108"/>
      <c r="FY143" s="108"/>
      <c r="FZ143" s="108"/>
      <c r="GA143" s="108"/>
      <c r="GB143" s="108"/>
      <c r="GC143" s="108"/>
      <c r="GD143" s="108"/>
      <c r="GE143" s="108"/>
      <c r="GF143" s="108"/>
      <c r="GG143" s="108"/>
      <c r="GH143" s="108"/>
      <c r="GI143" s="108"/>
      <c r="GJ143" s="108"/>
      <c r="GK143" s="251"/>
      <c r="GL143" s="103">
        <f t="shared" si="175"/>
        <v>0</v>
      </c>
      <c r="GM143" s="124"/>
      <c r="GN143" s="104"/>
      <c r="GO143" s="104"/>
      <c r="GP143" s="104"/>
      <c r="GQ143" s="104"/>
      <c r="GR143" s="104"/>
      <c r="GS143" s="104"/>
      <c r="GT143" s="104"/>
      <c r="GU143" s="104"/>
      <c r="GV143" s="104"/>
      <c r="GW143" s="104"/>
      <c r="GX143" s="104"/>
      <c r="GY143" s="104"/>
      <c r="GZ143" s="104"/>
      <c r="HA143" s="104"/>
      <c r="HB143" s="104"/>
      <c r="HC143" s="104"/>
      <c r="HD143" s="104"/>
      <c r="HE143" s="104"/>
      <c r="HF143" s="104"/>
      <c r="HG143" s="104"/>
      <c r="HH143" s="104"/>
      <c r="HI143" s="104"/>
      <c r="HJ143" s="104"/>
      <c r="HK143" s="104"/>
      <c r="HL143" s="104"/>
      <c r="HM143" s="104"/>
      <c r="HN143" s="104"/>
      <c r="HO143" s="104"/>
      <c r="HP143" s="104"/>
      <c r="HQ143" s="64"/>
      <c r="HR143" s="64"/>
      <c r="HS143" s="64"/>
      <c r="HT143" s="64"/>
      <c r="HU143" s="64"/>
      <c r="HV143" s="64"/>
      <c r="HW143" s="105"/>
      <c r="HX143" s="64"/>
      <c r="HY143" s="280">
        <f t="shared" si="178"/>
        <v>0</v>
      </c>
      <c r="HZ143" s="280">
        <f t="shared" si="179"/>
        <v>0</v>
      </c>
      <c r="IA143" s="280">
        <f t="shared" si="180"/>
        <v>0</v>
      </c>
      <c r="IB143" s="64"/>
      <c r="IC143" s="64"/>
    </row>
    <row r="144" spans="1:237" s="106" customFormat="1" ht="22.5" customHeight="1" x14ac:dyDescent="0.25">
      <c r="A144" s="368" t="s">
        <v>3302</v>
      </c>
      <c r="B144" s="369" t="s">
        <v>3303</v>
      </c>
      <c r="C144" s="375" t="s">
        <v>3191</v>
      </c>
      <c r="D144" s="371" t="s">
        <v>3304</v>
      </c>
      <c r="E144" s="371" t="s">
        <v>3305</v>
      </c>
      <c r="F144" s="376" t="s">
        <v>3181</v>
      </c>
      <c r="G144" s="376" t="s">
        <v>3182</v>
      </c>
      <c r="H144" s="373" t="s">
        <v>1358</v>
      </c>
      <c r="I144" s="374" t="s">
        <v>1358</v>
      </c>
      <c r="J144" s="421" t="s">
        <v>3183</v>
      </c>
      <c r="K144" s="423" t="s">
        <v>3187</v>
      </c>
      <c r="L144" s="329">
        <f>CONTINUA!BV144</f>
        <v>0</v>
      </c>
      <c r="M144" s="329">
        <f>CONTINUA!BW144</f>
        <v>0</v>
      </c>
      <c r="N144" s="657"/>
      <c r="O144" s="658" t="s">
        <v>3353</v>
      </c>
      <c r="P144" s="659">
        <v>0</v>
      </c>
      <c r="Q144" s="400"/>
      <c r="R144" s="401"/>
      <c r="S144" s="400"/>
      <c r="T144" s="401"/>
      <c r="U144" s="400"/>
      <c r="V144" s="401"/>
      <c r="W144" s="400"/>
      <c r="X144" s="401"/>
      <c r="Y144" s="400"/>
      <c r="Z144" s="401"/>
      <c r="AA144" s="400"/>
      <c r="AB144" s="401"/>
      <c r="AC144" s="400"/>
      <c r="AD144" s="401"/>
      <c r="AE144" s="400"/>
      <c r="AF144" s="401"/>
      <c r="AG144" s="400"/>
      <c r="AH144" s="401"/>
      <c r="AI144" s="400"/>
      <c r="AJ144" s="401"/>
      <c r="AK144" s="400"/>
      <c r="AL144" s="401"/>
      <c r="AM144" s="400"/>
      <c r="AN144" s="401"/>
      <c r="AO144" s="400"/>
      <c r="AP144" s="401"/>
      <c r="AQ144" s="400"/>
      <c r="AR144" s="401"/>
      <c r="AS144" s="400"/>
      <c r="AT144" s="401"/>
      <c r="AU144" s="400"/>
      <c r="AV144" s="401"/>
      <c r="AW144" s="400"/>
      <c r="AX144" s="401"/>
      <c r="AY144" s="400"/>
      <c r="AZ144" s="401"/>
      <c r="BA144" s="400"/>
      <c r="BB144" s="401"/>
      <c r="BC144" s="400"/>
      <c r="BD144" s="401"/>
      <c r="BE144" s="400"/>
      <c r="BF144" s="401"/>
      <c r="BG144" s="400"/>
      <c r="BH144" s="401"/>
      <c r="BI144" s="400"/>
      <c r="BJ144" s="401"/>
      <c r="BK144" s="400"/>
      <c r="BL144" s="401"/>
      <c r="BM144" s="400"/>
      <c r="BN144" s="401"/>
      <c r="BO144" s="400"/>
      <c r="BP144" s="401"/>
      <c r="BQ144" s="400"/>
      <c r="BR144" s="401"/>
      <c r="BS144" s="400"/>
      <c r="BT144" s="401"/>
      <c r="BU144" s="400"/>
      <c r="BV144" s="401"/>
      <c r="BW144" s="400"/>
      <c r="BX144" s="401"/>
      <c r="BY144" s="400"/>
      <c r="BZ144" s="401"/>
      <c r="CA144" s="400"/>
      <c r="CB144" s="401"/>
      <c r="CC144" s="400"/>
      <c r="CD144" s="401"/>
      <c r="CE144" s="400"/>
      <c r="CF144" s="401"/>
      <c r="CG144" s="400"/>
      <c r="CH144" s="401"/>
      <c r="CI144" s="400"/>
      <c r="CJ144" s="401"/>
      <c r="CK144" s="400"/>
      <c r="CL144" s="401"/>
      <c r="CM144" s="400"/>
      <c r="CN144" s="401"/>
      <c r="CO144" s="400"/>
      <c r="CP144" s="401"/>
      <c r="CQ144" s="400"/>
      <c r="CR144" s="401"/>
      <c r="CS144" s="400"/>
      <c r="CT144" s="401"/>
      <c r="CU144" s="400"/>
      <c r="CV144" s="401"/>
      <c r="CW144" s="400"/>
      <c r="CX144" s="401"/>
      <c r="CY144" s="400"/>
      <c r="CZ144" s="401"/>
      <c r="DA144" s="400"/>
      <c r="DB144" s="401"/>
      <c r="DC144" s="400"/>
      <c r="DD144" s="401"/>
      <c r="DE144" s="400"/>
      <c r="DF144" s="401"/>
      <c r="DG144" s="400"/>
      <c r="DH144" s="401"/>
      <c r="DI144" s="400"/>
      <c r="DJ144" s="401"/>
      <c r="DK144" s="400"/>
      <c r="DL144" s="401"/>
      <c r="DM144" s="400"/>
      <c r="DN144" s="401"/>
      <c r="DO144" s="400"/>
      <c r="DP144" s="401"/>
      <c r="DQ144" s="400"/>
      <c r="DR144" s="401"/>
      <c r="DS144" s="400"/>
      <c r="DT144" s="401"/>
      <c r="DU144" s="400"/>
      <c r="DV144" s="401"/>
      <c r="DW144" s="400"/>
      <c r="DX144" s="401"/>
      <c r="DY144" s="400"/>
      <c r="DZ144" s="401"/>
      <c r="EA144" s="400"/>
      <c r="EB144" s="401"/>
      <c r="EC144" s="400"/>
      <c r="ED144" s="401"/>
      <c r="EE144" s="400"/>
      <c r="EF144" s="401"/>
      <c r="EG144" s="400"/>
      <c r="EH144" s="401"/>
      <c r="EI144" s="400"/>
      <c r="EJ144" s="447"/>
      <c r="EK144" s="511"/>
      <c r="EL144" s="514"/>
      <c r="EM144" s="448"/>
      <c r="EN144" s="344"/>
      <c r="EO144" s="345"/>
      <c r="EP144" s="171">
        <f t="shared" si="168"/>
        <v>0</v>
      </c>
      <c r="EQ144" s="171">
        <f t="shared" si="169"/>
        <v>0</v>
      </c>
      <c r="ER144" s="171">
        <f t="shared" si="170"/>
        <v>0</v>
      </c>
      <c r="ES144" s="171">
        <f t="shared" si="171"/>
        <v>0</v>
      </c>
      <c r="ET144" s="171">
        <f t="shared" si="172"/>
        <v>0</v>
      </c>
      <c r="EU144" s="171">
        <f t="shared" si="173"/>
        <v>0</v>
      </c>
      <c r="EV144" s="172">
        <f t="shared" si="174"/>
        <v>0</v>
      </c>
      <c r="EW144" s="127"/>
      <c r="EX144" s="248">
        <f t="shared" si="176"/>
        <v>0</v>
      </c>
      <c r="EY144" s="174">
        <f>(L144*regular)+(M144*Cadeirantee)</f>
        <v>0</v>
      </c>
      <c r="EZ144" s="249">
        <f>SUMIF(FG144:GJ144,"&gt;0")</f>
        <v>0</v>
      </c>
      <c r="FA144" s="249">
        <f>SUMIF(FG144:GJ144,"&lt;0")+SUMIF(GN144:HP144,"&lt;0")</f>
        <v>0</v>
      </c>
      <c r="FB144" s="174">
        <v>0</v>
      </c>
      <c r="FC144" s="126">
        <f>N144*km*'VALORES TABELA'!$B$13</f>
        <v>0</v>
      </c>
      <c r="FD144" s="250">
        <f t="shared" si="177"/>
        <v>0</v>
      </c>
      <c r="FE144" s="105"/>
      <c r="FF144" s="118"/>
      <c r="FG144" s="118"/>
      <c r="FH144" s="118"/>
      <c r="FI144" s="118"/>
      <c r="FJ144" s="118"/>
      <c r="FK144" s="118"/>
      <c r="FL144" s="118"/>
      <c r="FM144" s="118"/>
      <c r="FN144" s="118"/>
      <c r="FO144" s="118"/>
      <c r="FP144" s="118"/>
      <c r="FQ144" s="118"/>
      <c r="FR144" s="118"/>
      <c r="FS144" s="118"/>
      <c r="FT144" s="118"/>
      <c r="FU144" s="118"/>
      <c r="FV144" s="118"/>
      <c r="FW144" s="118"/>
      <c r="FX144" s="118"/>
      <c r="FY144" s="118"/>
      <c r="FZ144" s="118"/>
      <c r="GA144" s="118"/>
      <c r="GB144" s="118"/>
      <c r="GC144" s="118"/>
      <c r="GD144" s="118"/>
      <c r="GE144" s="118"/>
      <c r="GF144" s="118"/>
      <c r="GG144" s="118"/>
      <c r="GH144" s="118"/>
      <c r="GI144" s="118"/>
      <c r="GJ144" s="118"/>
      <c r="GK144" s="252"/>
      <c r="GL144" s="103">
        <f t="shared" si="175"/>
        <v>0</v>
      </c>
      <c r="GM144" s="124"/>
      <c r="GN144" s="104"/>
      <c r="GO144" s="104"/>
      <c r="GP144" s="104"/>
      <c r="GQ144" s="104"/>
      <c r="GR144" s="104"/>
      <c r="GS144" s="104"/>
      <c r="GT144" s="104"/>
      <c r="GU144" s="104"/>
      <c r="GV144" s="104"/>
      <c r="GW144" s="104"/>
      <c r="GX144" s="104"/>
      <c r="GY144" s="104"/>
      <c r="GZ144" s="104"/>
      <c r="HA144" s="104"/>
      <c r="HB144" s="104"/>
      <c r="HC144" s="104"/>
      <c r="HD144" s="104"/>
      <c r="HE144" s="104"/>
      <c r="HF144" s="104"/>
      <c r="HG144" s="104"/>
      <c r="HH144" s="104"/>
      <c r="HI144" s="104"/>
      <c r="HJ144" s="104"/>
      <c r="HK144" s="104"/>
      <c r="HL144" s="104"/>
      <c r="HM144" s="104"/>
      <c r="HN144" s="104"/>
      <c r="HO144" s="104"/>
      <c r="HP144" s="104"/>
      <c r="HQ144" s="64"/>
      <c r="HR144" s="65"/>
      <c r="HS144" s="65"/>
      <c r="HT144" s="65"/>
      <c r="HU144" s="65"/>
      <c r="HV144" s="65"/>
      <c r="HW144" s="105"/>
      <c r="HX144" s="65"/>
      <c r="HY144" s="280">
        <f t="shared" si="178"/>
        <v>0</v>
      </c>
      <c r="HZ144" s="280">
        <f t="shared" si="179"/>
        <v>0</v>
      </c>
      <c r="IA144" s="280">
        <f t="shared" si="180"/>
        <v>0</v>
      </c>
      <c r="IB144" s="65"/>
      <c r="IC144" s="65"/>
    </row>
    <row r="145" spans="1:237" s="106" customFormat="1" ht="22.5" customHeight="1" thickBot="1" x14ac:dyDescent="0.3">
      <c r="A145" s="377" t="s">
        <v>3302</v>
      </c>
      <c r="B145" s="378" t="s">
        <v>3303</v>
      </c>
      <c r="C145" s="379" t="s">
        <v>3191</v>
      </c>
      <c r="D145" s="380" t="s">
        <v>3304</v>
      </c>
      <c r="E145" s="380" t="s">
        <v>3305</v>
      </c>
      <c r="F145" s="381" t="s">
        <v>3181</v>
      </c>
      <c r="G145" s="381" t="s">
        <v>3182</v>
      </c>
      <c r="H145" s="382" t="s">
        <v>1358</v>
      </c>
      <c r="I145" s="383" t="s">
        <v>1358</v>
      </c>
      <c r="J145" s="421" t="s">
        <v>3183</v>
      </c>
      <c r="K145" s="424" t="s">
        <v>60</v>
      </c>
      <c r="L145" s="329">
        <f>CONTINUA!BV145</f>
        <v>0</v>
      </c>
      <c r="M145" s="329">
        <f>CONTINUA!BW145</f>
        <v>0</v>
      </c>
      <c r="N145" s="657"/>
      <c r="O145" s="658" t="s">
        <v>3353</v>
      </c>
      <c r="P145" s="659">
        <v>0</v>
      </c>
      <c r="Q145" s="400"/>
      <c r="R145" s="401"/>
      <c r="S145" s="400"/>
      <c r="T145" s="401"/>
      <c r="U145" s="400"/>
      <c r="V145" s="401"/>
      <c r="W145" s="400"/>
      <c r="X145" s="401"/>
      <c r="Y145" s="400"/>
      <c r="Z145" s="401"/>
      <c r="AA145" s="400"/>
      <c r="AB145" s="401"/>
      <c r="AC145" s="400"/>
      <c r="AD145" s="401"/>
      <c r="AE145" s="400"/>
      <c r="AF145" s="401"/>
      <c r="AG145" s="400"/>
      <c r="AH145" s="401"/>
      <c r="AI145" s="400"/>
      <c r="AJ145" s="401"/>
      <c r="AK145" s="400"/>
      <c r="AL145" s="401"/>
      <c r="AM145" s="400"/>
      <c r="AN145" s="401"/>
      <c r="AO145" s="400"/>
      <c r="AP145" s="401"/>
      <c r="AQ145" s="400"/>
      <c r="AR145" s="401"/>
      <c r="AS145" s="400"/>
      <c r="AT145" s="401"/>
      <c r="AU145" s="400"/>
      <c r="AV145" s="401"/>
      <c r="AW145" s="400"/>
      <c r="AX145" s="401"/>
      <c r="AY145" s="400"/>
      <c r="AZ145" s="401"/>
      <c r="BA145" s="400"/>
      <c r="BB145" s="401"/>
      <c r="BC145" s="400"/>
      <c r="BD145" s="401"/>
      <c r="BE145" s="400"/>
      <c r="BF145" s="401"/>
      <c r="BG145" s="400"/>
      <c r="BH145" s="401"/>
      <c r="BI145" s="400"/>
      <c r="BJ145" s="401"/>
      <c r="BK145" s="400"/>
      <c r="BL145" s="401"/>
      <c r="BM145" s="400"/>
      <c r="BN145" s="401"/>
      <c r="BO145" s="400"/>
      <c r="BP145" s="401"/>
      <c r="BQ145" s="400"/>
      <c r="BR145" s="401"/>
      <c r="BS145" s="400"/>
      <c r="BT145" s="401"/>
      <c r="BU145" s="400"/>
      <c r="BV145" s="401"/>
      <c r="BW145" s="400"/>
      <c r="BX145" s="401"/>
      <c r="BY145" s="400"/>
      <c r="BZ145" s="401"/>
      <c r="CA145" s="400"/>
      <c r="CB145" s="401"/>
      <c r="CC145" s="400"/>
      <c r="CD145" s="401"/>
      <c r="CE145" s="400"/>
      <c r="CF145" s="401"/>
      <c r="CG145" s="400"/>
      <c r="CH145" s="401"/>
      <c r="CI145" s="400"/>
      <c r="CJ145" s="401"/>
      <c r="CK145" s="400"/>
      <c r="CL145" s="401"/>
      <c r="CM145" s="400"/>
      <c r="CN145" s="401"/>
      <c r="CO145" s="400"/>
      <c r="CP145" s="401"/>
      <c r="CQ145" s="400"/>
      <c r="CR145" s="401"/>
      <c r="CS145" s="400"/>
      <c r="CT145" s="401"/>
      <c r="CU145" s="400"/>
      <c r="CV145" s="401"/>
      <c r="CW145" s="400"/>
      <c r="CX145" s="401"/>
      <c r="CY145" s="400"/>
      <c r="CZ145" s="401"/>
      <c r="DA145" s="400"/>
      <c r="DB145" s="401"/>
      <c r="DC145" s="400"/>
      <c r="DD145" s="401"/>
      <c r="DE145" s="400"/>
      <c r="DF145" s="401"/>
      <c r="DG145" s="400"/>
      <c r="DH145" s="401"/>
      <c r="DI145" s="400"/>
      <c r="DJ145" s="401"/>
      <c r="DK145" s="400"/>
      <c r="DL145" s="401"/>
      <c r="DM145" s="400"/>
      <c r="DN145" s="401"/>
      <c r="DO145" s="400"/>
      <c r="DP145" s="401"/>
      <c r="DQ145" s="400"/>
      <c r="DR145" s="401"/>
      <c r="DS145" s="400"/>
      <c r="DT145" s="401"/>
      <c r="DU145" s="400"/>
      <c r="DV145" s="401"/>
      <c r="DW145" s="400"/>
      <c r="DX145" s="401"/>
      <c r="DY145" s="400"/>
      <c r="DZ145" s="401"/>
      <c r="EA145" s="400"/>
      <c r="EB145" s="401"/>
      <c r="EC145" s="400"/>
      <c r="ED145" s="401"/>
      <c r="EE145" s="400"/>
      <c r="EF145" s="401"/>
      <c r="EG145" s="400"/>
      <c r="EH145" s="401"/>
      <c r="EI145" s="400"/>
      <c r="EJ145" s="447"/>
      <c r="EK145" s="512"/>
      <c r="EL145" s="515"/>
      <c r="EM145" s="450"/>
      <c r="EN145" s="348"/>
      <c r="EO145" s="348"/>
      <c r="EP145" s="179">
        <f t="shared" si="168"/>
        <v>0</v>
      </c>
      <c r="EQ145" s="179">
        <f t="shared" si="169"/>
        <v>0</v>
      </c>
      <c r="ER145" s="179">
        <f t="shared" si="170"/>
        <v>0</v>
      </c>
      <c r="ES145" s="179">
        <f t="shared" si="171"/>
        <v>0</v>
      </c>
      <c r="ET145" s="179">
        <f t="shared" si="172"/>
        <v>0</v>
      </c>
      <c r="EU145" s="179">
        <f t="shared" si="173"/>
        <v>0</v>
      </c>
      <c r="EV145" s="172">
        <f t="shared" si="174"/>
        <v>0</v>
      </c>
      <c r="EW145" s="253"/>
      <c r="EX145" s="254">
        <v>0</v>
      </c>
      <c r="EY145" s="180">
        <v>0</v>
      </c>
      <c r="EZ145" s="255">
        <v>0</v>
      </c>
      <c r="FA145" s="255">
        <v>0</v>
      </c>
      <c r="FB145" s="180">
        <f>SUM(FF145:GI145)/2</f>
        <v>0</v>
      </c>
      <c r="FC145" s="256">
        <f>N145*km*'VALORES TABELA'!$B$13</f>
        <v>0</v>
      </c>
      <c r="FD145" s="250">
        <f t="shared" si="177"/>
        <v>0</v>
      </c>
      <c r="FE145" s="257"/>
      <c r="FF145" s="181">
        <f>((Q145+S145)*Percapita)+((R145+T145)*Cadeirante)</f>
        <v>0</v>
      </c>
      <c r="FG145" s="181">
        <f>((U145+W145)*Percapita/30*FG$4)+((V145+X145)*Cadeirante/30*FG$4)</f>
        <v>0</v>
      </c>
      <c r="FH145" s="181">
        <f>((Y145+AA145)*Percapita/30*FH$4)+((Z145+AB145)*Cadeirante/30*FH$4)</f>
        <v>0</v>
      </c>
      <c r="FI145" s="181">
        <f>((AC145+AE145)*Percapita/30*FI$4)+((AD145+AF145)*Cadeirante/30*FI$4)</f>
        <v>0</v>
      </c>
      <c r="FJ145" s="181">
        <f>((AG145+AI145)*Percapita/30*FJ$4)+((AH145+AJ145)*Cadeirante/30*FJ$4)</f>
        <v>0</v>
      </c>
      <c r="FK145" s="181">
        <f>((AK145+AM145)*Percapita/30*FK$4)+((AL145+AN145)*Cadeirante/30*FK$4)</f>
        <v>0</v>
      </c>
      <c r="FL145" s="181">
        <f>((AO145+AQ145)*Percapita/30*FL$4)+((AP145+AR145)*Cadeirante/30*FL$4)</f>
        <v>0</v>
      </c>
      <c r="FM145" s="181">
        <f>((AS145+AU145)*Percapita/30*FM$4)+((AT145+AV145)*Cadeirante/30*FM$4)</f>
        <v>0</v>
      </c>
      <c r="FN145" s="181">
        <f>((AW145+AY145)*Percapita/30*FN$4)+((AX145+AZ145)*Cadeirante/30*FN$4)</f>
        <v>0</v>
      </c>
      <c r="FO145" s="181">
        <f>((BA145+BC145)*Percapita/30*FO$4)+((BB145+BD145)*Cadeirante/30*FO$4)</f>
        <v>0</v>
      </c>
      <c r="FP145" s="181">
        <f>((BE145+BG145)*Percapita/30*FP$4)+((BF145+BH145)*Cadeirante/30*FP$4)</f>
        <v>0</v>
      </c>
      <c r="FQ145" s="181">
        <f>((BI145+BK145)*Percapita/30*FQ$4)+((BJ145+BL145)*Cadeirante/30*FQ$4)</f>
        <v>0</v>
      </c>
      <c r="FR145" s="181">
        <f>((BM145+BO145)*Percapita/30*FR$4)+((BN145+BP145)*Cadeirante/30*FR$4)</f>
        <v>0</v>
      </c>
      <c r="FS145" s="181">
        <f>((BQ145+BS145)*Percapita/30*FS$4)+((BR145+BT145)*Cadeirante/30*FS$4)</f>
        <v>0</v>
      </c>
      <c r="FT145" s="181">
        <f>((BU145+BW145)*Percapita/30*FT$4)+((BV145+BX145)*Cadeirante/30*FT$4)</f>
        <v>0</v>
      </c>
      <c r="FU145" s="181">
        <f>((BY145+CA145)*Percapita/30*FU$4)+((BZ145+CB145)*Cadeirante/30*FU$4)</f>
        <v>0</v>
      </c>
      <c r="FV145" s="181">
        <f>((CC145+CE145)*Percapita/30*FV$4)+((CD145+CF145)*Cadeirante/30*FV$4)</f>
        <v>0</v>
      </c>
      <c r="FW145" s="181">
        <f>((CG145+CI145)*Percapita/30*FW$4)+((CI145+CK145)*Cadeirante/30*FW$4)</f>
        <v>0</v>
      </c>
      <c r="FX145" s="181">
        <f>((CK145+CM145)*Percapita/30*FX$4)+((CL145+CN145)*Cadeirante/30*FX$4)</f>
        <v>0</v>
      </c>
      <c r="FY145" s="181">
        <f>((CO145+CQ145)*Percapita/30*FY$4)+((CP145+CR145)*Cadeirante/30*FY$4)</f>
        <v>0</v>
      </c>
      <c r="FZ145" s="181">
        <f>((CS145+CU145)*Percapita/30*FZ$4)+((CT145+CV145)*Cadeirante/30*FZ$4)</f>
        <v>0</v>
      </c>
      <c r="GA145" s="181">
        <f>((CW145+CY145)*Percapita/30*GA$4)+((CX145+CZ145)*Cadeirante/30*GA$4)</f>
        <v>0</v>
      </c>
      <c r="GB145" s="181">
        <f>((DA145+DC145)*Percapita/30*GB$4)+((DB145+DD145)*Cadeirante/30*GB$4)</f>
        <v>0</v>
      </c>
      <c r="GC145" s="181">
        <f>((DE145+DG145)*Percapita/30*GC$4)+((DF145+DH145)*Cadeirante/30*GC$4)</f>
        <v>0</v>
      </c>
      <c r="GD145" s="181">
        <f>((DI145+DK145)*Percapita/30*GD$4)+((DJ145+DL145)*Cadeirante/30*GD$4)</f>
        <v>0</v>
      </c>
      <c r="GE145" s="181">
        <f>((DM145+DO145)*Percapita/30*GE$4)+((DN145+DP145)*Cadeirante/30*GE$4)</f>
        <v>0</v>
      </c>
      <c r="GF145" s="181">
        <f>((DQ145+DS145)*Percapita/30*GF$4)+((DR145+DT145)*Cadeirante/30*GF$4)</f>
        <v>0</v>
      </c>
      <c r="GG145" s="181">
        <f>((DU145+DW145)*Percapita/30*GG$4)+((DV145+DX145)*Cadeirante/30*GG$4)</f>
        <v>0</v>
      </c>
      <c r="GH145" s="181">
        <f>((DY145+EA145)*Percapita/30*GH$4)+((DZ145+EB145)*Cadeirante/30*GH$4)</f>
        <v>0</v>
      </c>
      <c r="GI145" s="181">
        <f>((EC145+EE145)*Percapita/30*GI$4)+((ED145+EF145)*Cadeirante/30*GI$4)</f>
        <v>0</v>
      </c>
      <c r="GJ145" s="181">
        <f>((EG145+EI145)*Percapita)+((EH145+EJ145)*Cadeirante)</f>
        <v>0</v>
      </c>
      <c r="GK145" s="258"/>
      <c r="GL145" s="103">
        <f t="shared" si="175"/>
        <v>0</v>
      </c>
      <c r="GM145" s="124"/>
      <c r="GN145" s="182"/>
      <c r="GO145" s="182"/>
      <c r="GP145" s="182"/>
      <c r="GQ145" s="182"/>
      <c r="GR145" s="182"/>
      <c r="GS145" s="182"/>
      <c r="GT145" s="182"/>
      <c r="GU145" s="182"/>
      <c r="GV145" s="182"/>
      <c r="GW145" s="182"/>
      <c r="GX145" s="182"/>
      <c r="GY145" s="182"/>
      <c r="GZ145" s="182"/>
      <c r="HA145" s="182"/>
      <c r="HB145" s="182"/>
      <c r="HC145" s="182"/>
      <c r="HD145" s="182"/>
      <c r="HE145" s="182"/>
      <c r="HF145" s="182"/>
      <c r="HG145" s="182"/>
      <c r="HH145" s="182"/>
      <c r="HI145" s="182"/>
      <c r="HJ145" s="182"/>
      <c r="HK145" s="182"/>
      <c r="HL145" s="182"/>
      <c r="HM145" s="182"/>
      <c r="HN145" s="182"/>
      <c r="HO145" s="182"/>
      <c r="HP145" s="259"/>
      <c r="HQ145" s="64"/>
      <c r="HW145" s="257"/>
      <c r="HY145" s="280">
        <f t="shared" si="178"/>
        <v>0</v>
      </c>
      <c r="HZ145" s="280">
        <f t="shared" si="179"/>
        <v>0</v>
      </c>
      <c r="IA145" s="280">
        <f t="shared" si="180"/>
        <v>0</v>
      </c>
    </row>
    <row r="146" spans="1:237" s="106" customFormat="1" ht="22.5" customHeight="1" x14ac:dyDescent="0.25">
      <c r="A146" t="s">
        <v>3306</v>
      </c>
      <c r="B146" s="522" t="s">
        <v>3307</v>
      </c>
      <c r="C146" s="523">
        <v>1</v>
      </c>
      <c r="D146" s="524" t="s">
        <v>3308</v>
      </c>
      <c r="E146" s="524" t="s">
        <v>3309</v>
      </c>
      <c r="F146" s="525" t="s">
        <v>3181</v>
      </c>
      <c r="G146" s="525" t="s">
        <v>3182</v>
      </c>
      <c r="H146" s="350" t="s">
        <v>1359</v>
      </c>
      <c r="I146" s="351" t="s">
        <v>1359</v>
      </c>
      <c r="J146" s="409" t="s">
        <v>3183</v>
      </c>
      <c r="K146" s="410" t="s">
        <v>3184</v>
      </c>
      <c r="L146" s="329">
        <f>CONTINUA!BV146</f>
        <v>0</v>
      </c>
      <c r="M146" s="329">
        <f>CONTINUA!BW146</f>
        <v>0</v>
      </c>
      <c r="N146" s="657"/>
      <c r="O146" s="658" t="s">
        <v>3354</v>
      </c>
      <c r="P146" s="659">
        <v>0</v>
      </c>
      <c r="Q146" s="400"/>
      <c r="R146" s="401"/>
      <c r="S146" s="400"/>
      <c r="T146" s="401"/>
      <c r="U146" s="400"/>
      <c r="V146" s="401"/>
      <c r="W146" s="400"/>
      <c r="X146" s="401"/>
      <c r="Y146" s="400"/>
      <c r="Z146" s="401"/>
      <c r="AA146" s="400"/>
      <c r="AB146" s="401"/>
      <c r="AC146" s="400"/>
      <c r="AD146" s="401"/>
      <c r="AE146" s="400"/>
      <c r="AF146" s="401"/>
      <c r="AG146" s="400"/>
      <c r="AH146" s="401"/>
      <c r="AI146" s="400"/>
      <c r="AJ146" s="401"/>
      <c r="AK146" s="400"/>
      <c r="AL146" s="401"/>
      <c r="AM146" s="400"/>
      <c r="AN146" s="401"/>
      <c r="AO146" s="400"/>
      <c r="AP146" s="401"/>
      <c r="AQ146" s="400"/>
      <c r="AR146" s="401"/>
      <c r="AS146" s="400"/>
      <c r="AT146" s="401"/>
      <c r="AU146" s="400"/>
      <c r="AV146" s="401"/>
      <c r="AW146" s="400"/>
      <c r="AX146" s="401"/>
      <c r="AY146" s="400"/>
      <c r="AZ146" s="401"/>
      <c r="BA146" s="400"/>
      <c r="BB146" s="401"/>
      <c r="BC146" s="400"/>
      <c r="BD146" s="401"/>
      <c r="BE146" s="400"/>
      <c r="BF146" s="401"/>
      <c r="BG146" s="400"/>
      <c r="BH146" s="401"/>
      <c r="BI146" s="400"/>
      <c r="BJ146" s="401"/>
      <c r="BK146" s="400"/>
      <c r="BL146" s="401"/>
      <c r="BM146" s="400"/>
      <c r="BN146" s="401"/>
      <c r="BO146" s="400"/>
      <c r="BP146" s="401"/>
      <c r="BQ146" s="400"/>
      <c r="BR146" s="401"/>
      <c r="BS146" s="400"/>
      <c r="BT146" s="401"/>
      <c r="BU146" s="400"/>
      <c r="BV146" s="401"/>
      <c r="BW146" s="400"/>
      <c r="BX146" s="401"/>
      <c r="BY146" s="400"/>
      <c r="BZ146" s="401"/>
      <c r="CA146" s="400"/>
      <c r="CB146" s="401"/>
      <c r="CC146" s="400"/>
      <c r="CD146" s="401"/>
      <c r="CE146" s="400"/>
      <c r="CF146" s="401"/>
      <c r="CG146" s="400"/>
      <c r="CH146" s="401"/>
      <c r="CI146" s="400"/>
      <c r="CJ146" s="401"/>
      <c r="CK146" s="400"/>
      <c r="CL146" s="401"/>
      <c r="CM146" s="400"/>
      <c r="CN146" s="401"/>
      <c r="CO146" s="400"/>
      <c r="CP146" s="401"/>
      <c r="CQ146" s="400"/>
      <c r="CR146" s="401"/>
      <c r="CS146" s="400"/>
      <c r="CT146" s="401"/>
      <c r="CU146" s="400"/>
      <c r="CV146" s="401"/>
      <c r="CW146" s="400"/>
      <c r="CX146" s="401"/>
      <c r="CY146" s="400"/>
      <c r="CZ146" s="401"/>
      <c r="DA146" s="400"/>
      <c r="DB146" s="401"/>
      <c r="DC146" s="400"/>
      <c r="DD146" s="401"/>
      <c r="DE146" s="400"/>
      <c r="DF146" s="401"/>
      <c r="DG146" s="400"/>
      <c r="DH146" s="401"/>
      <c r="DI146" s="400"/>
      <c r="DJ146" s="401"/>
      <c r="DK146" s="400"/>
      <c r="DL146" s="401"/>
      <c r="DM146" s="400"/>
      <c r="DN146" s="401"/>
      <c r="DO146" s="400"/>
      <c r="DP146" s="401"/>
      <c r="DQ146" s="400"/>
      <c r="DR146" s="401"/>
      <c r="DS146" s="400"/>
      <c r="DT146" s="401"/>
      <c r="DU146" s="400"/>
      <c r="DV146" s="401"/>
      <c r="DW146" s="400"/>
      <c r="DX146" s="401"/>
      <c r="DY146" s="400"/>
      <c r="DZ146" s="401"/>
      <c r="EA146" s="400"/>
      <c r="EB146" s="401"/>
      <c r="EC146" s="400"/>
      <c r="ED146" s="401"/>
      <c r="EE146" s="400"/>
      <c r="EF146" s="401"/>
      <c r="EG146" s="400"/>
      <c r="EH146" s="401"/>
      <c r="EI146" s="400"/>
      <c r="EJ146" s="447"/>
      <c r="EK146" s="510"/>
      <c r="EL146" s="513"/>
      <c r="EM146" s="520"/>
      <c r="EN146" s="520"/>
      <c r="EO146" s="520"/>
      <c r="EP146" s="171">
        <f t="shared" si="168"/>
        <v>0</v>
      </c>
      <c r="EQ146" s="171">
        <f t="shared" si="169"/>
        <v>0</v>
      </c>
      <c r="ER146" s="171">
        <f t="shared" si="170"/>
        <v>0</v>
      </c>
      <c r="ES146" s="171">
        <f t="shared" si="171"/>
        <v>0</v>
      </c>
      <c r="ET146" s="171">
        <f t="shared" si="172"/>
        <v>0</v>
      </c>
      <c r="EU146" s="171">
        <f t="shared" si="173"/>
        <v>0</v>
      </c>
      <c r="EV146" s="172">
        <f t="shared" si="174"/>
        <v>0</v>
      </c>
      <c r="EW146" s="367">
        <f>IF(C146=4,IF(MAX(Q146:EJ148)&gt;0,(Especiall/30*(IF(($G146-$F146)=($G$5-$F$5),30,IF(DAY($G146)=31,($G146-$F146),($G146-$F146)+1)))),0),0)</f>
        <v>0</v>
      </c>
      <c r="EX146" s="248">
        <f t="shared" ref="EX146:EX149" si="181">FF146</f>
        <v>14811.890000000001</v>
      </c>
      <c r="EY146" s="174">
        <f>(L146*regular)+(M146*Cadeirantee)</f>
        <v>0</v>
      </c>
      <c r="EZ146" s="249">
        <f>SUMIF(FG146:GJ146,"&gt;0")</f>
        <v>231.13800000000003</v>
      </c>
      <c r="FA146" s="249">
        <f>SUMIF(FG146:GJ146,"&lt;0")+SUMIF(GN146:HP146,"&lt;0")</f>
        <v>-372.38900000000001</v>
      </c>
      <c r="FB146" s="174">
        <v>0</v>
      </c>
      <c r="FC146" s="175">
        <f>N146*km*'VALORES TABELA'!$B$13</f>
        <v>0</v>
      </c>
      <c r="FD146" s="250">
        <f>GL146</f>
        <v>0</v>
      </c>
      <c r="FE146" s="176">
        <f>(EW146+EW147+EW148+EW149+EX146+EX147+EX148+EX149+EY146+EY147+EY148+EY149+EY150+EZ146+EZ147+EZ148+EZ149+FA146+FA147+FA148+FA149+FC146+FC147+FC148+FC149+HY146-HZ146-IA146+FD146+FD147+FD148+FD149+FB150)</f>
        <v>14670.639000000003</v>
      </c>
      <c r="FF146" s="177">
        <f>IF(C146=4,SUM(Q146+Q147+Q148+S146+S147+S148)*Percapita/30*FF$4+(R146+R147+R148+T146+T147+T148)*Cadeirante/30*FF$4,IF(C146=3,IF(Q149+S149=10,Fixo/30*FF$4+(Q146+Q147+Q148+S146+S147+S148)*Percapita/30*FF$4+(R149+T149)*Cadeirante/30*FF$4,IF(Q149+S149&lt;=9,(Q149+S149)*Crechee/30*FF$4)+(R149+T149)*Cadeirante/30*FF$4+(Q146+Q147+Q148+S146+S147+S148)*Percapita/30*FF$4)+IF(Q149+S149&gt;=11,Fixo/30*FF$4+(Q149+S149-10)*Crechee/30*FF$4,0),IF(C146=2,IF(R146+R147+R148+R149+T146+T147+T148+T149=1,Cadeirante/30*FF$4,IF(R146+R147+R148+R149+T146+T147+T148+T149=2,Fixo/30*FF$4,IF(R146+R147+R148+R149+T146+T147+T148+T149&gt;2,Fixo/30*FF$4+(R146+R147+R148+R149+T146+T147+T148+T149-2)*Cadeirante/30*FF$4)))+(Q146+Q147+Q148+S146+S147+S148)*Percapita/30*FF$4+(Q149+S149)*Crechee/30*FF$4,IF(C146=1,IF(Q146+Q147+Q148+R146+R147+R148+S146+S147+S148+T146+T147+T148&lt;=15,(Q146+Q147+Q148+S146+S147+S148)*Percapita/30*FF$4,IF(Q146+Q147+Q148+R146+R147+R148+S146+S147+S148+T146+T147+T148&gt;=16,Fixo/30*FF$4+(Q146+Q147+Q148+R146+R147+R148+S146+S147+S148+T146+T147-16)*Percapita/30*FF$4))))))</f>
        <v>14811.890000000001</v>
      </c>
      <c r="FG146" s="177">
        <f>IF(C146=4,SUM(U146+U147+U148+W146+W147+W148)*Percapita/30*FG$4+(V146+V147+V148+X146+X147+X148)*Cadeirante/30*FG$4,IF(C146=3,IF(U149+W149=10,Fixo/30*FG$4+(U146+U147+U148+W146+W147+W148)*Percapita/30*FG$4+(V149+X149)*Cadeirante/30*FG$4,IF(U149+W149&lt;=9,(U149+W149)*Crechee/30*FG$4)+(V149+X149)*Cadeirante/30*FG$4+(U146+U147+U148+W146+W147+W148)*Percapita/30*FG$4)+IF(U149+W149&gt;=11,Fixo/30*FG$4+(U149+W149-10)*Crechee/30*FG$4,0),IF(C146=2,IF(V146+V147+V148+V149+X146+X147+X148+X149=1,Cadeirante/30*FG$4,IF(V146+V147+V148+V149+X146+X147+X148+X149=2,Fixo/30*FG$4,IF(V146+V147+V148+V149+X146+X147+X148+X149&gt;2,Fixo/30*FG$4+(V146+V147+V148+V149+X146+X147+X148+X149-2)*Cadeirante/30*FG$4)))+(U146+U147+U148+W146+W147+W148)*Percapita/30*FG$4+(U149+W149)*Crechee/30*FG$4,IF(C146=1,IF(U146+U147+U148+V146+V147+V148+W146+W147+W148+X146+X147+X148&lt;=15,(U146+U147+U148+W146+W147+W148)*Percapita/30*FG$4,IF(U146+U147+U148+V146+V147+V148+W146+W147+W148+X146+X147+X148&gt;=16,Fixo/30*FG$4+(U146+U147+U148+V146+V147+V148+W146+W147+W148+X146+X147-16)*Percapita/30*FG$4))))))</f>
        <v>-372.38900000000001</v>
      </c>
      <c r="FH146" s="177">
        <f>IF(C146=4,SUM(Y146+Y147+Y148+AA146+AA147+AA148)*Percapita/30*FH$4+(Z146+Z147+Z148+AB146+AB147+AB148)*Cadeirante/30*FH$4,IF(C146=3,IF(Y149+AA149=10,Fixo/30*FH$4+(Y146+Y147+Y148+AA146+AA147+AA148)*Percapita/30*FH$4+(Z149+AB149)*Cadeirante/30*FH$4,IF(Y149+AA149&lt;=9,(Y149+AA149)*Crechee/30*FH$4)+(Z149+AB149)*Cadeirante/30*FH$4+(Y146+Y147+Y148+AA146+AA147+AA148)*Percapita/30*FH$4)+IF(Y149+AA149&gt;=11,Fixo/30*FH$4+(Y149+AA149-10)*Crechee/30*FH$4,0),IF(C146=2,IF(Z146+Z147+Z148+Z149+AB146+AB147+AB148+AB149=1,Cadeirante/30*FH$4,IF(Z146+Z147+Z148+Z149+AB146+AB147+AB148+AB149=2,Fixo/30*FH$4,IF(Z146+Z147+Z148+Z149+AB146+AB147+AB148+AB149&gt;2,Fixo/30*FH$4+(Z146+Z147+Z148+Z149+AB146+AB147+AB148+AB149-2)*Cadeirante/30*FH$4)))+(Y146+Y147+Y148+AA146+AA147+AA148)*Percapita/30*FH$4+(Y149+AA149)*Crechee/30*FH$4,IF(C146=1,IF(Y146+Y147+Y148+Z146+Z147+Z148+AA146+AA147+AA148+AB146+AB147+AB148&lt;=15,(Y146+Y147+Y148+AA146+AA147+AA148)*Percapita/30*FH$4,IF(Y146+Y147+Y148+Z146+Z147+Z148+AA146+AA147+AA148+AB146+AB147+AB148&gt;=16,Fixo/30*FH$4+(Y146+Y147+Y148+Z146+Z147+Z148+AA146+AA147+AA148+AB146+AB147-16)*Percapita/30*FH$4))))))</f>
        <v>0</v>
      </c>
      <c r="FI146" s="177">
        <f>IF(C146=4,SUM(AC146+AC147+AC148+AE146+AE147+AE148)*Percapita/30*FI$4+(AD146+AD147+AD148+AF146+AF147+AF148)*Cadeirante/30*FI$4,IF(C146=3,IF(AC149+AE149=10,Fixo/30*FI$4+(AC146+AC147+AC148+AE146+AE147+AE148)*Percapita/30*FI$4+(AD149+AF149)*Cadeirante/30*FI$4,IF(AC149+AE149&lt;=9,(AC149+AE149)*Crechee/30*FI$4)+(AD149+AF149)*Cadeirante/30*FI$4+(AC146+AC147+AC148+AE146+AE147+AE148)*Percapita/30*FI$4)+IF(AC149+AE149&gt;=11,Fixo/30*FI$4+(AC149+AE149-10)*Crechee/30*FI$4,0),IF(C146=2,IF(AD146+AD147+AD148+AD149+AF146+AF147+AF148+AF149=1,Cadeirante/30*FI$4,IF(AD146+AD147+AD148+AD149+AF146+AF147+AF148+AF149=2,Fixo/30*FI$4,IF(AD146+AD147+AD148+AD149+AF146+AF147+AF148+AF149&gt;2,Fixo/30*FI$4+(AD146+AD147+AD148+AD149+AF146+AF147+AF148+AF149-2)*Cadeirante/30*FI$4)))+(AC146+AC147+AC148+AE146+AE147+AE148)*Percapita/30*FI$4+(AC149+AE149)*Crechee/30*FI$4,IF(C146=1,IF(AC146+AC147+AC148+AD146+AD147+AD148+AE146+AE147+AE148+AF146+AF147+AF148&lt;=15,(AC146+AC147+AC148+AE146+AE147+AE148)*Percapita/30*FI$4,IF(AC146+AC147+AC148+AD146+AD147+AD148+AE146+AE147+AE148+AF146+AF147+AF148&gt;=16,Fixo/30*FI$4+(AC146+AC147+AC148+AD146+AD147+AD148+AE146+AE147+AE148+AF146+AF147-16)*Percapita/30*FI$4))))))</f>
        <v>0</v>
      </c>
      <c r="FJ146" s="177">
        <f>IF(C146=4,SUM(AG146+AG147+AG148+AI146+AI147+AI148)*Percapita/30*FJ$4+(AH146+AH147+AH148+AJ146+AJ147+AJ148)*Cadeirante/30*FJ$4,IF(C146=3,IF(AG149+AI149=10,Fixo/30*FJ$4+(AG146+AG147+AG148+AI146+AI147+AI148)*Percapita/30*FJ$4+(AH149+AJ149)*Cadeirante/30*FJ$4,IF(AG149+AI149&lt;=9,(AG149+AI149)*Crechee/30*FJ$4)+(AH149+AJ149)*Cadeirante/30*FJ$4+(AG146+AG147+AG148+AI146+AI147+AI148)*Percapita/30*FJ$4)+IF(AG149+AI149&gt;=11,Fixo/30*FJ$4+(AG149+AI149-10)*Crechee/30*FJ$4,0),IF(C146=2,IF(AH146+AH147+AH148+AH149+AJ146+AJ147+AJ148+AJ149=1,Cadeirante/30*FJ$4,IF(AH146+AH147+AH148+AH149+AJ146+AJ147+AJ148+AJ149=2,Fixo/30*FJ$4,IF(AH146+AH147+AH148+AH149+AJ146+AJ147+AJ148+AJ149&gt;2,Fixo/30*FJ$4+(AH146+AH147+AH148+AH149+AJ146+AJ147+AJ148+AJ149-2)*Cadeirante/30*FJ$4)))+(AG146+AG147+AG148+AI146+AI147+AI148)*Percapita/30*FJ$4+(AG149+AI149)*Crechee/30*FJ$4,IF(C146=1,IF(AG146+AG147+AG148+AH146+AH147+AH148+AI146+AI147+AI148+AJ146+AJ147+AJ148&lt;=15,(AG146+AG147+AG148+AI146+AI147+AI148)*Percapita/30*FJ$4,IF(AG146+AG147+AG148+AH146+AH147+AH148+AI146+AI147+AI148+AJ146+AJ147+AJ148&gt;=16,Fixo/30*FJ$4+(AG146+AG147+AG148+AH146+AH147+AH148+AI146+AI147+AI148+AJ146+AJ147-16)*Percapita/30*FJ$4))))))</f>
        <v>0</v>
      </c>
      <c r="FK146" s="177">
        <f>IF(C146=4,SUM(AK146+AK147+AK148+AM146+AM147+AM148)*Percapita/30*FK$4+(AL146+AL147+AL148+AN146+AN147+AN148)*Cadeirante/30*FK$4,IF(C146=3,IF(AK149+AM149=10,Fixo/30*FK$4+(AK146+AK147+AK148+AM146+AM147+AM148)*Percapita/30*FK$4+(AL149+AN149)*Cadeirante/30*FK$4,IF(AK149+AM149&lt;=9,(AK149+AM149)*Crechee/30*FK$4)+(AL149+AN149)*Cadeirante/30*FK$4+(AK146+AK147+AK148+AM146+AM147+AM148)*Percapita/30*FK$4)+IF(AK149+AM149&gt;=11,Fixo/30*FK$4+(AK149+AM149-10)*Crechee/30*FK$4,0),IF(C146=2,IF(AL146+AL147+AL148+AL149+AN146+AN147+AN148+AN149=1,Cadeirante/30*FK$4,IF(AL146+AL147+AL148+AL149+AN146+AN147+AN148+AN149=2,Fixo/30*FK$4,IF(AL146+AL147+AL148+AL149+AN146+AN147+AN148+AN149&gt;2,Fixo/30*FK$4+(AL146+AL147+AL148+AL149+AN146+AN147+AN148+AN149-2)*Cadeirante/30*FK$4)))+(AK146+AK147+AK148+AM146+AM147+AM148)*Percapita/30*FK$4+(AK149+AM149)*Crechee/30*FK$4,IF(C146=1,IF(AK146+AK147+AK148+AL146+AL147+AL148+AM146+AM147+AM148+AN146+AN147+AN148&lt;=15,(AK146+AK147+AK148+AM146+AM147+AM148)*Percapita/30*FK$4,IF(AK146+AK147+AK148+AL146+AL147+AL148+AM146+AM147+AM148+AN146+AN147+AN148&gt;=16,Fixo/30*FK$4+(AK146+AK147+AK148+AL146+AL147+AL148+AM146+AM147+AM148+AN146+AN147-16)*Percapita/30*FK$4))))))</f>
        <v>0</v>
      </c>
      <c r="FL146" s="177">
        <f>IF(C146=4,SUM(AO146+AO147+AO148+AQ146+AQ147+AQ148)*Percapita/30*FL$4+(AP146+AP147+AP148+AR146+AR147+AR148)*Cadeirante/30*FL$4,IF(C146=3,IF(AO149+AQ149=10,Fixo/30*FL$4+(AO146+AO147+AO148+AQ146+AQ147+AQ148)*Percapita/30*FL$4+(AP149+AR149)*Cadeirante/30*FL$4,IF(AO149+AQ149&lt;=9,(AO149+AQ149)*Crechee/30*FL$4)+(AP149+AR149)*Cadeirante/30*FL$4+(AO146+AO147+AO148+AQ146+AQ147+AQ148)*Percapita/30*FL$4)+IF(AO149+AQ149&gt;=11,Fixo/30*FL$4+(AO149+AQ149-10)*Crechee/30*FL$4,0),IF(C146=2,IF(AP146+AP147+AP148+AP149+AR146+AR147+AR148+AR149=1,Cadeirante/30*FL$4,IF(AP146+AP147+AP148+AP149+AR146+AR147+AR148+AR149=2,Fixo/30*FL$4,IF(AP146+AP147+AP148+AP149+AR146+AR147+AR148+AR149&gt;2,Fixo/30*FL$4+(AP146+AP147+AP148+AP149+AR146+AR147+AR148+AR149-2)*Cadeirante/30*FL$4)))+(AO146+AO147+AO148+AQ146+AQ147+AQ148)*Percapita/30*FL$4+(AO149+AQ149)*Crechee/30*FL$4,IF(C146=1,IF(AO146+AO147+AO148+AP146+AP147+AP148+AQ146+AQ147+AQ148+AR146+AR147+AR148&lt;=15,(AO146+AO147+AO148+AQ146+AQ147+AQ148)*Percapita/30*FL$4,IF(AO146+AO147+AO148+AP146+AP147+AP148+AQ146+AQ147+AQ148+AR146+AR147+AR148&gt;=16,Fixo/30*FL$4+(AO146+AO147+AO148+AP146+AP147+AP148+AQ146+AQ147+AQ148+AR146+AR147-16)*Percapita/30*FL$4))))))</f>
        <v>0</v>
      </c>
      <c r="FM146" s="177">
        <f>IF(C146=4,SUM(AS146+AS147+AS148+AU146+AU147+AU148)*Percapita/30*FM$4+(AT146+AT147+AT148+AV146+AV147+AV148)*Cadeirante/30*FM$4,IF(C146=3,IF(AS149+AU149=10,Fixo/30*FM$4+(AS146+AS147+AS148+AU146+AU147+AU148)*Percapita/30*FM$4+(AT149+AV149)*Cadeirante/30*FM$4,IF(AS149+AU149&lt;=9,(AS149+AU149)*Crechee/30*FM$4)+(AT149+AV149)*Cadeirante/30*FM$4+(AS146+AS147+AS148+AU146+AU147+AU148)*Percapita/30*FM$4)+IF(AS149+AU149&gt;=11,Fixo/30*FM$4+(AS149+AU149-10)*Crechee/30*FM$4,0),IF(C146=2,IF(AT146+AT147+AT148+AT149+AV146+AV147+AV148+AV149=1,Cadeirante/30*FM$4,IF(AT146+AT147+AT148+AT149+AV146+AV147+AV148+AV149=2,Fixo/30*FM$4,IF(AT146+AT147+AT148+AT149+AV146+AV147+AV148+AV149&gt;2,Fixo/30*FM$4+(AT146+AT147+AT148+AT149+AV146+AV147+AV148+AV149-2)*Cadeirante/30*FM$4)))+(AS146+AS147+AS148+AU146+AU147+AU148)*Percapita/30*FM$4+(AS149+AU149)*Crechee/30*FM$4,IF(C146=1,IF(AS146+AS147+AS148+AT146+AT147+AT148+AU146+AU147+AU148+AV146+AV147+AV148&lt;=15,(AS146+AS147+AS148+AU146+AU147+AU148)*Percapita/30*FM$4,IF(AS146+AS147+AS148+AT146+AT147+AT148+AU146+AU147+AU148+AV146+AV147+AV148&gt;=16,Fixo/30*FM$4+(AS146+AS147+AS148+AT146+AT147+AT148+AU146+AU147+AU148+AV146+AV147-16)*Percapita/30*FM$4))))))</f>
        <v>0</v>
      </c>
      <c r="FN146" s="177">
        <f>IF(C146=4,SUM(AW146+AW147+AW148+AY146+AY147+AY148)*Percapita/30*FN$4+(AX146+AX147+AX148+AZ146+AZ147+AZ148)*Cadeirante/30*FN$4,IF(C146=3,IF(AW149+AY149=10,Fixo/30*FN$4+(AW146+AW147+AW148+AY146+AY147+AY148)*Percapita/30*FN$4+(AX149+AZ149)*Cadeirante/30*FN$4,IF(AW149+AY149&lt;=9,(AW149+AY149)*Crechee/30*FN$4)+(AX149+AZ149)*Cadeirante/30*FN$4+(AW146+AW147+AW148+AY146+AY147+AY148)*Percapita/30*FN$4)+IF(AW149+AY149&gt;=11,Fixo/30*FN$4+(AW149+AY149-10)*Crechee/30*FN$4,0),IF(C146=2,IF(AX146+AX147+AX148+AX149+AZ146+AZ147+AZ148+AZ149=1,Cadeirante/30*FN$4,IF(AX146+AX147+AX148+AX149+AZ146+AZ147+AZ148+AZ149=2,Fixo/30*FN$4,IF(AX146+AX147+AX148+AX149+AZ146+AZ147+AZ148+AZ149&gt;2,Fixo/30*FN$4+(AX146+AX147+AX148+AX149+AZ146+AZ147+AZ148+AZ149-2)*Cadeirante/30*FN$4)))+(AW146+AW147+AW148+AY146+AY147+AY148)*Percapita/30*FN$4+(AW149+AY149)*Crechee/30*FN$4,IF(C146=1,IF(AW146+AW147+AW148+AX146+AX147+AX148+AY146+AY147+AY148+AZ146+AZ147+AZ148&lt;=15,(AW146+AW147+AW148+AY146+AY147+AY148)*Percapita/30*FN$4,IF(AW146+AW147+AW148+AX146+AX147+AX148+AY146+AY147+AY148+AZ146+AZ147+AZ148&gt;=16,Fixo/30*FN$4+(AW146+AW147+AW148+AX146+AX147+AX148+AY146+AY147+AY148+AZ146+AZ147-16)*Percapita/30*FN$4))))))</f>
        <v>0</v>
      </c>
      <c r="FO146" s="177">
        <f>IF(C146=4,SUM(BA146+BA147+BA148+BC146+BC147+BC148)*Percapita/30*FO$4+(BB146+BB147+BB148+BD146+BD147+BD148)*Cadeirante/30*FO$4,IF(C146=3,IF(BA149+BC149=10,Fixo/30*FO$4+(BA146+BA147+BA148+BC146+BC147+BC148)*Percapita/30*FO$4+(BB149+BD149)*Cadeirante/30*FO$4,IF(BA149+BC149&lt;=9,(BA149+BC149)*Crechee/30*FO$4)+(BB149+BD149)*Cadeirante/30*FO$4+(BA146+BA147+BA148+BC146+BC147+BC148)*Percapita/30*FO$4)+IF(BA149+BC149&gt;=11,Fixo/30*FO$4+(BA149+BC149-10)*Crechee/30*FO$4,0),IF(C146=2,IF(BB146+BB147+BB148+BB149+BD146+BD147+BD148+BD149=1,Cadeirante/30*FO$4,IF(BB146+BB147+BB148+BB149+BD146+BD147+BD148+BD149=2,Fixo/30*FO$4,IF(BB146+BB147+BB148+BB149+BD146+BD147+BD148+BD149&gt;2,Fixo/30*FO$4+(BB146+BB147+BB148+BB149+BD146+BD147+BD148+BD149-2)*Cadeirante/30*FO$4)))+(BA146+BA147+BA148+BC146+BC147+BC148)*Percapita/30*FO$4+(BA149+BC149)*Crechee/30*FO$4,IF(C146=1,IF(BA146+BA147+BA148+BB146+BB147+BB148+BC146+BC147+BC148+BD146+BD147+BD148&lt;=15,(BA146+BA147+BA148+BC146+BC147+BC148)*Percapita/30*FO$4,IF(BA146+BA147+BA148+BB146+BB147+BB148+BC146+BC147+BC148+BD146+BD147+BD148&gt;=16,Fixo/30*FO$4+(BA146+BA147+BA148+BB146+BB147+BB148+BC146+BC147+BC148+BD146+BD147-16)*Percapita/30*FO$4))))))</f>
        <v>0</v>
      </c>
      <c r="FP146" s="177">
        <f>IF(C146=4,SUM(BE146+BE147+BE148+BG146+BG147+BG148)*Percapita/30*FP$4+(BF146+BF147+BF148+BH146+BH147+BH148)*Cadeirante/30*FP$4,IF(C146=3,IF(BE149+BG149=10,Fixo/30*FP$4+(BE146+BE147+BE148+BG146+BG147+BG148)*Percapita/30*FP$4+(BF149+BH149)*Cadeirante/30*FP$4,IF(BE149+BG149&lt;=9,(BE149+BG149)*Crechee/30*FP$4)+(BF149+BH149)*Cadeirante/30*FP$4+(BE146+BE147+BE148+BG146+BG147+BG148)*Percapita/30*FP$4)+IF(BE149+BG149&gt;=11,Fixo/30*FP$4+(BE149+BG149-10)*Crechee/30*FP$4,0),IF(C146=2,IF(BF146+BF147+BF148+BF149+BH146+BH147+BH148+BH149=1,Cadeirante/30*FP$4,IF(BF146+BF147+BF148+BF149+BH146+BH147+BH148+BH149=2,Fixo/30*FP$4,IF(BF146+BF147+BF148+BF149+BH146+BH147+BH148+BH149&gt;2,Fixo/30*FP$4+(BF146+BF147+BF148+BF149+BH146+BH147+BH148+BH149-2)*Cadeirante/30*FP$4)))+(BE146+BE147+BE148+BG146+BG147+BG148)*Percapita/30*FP$4+(BE149+BG149)*Crechee/30*FP$4,IF(C146=1,IF(BE146+BE147+BE148+BF146+BF147+BF148+BG146+BG147+BG148+BH146+BH147+BH148&lt;=15,(BE146+BE147+BE148+BG146+BG147+BG148)*Percapita/30*FP$4,IF(BE146+BE147+BE148+BF146+BF147+BF148+BG146+BG147+BG148+BH146+BH147+BH148&gt;=16,Fixo/30*FP$4+(BE146+BE147+BE148+BF146+BF147+BF148+BG146+BG147+BG148+BH146+BH147-16)*Percapita/30*FP$4))))))</f>
        <v>0</v>
      </c>
      <c r="FQ146" s="177">
        <f>IF(C146=4,SUM(BI146+BI147+BI148+BK146+BK147+BK148)*Percapita/30*FQ$4+(BJ146+BJ147+BJ148+BL146+BL147+BL148)*Cadeirante/30*FQ$4,IF(C146=3,IF(BI149+BK149=10,Fixo/30*FQ$4+(BI146+BI147+BI148+BK146+BK147+BK148)*Percapita/30*FQ$4+(BJ149+BL149)*Cadeirante/30*FQ$4,IF(BI149+BK149&lt;=9,(BI149+BK149)*Crechee/30*FQ$4)+(BJ149+BL149)*Cadeirante/30*FQ$4+(BI146+BI147+BI148+BK146+BK147+BK148)*Percapita/30*FQ$4)+IF(BI149+BK149&gt;=11,Fixo/30*FQ$4+(BI149+BK149-10)*Crechee/30*FQ$4,0),IF(C146=2,IF(BJ146+BJ147+BJ148+BJ149+BL146+BL147+BL148+BL149=1,Cadeirante/30*FQ$4,IF(BJ146+BJ147+BJ148+BJ149+BL146+BL147+BL148+BL149=2,Fixo/30*FQ$4,IF(BJ146+BJ147+BJ148+BJ149+BL146+BL147+BL148+BL149&gt;2,Fixo/30*FQ$4+(BJ146+BJ147+BJ148+BJ149+BL146+BL147+BL148+BL149-2)*Cadeirante/30*FQ$4)))+(BI146+BI147+BI148+BK146+BK147+BK148)*Percapita/30*FQ$4+(BI149+BK149)*Crechee/30*FQ$4,IF(C146=1,IF(BI146+BI147+BI148+BJ146+BJ147+BJ148+BK146+BK147+BK148+BL146+BL147+BL148&lt;=15,(BI146+BI147+BI148+BK146+BK147+BK148)*Percapita/30*FQ$4,IF(BI146+BI147+BI148+BJ146+BJ147+BJ148+BK146+BK147+BK148+BL146+BL147+BL148&gt;=16,Fixo/30*FQ$4+(BI146+BI147+BI148+BJ146+BJ147+BJ148+BK146+BK147+BK148+BL146+BL147-16)*Percapita/30*FQ$4))))))</f>
        <v>0</v>
      </c>
      <c r="FR146" s="177">
        <f>IF(C146=4,SUM(BM146+BM147+BM148+BO146+BO147+BO148)*Percapita/30*FR$4+(BN146+BN147+BN148+BP146+BP147+BP148)*Cadeirante/30*FR$4,IF(C146=3,IF(BM149+BO149=10,Fixo/30*FR$4+(BM146+BM147+BM148+BO146+BO147+BO148)*Percapita/30*FR$4+(BN149+BP149)*Cadeirante/30*FR$4,IF(BM149+BO149&lt;=9,(BM149+BO149)*Crechee/30*FR$4)+(BN149+BP149)*Cadeirante/30*FR$4+(BM146+BM147+BM148+BO146+BO147+BO148)*Percapita/30*FR$4)+IF(BM149+BO149&gt;=11,Fixo/30*FR$4+(BM149+BO149-10)*Crechee/30*FR$4,0),IF(C146=2,IF(BN146+BN147+BN148+BN149+BP146+BP147+BP148+BP149=1,Cadeirante/30*FR$4,IF(BN146+BN147+BN148+BN149+BP146+BP147+BP148+BP149=2,Fixo/30*FR$4,IF(BN146+BN147+BN148+BN149+BP146+BP147+BP148+BP149&gt;2,Fixo/30*FR$4+(BN146+BN147+BN148+BN149+BP146+BP147+BP148+BP149-2)*Cadeirante/30*FR$4)))+(BM146+BM147+BM148+BO146+BO147+BO148)*Percapita/30*FR$4+(BM149+BO149)*Crechee/30*FR$4,IF(C146=1,IF(BM146+BM147+BM148+BN146+BN147+BN148+BO146+BO147+BO148+BP146+BP147+BP148&lt;=15,(BM146+BM147+BM148+BO146+BO147+BO148)*Percapita/30*FR$4,IF(BM146+BM147+BM148+BN146+BN147+BN148+BO146+BO147+BO148+BP146+BP147+BP148&gt;=16,Fixo/30*FR$4+(BM146+BM147+BM148+BN146+BN147+BN148+BO146+BO147+BO148+BP146+BP147-16)*Percapita/30*FR$4))))))</f>
        <v>231.13800000000003</v>
      </c>
      <c r="FS146" s="177">
        <f>IF(C146=4,SUM(BQ146+BQ147+BQ148+BS146+BS147+BS148)*Percapita/30*FS$4+(BR146+BR147+BR148+BT146+BT147+BT148)*Cadeirante/30*FS$4,IF(C146=3,IF(BQ149+BS149=10,Fixo/30*FS$4+(BQ146+BQ147+BQ148+BS146+BS147+BS148)*Percapita/30*FS$4+(BR149+BT149)*Cadeirante/30*FS$4,IF(BQ149+BS149&lt;=9,(BQ149+BS149)*Crechee/30*FS$4)+(BR149+BT149)*Cadeirante/30*FS$4+(BQ146+BQ147+BQ148+BS146+BS147+BS148)*Percapita/30*FS$4)+IF(BQ149+BS149&gt;=11,Fixo/30*FS$4+(BQ149+BS149-10)*Crechee/30*FS$4,0),IF(C146=2,IF(BR146+BR147+BR148+BR149+BT146+BT147+BT148+BT149=1,Cadeirante/30*FS$4,IF(BR146+BR147+BR148+BR149+BT146+BT147+BT148+BT149=2,Fixo/30*FS$4,IF(BR146+BR147+BR148+BR149+BT146+BT147+BT148+BT149&gt;2,Fixo/30*FS$4+(BR146+BR147+BR148+BR149+BT146+BT147+BT148+BT149-2)*Cadeirante/30*FS$4)))+(BQ146+BQ147+BQ148+BS146+BS147+BS148)*Percapita/30*FS$4+(BQ149+BS149)*Crechee/30*FS$4,IF(C146=1,IF(BQ146+BQ147+BQ148+BR146+BR147+BR148+BS146+BS147+BS148+BT146+BT147+BT148&lt;=15,(BQ146+BQ147+BQ148+BS146+BS147+BS148)*Percapita/30*FS$4,IF(BQ146+BQ147+BQ148+BR146+BR147+BR148+BS146+BS147+BS148+BT146+BT147+BT148&gt;=16,Fixo/30*FS$4+(BQ146+BQ147+BQ148+BR146+BR147+BR148+BS146+BS147+BS148+BT146+BT147-16)*Percapita/30*FS$4))))))</f>
        <v>0</v>
      </c>
      <c r="FT146" s="177">
        <f>IF(C146=4,SUM(BU146+BU147+BU148+BW146+BW147+BW148)*Percapita/30*FT$4+(BV146+BV147+BV148+BX146+BX147+BX148)*Cadeirante/30*FT$4,IF(C146=3,IF(BU149+BW149=10,Fixo/30*FT$4+(BU146+BU147+BU148+BW146+BW147+BW148)*Percapita/30*FT$4+(BV149+BX149)*Cadeirante/30*FT$4,IF(BU149+BW149&lt;=9,(BU149+BW149)*Crechee/30*FT$4)+(BV149+BX149)*Cadeirante/30*FT$4+(BU146+BU147+BU148+BW146+BW147+BW148)*Percapita/30*FT$4)+IF(BU149+BW149&gt;=11,Fixo/30*FT$4+(BU149+BW149-10)*Crechee/30*FT$4,0),IF(C146=2,IF(BV146+BV147+BV148+BV149+BX146+BX147+BX148+BX149=1,Cadeirante/30*FT$4,IF(BV146+BV147+BV148+BV149+BX146+BX147+BX148+BX149=2,Fixo/30*FT$4,IF(BV146+BV147+BV148+BV149+BX146+BX147+BX148+BX149&gt;2,Fixo/30*FT$4+(BV146+BV147+BV148+BV149+BX146+BX147+BX148+BX149-2)*Cadeirante/30*FT$4)))+(BU146+BU147+BU148+BW146+BW147+BW148)*Percapita/30*FT$4+(BU149+BW149)*Crechee/30*FT$4,IF(C146=1,IF(BU146+BU147+BU148+BV146+BV147+BV148+BW146+BW147+BW148+BX146+BX147+BX148&lt;=15,(BU146+BU147+BU148+BW146+BW147+BW148)*Percapita/30*FT$4,IF(BU146+BU147+BU148+BV146+BV147+BV148+BW146+BW147+BW148+BX146+BX147+BX148&gt;=16,Fixo/30*FT$4+(BU146+BU147+BU148+BV146+BV147+BV148+BW146+BW147+BW148+BX146+BX147-16)*Percapita/30*FT$4))))))</f>
        <v>0</v>
      </c>
      <c r="FU146" s="177">
        <f>IF(C146=4,SUM(BY146+BY147+BY148+CA146+CA147+CA148)*Percapita/30*FU$4+(BZ146+BZ147+BZ148+CB146+CB147+CB148)*Cadeirante/30*FU$4,IF(C146=3,IF(BY149+CA149=10,Fixo/30*FU$4+(BY146+BY147+BY148+CA146+CA147+CA148)*Percapita/30*FU$4+(BZ149+CB149)*Cadeirante/30*FU$4,IF(BY149+CA149&lt;=9,(BY149+CA149)*Crechee/30*FU$4)+(BZ149+CB149)*Cadeirante/30*FU$4+(BY146+BY147+BY148+CA146+CA147+CA148)*Percapita/30*FU$4)+IF(BY149+CA149&gt;=11,Fixo/30*FU$4+(BY149+CA149-10)*Crechee/30*FU$4,0),IF(C146=2,IF(BZ146+BZ147+BZ148+BZ149+CB146+CB147+CB148+CB149=1,Cadeirante/30*FU$4,IF(BZ146+BZ147+BZ148+BZ149+CB146+CB147+CB148+CB149=2,Fixo/30*FU$4,IF(BZ146+BZ147+BZ148+BZ149+CB146+CB147+CB148+CB149&gt;2,Fixo/30*FU$4+(BZ146+BZ147+BZ148+BZ149+CB146+CB147+CB148+CB149-2)*Cadeirante/30*FU$4)))+(BY146+BY147+BY148+CA146+CA147+CA148)*Percapita/30*FU$4+(BY149+CA149)*Crechee/30*FU$4,IF(C146=1,IF(BY146+BY147+BY148+BZ146+BZ147+BZ148+CA146+CA147+CA148+CB146+CB147+CB148&lt;=15,(BY146+BY147+BY148+CA146+CA147+CA148)*Percapita/30*FU$4,IF(BY146+BY147+BY148+BZ146+BZ147+BZ148+CA146+CA147+CA148+CB146+CB147+CB148&gt;=16,Fixo/30*FU$4+(BY146+BY147+BY148+BZ146+BZ147+BZ148+CA146+CA147+CA148+CB146+CB147-16)*Percapita/30*FU$4))))))</f>
        <v>0</v>
      </c>
      <c r="FV146" s="177">
        <f>IF(C146=4,SUM(CC146+CC147+CC148+CE146+CE147+CE148)*Percapita/30*FV$4+(CD146+CD147+CD148+CF146+CF147+CF148)*Cadeirante/30*FV$4,IF(C146=3,IF(CC149+CE149=10,Fixo/30*FV$4+(CC146+CC147+CC148+CE146+CE147+CE148)*Percapita/30*FV$4+(CD149+CF149)*Cadeirante/30*FV$4,IF(CC149+CE149&lt;=9,(CC149+CE149)*Crechee/30*FV$4)+(CD149+CF149)*Cadeirante/30*FV$4+(CC146+CC147+CC148+CE146+CE147+CE148)*Percapita/30*FV$4)+IF(CC149+CE149&gt;=11,Fixo/30*FV$4+(CC149+CE149-10)*Crechee/30*FV$4,0),IF(C146=2,IF(CD146+CD147+CD148+CD149+CF146+CF147+CF148+CF149=1,Cadeirante/30*FV$4,IF(CD146+CD147+CD148+CD149+CF146+CF147+CF148+CF149=2,Fixo/30*FV$4,IF(CD146+CD147+CD148+CD149+CF146+CF147+CF148+CF149&gt;2,Fixo/30*FV$4+(CD146+CD147+CD148+CD149+CF146+CF147+CF148+CF149-2)*Cadeirante/30*FV$4)))+(CC146+CC147+CC148+CE146+CE147+CE148)*Percapita/30*FV$4+(CC149+CE149)*Crechee/30*FV$4,IF(C146=1,IF(CC146+CC147+CC148+CD146+CD147+CD148+CE146+CE147+CE148+CF146+CF147+CF148&lt;=15,(CC146+CC147+CC148+CE146+CE147+CE148)*Percapita/30*FV$4,IF(CC146+CC147+CC148+CD146+CD147+CD148+CE146+CE147+CE148+CF146+CF147+CF148&gt;=16,Fixo/30*FV$4+(CC146+CC147+CC148+CD146+CD147+CD148+CE146+CE147+CE148+CF146+CF147-16)*Percapita/30*FV$4))))))</f>
        <v>0</v>
      </c>
      <c r="FW146" s="177">
        <f>IF(C146=4,SUM(CG146+CG147+CG148+CI146+CI147+CI148)*Percapita/30*FW$4+(CH146+CH147+CH148+CJ146+CJ147+CJ148)*Cadeirante/30*FW$4,IF(C146=3,IF(CG149+CI149=10,Fixo/30*FW$4+(CG146+CG147+CG148+CI146+CI147+CI148)*Percapita/30*FW$4+(CH149+CJ149)*Cadeirante/30*FW$4,IF(CG149+CI149&lt;=9,(CG149+CI149)*Crechee/30*FW$4)+(CH149+CJ149)*Cadeirante/30*FW$4+(CG146+CG147+CG148+CI146+CI147+CI148)*Percapita/30*FW$4)+IF(CG149+CI149&gt;=11,Fixo/30*FW$4+(CG149+CI149-10)*Crechee/30*FW$4,0),IF(C146=2,IF(CH146+CH147+CH148+CH149+CJ146+CJ147+CJ148+CJ149=1,Cadeirante/30*FW$4,IF(CH146+CH147+CH148+CH149+CJ146+CJ147+CJ148+CJ149=2,Fixo/30*FW$4,IF(CH146+CH147+CH148+CH149+CJ146+CJ147+CJ148+CJ149&gt;2,Fixo/30*FW$4+(CH146+CH147+CH148+CH149+CJ146+CJ147+CJ148+CJ149-2)*Cadeirante/30*FW$4)))+(CG146+CG147+CG148+CI146+CI147+CI148)*Percapita/30*FW$4+(CG149+CI149)*Crechee/30*FW$4,IF(C146=1,IF(CG146+CG147+CG148+CH146+CH147+CH148+CI146+CI147+CI148+CJ146+CJ147+CJ148&lt;=15,(CG146+CG147+CG148+CI146+CI147+CI148)*Percapita/30*FW$4,IF(CG146+CG147+CG148+CH146+CH147+CH148+CI146+CI147+CI148+CJ146+CJ147+CJ148&gt;=16,Fixo/30*FW$4+(CG146+CG147+CG148+CH146+CH147+CH148+CI146+CI147+CI148+CJ146+CJ147-16)*Percapita/30*FW$4))))))</f>
        <v>0</v>
      </c>
      <c r="FX146" s="177">
        <f>IF(C146=4,SUM(CK146+CK147+CK148+CM146+CM147+CM148)*Percapita/30*FX$4+(CL146+CL147+CL148+CN146+CN147+CN148)*Cadeirante/30*FX$4,IF(C146=3,IF(CK149+CM149=10,Fixo/30*FX$4+(CK146+CK147+CK148+CM146+CM147+CM148)*Percapita/30*FX$4+(CL149+CN149)*Cadeirante/30*FX$4,IF(CK149+CM149&lt;=9,(CK149+CM149)*Crechee/30*FX$4)+(CL149+CN149)*Cadeirante/30*FX$4+(CK146+CK147+CK148+CM146+CM147+CM148)*Percapita/30*FX$4)+IF(CK149+CM149&gt;=11,Fixo/30*FX$4+(CK149+CM149-10)*Crechee/30*FX$4,0),IF(C146=2,IF(CL146+CL147+CL148+CL149+CN146+CN147+CN148+CN149=1,Cadeirante/30*FX$4,IF(CL146+CL147+CL148+CL149+CN146+CN147+CN148+CN149=2,Fixo/30*FX$4,IF(CL146+CL147+CL148+CL149+CN146+CN147+CN148+CN149&gt;2,Fixo/30*FX$4+(CL146+CL147+CL148+CL149+CN146+CN147+CN148+CN149-2)*Cadeirante/30*FX$4)))+(CK146+CK147+CK148+CM146+CM147+CM148)*Percapita/30*FX$4+(CK149+CM149)*Crechee/30*FX$4,IF(C146=1,IF(CK146+CK147+CK148+CL146+CL147+CL148+CM146+CM147+CM148+CN146+CN147+CN148&lt;=15,(CK146+CK147+CK148+CM146+CM147+CM148)*Percapita/30*FX$4,IF(CK146+CK147+CK148+CL146+CL147+CL148+CM146+CM147+CM148+CN146+CN147+CN148&gt;=16,Fixo/30*FX$4+(CK146+CK147+CK148+CL146+CL147+CL148+CM146+CM147+CM148+CN146+CN147-16)*Percapita/30*FX$4))))))</f>
        <v>0</v>
      </c>
      <c r="FY146" s="177">
        <f>IF(C146=4,SUM(CO146+CO147+CO148+CQ146+CQ147+CQ148)*Percapita/30*FY$4+(CP146+CP147+CP148+CR146+CR147+CR148)*Cadeirante/30*FY$4,IF(C146=3,IF(CO149+CQ149=10,Fixo/30*FY$4+(CO146+CO147+CO148+CQ146+CQ147+CQ148)*Percapita/30*FY$4+(CP149+CR149)*Cadeirante/30*FY$4,IF(CO149+CQ149&lt;=9,(CO149+CQ149)*Crechee/30*FY$4)+(CP149+CR149)*Cadeirante/30*FY$4+(CO146+CO147+CO148+CQ146+CQ147+CQ148)*Percapita/30*FY$4)+IF(CO149+CQ149&gt;=11,Fixo/30*FY$4+(CO149+CQ149-10)*Crechee/30*FY$4,0),IF(C146=2,IF(CP146+CP147+CP148+CP149+CR146+CR147+CR148+CR149=1,Cadeirante/30*FY$4,IF(CP146+CP147+CP148+CP149+CR146+CR147+CR148+CR149=2,Fixo/30*FY$4,IF(CP146+CP147+CP148+CP149+CR146+CR147+CR148+CR149&gt;2,Fixo/30*FY$4+(CP146+CP147+CP148+CP149+CR146+CR147+CR148+CR149-2)*Cadeirante/30*FY$4)))+(CO146+CO147+CO148+CQ146+CQ147+CQ148)*Percapita/30*FY$4+(CO149+CQ149)*Crechee/30*FY$4,IF(C146=1,IF(CO146+CO147+CO148+CP146+CP147+CP148+CQ146+CQ147+CQ148+CR146+CR147+CR148&lt;=15,(CO146+CO147+CO148+CQ146+CQ147+CQ148)*Percapita/30*FY$4,IF(CO146+CO147+CO148+CP146+CP147+CP148+CQ146+CQ147+CQ148+CR146+CR147+CR148&gt;=16,Fixo/30*FY$4+(CO146+CO147+CO148+CP146+CP147+CP148+CQ146+CQ147+CQ148+CR146+CR147-16)*Percapita/30*FY$4))))))</f>
        <v>0</v>
      </c>
      <c r="FZ146" s="177">
        <f>IF(C146=4,SUM(CS146+CS147+CS148+CU146+CU147+CU148)*Percapita/30*FZ$4+(CT146+CT147+CT148+CV146+CV147+CV148)*Cadeirante/30*FZ$4,IF(C146=3,IF(CS149+CU149=10,Fixo/30*FZ$4+(CS146+CS147+CS148+CU146+CU147+CU148)*Percapita/30*FZ$4+(CT149+CV149)*Cadeirante/30*FZ$4,IF(CS149+CU149&lt;=9,(CS149+CU149)*Crechee/30*FZ$4)+(CT149+CV149)*Cadeirante/30*FZ$4+(CS146+CS147+CS148+CU146+CU147+CU148)*Percapita/30*FZ$4)+IF(CS149+CU149&gt;=11,Fixo/30*FZ$4+(CS149+CU149-10)*Crechee/30*FZ$4,0),IF(C146=2,IF(CT146+CT147+CT148+CT149+CV146+CV147+CV148+CV149=1,Cadeirante/30*FZ$4,IF(CT146+CT147+CT148+CT149+CV146+CV147+CV148+CV149=2,Fixo/30*FZ$4,IF(CT146+CT147+CT148+CT149+CV146+CV147+CV148+CV149&gt;2,Fixo/30*FZ$4+(CT146+CT147+CT148+CT149+CV146+CV147+CV148+CV149-2)*Cadeirante/30*FZ$4)))+(CS146+CS147+CS148+CU146+CU147+CU148)*Percapita/30*FZ$4+(CS149+CU149)*Crechee/30*FZ$4,IF(C146=1,IF(CS146+CS147+CS148+CT146+CT147+CT148+CU146+CU147+CU148+CV146+CV147+CV148&lt;=15,(CS146+CS147+CS148+CU146+CU147+CU148)*Percapita/30*FZ$4,IF(CS146+CS147+CS148+CT146+CT147+CT148+CU146+CU147+CU148+CV146+CV147+CV148&gt;=16,Fixo/30*FZ$4+(CS146+CS147+CS148+CT146+CT147+CT148+CU146+CU147+CU148+CV146+CV147-16)*Percapita/30*FZ$4))))))</f>
        <v>0</v>
      </c>
      <c r="GA146" s="177">
        <f>IF(C146=4,SUM(CW146+CW147+CW148+CY146+CY147+CY148)*Percapita/30*GA$4+(CX146+CX147+CX148+CZ146+CZ147+CZ148)*Cadeirante/30*GA$4,IF(C146=3,IF(CW149+CY149=10,Fixo/30*GA$4+(CW146+CW147+CW148+CY146+CY147+CY148)*Percapita/30*GA$4+(CX149+CZ149)*Cadeirante/30*GA$4,IF(CW149+CY149&lt;=9,(CW149+CY149)*Crechee/30*GA$4)+(CX149+CZ149)*Cadeirante/30*GA$4+(CW146+CW147+CW148+CY146+CY147+CY148)*Percapita/30*GA$4)+IF(CW149+CY149&gt;=11,Fixo/30*GA$4+(CW149+CY149-10)*Crechee/30*GA$4,0),IF(C146=2,IF(CX146+CX147+CX148+CX149+CZ146+CZ147+CZ148+CZ149=1,Cadeirante/30*GA$4,IF(CX146+CX147+CX148+CX149+CZ146+CZ147+CZ148+CZ149=2,Fixo/30*GA$4,IF(CX146+CX147+CX148+CX149+CZ146+CZ147+CZ148+CZ149&gt;2,Fixo/30*GA$4+(CX146+CX147+CX148+CX149+CZ146+CZ147+CZ148+CZ149-2)*Cadeirante/30*GA$4)))+(CW146+CW147+CW148+CY146+CY147+CY148)*Percapita/30*GA$4+(CW149+CY149)*Crechee/30*GA$4,IF(C146=1,IF(CW146+CW147+CW148+CX146+CX147+CX148+CY146+CY147+CY148+CZ146+CZ147+CZ148&lt;=15,(CW146+CW147+CW148+CY146+CY147+CY148)*Percapita/30*GA$4,IF(CW146+CW147+CW148+CX146+CX147+CX148+CY146+CY147+CY148+CZ146+CZ147+CZ148&gt;=16,Fixo/30*GA$4+(CW146+CW147+CW148+CX146+CX147+CX148+CY146+CY147+CY148+CZ146+CZ147-16)*Percapita/30*GA$4))))))</f>
        <v>0</v>
      </c>
      <c r="GB146" s="177">
        <f>IF(C146=4,SUM(DA146+DA147+DA148+DC146+DC147+DC148)*Percapita/30*GB$4+(DB146+DB147+DB148+DD146+DD147+DD148)*Cadeirante/30*GB$4,IF(C146=3,IF(DA149+DC149=10,Fixo/30*GB$4+(DA146+DA147+DA148+DC146+DC147+DC148)*Percapita/30*GB$4+(DB149+DD149)*Cadeirante/30*GB$4,IF(DA149+DC149&lt;=9,(DA149+DC149)*Crechee/30*GB$4)+(DB149+DD149)*Cadeirante/30*GB$4+(DA146+DA147+DA148+DC146+DC147+DC148)*Percapita/30*GB$4)+IF(DA149+DC149&gt;=11,Fixo/30*GB$4+(DA149+DC149-10)*Crechee/30*GB$4,0),IF(C146=2,IF(DB146+DB147+DB148+DB149+DD146+DD147+DD148+DD149=1,Cadeirante/30*GB$4,IF(DB146+DB147+DB148+DB149+DD146+DD147+DD148+DD149=2,Fixo/30*GB$4,IF(DB146+DB147+DB148+DB149+DD146+DD147+DD148+DD149&gt;2,Fixo/30*GB$4+(DB146+DB147+DB148+DB149+DD146+DD147+DD148+DD149-2)*Cadeirante/30*GB$4)))+(DA146+DA147+DA148+DC146+DC147+DC148)*Percapita/30*GB$4+(DA149+DC149)*Crechee/30*GB$4,IF(C146=1,IF(DA146+DA147+DA148+DB146+DB147+DB148+DC146+DC147+DC148+DD146+DD147+DD148&lt;=15,(DA146+DA147+DA148+DC146+DC147+DC148)*Percapita/30*GB$4,IF(DA146+DA147+DA148+DB146+DB147+DB148+DC146+DC147+DC148+DD146+DD147+DD148&gt;=16,Fixo/30*GB$4+(DA146+DA147+DA148+DB146+DB147+DB148+DC146+DC147+DC148+DD146+DD147-16)*Percapita/30*GB$4))))))</f>
        <v>0</v>
      </c>
      <c r="GC146" s="177">
        <f>IF(C146=4,SUM(DE146+DE147+DE148+DG146+DG147+DG148)*Percapita/30*GC$4+(DF146+DF147+DF148+DH146+DH147+DH148)*Cadeirante/30*GC$4,IF(C146=3,IF(DE149+DG149=10,Fixo/30*GC$4+(DE146+DE147+DE148+DG146+DG147+DG148)*Percapita/30*GC$4+(DF149+DH149)*Cadeirante/30*GC$4,IF(DE149+DG149&lt;=9,(DE149+DG149)*Crechee/30*GC$4)+(DF149+DH149)*Cadeirante/30*GC$4+(DE146+DE147+DE148+DG146+DG147+DG148)*Percapita/30*GC$4)+IF(DE149+DG149&gt;=11,Fixo/30*GC$4+(DE149+DG149-10)*Crechee/30*GC$4,0),IF(C146=2,IF(DF146+DF147+DF148+DF149+DH146+DH147+DH148+DH149=1,Cadeirante/30*GC$4,IF(DF146+DF147+DF148+DF149+DH146+DH147+DH148+DH149=2,Fixo/30*GC$4,IF(DF146+DF147+DF148+DF149+DH146+DH147+DH148+DH149&gt;2,Fixo/30*GC$4+(DF146+DF147+DF148+DF149+DH146+DH147+DH148+DH149-2)*Cadeirante/30*GC$4)))+(DE146+DE147+DE148+DG146+DG147+DG148)*Percapita/30*GC$4+(DE149+DG149)*Crechee/30*GC$4,IF(C146=1,IF(DE146+DE147+DE148+DF146+DF147+DF148+DG146+DG147+DG148+DH146+DH147+DH148&lt;=15,(DE146+DE147+DE148+DG146+DG147+DG148)*Percapita/30*GC$4,IF(DE146+DE147+DE148+DF146+DF147+DF148+DG146+DG147+DG148+DH146+DH147+DH148&gt;=16,Fixo/30*GC$4+(DE146+DE147+DE148+DF146+DF147+DF148+DG146+DG147+DG148+DH146+DH147-16)*Percapita/30*GC$4))))))</f>
        <v>0</v>
      </c>
      <c r="GD146" s="177">
        <f>IF(C146=4,SUM(DI146+DI147+DI148+DK146+DK147+DK148)*Percapita/30*GD$4+(DJ146+DJ147+DJ148+DL146+DL147+DL148)*Cadeirante/30*GD$4,IF(C146=3,IF(DI149+DK149=10,Fixo/30*GD$4+(DI146+DI147+DI148+DK146+DK147+DK148)*Percapita/30*GD$4+(DJ149+DL149)*Cadeirante/30*GD$4,IF(DI149+DK149&lt;=9,(DI149+DK149)*Crechee/30*GD$4)+(DJ149+DL149)*Cadeirante/30*GD$4+(DI146+DI147+DI148+DK146+DK147+DK148)*Percapita/30*GD$4)+IF(DI149+DK149&gt;=11,Fixo/30*GD$4+(DI149+DK149-10)*Crechee/30*GD$4,0),IF(C146=2,IF(DJ146+DJ147+DJ148+DJ149+DL146+DL147+DL148+DL149=1,Cadeirante/30*GD$4,IF(DJ146+DJ147+DJ148+DJ149+DL146+DL147+DL148+DL149=2,Fixo/30*GD$4,IF(DJ146+DJ147+DJ148+DJ149+DL146+DL147+DL148+DL149&gt;2,Fixo/30*GD$4+(DJ146+DJ147+DJ148+DJ149+DL146+DL147+DL148+DL149-2)*Cadeirante/30*GD$4)))+(DI146+DI147+DI148+DK146+DK147+DK148)*Percapita/30*GD$4+(DI149+DK149)*Crechee/30*GD$4,IF(C146=1,IF(DI146+DI147+DI148+DJ146+DJ147+DJ148+DK146+DK147+DK148+DL146+DL147+DL148&lt;=15,(DI146+DI147+DI148+DK146+DK147+DK148)*Percapita/30*GD$4,IF(DI146+DI147+DI148+DJ146+DJ147+DJ148+DK146+DK147+DK148+DL146+DL147+DL148&gt;=16,Fixo/30*GD$4+(DI146+DI147+DI148+DJ146+DJ147+DJ148+DK146+DK147+DK148+DL146+DL147-16)*Percapita/30*GD$4))))))</f>
        <v>0</v>
      </c>
      <c r="GE146" s="177">
        <f>IF(C146=4,SUM(DM146+DM147+DM148+DO146+DO147+DO148)*Percapita/30*GE$4+(DN146+DN147+DN148+DP146+DP147+DP148)*Cadeirante/30*GE$4,IF(C146=3,IF(DM149+DO149=10,Fixo/30*GE$4+(DM146+DM147+DM148+DO146+DO147+DO148)*Percapita/30*GE$4+(DN149+DP149)*Cadeirante/30*GE$4,IF(DM149+DO149&lt;=9,(DM149+DO149)*Crechee/30*GE$4)+(DN149+DP149)*Cadeirante/30*GE$4+(DM146+DM147+DM148+DO146+DO147+DO148)*Percapita/30*GE$4)+IF(DM149+DO149&gt;=11,Fixo/30*GE$4+(DM149+DO149-10)*Crechee/30*GE$4,0),IF(C146=2,IF(DN146+DN147+DN148+DN149+DP146+DP147+DP148+DP149=1,Cadeirante/30*GE$4,IF(DN146+DN147+DN148+DN149+DP146+DP147+DP148+DP149=2,Fixo/30*GE$4,IF(DN146+DN147+DN148+DN149+DP146+DP147+DP148+DP149&gt;2,Fixo/30*GE$4+(DN146+DN147+DN148+DN149+DP146+DP147+DP148+DP149-2)*Cadeirante/30*GE$4)))+(DM146+DM147+DM148+DO146+DO147+DO148)*Percapita/30*GE$4+(DM149+DO149)*Crechee/30*GE$4,IF(C146=1,IF(DM146+DM147+DM148+DN146+DN147+DN148+DO146+DO147+DO148+DP146+DP147+DP148&lt;=15,(DM146+DM147+DM148+DO146+DO147+DO148)*Percapita/30*GE$4,IF(DM146+DM147+DM148+DN146+DN147+DN148+DO146+DO147+DO148+DP146+DP147+DP148&gt;=16,Fixo/30*GE$4+(DM146+DM147+DM148+DN146+DN147+DN148+DO146+DO147+DO148+DP146+DP147-16)*Percapita/30*GE$4))))))</f>
        <v>0</v>
      </c>
      <c r="GF146" s="177">
        <f>IF(C146=4,SUM(DQ146+DQ147+DQ148+DS146+DS147+DS148)*Percapita/30*GF$4+(DR146+DR147+DR148+DT146+DT147+DT148)*Cadeirante/30*GF$4,IF(C146=3,IF(DQ149+DS149=10,Fixo/30*GF$4+(DQ146+DQ147+DQ148+DS146+DS147+DS148)*Percapita/30*GF$4+(DR149+DT149)*Cadeirante/30*GF$4,IF(DQ149+DS149&lt;=9,(DQ149+DS149)*Crechee/30*GF$4)+(DR149+DT149)*Cadeirante/30*GF$4+(DQ146+DQ147+DQ148+DS146+DS147+DS148)*Percapita/30*GF$4)+IF(DQ149+DS149&gt;=11,Fixo/30*GF$4+(DQ149+DS149-10)*Crechee/30*GF$4,0),IF(C146=2,IF(DR146+DR147+DR148+DR149+DT146+DT147+DT148+DT149=1,Cadeirante/30*GF$4,IF(DR146+DR147+DR148+DR149+DT146+DT147+DT148+DT149=2,Fixo/30*GF$4,IF(DR146+DR147+DR148+DR149+DT146+DT147+DT148+DT149&gt;2,Fixo/30*GF$4+(DR146+DR147+DR148+DR149+DT146+DT147+DT148+DT149-2)*Cadeirante/30*GF$4)))+(DQ146+DQ147+DQ148+DS146+DS147+DS148)*Percapita/30*GF$4+(DQ149+DS149)*Crechee/30*GF$4,IF(C146=1,IF(DQ146+DQ147+DQ148+DR146+DR147+DR148+DS146+DS147+DS148+DT146+DT147+DT148&lt;=15,(DQ146+DQ147+DQ148+DS146+DS147+DS148)*Percapita/30*GF$4,IF(DQ146+DQ147+DQ148+DR146+DR147+DR148+DS146+DS147+DS148+DT146+DT147+DT148&gt;=16,Fixo/30*GF$4+(DQ146+DQ147+DQ148+DR146+DR147+DR148+DS146+DS147+DS148+DT146+DT147-16)*Percapita/30*GF$4))))))</f>
        <v>0</v>
      </c>
      <c r="GG146" s="177">
        <f>IF(C146=4,SUM(DU146+DU147+DU148+DW146+DW147+DW148)*Percapita/30*GG$4+(DV146+DV147+DV148+DX146+DX147+DX148)*Cadeirante/30*GG$4,IF(C146=3,IF(DU149+DW149=10,Fixo/30*GG$4+(DU146+DU147+DU148+DW146+DW147+DW148)*Percapita/30*GG$4+(DV149+DX149)*Cadeirante/30*GG$4,IF(DU149+DW149&lt;=9,(DU149+DW149)*Crechee/30*GG$4)+(DV149+DX149)*Cadeirante/30*GG$4+(DU146+DU147+DU148+DW146+DW147+DW148)*Percapita/30*GG$4)+IF(DU149+DW149&gt;=11,Fixo/30*GG$4+(DU149+DW149-10)*Crechee/30*GG$4,0),IF(C146=2,IF(DV146+DV147+DV148+DV149+DX146+DX147+DX148+DX149=1,Cadeirante/30*GG$4,IF(DV146+DV147+DV148+DV149+DX146+DX147+DX148+DX149=2,Fixo/30*GG$4,IF(DV146+DV147+DV148+DV149+DX146+DX147+DX148+DX149&gt;2,Fixo/30*GG$4+(DV146+DV147+DV148+DV149+DX146+DX147+DX148+DX149-2)*Cadeirante/30*GG$4)))+(DU146+DU147+DU148+DW146+DW147+DW148)*Percapita/30*GG$4+(DU149+DW149)*Crechee/30*GG$4,IF(C146=1,IF(DU146+DU147+DU148+DV146+DV147+DV148+DW146+DW147+DW148+DX146+DX147+DX148&lt;=15,(DU146+DU147+DU148+DW146+DW147+DW148)*Percapita/30*GG$4,IF(DU146+DU147+DU148+DV146+DV147+DV148+DW146+DW147+DW148+DX146+DX147+DX148&gt;=16,Fixo/30*GG$4+(DU146+DU147+DU148+DV146+DV147+DV148+DW146+DW147+DW148+DX146+DX147-16)*Percapita/30*GG$4))))))</f>
        <v>0</v>
      </c>
      <c r="GH146" s="177">
        <f>IF(C146=4,SUM(DY146+DY147+DY148+EA146+EA147+EA148)*Percapita/30*GH$4+(DZ146+DZ147+DZ148+EB146+EB147+EB148)*Cadeirante/30*GH$4,IF(C146=3,IF(DY149+EA149=10,Fixo/30*GH$4+(DY146+DY147+DY148+EA146+EA147+EA148)*Percapita/30*GH$4+(DZ149+EB149)*Cadeirante/30*GH$4,IF(DY149+EA149&lt;=9,(DY149+EA149)*Crechee/30*GH$4)+(DZ149+EB149)*Cadeirante/30*GH$4+(DY146+DY147+DY148+EA146+EA147+EA148)*Percapita/30*GH$4)+IF(DY149+EA149&gt;=11,Fixo/30*GH$4+(DY149+EA149-10)*Crechee/30*GH$4,0),IF(C146=2,IF(DZ146+DZ147+DZ148+DZ149+EB146+EB147+EB148+EB149=1,Cadeirante/30*GH$4,IF(DZ146+DZ147+DZ148+DZ149+EB146+EB147+EB148+EB149=2,Fixo/30*GH$4,IF(DZ146+DZ147+DZ148+DZ149+EB146+EB147+EB148+EB149&gt;2,Fixo/30*GH$4+(DZ146+DZ147+DZ148+DZ149+EB146+EB147+EB148+EB149-2)*Cadeirante/30*GH$4)))+(DY146+DY147+DY148+EA146+EA147+EA148)*Percapita/30*GH$4+(DY149+EA149)*Crechee/30*GH$4,IF(C146=1,IF(DY146+DY147+DY148+DZ146+DZ147+DZ148+EA146+EA147+EA148+EB146+EB147+EB148&lt;=15,(DY146+DY147+DY148+EA146+EA147+EA148)*Percapita/30*GH$4,IF(DY146+DY147+DY148+DZ146+DZ147+DZ148+EA146+EA147+EA148+EB146+EB147+EB148&gt;=16,Fixo/30*GH$4+(DY146+DY147+DY148+DZ146+DZ147+DZ148+EA146+EA147+EA148+EB146+EB147-16)*Percapita/30*GH$4))))))</f>
        <v>0</v>
      </c>
      <c r="GI146" s="177">
        <f>IF(C146=4,SUM(EC146+EC147+EC148+EE146+EE147+EE148)*Percapita/30*GI$4+(ED146+ED147+ED148+EF146+EF147+EF148)*Cadeirante/30*GI$4,IF(C146=3,IF(EC149+EE149=10,Fixo/30*GI$4+(EC146+EC147+EC148+EE146+EE147+EE148)*Percapita/30*GI$4+(ED149+EF149)*Cadeirante/30*GI$4,IF(EC149+EE149&lt;=9,(EC149+EE149)*Crechee/30*GI$4)+(ED149+EF149)*Cadeirante/30*GI$4+(EC146+EC147+EC148+EE146+EE147+EE148)*Percapita/30*GI$4)+IF(EC149+EE149&gt;=11,Fixo/30*GI$4+(EC149+EE149-10)*Crechee/30*GI$4,0),IF(C146=2,IF(ED146+ED147+ED148+ED149+EF146+EF147+EF148+EF149=1,Cadeirante/30*GI$4,IF(ED146+ED147+ED148+ED149+EF146+EF147+EF148+EF149=2,Fixo/30*GI$4,IF(ED146+ED147+ED148+ED149+EF146+EF147+EF148+EF149&gt;2,Fixo/30*GI$4+(ED146+ED147+ED148+ED149+EF146+EF147+EF148+EF149-2)*Cadeirante/30*GI$4)))+(EC146+EC147+EC148+EE146+EE147+EE148)*Percapita/30*GI$4+(EC149+EE149)*Crechee/30*GI$4,IF(C146=1,IF(EC146+EC147+EC148+ED146+ED147+ED148+EE146+EE147+EE148+EF146+EF147+EF148&lt;=15,(EC146+EC147+EC148+EE146+EE147+EE148)*Percapita/30*GI$4,IF(EC146+EC147+EC148+ED146+ED147+ED148+EE146+EE147+EE148+EF146+EF147+EF148&gt;=16,Fixo/30*GI$4+(EC146+EC147+EC148+ED146+ED147+ED148+EE146+EE147+EE148+EF146+EF147-16)*Percapita/30*GI$4))))))</f>
        <v>0</v>
      </c>
      <c r="GJ146" s="177">
        <f>IF(C146=4,SUM(EG146+EG147+EG148+EI146+EI147+EI148)*Percapita/30*GJ$4+(EH146+EH147+EH148+EJ146+EJ147+EJ148)*Cadeirante/30*GJ$4,IF(C146=3,IF(EG149+EI149=10,Fixo/30*GJ$4+(EG146+EG147+EG148+EI146+EI147+EI148)*Percapita/30*GJ$4+(EH149+EJ149)*Cadeirante/30*GJ$4,IF(EG149+EI149&lt;=9,(EG149+EI149)*Crechee/30*GJ$4)+(EH149+EJ149)*Cadeirante/30*GJ$4+(EG146+EG147+EG148+EI146+EI147+EI148)*Percapita/30*GJ$4)+IF(EG149+EI149&gt;=11,Fixo/30*GJ$4+(EG149+EI149-10)*Crechee/30*GJ$4,0),IF(C146=2,IF(EH146+EH147+EH148+EH149+EJ146+EJ147+EJ148+EJ149=1,Cadeirante/30*GJ$4,IF(EH146+EH147+EH148+EH149+EJ146+EJ147+EJ148+EJ149=2,Fixo/30*GJ$4,IF(EH146+EH147+EH148+EH149+EJ146+EJ147+EJ148+EJ149&gt;2,Fixo/30*GJ$4+(EH146+EH147+EH148+EH149+EJ146+EJ147+EJ148+EJ149-2)*Cadeirante/30*GJ$4)))+(EG146+EG147+EG148+EI146+EI147+EI148)*Percapita/30*GJ$4+(EG149+EI149)*Crechee/30*GJ$4,IF(C146=1,IF(EG146+EG147+EG148+EH146+EH147+EH148+EI146+EI147+EI148+EJ146+EJ147+EJ148&lt;=15,(EG146+EG147+EG148+EI146+EI147+EI148)*Percapita/30*GJ$4,IF(EG146+EG147+EG148+EH146+EH147+EH148+EI146+EI147+EI148+EJ146+EJ147+EJ148&gt;=16,Fixo/30*GJ$4+(EG146+EG147+EG148+EH146+EH147+EH148+EI146+EI147+EI148+EJ146+EJ147-16)*Percapita/30*GJ$4))))))</f>
        <v>0</v>
      </c>
      <c r="GK146" s="178"/>
      <c r="GL146" s="103">
        <f t="shared" si="175"/>
        <v>0</v>
      </c>
      <c r="GM146" s="124"/>
      <c r="GN146" s="104">
        <f>SUMIF(V146:V149,"&lt;0")*Cadeirante/30*GN$4+SUMIF(X146:X149,"&lt;0")*Cadeirante/30*GN$4</f>
        <v>0</v>
      </c>
      <c r="GO146" s="104">
        <f>SUMIF(Z146:Z149,"&lt;0")*Cadeirante/30*GO$4+SUMIF(AB146:AB149,"&lt;0")*Cadeirante/30*GO$4</f>
        <v>0</v>
      </c>
      <c r="GP146" s="104">
        <f>SUMIF(AD146:AD149,"&lt;0")*Cadeirante/30*GP$4+SUMIF(AF146:AF149,"&lt;0")*Cadeirante/30*GP$4</f>
        <v>0</v>
      </c>
      <c r="GQ146" s="104">
        <f>SUMIF(AH146:AH149,"&lt;0")*Cadeirante/30*GQ$4+SUMIF(AJ146:AJ149,"&lt;0")*Cadeirante/30*GQ$4</f>
        <v>0</v>
      </c>
      <c r="GR146" s="104">
        <f>SUMIF(AL146:AL149,"&lt;0")*Cadeirante/30*GR$4+SUMIF(AN146:AN149,"&lt;0")*Cadeirante/30*GR$4</f>
        <v>0</v>
      </c>
      <c r="GS146" s="104">
        <f>SUMIF(AP146:AP149,"&lt;0")*Cadeirante/30*GS$4+SUMIF(AR146:AR149,"&lt;0")*Cadeirante/30*GS$4</f>
        <v>0</v>
      </c>
      <c r="GT146" s="104">
        <f>SUMIF(AT146:AT149,"&lt;0")*Cadeirante/30*GT$4+SUMIF(AV146:AV149,"&lt;0")*Cadeirante/30*GT$4</f>
        <v>0</v>
      </c>
      <c r="GU146" s="104">
        <f>SUMIF(AX146:AX149,"&lt;0")*Cadeirante/30*GU$4+SUMIF(AZ146:AZ149,"&lt;0")*Cadeirante/30*GU$4</f>
        <v>0</v>
      </c>
      <c r="GV146" s="104">
        <f>SUMIF(BB146:BB149,"&lt;0")*Cadeirante/30*GV$4+SUMIF(BD146:BD149,"&lt;0")*Cadeirante/30*GV$4</f>
        <v>0</v>
      </c>
      <c r="GW146" s="104">
        <f>SUMIF(BF146:BF149,"&lt;0")*Cadeirante/30*GW$4+SUMIF(BH146:BH149,"&lt;0")*Cadeirante/30*GW$4</f>
        <v>0</v>
      </c>
      <c r="GX146" s="104">
        <f>SUMIF(BJ146:BJ149,"&lt;0")*Cadeirante/30*GX$4+SUMIF(BL146:BL149,"&lt;0")*Cadeirante/30*GX$4</f>
        <v>0</v>
      </c>
      <c r="GY146" s="104">
        <f>SUMIF(BN146:BN149,"&lt;0")*Cadeirante/30*GY$4+SUMIF(BP146:BP149,"&lt;0")*Cadeirante/30*GY$4</f>
        <v>0</v>
      </c>
      <c r="GZ146" s="104">
        <f>SUMIF(BR146:BR149,"&lt;0")*Cadeirante/30*GZ$4+SUMIF(BT146:BT149,"&lt;0")*Cadeirante/30*GZ$4</f>
        <v>0</v>
      </c>
      <c r="HA146" s="104">
        <f>SUMIF(BV146:BV149,"&lt;0")*Cadeirante/30*HA$4+SUMIF(BX146:BX149,"&lt;0")*Cadeirante/30*HA$4</f>
        <v>0</v>
      </c>
      <c r="HB146" s="104">
        <f>SUMIF(BZ146:BZ149,"&lt;0")*Cadeirante/30*HB$4+SUMIF(CB146:CB149,"&lt;0")*Cadeirante/30*HB$4</f>
        <v>0</v>
      </c>
      <c r="HC146" s="104">
        <f>SUMIF(CD146:CD149,"&lt;0")*Cadeirante/30*HC$4+SUMIF(CF146:CF149,"&lt;0")*Cadeirante/30*HC$4</f>
        <v>0</v>
      </c>
      <c r="HD146" s="104">
        <f>SUMIF(CH146:CH149,"&lt;0")*Cadeirante/30*HD$4+SUMIF(CJ146:CJ149,"&lt;0")*Cadeirante/30*HD$4</f>
        <v>0</v>
      </c>
      <c r="HE146" s="104">
        <f>SUMIF(CL146:CL149,"&lt;0")*Cadeirante/30*HE$4+SUMIF(CN146:CN149,"&lt;0")*Cadeirante/30*HE$4</f>
        <v>0</v>
      </c>
      <c r="HF146" s="104">
        <f>SUMIF(CP146:CP149,"&lt;0")*Cadeirante/30*HF$4+SUMIF(CR146:CR149,"&lt;0")*Cadeirante/30*HF$4</f>
        <v>0</v>
      </c>
      <c r="HG146" s="104">
        <f>SUMIF(CT146:CT149,"&lt;0")*Cadeirante/30*HG$4+SUMIF(CV146:CV149,"&lt;0")*Cadeirante/30*HG$4</f>
        <v>0</v>
      </c>
      <c r="HH146" s="104">
        <f>SUMIF(CX146:CX149,"&lt;0")*Cadeirante/30*HH$4+SUMIF(CZ146:CZ149,"&lt;0")*Cadeirante/30*HH$4</f>
        <v>0</v>
      </c>
      <c r="HI146" s="104">
        <f>SUMIF(DB146:DB149,"&lt;0")*Cadeirante/30*HI$4+SUMIF(DD146:DD149,"&lt;0")*Cadeirante/30*HI$4</f>
        <v>0</v>
      </c>
      <c r="HJ146" s="104">
        <f>SUMIF(DF146:DF149,"&lt;0")*Cadeirante/30*HJ$4+SUMIF(DH146:DH149,"&lt;0")*Cadeirante/30*HJ$4</f>
        <v>0</v>
      </c>
      <c r="HK146" s="104">
        <f>SUMIF(DJ146:DJ149,"&lt;0")*Cadeirante/30*HK$4+SUMIF(DL146:DL149,"&lt;0")*Cadeirante/30*HK$4</f>
        <v>0</v>
      </c>
      <c r="HL146" s="104">
        <f>SUMIF(DN146:DN149,"&lt;0")*Cadeirante/30*HL$4+SUMIF(DP146:DP149,"&lt;0")*Cadeirante/30*HL$4</f>
        <v>0</v>
      </c>
      <c r="HM146" s="104">
        <f>SUMIF(DR146:DR149,"&lt;0")*Cadeirante/30*HM$4+SUMIF(DT146:DT149,"&lt;0")*Cadeirante/30*HM$4</f>
        <v>0</v>
      </c>
      <c r="HN146" s="104">
        <f>SUMIF(DV146:DV149,"&lt;0")*Cadeirante/30*HN$4+SUMIF(DX146:DX149,"&lt;0")*Cadeirante/30*HN$4</f>
        <v>0</v>
      </c>
      <c r="HO146" s="104">
        <f>SUMIF(DZ146:DZ149,"&lt;0")*Cadeirante/30*HO$4+SUMIF(EB146:EB149,"&lt;0")*Cadeirante/30*HO$4</f>
        <v>0</v>
      </c>
      <c r="HP146" s="104">
        <f>SUMIF(ED146:ED149,"&lt;0")*Cadeirante/30*HP$4+SUMIF(EF146:EF149,"&lt;0")*Cadeirante/30*HP$4</f>
        <v>0</v>
      </c>
      <c r="HQ146" s="64"/>
      <c r="HR146" s="64"/>
      <c r="HS146" s="64"/>
      <c r="HT146" s="64"/>
      <c r="HU146" s="64"/>
      <c r="HV146" s="64"/>
      <c r="HW146" s="176">
        <v>17629.309999999998</v>
      </c>
      <c r="HX146" s="64"/>
      <c r="HY146" s="280">
        <f>IF(ISTEXT(EM146), VALUE(EM146), EM146)</f>
        <v>0</v>
      </c>
      <c r="HZ146" s="280">
        <f>IF(ISTEXT(EN146), VALUE(EN146), EN146)</f>
        <v>0</v>
      </c>
      <c r="IA146" s="280">
        <f>IF(ISTEXT(EO146), VALUE(EO146), EO146)</f>
        <v>0</v>
      </c>
      <c r="IB146" s="64" t="b">
        <f>HW146=FE146</f>
        <v>0</v>
      </c>
      <c r="IC146" s="64"/>
    </row>
    <row r="147" spans="1:237" s="106" customFormat="1" ht="22.5" customHeight="1" x14ac:dyDescent="0.25">
      <c r="A147" s="368" t="s">
        <v>3306</v>
      </c>
      <c r="B147" s="369" t="s">
        <v>3307</v>
      </c>
      <c r="C147" s="370" t="s">
        <v>3191</v>
      </c>
      <c r="D147" s="371" t="s">
        <v>3308</v>
      </c>
      <c r="E147" s="371" t="s">
        <v>3309</v>
      </c>
      <c r="F147" s="372" t="s">
        <v>3181</v>
      </c>
      <c r="G147" s="372" t="s">
        <v>3182</v>
      </c>
      <c r="H147" s="373" t="s">
        <v>1359</v>
      </c>
      <c r="I147" s="374" t="s">
        <v>1359</v>
      </c>
      <c r="J147" s="421" t="s">
        <v>3183</v>
      </c>
      <c r="K147" s="421" t="s">
        <v>3185</v>
      </c>
      <c r="L147" s="329">
        <f>CONTINUA!BV147</f>
        <v>0</v>
      </c>
      <c r="M147" s="329">
        <f>CONTINUA!BW147</f>
        <v>0</v>
      </c>
      <c r="N147" s="657"/>
      <c r="O147" s="658" t="s">
        <v>3354</v>
      </c>
      <c r="P147" s="659">
        <v>0</v>
      </c>
      <c r="Q147" s="400">
        <v>35</v>
      </c>
      <c r="R147" s="401"/>
      <c r="S147" s="400"/>
      <c r="T147" s="401"/>
      <c r="U147" s="400">
        <v>-1</v>
      </c>
      <c r="V147" s="401"/>
      <c r="W147" s="400"/>
      <c r="X147" s="401"/>
      <c r="Y147" s="400"/>
      <c r="Z147" s="401"/>
      <c r="AA147" s="400"/>
      <c r="AB147" s="401"/>
      <c r="AC147" s="400"/>
      <c r="AD147" s="401"/>
      <c r="AE147" s="400"/>
      <c r="AF147" s="401"/>
      <c r="AG147" s="400"/>
      <c r="AH147" s="401"/>
      <c r="AI147" s="400"/>
      <c r="AJ147" s="401"/>
      <c r="AK147" s="400"/>
      <c r="AL147" s="401"/>
      <c r="AM147" s="400"/>
      <c r="AN147" s="401"/>
      <c r="AO147" s="400"/>
      <c r="AP147" s="401"/>
      <c r="AQ147" s="400"/>
      <c r="AR147" s="401"/>
      <c r="AS147" s="400"/>
      <c r="AT147" s="401"/>
      <c r="AU147" s="400"/>
      <c r="AV147" s="401"/>
      <c r="AW147" s="400"/>
      <c r="AX147" s="401"/>
      <c r="AY147" s="400"/>
      <c r="AZ147" s="401"/>
      <c r="BA147" s="400"/>
      <c r="BB147" s="401"/>
      <c r="BC147" s="400"/>
      <c r="BD147" s="401"/>
      <c r="BE147" s="400"/>
      <c r="BF147" s="401"/>
      <c r="BG147" s="400"/>
      <c r="BH147" s="401"/>
      <c r="BI147" s="400"/>
      <c r="BJ147" s="401"/>
      <c r="BK147" s="400"/>
      <c r="BL147" s="401"/>
      <c r="BM147" s="400">
        <v>1</v>
      </c>
      <c r="BN147" s="401"/>
      <c r="BO147" s="400"/>
      <c r="BP147" s="401"/>
      <c r="BQ147" s="400"/>
      <c r="BR147" s="401"/>
      <c r="BS147" s="400"/>
      <c r="BT147" s="401"/>
      <c r="BU147" s="400"/>
      <c r="BV147" s="401"/>
      <c r="BW147" s="400"/>
      <c r="BX147" s="401"/>
      <c r="BY147" s="400"/>
      <c r="BZ147" s="401"/>
      <c r="CA147" s="400"/>
      <c r="CB147" s="401"/>
      <c r="CC147" s="400"/>
      <c r="CD147" s="401"/>
      <c r="CE147" s="400"/>
      <c r="CF147" s="401"/>
      <c r="CG147" s="400"/>
      <c r="CH147" s="401"/>
      <c r="CI147" s="400"/>
      <c r="CJ147" s="401"/>
      <c r="CK147" s="400"/>
      <c r="CL147" s="401"/>
      <c r="CM147" s="400"/>
      <c r="CN147" s="401"/>
      <c r="CO147" s="400"/>
      <c r="CP147" s="401"/>
      <c r="CQ147" s="400"/>
      <c r="CR147" s="401"/>
      <c r="CS147" s="400"/>
      <c r="CT147" s="401"/>
      <c r="CU147" s="400"/>
      <c r="CV147" s="401"/>
      <c r="CW147" s="400"/>
      <c r="CX147" s="401"/>
      <c r="CY147" s="400"/>
      <c r="CZ147" s="401"/>
      <c r="DA147" s="400"/>
      <c r="DB147" s="401"/>
      <c r="DC147" s="400"/>
      <c r="DD147" s="401"/>
      <c r="DE147" s="400"/>
      <c r="DF147" s="401"/>
      <c r="DG147" s="400"/>
      <c r="DH147" s="401"/>
      <c r="DI147" s="400"/>
      <c r="DJ147" s="401"/>
      <c r="DK147" s="400"/>
      <c r="DL147" s="401"/>
      <c r="DM147" s="400"/>
      <c r="DN147" s="401"/>
      <c r="DO147" s="400"/>
      <c r="DP147" s="401"/>
      <c r="DQ147" s="400"/>
      <c r="DR147" s="401"/>
      <c r="DS147" s="400"/>
      <c r="DT147" s="401"/>
      <c r="DU147" s="400"/>
      <c r="DV147" s="401"/>
      <c r="DW147" s="400"/>
      <c r="DX147" s="401"/>
      <c r="DY147" s="400"/>
      <c r="DZ147" s="401"/>
      <c r="EA147" s="400"/>
      <c r="EB147" s="401"/>
      <c r="EC147" s="400"/>
      <c r="ED147" s="401"/>
      <c r="EE147" s="400"/>
      <c r="EF147" s="401"/>
      <c r="EG147" s="400"/>
      <c r="EH147" s="401"/>
      <c r="EI147" s="400"/>
      <c r="EJ147" s="447"/>
      <c r="EK147" s="511"/>
      <c r="EL147" s="514"/>
      <c r="EM147" s="448"/>
      <c r="EN147" s="344"/>
      <c r="EO147" s="345"/>
      <c r="EP147" s="171">
        <f t="shared" si="168"/>
        <v>35</v>
      </c>
      <c r="EQ147" s="171">
        <f t="shared" si="169"/>
        <v>0</v>
      </c>
      <c r="ER147" s="171">
        <f t="shared" si="170"/>
        <v>0</v>
      </c>
      <c r="ES147" s="171">
        <f t="shared" si="171"/>
        <v>0</v>
      </c>
      <c r="ET147" s="171">
        <f t="shared" si="172"/>
        <v>0</v>
      </c>
      <c r="EU147" s="171">
        <f t="shared" si="173"/>
        <v>0</v>
      </c>
      <c r="EV147" s="172">
        <f t="shared" si="174"/>
        <v>35</v>
      </c>
      <c r="EW147" s="173"/>
      <c r="EX147" s="248">
        <f t="shared" si="181"/>
        <v>0</v>
      </c>
      <c r="EY147" s="174">
        <f>(L147*regular)+(M147*Cadeirantee)</f>
        <v>0</v>
      </c>
      <c r="EZ147" s="249">
        <f>SUMIF(FG147:GJ147,"&gt;0")</f>
        <v>0</v>
      </c>
      <c r="FA147" s="249">
        <f>SUMIF(FG147:GJ147,"&lt;0")+SUMIF(GN147:HP147,"&lt;0")</f>
        <v>0</v>
      </c>
      <c r="FB147" s="174">
        <v>0</v>
      </c>
      <c r="FC147" s="126">
        <f>N147*km*'VALORES TABELA'!$B$13</f>
        <v>0</v>
      </c>
      <c r="FD147" s="250">
        <f t="shared" ref="FD147:FD150" si="182">GL147</f>
        <v>0</v>
      </c>
      <c r="FE147" s="105"/>
      <c r="FF147" s="119"/>
      <c r="FG147" s="119"/>
      <c r="FH147" s="119"/>
      <c r="FI147" s="119"/>
      <c r="FJ147" s="119"/>
      <c r="FK147" s="119"/>
      <c r="FL147" s="119"/>
      <c r="FM147" s="119"/>
      <c r="FN147" s="119"/>
      <c r="FO147" s="119"/>
      <c r="FP147" s="119"/>
      <c r="FQ147" s="119"/>
      <c r="FR147" s="119"/>
      <c r="FS147" s="119"/>
      <c r="FT147" s="119"/>
      <c r="FU147" s="119"/>
      <c r="FV147" s="119"/>
      <c r="FW147" s="119"/>
      <c r="FX147" s="119"/>
      <c r="FY147" s="119"/>
      <c r="FZ147" s="119"/>
      <c r="GA147" s="119"/>
      <c r="GB147" s="119"/>
      <c r="GC147" s="119"/>
      <c r="GD147" s="119"/>
      <c r="GE147" s="119"/>
      <c r="GF147" s="119"/>
      <c r="GG147" s="119"/>
      <c r="GH147" s="119"/>
      <c r="GI147" s="119"/>
      <c r="GJ147" s="119"/>
      <c r="GK147" s="251"/>
      <c r="GL147" s="103">
        <f t="shared" si="175"/>
        <v>0</v>
      </c>
      <c r="GM147" s="124"/>
      <c r="GN147" s="104"/>
      <c r="GO147" s="104"/>
      <c r="GP147" s="104"/>
      <c r="GQ147" s="104"/>
      <c r="GR147" s="104"/>
      <c r="GS147" s="104"/>
      <c r="GT147" s="104"/>
      <c r="GU147" s="104"/>
      <c r="GV147" s="104"/>
      <c r="GW147" s="104"/>
      <c r="GX147" s="104"/>
      <c r="GY147" s="104"/>
      <c r="GZ147" s="104"/>
      <c r="HA147" s="104"/>
      <c r="HB147" s="104"/>
      <c r="HC147" s="104"/>
      <c r="HD147" s="104"/>
      <c r="HE147" s="104"/>
      <c r="HF147" s="104"/>
      <c r="HG147" s="104"/>
      <c r="HH147" s="104"/>
      <c r="HI147" s="104"/>
      <c r="HJ147" s="104"/>
      <c r="HK147" s="104"/>
      <c r="HL147" s="104"/>
      <c r="HM147" s="104"/>
      <c r="HN147" s="104"/>
      <c r="HO147" s="104"/>
      <c r="HP147" s="104"/>
      <c r="HQ147" s="64"/>
      <c r="HR147" s="64"/>
      <c r="HS147" s="64"/>
      <c r="HT147" s="64"/>
      <c r="HU147" s="64"/>
      <c r="HV147" s="64"/>
      <c r="HW147" s="105"/>
      <c r="HX147" s="64"/>
      <c r="HY147" s="280">
        <f t="shared" ref="HY147:HY150" si="183">IF(ISTEXT(EM147), VALUE(EM147), EM147)</f>
        <v>0</v>
      </c>
      <c r="HZ147" s="280">
        <f t="shared" ref="HZ147:HZ150" si="184">IF(ISTEXT(EN147), VALUE(EN147), EN147)</f>
        <v>0</v>
      </c>
      <c r="IA147" s="280">
        <f t="shared" ref="IA147:IA150" si="185">IF(ISTEXT(EO147), VALUE(EO147), EO147)</f>
        <v>0</v>
      </c>
      <c r="IB147" s="64"/>
      <c r="IC147" s="64"/>
    </row>
    <row r="148" spans="1:237" s="106" customFormat="1" ht="22.5" customHeight="1" x14ac:dyDescent="0.25">
      <c r="A148" s="368" t="s">
        <v>3306</v>
      </c>
      <c r="B148" s="369" t="s">
        <v>3307</v>
      </c>
      <c r="C148" s="375" t="s">
        <v>3191</v>
      </c>
      <c r="D148" s="371" t="s">
        <v>3308</v>
      </c>
      <c r="E148" s="371" t="s">
        <v>3309</v>
      </c>
      <c r="F148" s="376" t="s">
        <v>3181</v>
      </c>
      <c r="G148" s="376" t="s">
        <v>3182</v>
      </c>
      <c r="H148" s="373" t="s">
        <v>1359</v>
      </c>
      <c r="I148" s="374" t="s">
        <v>1359</v>
      </c>
      <c r="J148" s="421" t="s">
        <v>3183</v>
      </c>
      <c r="K148" s="422" t="s">
        <v>3186</v>
      </c>
      <c r="L148" s="329">
        <f>CONTINUA!BV148</f>
        <v>0</v>
      </c>
      <c r="M148" s="329">
        <f>CONTINUA!BW148</f>
        <v>0</v>
      </c>
      <c r="N148" s="657"/>
      <c r="O148" s="658" t="s">
        <v>3354</v>
      </c>
      <c r="P148" s="659">
        <v>0</v>
      </c>
      <c r="Q148" s="400"/>
      <c r="R148" s="401"/>
      <c r="S148" s="400"/>
      <c r="T148" s="401"/>
      <c r="U148" s="400"/>
      <c r="V148" s="401"/>
      <c r="W148" s="400"/>
      <c r="X148" s="401"/>
      <c r="Y148" s="400"/>
      <c r="Z148" s="401"/>
      <c r="AA148" s="400"/>
      <c r="AB148" s="401"/>
      <c r="AC148" s="400"/>
      <c r="AD148" s="401"/>
      <c r="AE148" s="400"/>
      <c r="AF148" s="401"/>
      <c r="AG148" s="400"/>
      <c r="AH148" s="401"/>
      <c r="AI148" s="400"/>
      <c r="AJ148" s="401"/>
      <c r="AK148" s="400"/>
      <c r="AL148" s="401"/>
      <c r="AM148" s="400"/>
      <c r="AN148" s="401"/>
      <c r="AO148" s="400"/>
      <c r="AP148" s="401"/>
      <c r="AQ148" s="400"/>
      <c r="AR148" s="401"/>
      <c r="AS148" s="400"/>
      <c r="AT148" s="401"/>
      <c r="AU148" s="400"/>
      <c r="AV148" s="401"/>
      <c r="AW148" s="400"/>
      <c r="AX148" s="401"/>
      <c r="AY148" s="400"/>
      <c r="AZ148" s="401"/>
      <c r="BA148" s="400"/>
      <c r="BB148" s="401"/>
      <c r="BC148" s="400"/>
      <c r="BD148" s="401"/>
      <c r="BE148" s="400"/>
      <c r="BF148" s="401"/>
      <c r="BG148" s="400"/>
      <c r="BH148" s="401"/>
      <c r="BI148" s="400"/>
      <c r="BJ148" s="401"/>
      <c r="BK148" s="400"/>
      <c r="BL148" s="401"/>
      <c r="BM148" s="400"/>
      <c r="BN148" s="401"/>
      <c r="BO148" s="400"/>
      <c r="BP148" s="401"/>
      <c r="BQ148" s="400"/>
      <c r="BR148" s="401"/>
      <c r="BS148" s="400"/>
      <c r="BT148" s="401"/>
      <c r="BU148" s="400"/>
      <c r="BV148" s="401"/>
      <c r="BW148" s="400"/>
      <c r="BX148" s="401"/>
      <c r="BY148" s="400"/>
      <c r="BZ148" s="401"/>
      <c r="CA148" s="400"/>
      <c r="CB148" s="401"/>
      <c r="CC148" s="400"/>
      <c r="CD148" s="401"/>
      <c r="CE148" s="400"/>
      <c r="CF148" s="401"/>
      <c r="CG148" s="400"/>
      <c r="CH148" s="401"/>
      <c r="CI148" s="400"/>
      <c r="CJ148" s="401"/>
      <c r="CK148" s="400"/>
      <c r="CL148" s="401"/>
      <c r="CM148" s="400"/>
      <c r="CN148" s="401"/>
      <c r="CO148" s="400"/>
      <c r="CP148" s="401"/>
      <c r="CQ148" s="400"/>
      <c r="CR148" s="401"/>
      <c r="CS148" s="400"/>
      <c r="CT148" s="401"/>
      <c r="CU148" s="400"/>
      <c r="CV148" s="401"/>
      <c r="CW148" s="400"/>
      <c r="CX148" s="401"/>
      <c r="CY148" s="400"/>
      <c r="CZ148" s="401"/>
      <c r="DA148" s="400"/>
      <c r="DB148" s="401"/>
      <c r="DC148" s="400"/>
      <c r="DD148" s="401"/>
      <c r="DE148" s="400"/>
      <c r="DF148" s="401"/>
      <c r="DG148" s="400"/>
      <c r="DH148" s="401"/>
      <c r="DI148" s="400"/>
      <c r="DJ148" s="401"/>
      <c r="DK148" s="400"/>
      <c r="DL148" s="401"/>
      <c r="DM148" s="400"/>
      <c r="DN148" s="401"/>
      <c r="DO148" s="400"/>
      <c r="DP148" s="401"/>
      <c r="DQ148" s="400"/>
      <c r="DR148" s="401"/>
      <c r="DS148" s="400"/>
      <c r="DT148" s="401"/>
      <c r="DU148" s="400"/>
      <c r="DV148" s="401"/>
      <c r="DW148" s="400"/>
      <c r="DX148" s="401"/>
      <c r="DY148" s="400"/>
      <c r="DZ148" s="401"/>
      <c r="EA148" s="400"/>
      <c r="EB148" s="401"/>
      <c r="EC148" s="400"/>
      <c r="ED148" s="401"/>
      <c r="EE148" s="400"/>
      <c r="EF148" s="401"/>
      <c r="EG148" s="400"/>
      <c r="EH148" s="401"/>
      <c r="EI148" s="400"/>
      <c r="EJ148" s="447"/>
      <c r="EK148" s="511"/>
      <c r="EL148" s="514"/>
      <c r="EM148" s="448"/>
      <c r="EN148" s="344"/>
      <c r="EO148" s="345"/>
      <c r="EP148" s="171">
        <f t="shared" si="168"/>
        <v>0</v>
      </c>
      <c r="EQ148" s="171">
        <f t="shared" si="169"/>
        <v>0</v>
      </c>
      <c r="ER148" s="171">
        <f t="shared" si="170"/>
        <v>0</v>
      </c>
      <c r="ES148" s="171">
        <f t="shared" si="171"/>
        <v>0</v>
      </c>
      <c r="ET148" s="171">
        <f t="shared" si="172"/>
        <v>0</v>
      </c>
      <c r="EU148" s="171">
        <f t="shared" si="173"/>
        <v>0</v>
      </c>
      <c r="EV148" s="172">
        <f t="shared" si="174"/>
        <v>0</v>
      </c>
      <c r="EW148" s="125"/>
      <c r="EX148" s="248">
        <f t="shared" si="181"/>
        <v>0</v>
      </c>
      <c r="EY148" s="174">
        <f>(L148*regular)+(M148*Cadeirantee)</f>
        <v>0</v>
      </c>
      <c r="EZ148" s="249">
        <f>SUMIF(FG148:GJ148,"&gt;0")</f>
        <v>0</v>
      </c>
      <c r="FA148" s="249">
        <f>SUMIF(FG148:GJ148,"&lt;0")+SUMIF(GN148:HP148,"&lt;0")</f>
        <v>0</v>
      </c>
      <c r="FB148" s="174">
        <v>0</v>
      </c>
      <c r="FC148" s="126">
        <f>N148*km*'VALORES TABELA'!$B$13</f>
        <v>0</v>
      </c>
      <c r="FD148" s="250">
        <f t="shared" si="182"/>
        <v>0</v>
      </c>
      <c r="FE148" s="105"/>
      <c r="FF148" s="108"/>
      <c r="FG148" s="108"/>
      <c r="FH148" s="108"/>
      <c r="FI148" s="108"/>
      <c r="FJ148" s="108"/>
      <c r="FK148" s="108"/>
      <c r="FL148" s="108"/>
      <c r="FM148" s="108"/>
      <c r="FN148" s="108"/>
      <c r="FO148" s="108"/>
      <c r="FP148" s="108"/>
      <c r="FQ148" s="108"/>
      <c r="FR148" s="108"/>
      <c r="FS148" s="108"/>
      <c r="FT148" s="108"/>
      <c r="FU148" s="108"/>
      <c r="FV148" s="108"/>
      <c r="FW148" s="108"/>
      <c r="FX148" s="108"/>
      <c r="FY148" s="108"/>
      <c r="FZ148" s="108"/>
      <c r="GA148" s="108"/>
      <c r="GB148" s="108"/>
      <c r="GC148" s="108"/>
      <c r="GD148" s="108"/>
      <c r="GE148" s="108"/>
      <c r="GF148" s="108"/>
      <c r="GG148" s="108"/>
      <c r="GH148" s="108"/>
      <c r="GI148" s="108"/>
      <c r="GJ148" s="108"/>
      <c r="GK148" s="251"/>
      <c r="GL148" s="103">
        <f t="shared" si="175"/>
        <v>0</v>
      </c>
      <c r="GM148" s="124"/>
      <c r="GN148" s="104"/>
      <c r="GO148" s="104"/>
      <c r="GP148" s="104"/>
      <c r="GQ148" s="104"/>
      <c r="GR148" s="104"/>
      <c r="GS148" s="104"/>
      <c r="GT148" s="104"/>
      <c r="GU148" s="104"/>
      <c r="GV148" s="104"/>
      <c r="GW148" s="104"/>
      <c r="GX148" s="104"/>
      <c r="GY148" s="104"/>
      <c r="GZ148" s="104"/>
      <c r="HA148" s="104"/>
      <c r="HB148" s="104"/>
      <c r="HC148" s="104"/>
      <c r="HD148" s="104"/>
      <c r="HE148" s="104"/>
      <c r="HF148" s="104"/>
      <c r="HG148" s="104"/>
      <c r="HH148" s="104"/>
      <c r="HI148" s="104"/>
      <c r="HJ148" s="104"/>
      <c r="HK148" s="104"/>
      <c r="HL148" s="104"/>
      <c r="HM148" s="104"/>
      <c r="HN148" s="104"/>
      <c r="HO148" s="104"/>
      <c r="HP148" s="104"/>
      <c r="HQ148" s="64"/>
      <c r="HR148" s="64"/>
      <c r="HS148" s="64"/>
      <c r="HT148" s="64"/>
      <c r="HU148" s="64"/>
      <c r="HV148" s="64"/>
      <c r="HW148" s="105"/>
      <c r="HX148" s="64"/>
      <c r="HY148" s="280">
        <f t="shared" si="183"/>
        <v>0</v>
      </c>
      <c r="HZ148" s="280">
        <f t="shared" si="184"/>
        <v>0</v>
      </c>
      <c r="IA148" s="280">
        <f t="shared" si="185"/>
        <v>0</v>
      </c>
      <c r="IB148" s="64"/>
      <c r="IC148" s="64"/>
    </row>
    <row r="149" spans="1:237" s="106" customFormat="1" ht="22.5" customHeight="1" x14ac:dyDescent="0.25">
      <c r="A149" s="368" t="s">
        <v>3306</v>
      </c>
      <c r="B149" s="369" t="s">
        <v>3307</v>
      </c>
      <c r="C149" s="375" t="s">
        <v>3191</v>
      </c>
      <c r="D149" s="371" t="s">
        <v>3308</v>
      </c>
      <c r="E149" s="371" t="s">
        <v>3309</v>
      </c>
      <c r="F149" s="376" t="s">
        <v>3181</v>
      </c>
      <c r="G149" s="376" t="s">
        <v>3182</v>
      </c>
      <c r="H149" s="373" t="s">
        <v>1359</v>
      </c>
      <c r="I149" s="374" t="s">
        <v>1359</v>
      </c>
      <c r="J149" s="421" t="s">
        <v>3183</v>
      </c>
      <c r="K149" s="423" t="s">
        <v>3187</v>
      </c>
      <c r="L149" s="329">
        <f>CONTINUA!BV149</f>
        <v>0</v>
      </c>
      <c r="M149" s="329">
        <f>CONTINUA!BW149</f>
        <v>0</v>
      </c>
      <c r="N149" s="657"/>
      <c r="O149" s="658" t="s">
        <v>3354</v>
      </c>
      <c r="P149" s="659">
        <v>0</v>
      </c>
      <c r="Q149" s="400"/>
      <c r="R149" s="401"/>
      <c r="S149" s="400"/>
      <c r="T149" s="401"/>
      <c r="U149" s="400"/>
      <c r="V149" s="401"/>
      <c r="W149" s="400"/>
      <c r="X149" s="401"/>
      <c r="Y149" s="400"/>
      <c r="Z149" s="401"/>
      <c r="AA149" s="400"/>
      <c r="AB149" s="401"/>
      <c r="AC149" s="400"/>
      <c r="AD149" s="401"/>
      <c r="AE149" s="400"/>
      <c r="AF149" s="401"/>
      <c r="AG149" s="400"/>
      <c r="AH149" s="401"/>
      <c r="AI149" s="400"/>
      <c r="AJ149" s="401"/>
      <c r="AK149" s="400"/>
      <c r="AL149" s="401"/>
      <c r="AM149" s="400"/>
      <c r="AN149" s="401"/>
      <c r="AO149" s="400"/>
      <c r="AP149" s="401"/>
      <c r="AQ149" s="400"/>
      <c r="AR149" s="401"/>
      <c r="AS149" s="400"/>
      <c r="AT149" s="401"/>
      <c r="AU149" s="400"/>
      <c r="AV149" s="401"/>
      <c r="AW149" s="400"/>
      <c r="AX149" s="401"/>
      <c r="AY149" s="400"/>
      <c r="AZ149" s="401"/>
      <c r="BA149" s="400"/>
      <c r="BB149" s="401"/>
      <c r="BC149" s="400"/>
      <c r="BD149" s="401"/>
      <c r="BE149" s="400"/>
      <c r="BF149" s="401"/>
      <c r="BG149" s="400"/>
      <c r="BH149" s="401"/>
      <c r="BI149" s="400"/>
      <c r="BJ149" s="401"/>
      <c r="BK149" s="400"/>
      <c r="BL149" s="401"/>
      <c r="BM149" s="400"/>
      <c r="BN149" s="401"/>
      <c r="BO149" s="400"/>
      <c r="BP149" s="401"/>
      <c r="BQ149" s="400"/>
      <c r="BR149" s="401"/>
      <c r="BS149" s="400"/>
      <c r="BT149" s="401"/>
      <c r="BU149" s="400"/>
      <c r="BV149" s="401"/>
      <c r="BW149" s="400"/>
      <c r="BX149" s="401"/>
      <c r="BY149" s="400"/>
      <c r="BZ149" s="401"/>
      <c r="CA149" s="400"/>
      <c r="CB149" s="401"/>
      <c r="CC149" s="400"/>
      <c r="CD149" s="401"/>
      <c r="CE149" s="400"/>
      <c r="CF149" s="401"/>
      <c r="CG149" s="400"/>
      <c r="CH149" s="401"/>
      <c r="CI149" s="400"/>
      <c r="CJ149" s="401"/>
      <c r="CK149" s="400"/>
      <c r="CL149" s="401"/>
      <c r="CM149" s="400"/>
      <c r="CN149" s="401"/>
      <c r="CO149" s="400"/>
      <c r="CP149" s="401"/>
      <c r="CQ149" s="400"/>
      <c r="CR149" s="401"/>
      <c r="CS149" s="400"/>
      <c r="CT149" s="401"/>
      <c r="CU149" s="400"/>
      <c r="CV149" s="401"/>
      <c r="CW149" s="400"/>
      <c r="CX149" s="401"/>
      <c r="CY149" s="400"/>
      <c r="CZ149" s="401"/>
      <c r="DA149" s="400"/>
      <c r="DB149" s="401"/>
      <c r="DC149" s="400"/>
      <c r="DD149" s="401"/>
      <c r="DE149" s="400"/>
      <c r="DF149" s="401"/>
      <c r="DG149" s="400"/>
      <c r="DH149" s="401"/>
      <c r="DI149" s="400"/>
      <c r="DJ149" s="401"/>
      <c r="DK149" s="400"/>
      <c r="DL149" s="401"/>
      <c r="DM149" s="400"/>
      <c r="DN149" s="401"/>
      <c r="DO149" s="400"/>
      <c r="DP149" s="401"/>
      <c r="DQ149" s="400"/>
      <c r="DR149" s="401"/>
      <c r="DS149" s="400"/>
      <c r="DT149" s="401"/>
      <c r="DU149" s="400"/>
      <c r="DV149" s="401"/>
      <c r="DW149" s="400"/>
      <c r="DX149" s="401"/>
      <c r="DY149" s="400"/>
      <c r="DZ149" s="401"/>
      <c r="EA149" s="400"/>
      <c r="EB149" s="401"/>
      <c r="EC149" s="400"/>
      <c r="ED149" s="401"/>
      <c r="EE149" s="400"/>
      <c r="EF149" s="401"/>
      <c r="EG149" s="400"/>
      <c r="EH149" s="401"/>
      <c r="EI149" s="400"/>
      <c r="EJ149" s="447"/>
      <c r="EK149" s="511"/>
      <c r="EL149" s="514"/>
      <c r="EM149" s="448"/>
      <c r="EN149" s="344"/>
      <c r="EO149" s="345"/>
      <c r="EP149" s="171">
        <f t="shared" si="168"/>
        <v>0</v>
      </c>
      <c r="EQ149" s="171">
        <f t="shared" si="169"/>
        <v>0</v>
      </c>
      <c r="ER149" s="171">
        <f t="shared" si="170"/>
        <v>0</v>
      </c>
      <c r="ES149" s="171">
        <f t="shared" si="171"/>
        <v>0</v>
      </c>
      <c r="ET149" s="171">
        <f t="shared" si="172"/>
        <v>0</v>
      </c>
      <c r="EU149" s="171">
        <f t="shared" si="173"/>
        <v>0</v>
      </c>
      <c r="EV149" s="172">
        <f t="shared" si="174"/>
        <v>0</v>
      </c>
      <c r="EW149" s="127"/>
      <c r="EX149" s="248">
        <f t="shared" si="181"/>
        <v>0</v>
      </c>
      <c r="EY149" s="174">
        <f>(L149*regular)+(M149*Cadeirantee)</f>
        <v>0</v>
      </c>
      <c r="EZ149" s="249">
        <f>SUMIF(FG149:GJ149,"&gt;0")</f>
        <v>0</v>
      </c>
      <c r="FA149" s="249">
        <f>SUMIF(FG149:GJ149,"&lt;0")+SUMIF(GN149:HP149,"&lt;0")</f>
        <v>0</v>
      </c>
      <c r="FB149" s="174">
        <v>0</v>
      </c>
      <c r="FC149" s="126">
        <f>N149*km*'VALORES TABELA'!$B$13</f>
        <v>0</v>
      </c>
      <c r="FD149" s="250">
        <f t="shared" si="182"/>
        <v>0</v>
      </c>
      <c r="FE149" s="105"/>
      <c r="FF149" s="118"/>
      <c r="FG149" s="118"/>
      <c r="FH149" s="118"/>
      <c r="FI149" s="118"/>
      <c r="FJ149" s="118"/>
      <c r="FK149" s="118"/>
      <c r="FL149" s="118"/>
      <c r="FM149" s="118"/>
      <c r="FN149" s="118"/>
      <c r="FO149" s="118"/>
      <c r="FP149" s="118"/>
      <c r="FQ149" s="118"/>
      <c r="FR149" s="118"/>
      <c r="FS149" s="118"/>
      <c r="FT149" s="118"/>
      <c r="FU149" s="118"/>
      <c r="FV149" s="118"/>
      <c r="FW149" s="118"/>
      <c r="FX149" s="118"/>
      <c r="FY149" s="118"/>
      <c r="FZ149" s="118"/>
      <c r="GA149" s="118"/>
      <c r="GB149" s="118"/>
      <c r="GC149" s="118"/>
      <c r="GD149" s="118"/>
      <c r="GE149" s="118"/>
      <c r="GF149" s="118"/>
      <c r="GG149" s="118"/>
      <c r="GH149" s="118"/>
      <c r="GI149" s="118"/>
      <c r="GJ149" s="118"/>
      <c r="GK149" s="252"/>
      <c r="GL149" s="103">
        <f t="shared" si="175"/>
        <v>0</v>
      </c>
      <c r="GM149" s="124"/>
      <c r="GN149" s="104"/>
      <c r="GO149" s="104"/>
      <c r="GP149" s="104"/>
      <c r="GQ149" s="104"/>
      <c r="GR149" s="104"/>
      <c r="GS149" s="104"/>
      <c r="GT149" s="104"/>
      <c r="GU149" s="104"/>
      <c r="GV149" s="104"/>
      <c r="GW149" s="104"/>
      <c r="GX149" s="104"/>
      <c r="GY149" s="104"/>
      <c r="GZ149" s="104"/>
      <c r="HA149" s="104"/>
      <c r="HB149" s="104"/>
      <c r="HC149" s="104"/>
      <c r="HD149" s="104"/>
      <c r="HE149" s="104"/>
      <c r="HF149" s="104"/>
      <c r="HG149" s="104"/>
      <c r="HH149" s="104"/>
      <c r="HI149" s="104"/>
      <c r="HJ149" s="104"/>
      <c r="HK149" s="104"/>
      <c r="HL149" s="104"/>
      <c r="HM149" s="104"/>
      <c r="HN149" s="104"/>
      <c r="HO149" s="104"/>
      <c r="HP149" s="104"/>
      <c r="HQ149" s="64"/>
      <c r="HR149" s="65"/>
      <c r="HS149" s="65"/>
      <c r="HT149" s="65"/>
      <c r="HU149" s="65"/>
      <c r="HV149" s="65"/>
      <c r="HW149" s="105"/>
      <c r="HX149" s="65"/>
      <c r="HY149" s="280">
        <f t="shared" si="183"/>
        <v>0</v>
      </c>
      <c r="HZ149" s="280">
        <f t="shared" si="184"/>
        <v>0</v>
      </c>
      <c r="IA149" s="280">
        <f t="shared" si="185"/>
        <v>0</v>
      </c>
      <c r="IB149" s="65"/>
      <c r="IC149" s="65"/>
    </row>
    <row r="150" spans="1:237" s="106" customFormat="1" ht="22.5" customHeight="1" thickBot="1" x14ac:dyDescent="0.3">
      <c r="A150" s="377" t="s">
        <v>3306</v>
      </c>
      <c r="B150" s="378" t="s">
        <v>3307</v>
      </c>
      <c r="C150" s="379" t="s">
        <v>3191</v>
      </c>
      <c r="D150" s="380" t="s">
        <v>3308</v>
      </c>
      <c r="E150" s="380" t="s">
        <v>3309</v>
      </c>
      <c r="F150" s="381" t="s">
        <v>3181</v>
      </c>
      <c r="G150" s="381" t="s">
        <v>3182</v>
      </c>
      <c r="H150" s="382" t="s">
        <v>1359</v>
      </c>
      <c r="I150" s="383" t="s">
        <v>1359</v>
      </c>
      <c r="J150" s="421" t="s">
        <v>3183</v>
      </c>
      <c r="K150" s="424" t="s">
        <v>60</v>
      </c>
      <c r="L150" s="329">
        <f>CONTINUA!BV150</f>
        <v>0</v>
      </c>
      <c r="M150" s="329">
        <f>CONTINUA!BW150</f>
        <v>0</v>
      </c>
      <c r="N150" s="657"/>
      <c r="O150" s="658" t="s">
        <v>3354</v>
      </c>
      <c r="P150" s="659">
        <v>0</v>
      </c>
      <c r="Q150" s="400"/>
      <c r="R150" s="401"/>
      <c r="S150" s="400"/>
      <c r="T150" s="401"/>
      <c r="U150" s="400"/>
      <c r="V150" s="401"/>
      <c r="W150" s="400"/>
      <c r="X150" s="401"/>
      <c r="Y150" s="400"/>
      <c r="Z150" s="401"/>
      <c r="AA150" s="400"/>
      <c r="AB150" s="401"/>
      <c r="AC150" s="400"/>
      <c r="AD150" s="401"/>
      <c r="AE150" s="400"/>
      <c r="AF150" s="401"/>
      <c r="AG150" s="400"/>
      <c r="AH150" s="401"/>
      <c r="AI150" s="400"/>
      <c r="AJ150" s="401"/>
      <c r="AK150" s="400"/>
      <c r="AL150" s="401"/>
      <c r="AM150" s="400"/>
      <c r="AN150" s="401"/>
      <c r="AO150" s="400"/>
      <c r="AP150" s="401"/>
      <c r="AQ150" s="400"/>
      <c r="AR150" s="401"/>
      <c r="AS150" s="400"/>
      <c r="AT150" s="401"/>
      <c r="AU150" s="400"/>
      <c r="AV150" s="401"/>
      <c r="AW150" s="400"/>
      <c r="AX150" s="401"/>
      <c r="AY150" s="400"/>
      <c r="AZ150" s="401"/>
      <c r="BA150" s="400"/>
      <c r="BB150" s="401"/>
      <c r="BC150" s="400"/>
      <c r="BD150" s="401"/>
      <c r="BE150" s="400"/>
      <c r="BF150" s="401"/>
      <c r="BG150" s="400"/>
      <c r="BH150" s="401"/>
      <c r="BI150" s="400"/>
      <c r="BJ150" s="401"/>
      <c r="BK150" s="400"/>
      <c r="BL150" s="401"/>
      <c r="BM150" s="400"/>
      <c r="BN150" s="401"/>
      <c r="BO150" s="400"/>
      <c r="BP150" s="401"/>
      <c r="BQ150" s="400"/>
      <c r="BR150" s="401"/>
      <c r="BS150" s="400"/>
      <c r="BT150" s="401"/>
      <c r="BU150" s="400"/>
      <c r="BV150" s="401"/>
      <c r="BW150" s="400"/>
      <c r="BX150" s="401"/>
      <c r="BY150" s="400"/>
      <c r="BZ150" s="401"/>
      <c r="CA150" s="400"/>
      <c r="CB150" s="401"/>
      <c r="CC150" s="400"/>
      <c r="CD150" s="401"/>
      <c r="CE150" s="400"/>
      <c r="CF150" s="401"/>
      <c r="CG150" s="400"/>
      <c r="CH150" s="401"/>
      <c r="CI150" s="400"/>
      <c r="CJ150" s="401"/>
      <c r="CK150" s="400"/>
      <c r="CL150" s="401"/>
      <c r="CM150" s="400"/>
      <c r="CN150" s="401"/>
      <c r="CO150" s="400"/>
      <c r="CP150" s="401"/>
      <c r="CQ150" s="400"/>
      <c r="CR150" s="401"/>
      <c r="CS150" s="400"/>
      <c r="CT150" s="401"/>
      <c r="CU150" s="400"/>
      <c r="CV150" s="401"/>
      <c r="CW150" s="400"/>
      <c r="CX150" s="401"/>
      <c r="CY150" s="400"/>
      <c r="CZ150" s="401"/>
      <c r="DA150" s="400"/>
      <c r="DB150" s="401"/>
      <c r="DC150" s="400"/>
      <c r="DD150" s="401"/>
      <c r="DE150" s="400"/>
      <c r="DF150" s="401"/>
      <c r="DG150" s="400"/>
      <c r="DH150" s="401"/>
      <c r="DI150" s="400"/>
      <c r="DJ150" s="401"/>
      <c r="DK150" s="400"/>
      <c r="DL150" s="401"/>
      <c r="DM150" s="400"/>
      <c r="DN150" s="401"/>
      <c r="DO150" s="400"/>
      <c r="DP150" s="401"/>
      <c r="DQ150" s="400"/>
      <c r="DR150" s="401"/>
      <c r="DS150" s="400"/>
      <c r="DT150" s="401"/>
      <c r="DU150" s="400"/>
      <c r="DV150" s="401"/>
      <c r="DW150" s="400"/>
      <c r="DX150" s="401"/>
      <c r="DY150" s="400"/>
      <c r="DZ150" s="401"/>
      <c r="EA150" s="400"/>
      <c r="EB150" s="401"/>
      <c r="EC150" s="400"/>
      <c r="ED150" s="401"/>
      <c r="EE150" s="400"/>
      <c r="EF150" s="401"/>
      <c r="EG150" s="400"/>
      <c r="EH150" s="401"/>
      <c r="EI150" s="400"/>
      <c r="EJ150" s="447"/>
      <c r="EK150" s="512"/>
      <c r="EL150" s="515"/>
      <c r="EM150" s="450"/>
      <c r="EN150" s="348"/>
      <c r="EO150" s="348"/>
      <c r="EP150" s="179">
        <f t="shared" si="168"/>
        <v>0</v>
      </c>
      <c r="EQ150" s="179">
        <f t="shared" si="169"/>
        <v>0</v>
      </c>
      <c r="ER150" s="179">
        <f t="shared" si="170"/>
        <v>0</v>
      </c>
      <c r="ES150" s="179">
        <f t="shared" si="171"/>
        <v>0</v>
      </c>
      <c r="ET150" s="179">
        <f t="shared" si="172"/>
        <v>0</v>
      </c>
      <c r="EU150" s="179">
        <f t="shared" si="173"/>
        <v>0</v>
      </c>
      <c r="EV150" s="172">
        <f t="shared" si="174"/>
        <v>0</v>
      </c>
      <c r="EW150" s="253"/>
      <c r="EX150" s="254">
        <v>0</v>
      </c>
      <c r="EY150" s="180">
        <v>0</v>
      </c>
      <c r="EZ150" s="255">
        <v>0</v>
      </c>
      <c r="FA150" s="255">
        <v>0</v>
      </c>
      <c r="FB150" s="180">
        <f>SUM(FF150:GI150)/2</f>
        <v>0</v>
      </c>
      <c r="FC150" s="256">
        <f>N150*km*'VALORES TABELA'!$B$13</f>
        <v>0</v>
      </c>
      <c r="FD150" s="250">
        <f t="shared" si="182"/>
        <v>0</v>
      </c>
      <c r="FE150" s="257"/>
      <c r="FF150" s="181">
        <f>((Q150+S150)*Percapita)+((R150+T150)*Cadeirante)</f>
        <v>0</v>
      </c>
      <c r="FG150" s="181">
        <f>((U150+W150)*Percapita/30*FG$4)+((V150+X150)*Cadeirante/30*FG$4)</f>
        <v>0</v>
      </c>
      <c r="FH150" s="181">
        <f>((Y150+AA150)*Percapita/30*FH$4)+((Z150+AB150)*Cadeirante/30*FH$4)</f>
        <v>0</v>
      </c>
      <c r="FI150" s="181">
        <f>((AC150+AE150)*Percapita/30*FI$4)+((AD150+AF150)*Cadeirante/30*FI$4)</f>
        <v>0</v>
      </c>
      <c r="FJ150" s="181">
        <f>((AG150+AI150)*Percapita/30*FJ$4)+((AH150+AJ150)*Cadeirante/30*FJ$4)</f>
        <v>0</v>
      </c>
      <c r="FK150" s="181">
        <f>((AK150+AM150)*Percapita/30*FK$4)+((AL150+AN150)*Cadeirante/30*FK$4)</f>
        <v>0</v>
      </c>
      <c r="FL150" s="181">
        <f>((AO150+AQ150)*Percapita/30*FL$4)+((AP150+AR150)*Cadeirante/30*FL$4)</f>
        <v>0</v>
      </c>
      <c r="FM150" s="181">
        <f>((AS150+AU150)*Percapita/30*FM$4)+((AT150+AV150)*Cadeirante/30*FM$4)</f>
        <v>0</v>
      </c>
      <c r="FN150" s="181">
        <f>((AW150+AY150)*Percapita/30*FN$4)+((AX150+AZ150)*Cadeirante/30*FN$4)</f>
        <v>0</v>
      </c>
      <c r="FO150" s="181">
        <f>((BA150+BC150)*Percapita/30*FO$4)+((BB150+BD150)*Cadeirante/30*FO$4)</f>
        <v>0</v>
      </c>
      <c r="FP150" s="181">
        <f>((BE150+BG150)*Percapita/30*FP$4)+((BF150+BH150)*Cadeirante/30*FP$4)</f>
        <v>0</v>
      </c>
      <c r="FQ150" s="181">
        <f>((BI150+BK150)*Percapita/30*FQ$4)+((BJ150+BL150)*Cadeirante/30*FQ$4)</f>
        <v>0</v>
      </c>
      <c r="FR150" s="181">
        <f>((BM150+BO150)*Percapita/30*FR$4)+((BN150+BP150)*Cadeirante/30*FR$4)</f>
        <v>0</v>
      </c>
      <c r="FS150" s="181">
        <f>((BQ150+BS150)*Percapita/30*FS$4)+((BR150+BT150)*Cadeirante/30*FS$4)</f>
        <v>0</v>
      </c>
      <c r="FT150" s="181">
        <f>((BU150+BW150)*Percapita/30*FT$4)+((BV150+BX150)*Cadeirante/30*FT$4)</f>
        <v>0</v>
      </c>
      <c r="FU150" s="181">
        <f>((BY150+CA150)*Percapita/30*FU$4)+((BZ150+CB150)*Cadeirante/30*FU$4)</f>
        <v>0</v>
      </c>
      <c r="FV150" s="181">
        <f>((CC150+CE150)*Percapita/30*FV$4)+((CD150+CF150)*Cadeirante/30*FV$4)</f>
        <v>0</v>
      </c>
      <c r="FW150" s="181">
        <f>((CG150+CI150)*Percapita/30*FW$4)+((CI150+CK150)*Cadeirante/30*FW$4)</f>
        <v>0</v>
      </c>
      <c r="FX150" s="181">
        <f>((CK150+CM150)*Percapita/30*FX$4)+((CL150+CN150)*Cadeirante/30*FX$4)</f>
        <v>0</v>
      </c>
      <c r="FY150" s="181">
        <f>((CO150+CQ150)*Percapita/30*FY$4)+((CP150+CR150)*Cadeirante/30*FY$4)</f>
        <v>0</v>
      </c>
      <c r="FZ150" s="181">
        <f>((CS150+CU150)*Percapita/30*FZ$4)+((CT150+CV150)*Cadeirante/30*FZ$4)</f>
        <v>0</v>
      </c>
      <c r="GA150" s="181">
        <f>((CW150+CY150)*Percapita/30*GA$4)+((CX150+CZ150)*Cadeirante/30*GA$4)</f>
        <v>0</v>
      </c>
      <c r="GB150" s="181">
        <f>((DA150+DC150)*Percapita/30*GB$4)+((DB150+DD150)*Cadeirante/30*GB$4)</f>
        <v>0</v>
      </c>
      <c r="GC150" s="181">
        <f>((DE150+DG150)*Percapita/30*GC$4)+((DF150+DH150)*Cadeirante/30*GC$4)</f>
        <v>0</v>
      </c>
      <c r="GD150" s="181">
        <f>((DI150+DK150)*Percapita/30*GD$4)+((DJ150+DL150)*Cadeirante/30*GD$4)</f>
        <v>0</v>
      </c>
      <c r="GE150" s="181">
        <f>((DM150+DO150)*Percapita/30*GE$4)+((DN150+DP150)*Cadeirante/30*GE$4)</f>
        <v>0</v>
      </c>
      <c r="GF150" s="181">
        <f>((DQ150+DS150)*Percapita/30*GF$4)+((DR150+DT150)*Cadeirante/30*GF$4)</f>
        <v>0</v>
      </c>
      <c r="GG150" s="181">
        <f>((DU150+DW150)*Percapita/30*GG$4)+((DV150+DX150)*Cadeirante/30*GG$4)</f>
        <v>0</v>
      </c>
      <c r="GH150" s="181">
        <f>((DY150+EA150)*Percapita/30*GH$4)+((DZ150+EB150)*Cadeirante/30*GH$4)</f>
        <v>0</v>
      </c>
      <c r="GI150" s="181">
        <f>((EC150+EE150)*Percapita/30*GI$4)+((ED150+EF150)*Cadeirante/30*GI$4)</f>
        <v>0</v>
      </c>
      <c r="GJ150" s="181">
        <f>((EG150+EI150)*Percapita)+((EH150+EJ150)*Cadeirante)</f>
        <v>0</v>
      </c>
      <c r="GK150" s="258"/>
      <c r="GL150" s="103">
        <f t="shared" si="175"/>
        <v>0</v>
      </c>
      <c r="GM150" s="124"/>
      <c r="GN150" s="182"/>
      <c r="GO150" s="182"/>
      <c r="GP150" s="182"/>
      <c r="GQ150" s="182"/>
      <c r="GR150" s="182"/>
      <c r="GS150" s="182"/>
      <c r="GT150" s="182"/>
      <c r="GU150" s="182"/>
      <c r="GV150" s="182"/>
      <c r="GW150" s="182"/>
      <c r="GX150" s="182"/>
      <c r="GY150" s="182"/>
      <c r="GZ150" s="182"/>
      <c r="HA150" s="182"/>
      <c r="HB150" s="182"/>
      <c r="HC150" s="182"/>
      <c r="HD150" s="182"/>
      <c r="HE150" s="182"/>
      <c r="HF150" s="182"/>
      <c r="HG150" s="182"/>
      <c r="HH150" s="182"/>
      <c r="HI150" s="182"/>
      <c r="HJ150" s="182"/>
      <c r="HK150" s="182"/>
      <c r="HL150" s="182"/>
      <c r="HM150" s="182"/>
      <c r="HN150" s="182"/>
      <c r="HO150" s="182"/>
      <c r="HP150" s="259"/>
      <c r="HQ150" s="64"/>
      <c r="HW150" s="257"/>
      <c r="HY150" s="280">
        <f t="shared" si="183"/>
        <v>0</v>
      </c>
      <c r="HZ150" s="280">
        <f t="shared" si="184"/>
        <v>0</v>
      </c>
      <c r="IA150" s="280">
        <f t="shared" si="185"/>
        <v>0</v>
      </c>
    </row>
    <row r="151" spans="1:237" s="106" customFormat="1" ht="22.5" customHeight="1" x14ac:dyDescent="0.25">
      <c r="A151" t="s">
        <v>3310</v>
      </c>
      <c r="B151" s="522" t="s">
        <v>3311</v>
      </c>
      <c r="C151" s="523">
        <v>4</v>
      </c>
      <c r="D151" s="524" t="s">
        <v>3312</v>
      </c>
      <c r="E151" s="524" t="s">
        <v>3313</v>
      </c>
      <c r="F151" s="525" t="s">
        <v>3181</v>
      </c>
      <c r="G151" s="525" t="s">
        <v>3182</v>
      </c>
      <c r="H151" s="350" t="s">
        <v>1360</v>
      </c>
      <c r="I151" s="351" t="s">
        <v>1360</v>
      </c>
      <c r="J151" s="409" t="s">
        <v>3183</v>
      </c>
      <c r="K151" s="410" t="s">
        <v>3184</v>
      </c>
      <c r="L151" s="329">
        <f>CONTINUA!BV151</f>
        <v>0</v>
      </c>
      <c r="M151" s="329">
        <f>CONTINUA!BW151</f>
        <v>0</v>
      </c>
      <c r="N151" s="657"/>
      <c r="O151" s="658" t="s">
        <v>3355</v>
      </c>
      <c r="P151" s="659">
        <v>0</v>
      </c>
      <c r="Q151" s="400"/>
      <c r="R151" s="401"/>
      <c r="S151" s="400"/>
      <c r="T151" s="401"/>
      <c r="U151" s="400"/>
      <c r="V151" s="401"/>
      <c r="W151" s="400"/>
      <c r="X151" s="401"/>
      <c r="Y151" s="400"/>
      <c r="Z151" s="401"/>
      <c r="AA151" s="400"/>
      <c r="AB151" s="401"/>
      <c r="AC151" s="400"/>
      <c r="AD151" s="401"/>
      <c r="AE151" s="400"/>
      <c r="AF151" s="401"/>
      <c r="AG151" s="400"/>
      <c r="AH151" s="401"/>
      <c r="AI151" s="400"/>
      <c r="AJ151" s="401"/>
      <c r="AK151" s="400"/>
      <c r="AL151" s="401"/>
      <c r="AM151" s="400"/>
      <c r="AN151" s="401"/>
      <c r="AO151" s="400"/>
      <c r="AP151" s="401"/>
      <c r="AQ151" s="400"/>
      <c r="AR151" s="401"/>
      <c r="AS151" s="400"/>
      <c r="AT151" s="401"/>
      <c r="AU151" s="400"/>
      <c r="AV151" s="401"/>
      <c r="AW151" s="400"/>
      <c r="AX151" s="401"/>
      <c r="AY151" s="400"/>
      <c r="AZ151" s="401"/>
      <c r="BA151" s="400"/>
      <c r="BB151" s="401"/>
      <c r="BC151" s="400"/>
      <c r="BD151" s="401"/>
      <c r="BE151" s="400"/>
      <c r="BF151" s="401"/>
      <c r="BG151" s="400"/>
      <c r="BH151" s="401"/>
      <c r="BI151" s="400"/>
      <c r="BJ151" s="401"/>
      <c r="BK151" s="400"/>
      <c r="BL151" s="401"/>
      <c r="BM151" s="400"/>
      <c r="BN151" s="401"/>
      <c r="BO151" s="400"/>
      <c r="BP151" s="401"/>
      <c r="BQ151" s="400"/>
      <c r="BR151" s="401"/>
      <c r="BS151" s="400"/>
      <c r="BT151" s="401"/>
      <c r="BU151" s="400"/>
      <c r="BV151" s="401"/>
      <c r="BW151" s="400"/>
      <c r="BX151" s="401"/>
      <c r="BY151" s="400"/>
      <c r="BZ151" s="401"/>
      <c r="CA151" s="400"/>
      <c r="CB151" s="401"/>
      <c r="CC151" s="400"/>
      <c r="CD151" s="401"/>
      <c r="CE151" s="400"/>
      <c r="CF151" s="401"/>
      <c r="CG151" s="400"/>
      <c r="CH151" s="401"/>
      <c r="CI151" s="400"/>
      <c r="CJ151" s="401"/>
      <c r="CK151" s="400"/>
      <c r="CL151" s="401"/>
      <c r="CM151" s="400"/>
      <c r="CN151" s="401"/>
      <c r="CO151" s="400"/>
      <c r="CP151" s="401"/>
      <c r="CQ151" s="400"/>
      <c r="CR151" s="401"/>
      <c r="CS151" s="400"/>
      <c r="CT151" s="401"/>
      <c r="CU151" s="400"/>
      <c r="CV151" s="401"/>
      <c r="CW151" s="400"/>
      <c r="CX151" s="401"/>
      <c r="CY151" s="400"/>
      <c r="CZ151" s="401"/>
      <c r="DA151" s="400"/>
      <c r="DB151" s="401"/>
      <c r="DC151" s="400"/>
      <c r="DD151" s="401"/>
      <c r="DE151" s="400"/>
      <c r="DF151" s="401"/>
      <c r="DG151" s="400"/>
      <c r="DH151" s="401"/>
      <c r="DI151" s="400"/>
      <c r="DJ151" s="401"/>
      <c r="DK151" s="400"/>
      <c r="DL151" s="401"/>
      <c r="DM151" s="400"/>
      <c r="DN151" s="401"/>
      <c r="DO151" s="400"/>
      <c r="DP151" s="401"/>
      <c r="DQ151" s="400"/>
      <c r="DR151" s="401"/>
      <c r="DS151" s="400"/>
      <c r="DT151" s="401"/>
      <c r="DU151" s="400"/>
      <c r="DV151" s="401"/>
      <c r="DW151" s="400"/>
      <c r="DX151" s="401"/>
      <c r="DY151" s="400"/>
      <c r="DZ151" s="401"/>
      <c r="EA151" s="400"/>
      <c r="EB151" s="401"/>
      <c r="EC151" s="400"/>
      <c r="ED151" s="401"/>
      <c r="EE151" s="400"/>
      <c r="EF151" s="401"/>
      <c r="EG151" s="400"/>
      <c r="EH151" s="401"/>
      <c r="EI151" s="400"/>
      <c r="EJ151" s="447"/>
      <c r="EK151" s="510"/>
      <c r="EL151" s="513"/>
      <c r="EM151" s="520"/>
      <c r="EN151" s="520"/>
      <c r="EO151" s="520"/>
      <c r="EP151" s="171">
        <f t="shared" si="168"/>
        <v>0</v>
      </c>
      <c r="EQ151" s="171">
        <f t="shared" si="169"/>
        <v>0</v>
      </c>
      <c r="ER151" s="171">
        <f t="shared" si="170"/>
        <v>0</v>
      </c>
      <c r="ES151" s="171">
        <f t="shared" si="171"/>
        <v>0</v>
      </c>
      <c r="ET151" s="171">
        <f t="shared" si="172"/>
        <v>0</v>
      </c>
      <c r="EU151" s="171">
        <f t="shared" si="173"/>
        <v>0</v>
      </c>
      <c r="EV151" s="172">
        <f t="shared" si="174"/>
        <v>0</v>
      </c>
      <c r="EW151" s="367">
        <f>IF(C151=4,IF(MAX(Q151:EJ153)&gt;0,(Especiall/30*(IF(($G151-$F151)=($G$5-$F$5),30,IF(DAY($G151)=31,($G151-$F151),($G151-$F151)+1)))),0),0)</f>
        <v>11465.63</v>
      </c>
      <c r="EX151" s="248">
        <f t="shared" ref="EX151:EX154" si="186">FF151</f>
        <v>5393.22</v>
      </c>
      <c r="EY151" s="174">
        <f>(L151*regular)+(M151*Cadeirantee)</f>
        <v>0</v>
      </c>
      <c r="EZ151" s="249">
        <f>SUMIF(FG151:GJ151,"&gt;0")</f>
        <v>0</v>
      </c>
      <c r="FA151" s="249">
        <f>SUMIF(FG151:GJ151,"&lt;0")+SUMIF(GN151:HP151,"&lt;0")</f>
        <v>0</v>
      </c>
      <c r="FB151" s="174">
        <v>0</v>
      </c>
      <c r="FC151" s="175">
        <f>N151*km*'VALORES TABELA'!$B$13</f>
        <v>0</v>
      </c>
      <c r="FD151" s="250">
        <f>GL151</f>
        <v>0</v>
      </c>
      <c r="FE151" s="176">
        <f>(EW151+EW152+EW153+EW154+EX151+EX152+EX153+EX154+EY151+EY152+EY153+EY154+EY155+EZ151+EZ152+EZ153+EZ154+FA151+FA152+FA153+FA154+FC151+FC152+FC153+FC154+HY151-HZ151-IA151+FD151+FD152+FD153+FD154+FB155)</f>
        <v>16858.849999999999</v>
      </c>
      <c r="FF151" s="177">
        <f>IF(C151=4,SUM(Q151+Q152+Q153+S151+S152+S153)*Percapita/30*FF$4+(R151+R152+R153+T151+T152+T153)*Cadeirante/30*FF$4,IF(C151=3,IF(Q154+S154=10,Fixo/30*FF$4+(Q151+Q152+Q153+S151+S152+S153)*Percapita/30*FF$4+(R154+T154)*Cadeirante/30*FF$4,IF(Q154+S154&lt;=9,(Q154+S154)*Crechee/30*FF$4)+(R154+T154)*Cadeirante/30*FF$4+(Q151+Q152+Q153+S151+S152+S153)*Percapita/30*FF$4)+IF(Q154+S154&gt;=11,Fixo/30*FF$4+(Q154+S154-10)*Crechee/30*FF$4,0),IF(C151=2,IF(R151+R152+R153+R154+T151+T152+T153+T154=1,Cadeirante/30*FF$4,IF(R151+R152+R153+R154+T151+T152+T153+T154=2,Fixo/30*FF$4,IF(R151+R152+R153+R154+T151+T152+T153+T154&gt;2,Fixo/30*FF$4+(R151+R152+R153+R154+T151+T152+T153+T154-2)*Cadeirante/30*FF$4)))+(Q151+Q152+Q153+S151+S152+S153)*Percapita/30*FF$4+(Q154+S154)*Crechee/30*FF$4,IF(C151=1,IF(Q151+Q152+Q153+R151+R152+R153+S151+S152+S153+T151+T152+T153&lt;=15,(Q151+Q152+Q153+S151+S152+S153)*Percapita/30*FF$4,IF(Q151+Q152+Q153+R151+R152+R153+S151+S152+S153+T151+T152+T153&gt;=16,Fixo/30*FF$4+(Q151+Q152+Q153+R151+R152+R153+S151+S152+S153+T151+T152-16)*Percapita/30*FF$4))))))</f>
        <v>5393.22</v>
      </c>
      <c r="FG151" s="177">
        <f>IF(C151=4,SUM(U151+U152+U153+W151+W152+W153)*Percapita/30*FG$4+(V151+V152+V153+X151+X152+X153)*Cadeirante/30*FG$4,IF(C151=3,IF(U154+W154=10,Fixo/30*FG$4+(U151+U152+U153+W151+W152+W153)*Percapita/30*FG$4+(V154+X154)*Cadeirante/30*FG$4,IF(U154+W154&lt;=9,(U154+W154)*Crechee/30*FG$4)+(V154+X154)*Cadeirante/30*FG$4+(U151+U152+U153+W151+W152+W153)*Percapita/30*FG$4)+IF(U154+W154&gt;=11,Fixo/30*FG$4+(U154+W154-10)*Crechee/30*FG$4,0),IF(C151=2,IF(V151+V152+V153+V154+X151+X152+X153+X154=1,Cadeirante/30*FG$4,IF(V151+V152+V153+V154+X151+X152+X153+X154=2,Fixo/30*FG$4,IF(V151+V152+V153+V154+X151+X152+X153+X154&gt;2,Fixo/30*FG$4+(V151+V152+V153+V154+X151+X152+X153+X154-2)*Cadeirante/30*FG$4)))+(U151+U152+U153+W151+W152+W153)*Percapita/30*FG$4+(U154+W154)*Crechee/30*FG$4,IF(C151=1,IF(U151+U152+U153+V151+V152+V153+W151+W152+W153+X151+X152+X153&lt;=15,(U151+U152+U153+W151+W152+W153)*Percapita/30*FG$4,IF(U151+U152+U153+V151+V152+V153+W151+W152+W153+X151+X152+X153&gt;=16,Fixo/30*FG$4+(U151+U152+U153+V151+V152+V153+W151+W152+W153+X151+X152-16)*Percapita/30*FG$4))))))</f>
        <v>0</v>
      </c>
      <c r="FH151" s="177">
        <f>IF(C151=4,SUM(Y151+Y152+Y153+AA151+AA152+AA153)*Percapita/30*FH$4+(Z151+Z152+Z153+AB151+AB152+AB153)*Cadeirante/30*FH$4,IF(C151=3,IF(Y154+AA154=10,Fixo/30*FH$4+(Y151+Y152+Y153+AA151+AA152+AA153)*Percapita/30*FH$4+(Z154+AB154)*Cadeirante/30*FH$4,IF(Y154+AA154&lt;=9,(Y154+AA154)*Crechee/30*FH$4)+(Z154+AB154)*Cadeirante/30*FH$4+(Y151+Y152+Y153+AA151+AA152+AA153)*Percapita/30*FH$4)+IF(Y154+AA154&gt;=11,Fixo/30*FH$4+(Y154+AA154-10)*Crechee/30*FH$4,0),IF(C151=2,IF(Z151+Z152+Z153+Z154+AB151+AB152+AB153+AB154=1,Cadeirante/30*FH$4,IF(Z151+Z152+Z153+Z154+AB151+AB152+AB153+AB154=2,Fixo/30*FH$4,IF(Z151+Z152+Z153+Z154+AB151+AB152+AB153+AB154&gt;2,Fixo/30*FH$4+(Z151+Z152+Z153+Z154+AB151+AB152+AB153+AB154-2)*Cadeirante/30*FH$4)))+(Y151+Y152+Y153+AA151+AA152+AA153)*Percapita/30*FH$4+(Y154+AA154)*Crechee/30*FH$4,IF(C151=1,IF(Y151+Y152+Y153+Z151+Z152+Z153+AA151+AA152+AA153+AB151+AB152+AB153&lt;=15,(Y151+Y152+Y153+AA151+AA152+AA153)*Percapita/30*FH$4,IF(Y151+Y152+Y153+Z151+Z152+Z153+AA151+AA152+AA153+AB151+AB152+AB153&gt;=16,Fixo/30*FH$4+(Y151+Y152+Y153+Z151+Z152+Z153+AA151+AA152+AA153+AB151+AB152-16)*Percapita/30*FH$4))))))</f>
        <v>0</v>
      </c>
      <c r="FI151" s="177">
        <f>IF(C151=4,SUM(AC151+AC152+AC153+AE151+AE152+AE153)*Percapita/30*FI$4+(AD151+AD152+AD153+AF151+AF152+AF153)*Cadeirante/30*FI$4,IF(C151=3,IF(AC154+AE154=10,Fixo/30*FI$4+(AC151+AC152+AC153+AE151+AE152+AE153)*Percapita/30*FI$4+(AD154+AF154)*Cadeirante/30*FI$4,IF(AC154+AE154&lt;=9,(AC154+AE154)*Crechee/30*FI$4)+(AD154+AF154)*Cadeirante/30*FI$4+(AC151+AC152+AC153+AE151+AE152+AE153)*Percapita/30*FI$4)+IF(AC154+AE154&gt;=11,Fixo/30*FI$4+(AC154+AE154-10)*Crechee/30*FI$4,0),IF(C151=2,IF(AD151+AD152+AD153+AD154+AF151+AF152+AF153+AF154=1,Cadeirante/30*FI$4,IF(AD151+AD152+AD153+AD154+AF151+AF152+AF153+AF154=2,Fixo/30*FI$4,IF(AD151+AD152+AD153+AD154+AF151+AF152+AF153+AF154&gt;2,Fixo/30*FI$4+(AD151+AD152+AD153+AD154+AF151+AF152+AF153+AF154-2)*Cadeirante/30*FI$4)))+(AC151+AC152+AC153+AE151+AE152+AE153)*Percapita/30*FI$4+(AC154+AE154)*Crechee/30*FI$4,IF(C151=1,IF(AC151+AC152+AC153+AD151+AD152+AD153+AE151+AE152+AE153+AF151+AF152+AF153&lt;=15,(AC151+AC152+AC153+AE151+AE152+AE153)*Percapita/30*FI$4,IF(AC151+AC152+AC153+AD151+AD152+AD153+AE151+AE152+AE153+AF151+AF152+AF153&gt;=16,Fixo/30*FI$4+(AC151+AC152+AC153+AD151+AD152+AD153+AE151+AE152+AE153+AF151+AF152-16)*Percapita/30*FI$4))))))</f>
        <v>0</v>
      </c>
      <c r="FJ151" s="177">
        <f>IF(C151=4,SUM(AG151+AG152+AG153+AI151+AI152+AI153)*Percapita/30*FJ$4+(AH151+AH152+AH153+AJ151+AJ152+AJ153)*Cadeirante/30*FJ$4,IF(C151=3,IF(AG154+AI154=10,Fixo/30*FJ$4+(AG151+AG152+AG153+AI151+AI152+AI153)*Percapita/30*FJ$4+(AH154+AJ154)*Cadeirante/30*FJ$4,IF(AG154+AI154&lt;=9,(AG154+AI154)*Crechee/30*FJ$4)+(AH154+AJ154)*Cadeirante/30*FJ$4+(AG151+AG152+AG153+AI151+AI152+AI153)*Percapita/30*FJ$4)+IF(AG154+AI154&gt;=11,Fixo/30*FJ$4+(AG154+AI154-10)*Crechee/30*FJ$4,0),IF(C151=2,IF(AH151+AH152+AH153+AH154+AJ151+AJ152+AJ153+AJ154=1,Cadeirante/30*FJ$4,IF(AH151+AH152+AH153+AH154+AJ151+AJ152+AJ153+AJ154=2,Fixo/30*FJ$4,IF(AH151+AH152+AH153+AH154+AJ151+AJ152+AJ153+AJ154&gt;2,Fixo/30*FJ$4+(AH151+AH152+AH153+AH154+AJ151+AJ152+AJ153+AJ154-2)*Cadeirante/30*FJ$4)))+(AG151+AG152+AG153+AI151+AI152+AI153)*Percapita/30*FJ$4+(AG154+AI154)*Crechee/30*FJ$4,IF(C151=1,IF(AG151+AG152+AG153+AH151+AH152+AH153+AI151+AI152+AI153+AJ151+AJ152+AJ153&lt;=15,(AG151+AG152+AG153+AI151+AI152+AI153)*Percapita/30*FJ$4,IF(AG151+AG152+AG153+AH151+AH152+AH153+AI151+AI152+AI153+AJ151+AJ152+AJ153&gt;=16,Fixo/30*FJ$4+(AG151+AG152+AG153+AH151+AH152+AH153+AI151+AI152+AI153+AJ151+AJ152-16)*Percapita/30*FJ$4))))))</f>
        <v>0</v>
      </c>
      <c r="FK151" s="177">
        <f>IF(C151=4,SUM(AK151+AK152+AK153+AM151+AM152+AM153)*Percapita/30*FK$4+(AL151+AL152+AL153+AN151+AN152+AN153)*Cadeirante/30*FK$4,IF(C151=3,IF(AK154+AM154=10,Fixo/30*FK$4+(AK151+AK152+AK153+AM151+AM152+AM153)*Percapita/30*FK$4+(AL154+AN154)*Cadeirante/30*FK$4,IF(AK154+AM154&lt;=9,(AK154+AM154)*Crechee/30*FK$4)+(AL154+AN154)*Cadeirante/30*FK$4+(AK151+AK152+AK153+AM151+AM152+AM153)*Percapita/30*FK$4)+IF(AK154+AM154&gt;=11,Fixo/30*FK$4+(AK154+AM154-10)*Crechee/30*FK$4,0),IF(C151=2,IF(AL151+AL152+AL153+AL154+AN151+AN152+AN153+AN154=1,Cadeirante/30*FK$4,IF(AL151+AL152+AL153+AL154+AN151+AN152+AN153+AN154=2,Fixo/30*FK$4,IF(AL151+AL152+AL153+AL154+AN151+AN152+AN153+AN154&gt;2,Fixo/30*FK$4+(AL151+AL152+AL153+AL154+AN151+AN152+AN153+AN154-2)*Cadeirante/30*FK$4)))+(AK151+AK152+AK153+AM151+AM152+AM153)*Percapita/30*FK$4+(AK154+AM154)*Crechee/30*FK$4,IF(C151=1,IF(AK151+AK152+AK153+AL151+AL152+AL153+AM151+AM152+AM153+AN151+AN152+AN153&lt;=15,(AK151+AK152+AK153+AM151+AM152+AM153)*Percapita/30*FK$4,IF(AK151+AK152+AK153+AL151+AL152+AL153+AM151+AM152+AM153+AN151+AN152+AN153&gt;=16,Fixo/30*FK$4+(AK151+AK152+AK153+AL151+AL152+AL153+AM151+AM152+AM153+AN151+AN152-16)*Percapita/30*FK$4))))))</f>
        <v>0</v>
      </c>
      <c r="FL151" s="177">
        <f>IF(C151=4,SUM(AO151+AO152+AO153+AQ151+AQ152+AQ153)*Percapita/30*FL$4+(AP151+AP152+AP153+AR151+AR152+AR153)*Cadeirante/30*FL$4,IF(C151=3,IF(AO154+AQ154=10,Fixo/30*FL$4+(AO151+AO152+AO153+AQ151+AQ152+AQ153)*Percapita/30*FL$4+(AP154+AR154)*Cadeirante/30*FL$4,IF(AO154+AQ154&lt;=9,(AO154+AQ154)*Crechee/30*FL$4)+(AP154+AR154)*Cadeirante/30*FL$4+(AO151+AO152+AO153+AQ151+AQ152+AQ153)*Percapita/30*FL$4)+IF(AO154+AQ154&gt;=11,Fixo/30*FL$4+(AO154+AQ154-10)*Crechee/30*FL$4,0),IF(C151=2,IF(AP151+AP152+AP153+AP154+AR151+AR152+AR153+AR154=1,Cadeirante/30*FL$4,IF(AP151+AP152+AP153+AP154+AR151+AR152+AR153+AR154=2,Fixo/30*FL$4,IF(AP151+AP152+AP153+AP154+AR151+AR152+AR153+AR154&gt;2,Fixo/30*FL$4+(AP151+AP152+AP153+AP154+AR151+AR152+AR153+AR154-2)*Cadeirante/30*FL$4)))+(AO151+AO152+AO153+AQ151+AQ152+AQ153)*Percapita/30*FL$4+(AO154+AQ154)*Crechee/30*FL$4,IF(C151=1,IF(AO151+AO152+AO153+AP151+AP152+AP153+AQ151+AQ152+AQ153+AR151+AR152+AR153&lt;=15,(AO151+AO152+AO153+AQ151+AQ152+AQ153)*Percapita/30*FL$4,IF(AO151+AO152+AO153+AP151+AP152+AP153+AQ151+AQ152+AQ153+AR151+AR152+AR153&gt;=16,Fixo/30*FL$4+(AO151+AO152+AO153+AP151+AP152+AP153+AQ151+AQ152+AQ153+AR151+AR152-16)*Percapita/30*FL$4))))))</f>
        <v>0</v>
      </c>
      <c r="FM151" s="177">
        <f>IF(C151=4,SUM(AS151+AS152+AS153+AU151+AU152+AU153)*Percapita/30*FM$4+(AT151+AT152+AT153+AV151+AV152+AV153)*Cadeirante/30*FM$4,IF(C151=3,IF(AS154+AU154=10,Fixo/30*FM$4+(AS151+AS152+AS153+AU151+AU152+AU153)*Percapita/30*FM$4+(AT154+AV154)*Cadeirante/30*FM$4,IF(AS154+AU154&lt;=9,(AS154+AU154)*Crechee/30*FM$4)+(AT154+AV154)*Cadeirante/30*FM$4+(AS151+AS152+AS153+AU151+AU152+AU153)*Percapita/30*FM$4)+IF(AS154+AU154&gt;=11,Fixo/30*FM$4+(AS154+AU154-10)*Crechee/30*FM$4,0),IF(C151=2,IF(AT151+AT152+AT153+AT154+AV151+AV152+AV153+AV154=1,Cadeirante/30*FM$4,IF(AT151+AT152+AT153+AT154+AV151+AV152+AV153+AV154=2,Fixo/30*FM$4,IF(AT151+AT152+AT153+AT154+AV151+AV152+AV153+AV154&gt;2,Fixo/30*FM$4+(AT151+AT152+AT153+AT154+AV151+AV152+AV153+AV154-2)*Cadeirante/30*FM$4)))+(AS151+AS152+AS153+AU151+AU152+AU153)*Percapita/30*FM$4+(AS154+AU154)*Crechee/30*FM$4,IF(C151=1,IF(AS151+AS152+AS153+AT151+AT152+AT153+AU151+AU152+AU153+AV151+AV152+AV153&lt;=15,(AS151+AS152+AS153+AU151+AU152+AU153)*Percapita/30*FM$4,IF(AS151+AS152+AS153+AT151+AT152+AT153+AU151+AU152+AU153+AV151+AV152+AV153&gt;=16,Fixo/30*FM$4+(AS151+AS152+AS153+AT151+AT152+AT153+AU151+AU152+AU153+AV151+AV152-16)*Percapita/30*FM$4))))))</f>
        <v>0</v>
      </c>
      <c r="FN151" s="177">
        <f>IF(C151=4,SUM(AW151+AW152+AW153+AY151+AY152+AY153)*Percapita/30*FN$4+(AX151+AX152+AX153+AZ151+AZ152+AZ153)*Cadeirante/30*FN$4,IF(C151=3,IF(AW154+AY154=10,Fixo/30*FN$4+(AW151+AW152+AW153+AY151+AY152+AY153)*Percapita/30*FN$4+(AX154+AZ154)*Cadeirante/30*FN$4,IF(AW154+AY154&lt;=9,(AW154+AY154)*Crechee/30*FN$4)+(AX154+AZ154)*Cadeirante/30*FN$4+(AW151+AW152+AW153+AY151+AY152+AY153)*Percapita/30*FN$4)+IF(AW154+AY154&gt;=11,Fixo/30*FN$4+(AW154+AY154-10)*Crechee/30*FN$4,0),IF(C151=2,IF(AX151+AX152+AX153+AX154+AZ151+AZ152+AZ153+AZ154=1,Cadeirante/30*FN$4,IF(AX151+AX152+AX153+AX154+AZ151+AZ152+AZ153+AZ154=2,Fixo/30*FN$4,IF(AX151+AX152+AX153+AX154+AZ151+AZ152+AZ153+AZ154&gt;2,Fixo/30*FN$4+(AX151+AX152+AX153+AX154+AZ151+AZ152+AZ153+AZ154-2)*Cadeirante/30*FN$4)))+(AW151+AW152+AW153+AY151+AY152+AY153)*Percapita/30*FN$4+(AW154+AY154)*Crechee/30*FN$4,IF(C151=1,IF(AW151+AW152+AW153+AX151+AX152+AX153+AY151+AY152+AY153+AZ151+AZ152+AZ153&lt;=15,(AW151+AW152+AW153+AY151+AY152+AY153)*Percapita/30*FN$4,IF(AW151+AW152+AW153+AX151+AX152+AX153+AY151+AY152+AY153+AZ151+AZ152+AZ153&gt;=16,Fixo/30*FN$4+(AW151+AW152+AW153+AX151+AX152+AX153+AY151+AY152+AY153+AZ151+AZ152-16)*Percapita/30*FN$4))))))</f>
        <v>0</v>
      </c>
      <c r="FO151" s="177">
        <f>IF(C151=4,SUM(BA151+BA152+BA153+BC151+BC152+BC153)*Percapita/30*FO$4+(BB151+BB152+BB153+BD151+BD152+BD153)*Cadeirante/30*FO$4,IF(C151=3,IF(BA154+BC154=10,Fixo/30*FO$4+(BA151+BA152+BA153+BC151+BC152+BC153)*Percapita/30*FO$4+(BB154+BD154)*Cadeirante/30*FO$4,IF(BA154+BC154&lt;=9,(BA154+BC154)*Crechee/30*FO$4)+(BB154+BD154)*Cadeirante/30*FO$4+(BA151+BA152+BA153+BC151+BC152+BC153)*Percapita/30*FO$4)+IF(BA154+BC154&gt;=11,Fixo/30*FO$4+(BA154+BC154-10)*Crechee/30*FO$4,0),IF(C151=2,IF(BB151+BB152+BB153+BB154+BD151+BD152+BD153+BD154=1,Cadeirante/30*FO$4,IF(BB151+BB152+BB153+BB154+BD151+BD152+BD153+BD154=2,Fixo/30*FO$4,IF(BB151+BB152+BB153+BB154+BD151+BD152+BD153+BD154&gt;2,Fixo/30*FO$4+(BB151+BB152+BB153+BB154+BD151+BD152+BD153+BD154-2)*Cadeirante/30*FO$4)))+(BA151+BA152+BA153+BC151+BC152+BC153)*Percapita/30*FO$4+(BA154+BC154)*Crechee/30*FO$4,IF(C151=1,IF(BA151+BA152+BA153+BB151+BB152+BB153+BC151+BC152+BC153+BD151+BD152+BD153&lt;=15,(BA151+BA152+BA153+BC151+BC152+BC153)*Percapita/30*FO$4,IF(BA151+BA152+BA153+BB151+BB152+BB153+BC151+BC152+BC153+BD151+BD152+BD153&gt;=16,Fixo/30*FO$4+(BA151+BA152+BA153+BB151+BB152+BB153+BC151+BC152+BC153+BD151+BD152-16)*Percapita/30*FO$4))))))</f>
        <v>0</v>
      </c>
      <c r="FP151" s="177">
        <f>IF(C151=4,SUM(BE151+BE152+BE153+BG151+BG152+BG153)*Percapita/30*FP$4+(BF151+BF152+BF153+BH151+BH152+BH153)*Cadeirante/30*FP$4,IF(C151=3,IF(BE154+BG154=10,Fixo/30*FP$4+(BE151+BE152+BE153+BG151+BG152+BG153)*Percapita/30*FP$4+(BF154+BH154)*Cadeirante/30*FP$4,IF(BE154+BG154&lt;=9,(BE154+BG154)*Crechee/30*FP$4)+(BF154+BH154)*Cadeirante/30*FP$4+(BE151+BE152+BE153+BG151+BG152+BG153)*Percapita/30*FP$4)+IF(BE154+BG154&gt;=11,Fixo/30*FP$4+(BE154+BG154-10)*Crechee/30*FP$4,0),IF(C151=2,IF(BF151+BF152+BF153+BF154+BH151+BH152+BH153+BH154=1,Cadeirante/30*FP$4,IF(BF151+BF152+BF153+BF154+BH151+BH152+BH153+BH154=2,Fixo/30*FP$4,IF(BF151+BF152+BF153+BF154+BH151+BH152+BH153+BH154&gt;2,Fixo/30*FP$4+(BF151+BF152+BF153+BF154+BH151+BH152+BH153+BH154-2)*Cadeirante/30*FP$4)))+(BE151+BE152+BE153+BG151+BG152+BG153)*Percapita/30*FP$4+(BE154+BG154)*Crechee/30*FP$4,IF(C151=1,IF(BE151+BE152+BE153+BF151+BF152+BF153+BG151+BG152+BG153+BH151+BH152+BH153&lt;=15,(BE151+BE152+BE153+BG151+BG152+BG153)*Percapita/30*FP$4,IF(BE151+BE152+BE153+BF151+BF152+BF153+BG151+BG152+BG153+BH151+BH152+BH153&gt;=16,Fixo/30*FP$4+(BE151+BE152+BE153+BF151+BF152+BF153+BG151+BG152+BG153+BH151+BH152-16)*Percapita/30*FP$4))))))</f>
        <v>0</v>
      </c>
      <c r="FQ151" s="177">
        <f>IF(C151=4,SUM(BI151+BI152+BI153+BK151+BK152+BK153)*Percapita/30*FQ$4+(BJ151+BJ152+BJ153+BL151+BL152+BL153)*Cadeirante/30*FQ$4,IF(C151=3,IF(BI154+BK154=10,Fixo/30*FQ$4+(BI151+BI152+BI153+BK151+BK152+BK153)*Percapita/30*FQ$4+(BJ154+BL154)*Cadeirante/30*FQ$4,IF(BI154+BK154&lt;=9,(BI154+BK154)*Crechee/30*FQ$4)+(BJ154+BL154)*Cadeirante/30*FQ$4+(BI151+BI152+BI153+BK151+BK152+BK153)*Percapita/30*FQ$4)+IF(BI154+BK154&gt;=11,Fixo/30*FQ$4+(BI154+BK154-10)*Crechee/30*FQ$4,0),IF(C151=2,IF(BJ151+BJ152+BJ153+BJ154+BL151+BL152+BL153+BL154=1,Cadeirante/30*FQ$4,IF(BJ151+BJ152+BJ153+BJ154+BL151+BL152+BL153+BL154=2,Fixo/30*FQ$4,IF(BJ151+BJ152+BJ153+BJ154+BL151+BL152+BL153+BL154&gt;2,Fixo/30*FQ$4+(BJ151+BJ152+BJ153+BJ154+BL151+BL152+BL153+BL154-2)*Cadeirante/30*FQ$4)))+(BI151+BI152+BI153+BK151+BK152+BK153)*Percapita/30*FQ$4+(BI154+BK154)*Crechee/30*FQ$4,IF(C151=1,IF(BI151+BI152+BI153+BJ151+BJ152+BJ153+BK151+BK152+BK153+BL151+BL152+BL153&lt;=15,(BI151+BI152+BI153+BK151+BK152+BK153)*Percapita/30*FQ$4,IF(BI151+BI152+BI153+BJ151+BJ152+BJ153+BK151+BK152+BK153+BL151+BL152+BL153&gt;=16,Fixo/30*FQ$4+(BI151+BI152+BI153+BJ151+BJ152+BJ153+BK151+BK152+BK153+BL151+BL152-16)*Percapita/30*FQ$4))))))</f>
        <v>0</v>
      </c>
      <c r="FR151" s="177">
        <f>IF(C151=4,SUM(BM151+BM152+BM153+BO151+BO152+BO153)*Percapita/30*FR$4+(BN151+BN152+BN153+BP151+BP152+BP153)*Cadeirante/30*FR$4,IF(C151=3,IF(BM154+BO154=10,Fixo/30*FR$4+(BM151+BM152+BM153+BO151+BO152+BO153)*Percapita/30*FR$4+(BN154+BP154)*Cadeirante/30*FR$4,IF(BM154+BO154&lt;=9,(BM154+BO154)*Crechee/30*FR$4)+(BN154+BP154)*Cadeirante/30*FR$4+(BM151+BM152+BM153+BO151+BO152+BO153)*Percapita/30*FR$4)+IF(BM154+BO154&gt;=11,Fixo/30*FR$4+(BM154+BO154-10)*Crechee/30*FR$4,0),IF(C151=2,IF(BN151+BN152+BN153+BN154+BP151+BP152+BP153+BP154=1,Cadeirante/30*FR$4,IF(BN151+BN152+BN153+BN154+BP151+BP152+BP153+BP154=2,Fixo/30*FR$4,IF(BN151+BN152+BN153+BN154+BP151+BP152+BP153+BP154&gt;2,Fixo/30*FR$4+(BN151+BN152+BN153+BN154+BP151+BP152+BP153+BP154-2)*Cadeirante/30*FR$4)))+(BM151+BM152+BM153+BO151+BO152+BO153)*Percapita/30*FR$4+(BM154+BO154)*Crechee/30*FR$4,IF(C151=1,IF(BM151+BM152+BM153+BN151+BN152+BN153+BO151+BO152+BO153+BP151+BP152+BP153&lt;=15,(BM151+BM152+BM153+BO151+BO152+BO153)*Percapita/30*FR$4,IF(BM151+BM152+BM153+BN151+BN152+BN153+BO151+BO152+BO153+BP151+BP152+BP153&gt;=16,Fixo/30*FR$4+(BM151+BM152+BM153+BN151+BN152+BN153+BO151+BO152+BO153+BP151+BP152-16)*Percapita/30*FR$4))))))</f>
        <v>0</v>
      </c>
      <c r="FS151" s="177">
        <f>IF(C151=4,SUM(BQ151+BQ152+BQ153+BS151+BS152+BS153)*Percapita/30*FS$4+(BR151+BR152+BR153+BT151+BT152+BT153)*Cadeirante/30*FS$4,IF(C151=3,IF(BQ154+BS154=10,Fixo/30*FS$4+(BQ151+BQ152+BQ153+BS151+BS152+BS153)*Percapita/30*FS$4+(BR154+BT154)*Cadeirante/30*FS$4,IF(BQ154+BS154&lt;=9,(BQ154+BS154)*Crechee/30*FS$4)+(BR154+BT154)*Cadeirante/30*FS$4+(BQ151+BQ152+BQ153+BS151+BS152+BS153)*Percapita/30*FS$4)+IF(BQ154+BS154&gt;=11,Fixo/30*FS$4+(BQ154+BS154-10)*Crechee/30*FS$4,0),IF(C151=2,IF(BR151+BR152+BR153+BR154+BT151+BT152+BT153+BT154=1,Cadeirante/30*FS$4,IF(BR151+BR152+BR153+BR154+BT151+BT152+BT153+BT154=2,Fixo/30*FS$4,IF(BR151+BR152+BR153+BR154+BT151+BT152+BT153+BT154&gt;2,Fixo/30*FS$4+(BR151+BR152+BR153+BR154+BT151+BT152+BT153+BT154-2)*Cadeirante/30*FS$4)))+(BQ151+BQ152+BQ153+BS151+BS152+BS153)*Percapita/30*FS$4+(BQ154+BS154)*Crechee/30*FS$4,IF(C151=1,IF(BQ151+BQ152+BQ153+BR151+BR152+BR153+BS151+BS152+BS153+BT151+BT152+BT153&lt;=15,(BQ151+BQ152+BQ153+BS151+BS152+BS153)*Percapita/30*FS$4,IF(BQ151+BQ152+BQ153+BR151+BR152+BR153+BS151+BS152+BS153+BT151+BT152+BT153&gt;=16,Fixo/30*FS$4+(BQ151+BQ152+BQ153+BR151+BR152+BR153+BS151+BS152+BS153+BT151+BT152-16)*Percapita/30*FS$4))))))</f>
        <v>0</v>
      </c>
      <c r="FT151" s="177">
        <f>IF(C151=4,SUM(BU151+BU152+BU153+BW151+BW152+BW153)*Percapita/30*FT$4+(BV151+BV152+BV153+BX151+BX152+BX153)*Cadeirante/30*FT$4,IF(C151=3,IF(BU154+BW154=10,Fixo/30*FT$4+(BU151+BU152+BU153+BW151+BW152+BW153)*Percapita/30*FT$4+(BV154+BX154)*Cadeirante/30*FT$4,IF(BU154+BW154&lt;=9,(BU154+BW154)*Crechee/30*FT$4)+(BV154+BX154)*Cadeirante/30*FT$4+(BU151+BU152+BU153+BW151+BW152+BW153)*Percapita/30*FT$4)+IF(BU154+BW154&gt;=11,Fixo/30*FT$4+(BU154+BW154-10)*Crechee/30*FT$4,0),IF(C151=2,IF(BV151+BV152+BV153+BV154+BX151+BX152+BX153+BX154=1,Cadeirante/30*FT$4,IF(BV151+BV152+BV153+BV154+BX151+BX152+BX153+BX154=2,Fixo/30*FT$4,IF(BV151+BV152+BV153+BV154+BX151+BX152+BX153+BX154&gt;2,Fixo/30*FT$4+(BV151+BV152+BV153+BV154+BX151+BX152+BX153+BX154-2)*Cadeirante/30*FT$4)))+(BU151+BU152+BU153+BW151+BW152+BW153)*Percapita/30*FT$4+(BU154+BW154)*Crechee/30*FT$4,IF(C151=1,IF(BU151+BU152+BU153+BV151+BV152+BV153+BW151+BW152+BW153+BX151+BX152+BX153&lt;=15,(BU151+BU152+BU153+BW151+BW152+BW153)*Percapita/30*FT$4,IF(BU151+BU152+BU153+BV151+BV152+BV153+BW151+BW152+BW153+BX151+BX152+BX153&gt;=16,Fixo/30*FT$4+(BU151+BU152+BU153+BV151+BV152+BV153+BW151+BW152+BW153+BX151+BX152-16)*Percapita/30*FT$4))))))</f>
        <v>0</v>
      </c>
      <c r="FU151" s="177">
        <f>IF(C151=4,SUM(BY151+BY152+BY153+CA151+CA152+CA153)*Percapita/30*FU$4+(BZ151+BZ152+BZ153+CB151+CB152+CB153)*Cadeirante/30*FU$4,IF(C151=3,IF(BY154+CA154=10,Fixo/30*FU$4+(BY151+BY152+BY153+CA151+CA152+CA153)*Percapita/30*FU$4+(BZ154+CB154)*Cadeirante/30*FU$4,IF(BY154+CA154&lt;=9,(BY154+CA154)*Crechee/30*FU$4)+(BZ154+CB154)*Cadeirante/30*FU$4+(BY151+BY152+BY153+CA151+CA152+CA153)*Percapita/30*FU$4)+IF(BY154+CA154&gt;=11,Fixo/30*FU$4+(BY154+CA154-10)*Crechee/30*FU$4,0),IF(C151=2,IF(BZ151+BZ152+BZ153+BZ154+CB151+CB152+CB153+CB154=1,Cadeirante/30*FU$4,IF(BZ151+BZ152+BZ153+BZ154+CB151+CB152+CB153+CB154=2,Fixo/30*FU$4,IF(BZ151+BZ152+BZ153+BZ154+CB151+CB152+CB153+CB154&gt;2,Fixo/30*FU$4+(BZ151+BZ152+BZ153+BZ154+CB151+CB152+CB153+CB154-2)*Cadeirante/30*FU$4)))+(BY151+BY152+BY153+CA151+CA152+CA153)*Percapita/30*FU$4+(BY154+CA154)*Crechee/30*FU$4,IF(C151=1,IF(BY151+BY152+BY153+BZ151+BZ152+BZ153+CA151+CA152+CA153+CB151+CB152+CB153&lt;=15,(BY151+BY152+BY153+CA151+CA152+CA153)*Percapita/30*FU$4,IF(BY151+BY152+BY153+BZ151+BZ152+BZ153+CA151+CA152+CA153+CB151+CB152+CB153&gt;=16,Fixo/30*FU$4+(BY151+BY152+BY153+BZ151+BZ152+BZ153+CA151+CA152+CA153+CB151+CB152-16)*Percapita/30*FU$4))))))</f>
        <v>0</v>
      </c>
      <c r="FV151" s="177">
        <f>IF(C151=4,SUM(CC151+CC152+CC153+CE151+CE152+CE153)*Percapita/30*FV$4+(CD151+CD152+CD153+CF151+CF152+CF153)*Cadeirante/30*FV$4,IF(C151=3,IF(CC154+CE154=10,Fixo/30*FV$4+(CC151+CC152+CC153+CE151+CE152+CE153)*Percapita/30*FV$4+(CD154+CF154)*Cadeirante/30*FV$4,IF(CC154+CE154&lt;=9,(CC154+CE154)*Crechee/30*FV$4)+(CD154+CF154)*Cadeirante/30*FV$4+(CC151+CC152+CC153+CE151+CE152+CE153)*Percapita/30*FV$4)+IF(CC154+CE154&gt;=11,Fixo/30*FV$4+(CC154+CE154-10)*Crechee/30*FV$4,0),IF(C151=2,IF(CD151+CD152+CD153+CD154+CF151+CF152+CF153+CF154=1,Cadeirante/30*FV$4,IF(CD151+CD152+CD153+CD154+CF151+CF152+CF153+CF154=2,Fixo/30*FV$4,IF(CD151+CD152+CD153+CD154+CF151+CF152+CF153+CF154&gt;2,Fixo/30*FV$4+(CD151+CD152+CD153+CD154+CF151+CF152+CF153+CF154-2)*Cadeirante/30*FV$4)))+(CC151+CC152+CC153+CE151+CE152+CE153)*Percapita/30*FV$4+(CC154+CE154)*Crechee/30*FV$4,IF(C151=1,IF(CC151+CC152+CC153+CD151+CD152+CD153+CE151+CE152+CE153+CF151+CF152+CF153&lt;=15,(CC151+CC152+CC153+CE151+CE152+CE153)*Percapita/30*FV$4,IF(CC151+CC152+CC153+CD151+CD152+CD153+CE151+CE152+CE153+CF151+CF152+CF153&gt;=16,Fixo/30*FV$4+(CC151+CC152+CC153+CD151+CD152+CD153+CE151+CE152+CE153+CF151+CF152-16)*Percapita/30*FV$4))))))</f>
        <v>0</v>
      </c>
      <c r="FW151" s="177">
        <f>IF(C151=4,SUM(CG151+CG152+CG153+CI151+CI152+CI153)*Percapita/30*FW$4+(CH151+CH152+CH153+CJ151+CJ152+CJ153)*Cadeirante/30*FW$4,IF(C151=3,IF(CG154+CI154=10,Fixo/30*FW$4+(CG151+CG152+CG153+CI151+CI152+CI153)*Percapita/30*FW$4+(CH154+CJ154)*Cadeirante/30*FW$4,IF(CG154+CI154&lt;=9,(CG154+CI154)*Crechee/30*FW$4)+(CH154+CJ154)*Cadeirante/30*FW$4+(CG151+CG152+CG153+CI151+CI152+CI153)*Percapita/30*FW$4)+IF(CG154+CI154&gt;=11,Fixo/30*FW$4+(CG154+CI154-10)*Crechee/30*FW$4,0),IF(C151=2,IF(CH151+CH152+CH153+CH154+CJ151+CJ152+CJ153+CJ154=1,Cadeirante/30*FW$4,IF(CH151+CH152+CH153+CH154+CJ151+CJ152+CJ153+CJ154=2,Fixo/30*FW$4,IF(CH151+CH152+CH153+CH154+CJ151+CJ152+CJ153+CJ154&gt;2,Fixo/30*FW$4+(CH151+CH152+CH153+CH154+CJ151+CJ152+CJ153+CJ154-2)*Cadeirante/30*FW$4)))+(CG151+CG152+CG153+CI151+CI152+CI153)*Percapita/30*FW$4+(CG154+CI154)*Crechee/30*FW$4,IF(C151=1,IF(CG151+CG152+CG153+CH151+CH152+CH153+CI151+CI152+CI153+CJ151+CJ152+CJ153&lt;=15,(CG151+CG152+CG153+CI151+CI152+CI153)*Percapita/30*FW$4,IF(CG151+CG152+CG153+CH151+CH152+CH153+CI151+CI152+CI153+CJ151+CJ152+CJ153&gt;=16,Fixo/30*FW$4+(CG151+CG152+CG153+CH151+CH152+CH153+CI151+CI152+CI153+CJ151+CJ152-16)*Percapita/30*FW$4))))))</f>
        <v>0</v>
      </c>
      <c r="FX151" s="177">
        <f>IF(C151=4,SUM(CK151+CK152+CK153+CM151+CM152+CM153)*Percapita/30*FX$4+(CL151+CL152+CL153+CN151+CN152+CN153)*Cadeirante/30*FX$4,IF(C151=3,IF(CK154+CM154=10,Fixo/30*FX$4+(CK151+CK152+CK153+CM151+CM152+CM153)*Percapita/30*FX$4+(CL154+CN154)*Cadeirante/30*FX$4,IF(CK154+CM154&lt;=9,(CK154+CM154)*Crechee/30*FX$4)+(CL154+CN154)*Cadeirante/30*FX$4+(CK151+CK152+CK153+CM151+CM152+CM153)*Percapita/30*FX$4)+IF(CK154+CM154&gt;=11,Fixo/30*FX$4+(CK154+CM154-10)*Crechee/30*FX$4,0),IF(C151=2,IF(CL151+CL152+CL153+CL154+CN151+CN152+CN153+CN154=1,Cadeirante/30*FX$4,IF(CL151+CL152+CL153+CL154+CN151+CN152+CN153+CN154=2,Fixo/30*FX$4,IF(CL151+CL152+CL153+CL154+CN151+CN152+CN153+CN154&gt;2,Fixo/30*FX$4+(CL151+CL152+CL153+CL154+CN151+CN152+CN153+CN154-2)*Cadeirante/30*FX$4)))+(CK151+CK152+CK153+CM151+CM152+CM153)*Percapita/30*FX$4+(CK154+CM154)*Crechee/30*FX$4,IF(C151=1,IF(CK151+CK152+CK153+CL151+CL152+CL153+CM151+CM152+CM153+CN151+CN152+CN153&lt;=15,(CK151+CK152+CK153+CM151+CM152+CM153)*Percapita/30*FX$4,IF(CK151+CK152+CK153+CL151+CL152+CL153+CM151+CM152+CM153+CN151+CN152+CN153&gt;=16,Fixo/30*FX$4+(CK151+CK152+CK153+CL151+CL152+CL153+CM151+CM152+CM153+CN151+CN152-16)*Percapita/30*FX$4))))))</f>
        <v>0</v>
      </c>
      <c r="FY151" s="177">
        <f>IF(C151=4,SUM(CO151+CO152+CO153+CQ151+CQ152+CQ153)*Percapita/30*FY$4+(CP151+CP152+CP153+CR151+CR152+CR153)*Cadeirante/30*FY$4,IF(C151=3,IF(CO154+CQ154=10,Fixo/30*FY$4+(CO151+CO152+CO153+CQ151+CQ152+CQ153)*Percapita/30*FY$4+(CP154+CR154)*Cadeirante/30*FY$4,IF(CO154+CQ154&lt;=9,(CO154+CQ154)*Crechee/30*FY$4)+(CP154+CR154)*Cadeirante/30*FY$4+(CO151+CO152+CO153+CQ151+CQ152+CQ153)*Percapita/30*FY$4)+IF(CO154+CQ154&gt;=11,Fixo/30*FY$4+(CO154+CQ154-10)*Crechee/30*FY$4,0),IF(C151=2,IF(CP151+CP152+CP153+CP154+CR151+CR152+CR153+CR154=1,Cadeirante/30*FY$4,IF(CP151+CP152+CP153+CP154+CR151+CR152+CR153+CR154=2,Fixo/30*FY$4,IF(CP151+CP152+CP153+CP154+CR151+CR152+CR153+CR154&gt;2,Fixo/30*FY$4+(CP151+CP152+CP153+CP154+CR151+CR152+CR153+CR154-2)*Cadeirante/30*FY$4)))+(CO151+CO152+CO153+CQ151+CQ152+CQ153)*Percapita/30*FY$4+(CO154+CQ154)*Crechee/30*FY$4,IF(C151=1,IF(CO151+CO152+CO153+CP151+CP152+CP153+CQ151+CQ152+CQ153+CR151+CR152+CR153&lt;=15,(CO151+CO152+CO153+CQ151+CQ152+CQ153)*Percapita/30*FY$4,IF(CO151+CO152+CO153+CP151+CP152+CP153+CQ151+CQ152+CQ153+CR151+CR152+CR153&gt;=16,Fixo/30*FY$4+(CO151+CO152+CO153+CP151+CP152+CP153+CQ151+CQ152+CQ153+CR151+CR152-16)*Percapita/30*FY$4))))))</f>
        <v>0</v>
      </c>
      <c r="FZ151" s="177">
        <f>IF(C151=4,SUM(CS151+CS152+CS153+CU151+CU152+CU153)*Percapita/30*FZ$4+(CT151+CT152+CT153+CV151+CV152+CV153)*Cadeirante/30*FZ$4,IF(C151=3,IF(CS154+CU154=10,Fixo/30*FZ$4+(CS151+CS152+CS153+CU151+CU152+CU153)*Percapita/30*FZ$4+(CT154+CV154)*Cadeirante/30*FZ$4,IF(CS154+CU154&lt;=9,(CS154+CU154)*Crechee/30*FZ$4)+(CT154+CV154)*Cadeirante/30*FZ$4+(CS151+CS152+CS153+CU151+CU152+CU153)*Percapita/30*FZ$4)+IF(CS154+CU154&gt;=11,Fixo/30*FZ$4+(CS154+CU154-10)*Crechee/30*FZ$4,0),IF(C151=2,IF(CT151+CT152+CT153+CT154+CV151+CV152+CV153+CV154=1,Cadeirante/30*FZ$4,IF(CT151+CT152+CT153+CT154+CV151+CV152+CV153+CV154=2,Fixo/30*FZ$4,IF(CT151+CT152+CT153+CT154+CV151+CV152+CV153+CV154&gt;2,Fixo/30*FZ$4+(CT151+CT152+CT153+CT154+CV151+CV152+CV153+CV154-2)*Cadeirante/30*FZ$4)))+(CS151+CS152+CS153+CU151+CU152+CU153)*Percapita/30*FZ$4+(CS154+CU154)*Crechee/30*FZ$4,IF(C151=1,IF(CS151+CS152+CS153+CT151+CT152+CT153+CU151+CU152+CU153+CV151+CV152+CV153&lt;=15,(CS151+CS152+CS153+CU151+CU152+CU153)*Percapita/30*FZ$4,IF(CS151+CS152+CS153+CT151+CT152+CT153+CU151+CU152+CU153+CV151+CV152+CV153&gt;=16,Fixo/30*FZ$4+(CS151+CS152+CS153+CT151+CT152+CT153+CU151+CU152+CU153+CV151+CV152-16)*Percapita/30*FZ$4))))))</f>
        <v>0</v>
      </c>
      <c r="GA151" s="177">
        <f>IF(C151=4,SUM(CW151+CW152+CW153+CY151+CY152+CY153)*Percapita/30*GA$4+(CX151+CX152+CX153+CZ151+CZ152+CZ153)*Cadeirante/30*GA$4,IF(C151=3,IF(CW154+CY154=10,Fixo/30*GA$4+(CW151+CW152+CW153+CY151+CY152+CY153)*Percapita/30*GA$4+(CX154+CZ154)*Cadeirante/30*GA$4,IF(CW154+CY154&lt;=9,(CW154+CY154)*Crechee/30*GA$4)+(CX154+CZ154)*Cadeirante/30*GA$4+(CW151+CW152+CW153+CY151+CY152+CY153)*Percapita/30*GA$4)+IF(CW154+CY154&gt;=11,Fixo/30*GA$4+(CW154+CY154-10)*Crechee/30*GA$4,0),IF(C151=2,IF(CX151+CX152+CX153+CX154+CZ151+CZ152+CZ153+CZ154=1,Cadeirante/30*GA$4,IF(CX151+CX152+CX153+CX154+CZ151+CZ152+CZ153+CZ154=2,Fixo/30*GA$4,IF(CX151+CX152+CX153+CX154+CZ151+CZ152+CZ153+CZ154&gt;2,Fixo/30*GA$4+(CX151+CX152+CX153+CX154+CZ151+CZ152+CZ153+CZ154-2)*Cadeirante/30*GA$4)))+(CW151+CW152+CW153+CY151+CY152+CY153)*Percapita/30*GA$4+(CW154+CY154)*Crechee/30*GA$4,IF(C151=1,IF(CW151+CW152+CW153+CX151+CX152+CX153+CY151+CY152+CY153+CZ151+CZ152+CZ153&lt;=15,(CW151+CW152+CW153+CY151+CY152+CY153)*Percapita/30*GA$4,IF(CW151+CW152+CW153+CX151+CX152+CX153+CY151+CY152+CY153+CZ151+CZ152+CZ153&gt;=16,Fixo/30*GA$4+(CW151+CW152+CW153+CX151+CX152+CX153+CY151+CY152+CY153+CZ151+CZ152-16)*Percapita/30*GA$4))))))</f>
        <v>0</v>
      </c>
      <c r="GB151" s="177">
        <f>IF(C151=4,SUM(DA151+DA152+DA153+DC151+DC152+DC153)*Percapita/30*GB$4+(DB151+DB152+DB153+DD151+DD152+DD153)*Cadeirante/30*GB$4,IF(C151=3,IF(DA154+DC154=10,Fixo/30*GB$4+(DA151+DA152+DA153+DC151+DC152+DC153)*Percapita/30*GB$4+(DB154+DD154)*Cadeirante/30*GB$4,IF(DA154+DC154&lt;=9,(DA154+DC154)*Crechee/30*GB$4)+(DB154+DD154)*Cadeirante/30*GB$4+(DA151+DA152+DA153+DC151+DC152+DC153)*Percapita/30*GB$4)+IF(DA154+DC154&gt;=11,Fixo/30*GB$4+(DA154+DC154-10)*Crechee/30*GB$4,0),IF(C151=2,IF(DB151+DB152+DB153+DB154+DD151+DD152+DD153+DD154=1,Cadeirante/30*GB$4,IF(DB151+DB152+DB153+DB154+DD151+DD152+DD153+DD154=2,Fixo/30*GB$4,IF(DB151+DB152+DB153+DB154+DD151+DD152+DD153+DD154&gt;2,Fixo/30*GB$4+(DB151+DB152+DB153+DB154+DD151+DD152+DD153+DD154-2)*Cadeirante/30*GB$4)))+(DA151+DA152+DA153+DC151+DC152+DC153)*Percapita/30*GB$4+(DA154+DC154)*Crechee/30*GB$4,IF(C151=1,IF(DA151+DA152+DA153+DB151+DB152+DB153+DC151+DC152+DC153+DD151+DD152+DD153&lt;=15,(DA151+DA152+DA153+DC151+DC152+DC153)*Percapita/30*GB$4,IF(DA151+DA152+DA153+DB151+DB152+DB153+DC151+DC152+DC153+DD151+DD152+DD153&gt;=16,Fixo/30*GB$4+(DA151+DA152+DA153+DB151+DB152+DB153+DC151+DC152+DC153+DD151+DD152-16)*Percapita/30*GB$4))))))</f>
        <v>0</v>
      </c>
      <c r="GC151" s="177">
        <f>IF(C151=4,SUM(DE151+DE152+DE153+DG151+DG152+DG153)*Percapita/30*GC$4+(DF151+DF152+DF153+DH151+DH152+DH153)*Cadeirante/30*GC$4,IF(C151=3,IF(DE154+DG154=10,Fixo/30*GC$4+(DE151+DE152+DE153+DG151+DG152+DG153)*Percapita/30*GC$4+(DF154+DH154)*Cadeirante/30*GC$4,IF(DE154+DG154&lt;=9,(DE154+DG154)*Crechee/30*GC$4)+(DF154+DH154)*Cadeirante/30*GC$4+(DE151+DE152+DE153+DG151+DG152+DG153)*Percapita/30*GC$4)+IF(DE154+DG154&gt;=11,Fixo/30*GC$4+(DE154+DG154-10)*Crechee/30*GC$4,0),IF(C151=2,IF(DF151+DF152+DF153+DF154+DH151+DH152+DH153+DH154=1,Cadeirante/30*GC$4,IF(DF151+DF152+DF153+DF154+DH151+DH152+DH153+DH154=2,Fixo/30*GC$4,IF(DF151+DF152+DF153+DF154+DH151+DH152+DH153+DH154&gt;2,Fixo/30*GC$4+(DF151+DF152+DF153+DF154+DH151+DH152+DH153+DH154-2)*Cadeirante/30*GC$4)))+(DE151+DE152+DE153+DG151+DG152+DG153)*Percapita/30*GC$4+(DE154+DG154)*Crechee/30*GC$4,IF(C151=1,IF(DE151+DE152+DE153+DF151+DF152+DF153+DG151+DG152+DG153+DH151+DH152+DH153&lt;=15,(DE151+DE152+DE153+DG151+DG152+DG153)*Percapita/30*GC$4,IF(DE151+DE152+DE153+DF151+DF152+DF153+DG151+DG152+DG153+DH151+DH152+DH153&gt;=16,Fixo/30*GC$4+(DE151+DE152+DE153+DF151+DF152+DF153+DG151+DG152+DG153+DH151+DH152-16)*Percapita/30*GC$4))))))</f>
        <v>0</v>
      </c>
      <c r="GD151" s="177">
        <f>IF(C151=4,SUM(DI151+DI152+DI153+DK151+DK152+DK153)*Percapita/30*GD$4+(DJ151+DJ152+DJ153+DL151+DL152+DL153)*Cadeirante/30*GD$4,IF(C151=3,IF(DI154+DK154=10,Fixo/30*GD$4+(DI151+DI152+DI153+DK151+DK152+DK153)*Percapita/30*GD$4+(DJ154+DL154)*Cadeirante/30*GD$4,IF(DI154+DK154&lt;=9,(DI154+DK154)*Crechee/30*GD$4)+(DJ154+DL154)*Cadeirante/30*GD$4+(DI151+DI152+DI153+DK151+DK152+DK153)*Percapita/30*GD$4)+IF(DI154+DK154&gt;=11,Fixo/30*GD$4+(DI154+DK154-10)*Crechee/30*GD$4,0),IF(C151=2,IF(DJ151+DJ152+DJ153+DJ154+DL151+DL152+DL153+DL154=1,Cadeirante/30*GD$4,IF(DJ151+DJ152+DJ153+DJ154+DL151+DL152+DL153+DL154=2,Fixo/30*GD$4,IF(DJ151+DJ152+DJ153+DJ154+DL151+DL152+DL153+DL154&gt;2,Fixo/30*GD$4+(DJ151+DJ152+DJ153+DJ154+DL151+DL152+DL153+DL154-2)*Cadeirante/30*GD$4)))+(DI151+DI152+DI153+DK151+DK152+DK153)*Percapita/30*GD$4+(DI154+DK154)*Crechee/30*GD$4,IF(C151=1,IF(DI151+DI152+DI153+DJ151+DJ152+DJ153+DK151+DK152+DK153+DL151+DL152+DL153&lt;=15,(DI151+DI152+DI153+DK151+DK152+DK153)*Percapita/30*GD$4,IF(DI151+DI152+DI153+DJ151+DJ152+DJ153+DK151+DK152+DK153+DL151+DL152+DL153&gt;=16,Fixo/30*GD$4+(DI151+DI152+DI153+DJ151+DJ152+DJ153+DK151+DK152+DK153+DL151+DL152-16)*Percapita/30*GD$4))))))</f>
        <v>0</v>
      </c>
      <c r="GE151" s="177">
        <f>IF(C151=4,SUM(DM151+DM152+DM153+DO151+DO152+DO153)*Percapita/30*GE$4+(DN151+DN152+DN153+DP151+DP152+DP153)*Cadeirante/30*GE$4,IF(C151=3,IF(DM154+DO154=10,Fixo/30*GE$4+(DM151+DM152+DM153+DO151+DO152+DO153)*Percapita/30*GE$4+(DN154+DP154)*Cadeirante/30*GE$4,IF(DM154+DO154&lt;=9,(DM154+DO154)*Crechee/30*GE$4)+(DN154+DP154)*Cadeirante/30*GE$4+(DM151+DM152+DM153+DO151+DO152+DO153)*Percapita/30*GE$4)+IF(DM154+DO154&gt;=11,Fixo/30*GE$4+(DM154+DO154-10)*Crechee/30*GE$4,0),IF(C151=2,IF(DN151+DN152+DN153+DN154+DP151+DP152+DP153+DP154=1,Cadeirante/30*GE$4,IF(DN151+DN152+DN153+DN154+DP151+DP152+DP153+DP154=2,Fixo/30*GE$4,IF(DN151+DN152+DN153+DN154+DP151+DP152+DP153+DP154&gt;2,Fixo/30*GE$4+(DN151+DN152+DN153+DN154+DP151+DP152+DP153+DP154-2)*Cadeirante/30*GE$4)))+(DM151+DM152+DM153+DO151+DO152+DO153)*Percapita/30*GE$4+(DM154+DO154)*Crechee/30*GE$4,IF(C151=1,IF(DM151+DM152+DM153+DN151+DN152+DN153+DO151+DO152+DO153+DP151+DP152+DP153&lt;=15,(DM151+DM152+DM153+DO151+DO152+DO153)*Percapita/30*GE$4,IF(DM151+DM152+DM153+DN151+DN152+DN153+DO151+DO152+DO153+DP151+DP152+DP153&gt;=16,Fixo/30*GE$4+(DM151+DM152+DM153+DN151+DN152+DN153+DO151+DO152+DO153+DP151+DP152-16)*Percapita/30*GE$4))))))</f>
        <v>0</v>
      </c>
      <c r="GF151" s="177">
        <f>IF(C151=4,SUM(DQ151+DQ152+DQ153+DS151+DS152+DS153)*Percapita/30*GF$4+(DR151+DR152+DR153+DT151+DT152+DT153)*Cadeirante/30*GF$4,IF(C151=3,IF(DQ154+DS154=10,Fixo/30*GF$4+(DQ151+DQ152+DQ153+DS151+DS152+DS153)*Percapita/30*GF$4+(DR154+DT154)*Cadeirante/30*GF$4,IF(DQ154+DS154&lt;=9,(DQ154+DS154)*Crechee/30*GF$4)+(DR154+DT154)*Cadeirante/30*GF$4+(DQ151+DQ152+DQ153+DS151+DS152+DS153)*Percapita/30*GF$4)+IF(DQ154+DS154&gt;=11,Fixo/30*GF$4+(DQ154+DS154-10)*Crechee/30*GF$4,0),IF(C151=2,IF(DR151+DR152+DR153+DR154+DT151+DT152+DT153+DT154=1,Cadeirante/30*GF$4,IF(DR151+DR152+DR153+DR154+DT151+DT152+DT153+DT154=2,Fixo/30*GF$4,IF(DR151+DR152+DR153+DR154+DT151+DT152+DT153+DT154&gt;2,Fixo/30*GF$4+(DR151+DR152+DR153+DR154+DT151+DT152+DT153+DT154-2)*Cadeirante/30*GF$4)))+(DQ151+DQ152+DQ153+DS151+DS152+DS153)*Percapita/30*GF$4+(DQ154+DS154)*Crechee/30*GF$4,IF(C151=1,IF(DQ151+DQ152+DQ153+DR151+DR152+DR153+DS151+DS152+DS153+DT151+DT152+DT153&lt;=15,(DQ151+DQ152+DQ153+DS151+DS152+DS153)*Percapita/30*GF$4,IF(DQ151+DQ152+DQ153+DR151+DR152+DR153+DS151+DS152+DS153+DT151+DT152+DT153&gt;=16,Fixo/30*GF$4+(DQ151+DQ152+DQ153+DR151+DR152+DR153+DS151+DS152+DS153+DT151+DT152-16)*Percapita/30*GF$4))))))</f>
        <v>0</v>
      </c>
      <c r="GG151" s="177">
        <f>IF(C151=4,SUM(DU151+DU152+DU153+DW151+DW152+DW153)*Percapita/30*GG$4+(DV151+DV152+DV153+DX151+DX152+DX153)*Cadeirante/30*GG$4,IF(C151=3,IF(DU154+DW154=10,Fixo/30*GG$4+(DU151+DU152+DU153+DW151+DW152+DW153)*Percapita/30*GG$4+(DV154+DX154)*Cadeirante/30*GG$4,IF(DU154+DW154&lt;=9,(DU154+DW154)*Crechee/30*GG$4)+(DV154+DX154)*Cadeirante/30*GG$4+(DU151+DU152+DU153+DW151+DW152+DW153)*Percapita/30*GG$4)+IF(DU154+DW154&gt;=11,Fixo/30*GG$4+(DU154+DW154-10)*Crechee/30*GG$4,0),IF(C151=2,IF(DV151+DV152+DV153+DV154+DX151+DX152+DX153+DX154=1,Cadeirante/30*GG$4,IF(DV151+DV152+DV153+DV154+DX151+DX152+DX153+DX154=2,Fixo/30*GG$4,IF(DV151+DV152+DV153+DV154+DX151+DX152+DX153+DX154&gt;2,Fixo/30*GG$4+(DV151+DV152+DV153+DV154+DX151+DX152+DX153+DX154-2)*Cadeirante/30*GG$4)))+(DU151+DU152+DU153+DW151+DW152+DW153)*Percapita/30*GG$4+(DU154+DW154)*Crechee/30*GG$4,IF(C151=1,IF(DU151+DU152+DU153+DV151+DV152+DV153+DW151+DW152+DW153+DX151+DX152+DX153&lt;=15,(DU151+DU152+DU153+DW151+DW152+DW153)*Percapita/30*GG$4,IF(DU151+DU152+DU153+DV151+DV152+DV153+DW151+DW152+DW153+DX151+DX152+DX153&gt;=16,Fixo/30*GG$4+(DU151+DU152+DU153+DV151+DV152+DV153+DW151+DW152+DW153+DX151+DX152-16)*Percapita/30*GG$4))))))</f>
        <v>0</v>
      </c>
      <c r="GH151" s="177">
        <f>IF(C151=4,SUM(DY151+DY152+DY153+EA151+EA152+EA153)*Percapita/30*GH$4+(DZ151+DZ152+DZ153+EB151+EB152+EB153)*Cadeirante/30*GH$4,IF(C151=3,IF(DY154+EA154=10,Fixo/30*GH$4+(DY151+DY152+DY153+EA151+EA152+EA153)*Percapita/30*GH$4+(DZ154+EB154)*Cadeirante/30*GH$4,IF(DY154+EA154&lt;=9,(DY154+EA154)*Crechee/30*GH$4)+(DZ154+EB154)*Cadeirante/30*GH$4+(DY151+DY152+DY153+EA151+EA152+EA153)*Percapita/30*GH$4)+IF(DY154+EA154&gt;=11,Fixo/30*GH$4+(DY154+EA154-10)*Crechee/30*GH$4,0),IF(C151=2,IF(DZ151+DZ152+DZ153+DZ154+EB151+EB152+EB153+EB154=1,Cadeirante/30*GH$4,IF(DZ151+DZ152+DZ153+DZ154+EB151+EB152+EB153+EB154=2,Fixo/30*GH$4,IF(DZ151+DZ152+DZ153+DZ154+EB151+EB152+EB153+EB154&gt;2,Fixo/30*GH$4+(DZ151+DZ152+DZ153+DZ154+EB151+EB152+EB153+EB154-2)*Cadeirante/30*GH$4)))+(DY151+DY152+DY153+EA151+EA152+EA153)*Percapita/30*GH$4+(DY154+EA154)*Crechee/30*GH$4,IF(C151=1,IF(DY151+DY152+DY153+DZ151+DZ152+DZ153+EA151+EA152+EA153+EB151+EB152+EB153&lt;=15,(DY151+DY152+DY153+EA151+EA152+EA153)*Percapita/30*GH$4,IF(DY151+DY152+DY153+DZ151+DZ152+DZ153+EA151+EA152+EA153+EB151+EB152+EB153&gt;=16,Fixo/30*GH$4+(DY151+DY152+DY153+DZ151+DZ152+DZ153+EA151+EA152+EA153+EB151+EB152-16)*Percapita/30*GH$4))))))</f>
        <v>0</v>
      </c>
      <c r="GI151" s="177">
        <f>IF(C151=4,SUM(EC151+EC152+EC153+EE151+EE152+EE153)*Percapita/30*GI$4+(ED151+ED152+ED153+EF151+EF152+EF153)*Cadeirante/30*GI$4,IF(C151=3,IF(EC154+EE154=10,Fixo/30*GI$4+(EC151+EC152+EC153+EE151+EE152+EE153)*Percapita/30*GI$4+(ED154+EF154)*Cadeirante/30*GI$4,IF(EC154+EE154&lt;=9,(EC154+EE154)*Crechee/30*GI$4)+(ED154+EF154)*Cadeirante/30*GI$4+(EC151+EC152+EC153+EE151+EE152+EE153)*Percapita/30*GI$4)+IF(EC154+EE154&gt;=11,Fixo/30*GI$4+(EC154+EE154-10)*Crechee/30*GI$4,0),IF(C151=2,IF(ED151+ED152+ED153+ED154+EF151+EF152+EF153+EF154=1,Cadeirante/30*GI$4,IF(ED151+ED152+ED153+ED154+EF151+EF152+EF153+EF154=2,Fixo/30*GI$4,IF(ED151+ED152+ED153+ED154+EF151+EF152+EF153+EF154&gt;2,Fixo/30*GI$4+(ED151+ED152+ED153+ED154+EF151+EF152+EF153+EF154-2)*Cadeirante/30*GI$4)))+(EC151+EC152+EC153+EE151+EE152+EE153)*Percapita/30*GI$4+(EC154+EE154)*Crechee/30*GI$4,IF(C151=1,IF(EC151+EC152+EC153+ED151+ED152+ED153+EE151+EE152+EE153+EF151+EF152+EF153&lt;=15,(EC151+EC152+EC153+EE151+EE152+EE153)*Percapita/30*GI$4,IF(EC151+EC152+EC153+ED151+ED152+ED153+EE151+EE152+EE153+EF151+EF152+EF153&gt;=16,Fixo/30*GI$4+(EC151+EC152+EC153+ED151+ED152+ED153+EE151+EE152+EE153+EF151+EF152-16)*Percapita/30*GI$4))))))</f>
        <v>0</v>
      </c>
      <c r="GJ151" s="177">
        <f>IF(C151=4,SUM(EG151+EG152+EG153+EI151+EI152+EI153)*Percapita/30*GJ$4+(EH151+EH152+EH153+EJ151+EJ152+EJ153)*Cadeirante/30*GJ$4,IF(C151=3,IF(EG154+EI154=10,Fixo/30*GJ$4+(EG151+EG152+EG153+EI151+EI152+EI153)*Percapita/30*GJ$4+(EH154+EJ154)*Cadeirante/30*GJ$4,IF(EG154+EI154&lt;=9,(EG154+EI154)*Crechee/30*GJ$4)+(EH154+EJ154)*Cadeirante/30*GJ$4+(EG151+EG152+EG153+EI151+EI152+EI153)*Percapita/30*GJ$4)+IF(EG154+EI154&gt;=11,Fixo/30*GJ$4+(EG154+EI154-10)*Crechee/30*GJ$4,0),IF(C151=2,IF(EH151+EH152+EH153+EH154+EJ151+EJ152+EJ153+EJ154=1,Cadeirante/30*GJ$4,IF(EH151+EH152+EH153+EH154+EJ151+EJ152+EJ153+EJ154=2,Fixo/30*GJ$4,IF(EH151+EH152+EH153+EH154+EJ151+EJ152+EJ153+EJ154&gt;2,Fixo/30*GJ$4+(EH151+EH152+EH153+EH154+EJ151+EJ152+EJ153+EJ154-2)*Cadeirante/30*GJ$4)))+(EG151+EG152+EG153+EI151+EI152+EI153)*Percapita/30*GJ$4+(EG154+EI154)*Crechee/30*GJ$4,IF(C151=1,IF(EG151+EG152+EG153+EH151+EH152+EH153+EI151+EI152+EI153+EJ151+EJ152+EJ153&lt;=15,(EG151+EG152+EG153+EI151+EI152+EI153)*Percapita/30*GJ$4,IF(EG151+EG152+EG153+EH151+EH152+EH153+EI151+EI152+EI153+EJ151+EJ152+EJ153&gt;=16,Fixo/30*GJ$4+(EG151+EG152+EG153+EH151+EH152+EH153+EI151+EI152+EI153+EJ151+EJ152-16)*Percapita/30*GJ$4))))))</f>
        <v>0</v>
      </c>
      <c r="GK151" s="178"/>
      <c r="GL151" s="103">
        <f t="shared" si="175"/>
        <v>0</v>
      </c>
      <c r="GM151" s="124"/>
      <c r="GN151" s="104">
        <f>SUMIF(V151:V154,"&lt;0")*Cadeirante/30*GN$4+SUMIF(X151:X154,"&lt;0")*Cadeirante/30*GN$4</f>
        <v>0</v>
      </c>
      <c r="GO151" s="104">
        <f>SUMIF(Z151:Z154,"&lt;0")*Cadeirante/30*GO$4+SUMIF(AB151:AB154,"&lt;0")*Cadeirante/30*GO$4</f>
        <v>0</v>
      </c>
      <c r="GP151" s="104">
        <f>SUMIF(AD151:AD154,"&lt;0")*Cadeirante/30*GP$4+SUMIF(AF151:AF154,"&lt;0")*Cadeirante/30*GP$4</f>
        <v>0</v>
      </c>
      <c r="GQ151" s="104">
        <f>SUMIF(AH151:AH154,"&lt;0")*Cadeirante/30*GQ$4+SUMIF(AJ151:AJ154,"&lt;0")*Cadeirante/30*GQ$4</f>
        <v>0</v>
      </c>
      <c r="GR151" s="104">
        <f>SUMIF(AL151:AL154,"&lt;0")*Cadeirante/30*GR$4+SUMIF(AN151:AN154,"&lt;0")*Cadeirante/30*GR$4</f>
        <v>0</v>
      </c>
      <c r="GS151" s="104">
        <f>SUMIF(AP151:AP154,"&lt;0")*Cadeirante/30*GS$4+SUMIF(AR151:AR154,"&lt;0")*Cadeirante/30*GS$4</f>
        <v>0</v>
      </c>
      <c r="GT151" s="104">
        <f>SUMIF(AT151:AT154,"&lt;0")*Cadeirante/30*GT$4+SUMIF(AV151:AV154,"&lt;0")*Cadeirante/30*GT$4</f>
        <v>0</v>
      </c>
      <c r="GU151" s="104">
        <f>SUMIF(AX151:AX154,"&lt;0")*Cadeirante/30*GU$4+SUMIF(AZ151:AZ154,"&lt;0")*Cadeirante/30*GU$4</f>
        <v>0</v>
      </c>
      <c r="GV151" s="104">
        <f>SUMIF(BB151:BB154,"&lt;0")*Cadeirante/30*GV$4+SUMIF(BD151:BD154,"&lt;0")*Cadeirante/30*GV$4</f>
        <v>0</v>
      </c>
      <c r="GW151" s="104">
        <f>SUMIF(BF151:BF154,"&lt;0")*Cadeirante/30*GW$4+SUMIF(BH151:BH154,"&lt;0")*Cadeirante/30*GW$4</f>
        <v>0</v>
      </c>
      <c r="GX151" s="104">
        <f>SUMIF(BJ151:BJ154,"&lt;0")*Cadeirante/30*GX$4+SUMIF(BL151:BL154,"&lt;0")*Cadeirante/30*GX$4</f>
        <v>0</v>
      </c>
      <c r="GY151" s="104">
        <f>SUMIF(BN151:BN154,"&lt;0")*Cadeirante/30*GY$4+SUMIF(BP151:BP154,"&lt;0")*Cadeirante/30*GY$4</f>
        <v>0</v>
      </c>
      <c r="GZ151" s="104">
        <f>SUMIF(BR151:BR154,"&lt;0")*Cadeirante/30*GZ$4+SUMIF(BT151:BT154,"&lt;0")*Cadeirante/30*GZ$4</f>
        <v>0</v>
      </c>
      <c r="HA151" s="104">
        <f>SUMIF(BV151:BV154,"&lt;0")*Cadeirante/30*HA$4+SUMIF(BX151:BX154,"&lt;0")*Cadeirante/30*HA$4</f>
        <v>0</v>
      </c>
      <c r="HB151" s="104">
        <f>SUMIF(BZ151:BZ154,"&lt;0")*Cadeirante/30*HB$4+SUMIF(CB151:CB154,"&lt;0")*Cadeirante/30*HB$4</f>
        <v>0</v>
      </c>
      <c r="HC151" s="104">
        <f>SUMIF(CD151:CD154,"&lt;0")*Cadeirante/30*HC$4+SUMIF(CF151:CF154,"&lt;0")*Cadeirante/30*HC$4</f>
        <v>0</v>
      </c>
      <c r="HD151" s="104">
        <f>SUMIF(CH151:CH154,"&lt;0")*Cadeirante/30*HD$4+SUMIF(CJ151:CJ154,"&lt;0")*Cadeirante/30*HD$4</f>
        <v>0</v>
      </c>
      <c r="HE151" s="104">
        <f>SUMIF(CL151:CL154,"&lt;0")*Cadeirante/30*HE$4+SUMIF(CN151:CN154,"&lt;0")*Cadeirante/30*HE$4</f>
        <v>0</v>
      </c>
      <c r="HF151" s="104">
        <f>SUMIF(CP151:CP154,"&lt;0")*Cadeirante/30*HF$4+SUMIF(CR151:CR154,"&lt;0")*Cadeirante/30*HF$4</f>
        <v>0</v>
      </c>
      <c r="HG151" s="104">
        <f>SUMIF(CT151:CT154,"&lt;0")*Cadeirante/30*HG$4+SUMIF(CV151:CV154,"&lt;0")*Cadeirante/30*HG$4</f>
        <v>0</v>
      </c>
      <c r="HH151" s="104">
        <f>SUMIF(CX151:CX154,"&lt;0")*Cadeirante/30*HH$4+SUMIF(CZ151:CZ154,"&lt;0")*Cadeirante/30*HH$4</f>
        <v>0</v>
      </c>
      <c r="HI151" s="104">
        <f>SUMIF(DB151:DB154,"&lt;0")*Cadeirante/30*HI$4+SUMIF(DD151:DD154,"&lt;0")*Cadeirante/30*HI$4</f>
        <v>0</v>
      </c>
      <c r="HJ151" s="104">
        <f>SUMIF(DF151:DF154,"&lt;0")*Cadeirante/30*HJ$4+SUMIF(DH151:DH154,"&lt;0")*Cadeirante/30*HJ$4</f>
        <v>0</v>
      </c>
      <c r="HK151" s="104">
        <f>SUMIF(DJ151:DJ154,"&lt;0")*Cadeirante/30*HK$4+SUMIF(DL151:DL154,"&lt;0")*Cadeirante/30*HK$4</f>
        <v>0</v>
      </c>
      <c r="HL151" s="104">
        <f>SUMIF(DN151:DN154,"&lt;0")*Cadeirante/30*HL$4+SUMIF(DP151:DP154,"&lt;0")*Cadeirante/30*HL$4</f>
        <v>0</v>
      </c>
      <c r="HM151" s="104">
        <f>SUMIF(DR151:DR154,"&lt;0")*Cadeirante/30*HM$4+SUMIF(DT151:DT154,"&lt;0")*Cadeirante/30*HM$4</f>
        <v>0</v>
      </c>
      <c r="HN151" s="104">
        <f>SUMIF(DV151:DV154,"&lt;0")*Cadeirante/30*HN$4+SUMIF(DX151:DX154,"&lt;0")*Cadeirante/30*HN$4</f>
        <v>0</v>
      </c>
      <c r="HO151" s="104">
        <f>SUMIF(DZ151:DZ154,"&lt;0")*Cadeirante/30*HO$4+SUMIF(EB151:EB154,"&lt;0")*Cadeirante/30*HO$4</f>
        <v>0</v>
      </c>
      <c r="HP151" s="104">
        <f>SUMIF(ED151:ED154,"&lt;0")*Cadeirante/30*HP$4+SUMIF(EF151:EF154,"&lt;0")*Cadeirante/30*HP$4</f>
        <v>0</v>
      </c>
      <c r="HQ151" s="64"/>
      <c r="HR151" s="64"/>
      <c r="HS151" s="64"/>
      <c r="HT151" s="64"/>
      <c r="HU151" s="64"/>
      <c r="HV151" s="64"/>
      <c r="HW151" s="176">
        <v>17629.309999999998</v>
      </c>
      <c r="HX151" s="64"/>
      <c r="HY151" s="280">
        <f>IF(ISTEXT(EM151), VALUE(EM151), EM151)</f>
        <v>0</v>
      </c>
      <c r="HZ151" s="280">
        <f>IF(ISTEXT(EN151), VALUE(EN151), EN151)</f>
        <v>0</v>
      </c>
      <c r="IA151" s="280">
        <f>IF(ISTEXT(EO151), VALUE(EO151), EO151)</f>
        <v>0</v>
      </c>
      <c r="IB151" s="64" t="b">
        <f>HW151=FE151</f>
        <v>0</v>
      </c>
      <c r="IC151" s="64"/>
    </row>
    <row r="152" spans="1:237" s="106" customFormat="1" ht="22.5" customHeight="1" x14ac:dyDescent="0.25">
      <c r="A152" s="368" t="s">
        <v>3310</v>
      </c>
      <c r="B152" s="369" t="s">
        <v>3311</v>
      </c>
      <c r="C152" s="370" t="s">
        <v>3192</v>
      </c>
      <c r="D152" s="371" t="s">
        <v>3312</v>
      </c>
      <c r="E152" s="371" t="s">
        <v>3313</v>
      </c>
      <c r="F152" s="372" t="s">
        <v>3181</v>
      </c>
      <c r="G152" s="372" t="s">
        <v>3182</v>
      </c>
      <c r="H152" s="373" t="s">
        <v>1360</v>
      </c>
      <c r="I152" s="374" t="s">
        <v>1360</v>
      </c>
      <c r="J152" s="421" t="s">
        <v>3183</v>
      </c>
      <c r="K152" s="421" t="s">
        <v>3185</v>
      </c>
      <c r="L152" s="329">
        <f>CONTINUA!BV152</f>
        <v>0</v>
      </c>
      <c r="M152" s="329">
        <f>CONTINUA!BW152</f>
        <v>0</v>
      </c>
      <c r="N152" s="657"/>
      <c r="O152" s="658" t="s">
        <v>3355</v>
      </c>
      <c r="P152" s="659">
        <v>0</v>
      </c>
      <c r="Q152" s="400"/>
      <c r="R152" s="401"/>
      <c r="S152" s="400"/>
      <c r="T152" s="401"/>
      <c r="U152" s="400"/>
      <c r="V152" s="401"/>
      <c r="W152" s="400"/>
      <c r="X152" s="401"/>
      <c r="Y152" s="400"/>
      <c r="Z152" s="401"/>
      <c r="AA152" s="400"/>
      <c r="AB152" s="401"/>
      <c r="AC152" s="400"/>
      <c r="AD152" s="401"/>
      <c r="AE152" s="400"/>
      <c r="AF152" s="401"/>
      <c r="AG152" s="400"/>
      <c r="AH152" s="401"/>
      <c r="AI152" s="400"/>
      <c r="AJ152" s="401"/>
      <c r="AK152" s="400"/>
      <c r="AL152" s="401"/>
      <c r="AM152" s="400"/>
      <c r="AN152" s="401"/>
      <c r="AO152" s="400"/>
      <c r="AP152" s="401"/>
      <c r="AQ152" s="400"/>
      <c r="AR152" s="401"/>
      <c r="AS152" s="400"/>
      <c r="AT152" s="401"/>
      <c r="AU152" s="400"/>
      <c r="AV152" s="401"/>
      <c r="AW152" s="400"/>
      <c r="AX152" s="401"/>
      <c r="AY152" s="400"/>
      <c r="AZ152" s="401"/>
      <c r="BA152" s="400"/>
      <c r="BB152" s="401"/>
      <c r="BC152" s="400"/>
      <c r="BD152" s="401"/>
      <c r="BE152" s="400"/>
      <c r="BF152" s="401"/>
      <c r="BG152" s="400"/>
      <c r="BH152" s="401"/>
      <c r="BI152" s="400"/>
      <c r="BJ152" s="401"/>
      <c r="BK152" s="400"/>
      <c r="BL152" s="401"/>
      <c r="BM152" s="400"/>
      <c r="BN152" s="401"/>
      <c r="BO152" s="400"/>
      <c r="BP152" s="401"/>
      <c r="BQ152" s="400"/>
      <c r="BR152" s="401"/>
      <c r="BS152" s="400"/>
      <c r="BT152" s="401"/>
      <c r="BU152" s="400"/>
      <c r="BV152" s="401"/>
      <c r="BW152" s="400"/>
      <c r="BX152" s="401"/>
      <c r="BY152" s="400"/>
      <c r="BZ152" s="401"/>
      <c r="CA152" s="400"/>
      <c r="CB152" s="401"/>
      <c r="CC152" s="400"/>
      <c r="CD152" s="401"/>
      <c r="CE152" s="400"/>
      <c r="CF152" s="401"/>
      <c r="CG152" s="400"/>
      <c r="CH152" s="401"/>
      <c r="CI152" s="400"/>
      <c r="CJ152" s="401"/>
      <c r="CK152" s="400"/>
      <c r="CL152" s="401"/>
      <c r="CM152" s="400"/>
      <c r="CN152" s="401"/>
      <c r="CO152" s="400"/>
      <c r="CP152" s="401"/>
      <c r="CQ152" s="400"/>
      <c r="CR152" s="401"/>
      <c r="CS152" s="400"/>
      <c r="CT152" s="401"/>
      <c r="CU152" s="400"/>
      <c r="CV152" s="401"/>
      <c r="CW152" s="400"/>
      <c r="CX152" s="401"/>
      <c r="CY152" s="400"/>
      <c r="CZ152" s="401"/>
      <c r="DA152" s="400"/>
      <c r="DB152" s="401"/>
      <c r="DC152" s="400"/>
      <c r="DD152" s="401"/>
      <c r="DE152" s="400"/>
      <c r="DF152" s="401"/>
      <c r="DG152" s="400"/>
      <c r="DH152" s="401"/>
      <c r="DI152" s="400"/>
      <c r="DJ152" s="401"/>
      <c r="DK152" s="400"/>
      <c r="DL152" s="401"/>
      <c r="DM152" s="400"/>
      <c r="DN152" s="401"/>
      <c r="DO152" s="400"/>
      <c r="DP152" s="401"/>
      <c r="DQ152" s="400"/>
      <c r="DR152" s="401"/>
      <c r="DS152" s="400"/>
      <c r="DT152" s="401"/>
      <c r="DU152" s="400"/>
      <c r="DV152" s="401"/>
      <c r="DW152" s="400"/>
      <c r="DX152" s="401"/>
      <c r="DY152" s="400"/>
      <c r="DZ152" s="401"/>
      <c r="EA152" s="400"/>
      <c r="EB152" s="401"/>
      <c r="EC152" s="400"/>
      <c r="ED152" s="401"/>
      <c r="EE152" s="400"/>
      <c r="EF152" s="401"/>
      <c r="EG152" s="400"/>
      <c r="EH152" s="401"/>
      <c r="EI152" s="400"/>
      <c r="EJ152" s="447"/>
      <c r="EK152" s="511"/>
      <c r="EL152" s="514"/>
      <c r="EM152" s="448"/>
      <c r="EN152" s="344"/>
      <c r="EO152" s="345"/>
      <c r="EP152" s="171">
        <f t="shared" si="168"/>
        <v>0</v>
      </c>
      <c r="EQ152" s="171">
        <f t="shared" si="169"/>
        <v>0</v>
      </c>
      <c r="ER152" s="171">
        <f t="shared" si="170"/>
        <v>0</v>
      </c>
      <c r="ES152" s="171">
        <f t="shared" si="171"/>
        <v>0</v>
      </c>
      <c r="ET152" s="171">
        <f t="shared" si="172"/>
        <v>0</v>
      </c>
      <c r="EU152" s="171">
        <f t="shared" si="173"/>
        <v>0</v>
      </c>
      <c r="EV152" s="172">
        <f t="shared" si="174"/>
        <v>0</v>
      </c>
      <c r="EW152" s="173"/>
      <c r="EX152" s="248">
        <f t="shared" si="186"/>
        <v>0</v>
      </c>
      <c r="EY152" s="174">
        <f>(L152*regular)+(M152*Cadeirantee)</f>
        <v>0</v>
      </c>
      <c r="EZ152" s="249">
        <f>SUMIF(FG152:GJ152,"&gt;0")</f>
        <v>0</v>
      </c>
      <c r="FA152" s="249">
        <f>SUMIF(FG152:GJ152,"&lt;0")+SUMIF(GN152:HP152,"&lt;0")</f>
        <v>0</v>
      </c>
      <c r="FB152" s="174">
        <v>0</v>
      </c>
      <c r="FC152" s="126">
        <f>N152*km*'VALORES TABELA'!$B$13</f>
        <v>0</v>
      </c>
      <c r="FD152" s="250">
        <f t="shared" ref="FD152:FD155" si="187">GL152</f>
        <v>0</v>
      </c>
      <c r="FE152" s="105"/>
      <c r="FF152" s="119"/>
      <c r="FG152" s="119"/>
      <c r="FH152" s="119"/>
      <c r="FI152" s="119"/>
      <c r="FJ152" s="119"/>
      <c r="FK152" s="119"/>
      <c r="FL152" s="119"/>
      <c r="FM152" s="119"/>
      <c r="FN152" s="119"/>
      <c r="FO152" s="119"/>
      <c r="FP152" s="119"/>
      <c r="FQ152" s="119"/>
      <c r="FR152" s="119"/>
      <c r="FS152" s="119"/>
      <c r="FT152" s="119"/>
      <c r="FU152" s="119"/>
      <c r="FV152" s="119"/>
      <c r="FW152" s="119"/>
      <c r="FX152" s="119"/>
      <c r="FY152" s="119"/>
      <c r="FZ152" s="119"/>
      <c r="GA152" s="119"/>
      <c r="GB152" s="119"/>
      <c r="GC152" s="119"/>
      <c r="GD152" s="119"/>
      <c r="GE152" s="119"/>
      <c r="GF152" s="119"/>
      <c r="GG152" s="119"/>
      <c r="GH152" s="119"/>
      <c r="GI152" s="119"/>
      <c r="GJ152" s="119"/>
      <c r="GK152" s="251"/>
      <c r="GL152" s="103">
        <f t="shared" si="175"/>
        <v>0</v>
      </c>
      <c r="GM152" s="124"/>
      <c r="GN152" s="104"/>
      <c r="GO152" s="104"/>
      <c r="GP152" s="104"/>
      <c r="GQ152" s="104"/>
      <c r="GR152" s="104"/>
      <c r="GS152" s="104"/>
      <c r="GT152" s="104"/>
      <c r="GU152" s="104"/>
      <c r="GV152" s="104"/>
      <c r="GW152" s="104"/>
      <c r="GX152" s="104"/>
      <c r="GY152" s="104"/>
      <c r="GZ152" s="104"/>
      <c r="HA152" s="104"/>
      <c r="HB152" s="104"/>
      <c r="HC152" s="104"/>
      <c r="HD152" s="104"/>
      <c r="HE152" s="104"/>
      <c r="HF152" s="104"/>
      <c r="HG152" s="104"/>
      <c r="HH152" s="104"/>
      <c r="HI152" s="104"/>
      <c r="HJ152" s="104"/>
      <c r="HK152" s="104"/>
      <c r="HL152" s="104"/>
      <c r="HM152" s="104"/>
      <c r="HN152" s="104"/>
      <c r="HO152" s="104"/>
      <c r="HP152" s="104"/>
      <c r="HQ152" s="64"/>
      <c r="HR152" s="64"/>
      <c r="HS152" s="64"/>
      <c r="HT152" s="64"/>
      <c r="HU152" s="64"/>
      <c r="HV152" s="64"/>
      <c r="HW152" s="105"/>
      <c r="HX152" s="64"/>
      <c r="HY152" s="280">
        <f t="shared" ref="HY152:HY155" si="188">IF(ISTEXT(EM152), VALUE(EM152), EM152)</f>
        <v>0</v>
      </c>
      <c r="HZ152" s="280">
        <f t="shared" ref="HZ152:HZ155" si="189">IF(ISTEXT(EN152), VALUE(EN152), EN152)</f>
        <v>0</v>
      </c>
      <c r="IA152" s="280">
        <f t="shared" ref="IA152:IA155" si="190">IF(ISTEXT(EO152), VALUE(EO152), EO152)</f>
        <v>0</v>
      </c>
      <c r="IB152" s="64"/>
      <c r="IC152" s="64"/>
    </row>
    <row r="153" spans="1:237" s="106" customFormat="1" ht="22.5" customHeight="1" x14ac:dyDescent="0.25">
      <c r="A153" s="368" t="s">
        <v>3310</v>
      </c>
      <c r="B153" s="369" t="s">
        <v>3311</v>
      </c>
      <c r="C153" s="375" t="s">
        <v>3192</v>
      </c>
      <c r="D153" s="371" t="s">
        <v>3312</v>
      </c>
      <c r="E153" s="371" t="s">
        <v>3313</v>
      </c>
      <c r="F153" s="376" t="s">
        <v>3181</v>
      </c>
      <c r="G153" s="376" t="s">
        <v>3182</v>
      </c>
      <c r="H153" s="373" t="s">
        <v>1360</v>
      </c>
      <c r="I153" s="374" t="s">
        <v>1360</v>
      </c>
      <c r="J153" s="421" t="s">
        <v>3183</v>
      </c>
      <c r="K153" s="422" t="s">
        <v>3186</v>
      </c>
      <c r="L153" s="329">
        <f>CONTINUA!BV153</f>
        <v>0</v>
      </c>
      <c r="M153" s="329">
        <f>CONTINUA!BW153</f>
        <v>0</v>
      </c>
      <c r="N153" s="657"/>
      <c r="O153" s="658" t="s">
        <v>3355</v>
      </c>
      <c r="P153" s="659">
        <v>0</v>
      </c>
      <c r="Q153" s="400">
        <v>14</v>
      </c>
      <c r="R153" s="401"/>
      <c r="S153" s="400"/>
      <c r="T153" s="401"/>
      <c r="U153" s="400"/>
      <c r="V153" s="401"/>
      <c r="W153" s="400"/>
      <c r="X153" s="401"/>
      <c r="Y153" s="400"/>
      <c r="Z153" s="401"/>
      <c r="AA153" s="400"/>
      <c r="AB153" s="401"/>
      <c r="AC153" s="400"/>
      <c r="AD153" s="401"/>
      <c r="AE153" s="400"/>
      <c r="AF153" s="401"/>
      <c r="AG153" s="400"/>
      <c r="AH153" s="401"/>
      <c r="AI153" s="400"/>
      <c r="AJ153" s="401"/>
      <c r="AK153" s="400"/>
      <c r="AL153" s="401"/>
      <c r="AM153" s="400"/>
      <c r="AN153" s="401"/>
      <c r="AO153" s="400"/>
      <c r="AP153" s="401"/>
      <c r="AQ153" s="400"/>
      <c r="AR153" s="401"/>
      <c r="AS153" s="400"/>
      <c r="AT153" s="401"/>
      <c r="AU153" s="400"/>
      <c r="AV153" s="401"/>
      <c r="AW153" s="400"/>
      <c r="AX153" s="401"/>
      <c r="AY153" s="400"/>
      <c r="AZ153" s="401"/>
      <c r="BA153" s="400"/>
      <c r="BB153" s="401"/>
      <c r="BC153" s="400"/>
      <c r="BD153" s="401"/>
      <c r="BE153" s="400"/>
      <c r="BF153" s="401"/>
      <c r="BG153" s="400"/>
      <c r="BH153" s="401"/>
      <c r="BI153" s="400"/>
      <c r="BJ153" s="401"/>
      <c r="BK153" s="400"/>
      <c r="BL153" s="401"/>
      <c r="BM153" s="400"/>
      <c r="BN153" s="401"/>
      <c r="BO153" s="400"/>
      <c r="BP153" s="401"/>
      <c r="BQ153" s="400"/>
      <c r="BR153" s="401"/>
      <c r="BS153" s="400"/>
      <c r="BT153" s="401"/>
      <c r="BU153" s="400"/>
      <c r="BV153" s="401"/>
      <c r="BW153" s="400"/>
      <c r="BX153" s="401"/>
      <c r="BY153" s="400"/>
      <c r="BZ153" s="401"/>
      <c r="CA153" s="400"/>
      <c r="CB153" s="401"/>
      <c r="CC153" s="400"/>
      <c r="CD153" s="401"/>
      <c r="CE153" s="400"/>
      <c r="CF153" s="401"/>
      <c r="CG153" s="400"/>
      <c r="CH153" s="401"/>
      <c r="CI153" s="400"/>
      <c r="CJ153" s="401"/>
      <c r="CK153" s="400"/>
      <c r="CL153" s="401"/>
      <c r="CM153" s="400"/>
      <c r="CN153" s="401"/>
      <c r="CO153" s="400"/>
      <c r="CP153" s="401"/>
      <c r="CQ153" s="400"/>
      <c r="CR153" s="401"/>
      <c r="CS153" s="400"/>
      <c r="CT153" s="401"/>
      <c r="CU153" s="400"/>
      <c r="CV153" s="401"/>
      <c r="CW153" s="400"/>
      <c r="CX153" s="401"/>
      <c r="CY153" s="400"/>
      <c r="CZ153" s="401"/>
      <c r="DA153" s="400"/>
      <c r="DB153" s="401"/>
      <c r="DC153" s="400"/>
      <c r="DD153" s="401"/>
      <c r="DE153" s="400"/>
      <c r="DF153" s="401"/>
      <c r="DG153" s="400"/>
      <c r="DH153" s="401"/>
      <c r="DI153" s="400"/>
      <c r="DJ153" s="401"/>
      <c r="DK153" s="400"/>
      <c r="DL153" s="401"/>
      <c r="DM153" s="400"/>
      <c r="DN153" s="401"/>
      <c r="DO153" s="400"/>
      <c r="DP153" s="401"/>
      <c r="DQ153" s="400"/>
      <c r="DR153" s="401"/>
      <c r="DS153" s="400"/>
      <c r="DT153" s="401"/>
      <c r="DU153" s="400"/>
      <c r="DV153" s="401"/>
      <c r="DW153" s="400"/>
      <c r="DX153" s="401"/>
      <c r="DY153" s="400"/>
      <c r="DZ153" s="401"/>
      <c r="EA153" s="400"/>
      <c r="EB153" s="401"/>
      <c r="EC153" s="400"/>
      <c r="ED153" s="401"/>
      <c r="EE153" s="400"/>
      <c r="EF153" s="401"/>
      <c r="EG153" s="400"/>
      <c r="EH153" s="401"/>
      <c r="EI153" s="400"/>
      <c r="EJ153" s="447"/>
      <c r="EK153" s="511"/>
      <c r="EL153" s="514"/>
      <c r="EM153" s="448"/>
      <c r="EN153" s="344"/>
      <c r="EO153" s="345"/>
      <c r="EP153" s="171">
        <f t="shared" si="168"/>
        <v>14</v>
      </c>
      <c r="EQ153" s="171">
        <f t="shared" si="169"/>
        <v>0</v>
      </c>
      <c r="ER153" s="171">
        <f t="shared" si="170"/>
        <v>0</v>
      </c>
      <c r="ES153" s="171">
        <f t="shared" si="171"/>
        <v>0</v>
      </c>
      <c r="ET153" s="171">
        <f t="shared" si="172"/>
        <v>0</v>
      </c>
      <c r="EU153" s="171">
        <f t="shared" si="173"/>
        <v>0</v>
      </c>
      <c r="EV153" s="172">
        <f t="shared" si="174"/>
        <v>14</v>
      </c>
      <c r="EW153" s="125"/>
      <c r="EX153" s="248">
        <f t="shared" si="186"/>
        <v>0</v>
      </c>
      <c r="EY153" s="174">
        <f>(L153*regular)+(M153*Cadeirantee)</f>
        <v>0</v>
      </c>
      <c r="EZ153" s="249">
        <f>SUMIF(FG153:GJ153,"&gt;0")</f>
        <v>0</v>
      </c>
      <c r="FA153" s="249">
        <f>SUMIF(FG153:GJ153,"&lt;0")+SUMIF(GN153:HP153,"&lt;0")</f>
        <v>0</v>
      </c>
      <c r="FB153" s="174">
        <v>0</v>
      </c>
      <c r="FC153" s="126">
        <f>N153*km*'VALORES TABELA'!$B$13</f>
        <v>0</v>
      </c>
      <c r="FD153" s="250">
        <f t="shared" si="187"/>
        <v>0</v>
      </c>
      <c r="FE153" s="105"/>
      <c r="FF153" s="108"/>
      <c r="FG153" s="108"/>
      <c r="FH153" s="108"/>
      <c r="FI153" s="108"/>
      <c r="FJ153" s="108"/>
      <c r="FK153" s="108"/>
      <c r="FL153" s="108"/>
      <c r="FM153" s="108"/>
      <c r="FN153" s="108"/>
      <c r="FO153" s="108"/>
      <c r="FP153" s="108"/>
      <c r="FQ153" s="108"/>
      <c r="FR153" s="108"/>
      <c r="FS153" s="108"/>
      <c r="FT153" s="108"/>
      <c r="FU153" s="108"/>
      <c r="FV153" s="108"/>
      <c r="FW153" s="108"/>
      <c r="FX153" s="108"/>
      <c r="FY153" s="108"/>
      <c r="FZ153" s="108"/>
      <c r="GA153" s="108"/>
      <c r="GB153" s="108"/>
      <c r="GC153" s="108"/>
      <c r="GD153" s="108"/>
      <c r="GE153" s="108"/>
      <c r="GF153" s="108"/>
      <c r="GG153" s="108"/>
      <c r="GH153" s="108"/>
      <c r="GI153" s="108"/>
      <c r="GJ153" s="108"/>
      <c r="GK153" s="251"/>
      <c r="GL153" s="103">
        <f t="shared" si="175"/>
        <v>0</v>
      </c>
      <c r="GM153" s="124"/>
      <c r="GN153" s="104"/>
      <c r="GO153" s="104"/>
      <c r="GP153" s="104"/>
      <c r="GQ153" s="104"/>
      <c r="GR153" s="104"/>
      <c r="GS153" s="104"/>
      <c r="GT153" s="104"/>
      <c r="GU153" s="104"/>
      <c r="GV153" s="104"/>
      <c r="GW153" s="104"/>
      <c r="GX153" s="104"/>
      <c r="GY153" s="104"/>
      <c r="GZ153" s="104"/>
      <c r="HA153" s="104"/>
      <c r="HB153" s="104"/>
      <c r="HC153" s="104"/>
      <c r="HD153" s="104"/>
      <c r="HE153" s="104"/>
      <c r="HF153" s="104"/>
      <c r="HG153" s="104"/>
      <c r="HH153" s="104"/>
      <c r="HI153" s="104"/>
      <c r="HJ153" s="104"/>
      <c r="HK153" s="104"/>
      <c r="HL153" s="104"/>
      <c r="HM153" s="104"/>
      <c r="HN153" s="104"/>
      <c r="HO153" s="104"/>
      <c r="HP153" s="104"/>
      <c r="HQ153" s="64"/>
      <c r="HR153" s="64"/>
      <c r="HS153" s="64"/>
      <c r="HT153" s="64"/>
      <c r="HU153" s="64"/>
      <c r="HV153" s="64"/>
      <c r="HW153" s="105"/>
      <c r="HX153" s="64"/>
      <c r="HY153" s="280">
        <f t="shared" si="188"/>
        <v>0</v>
      </c>
      <c r="HZ153" s="280">
        <f t="shared" si="189"/>
        <v>0</v>
      </c>
      <c r="IA153" s="280">
        <f t="shared" si="190"/>
        <v>0</v>
      </c>
      <c r="IB153" s="64"/>
      <c r="IC153" s="64"/>
    </row>
    <row r="154" spans="1:237" s="106" customFormat="1" ht="22.5" customHeight="1" x14ac:dyDescent="0.25">
      <c r="A154" s="368" t="s">
        <v>3310</v>
      </c>
      <c r="B154" s="369" t="s">
        <v>3311</v>
      </c>
      <c r="C154" s="375" t="s">
        <v>3192</v>
      </c>
      <c r="D154" s="371" t="s">
        <v>3312</v>
      </c>
      <c r="E154" s="371" t="s">
        <v>3313</v>
      </c>
      <c r="F154" s="376" t="s">
        <v>3181</v>
      </c>
      <c r="G154" s="376" t="s">
        <v>3182</v>
      </c>
      <c r="H154" s="373" t="s">
        <v>1360</v>
      </c>
      <c r="I154" s="374" t="s">
        <v>1360</v>
      </c>
      <c r="J154" s="421" t="s">
        <v>3183</v>
      </c>
      <c r="K154" s="423" t="s">
        <v>3187</v>
      </c>
      <c r="L154" s="329">
        <f>CONTINUA!BV154</f>
        <v>0</v>
      </c>
      <c r="M154" s="329">
        <f>CONTINUA!BW154</f>
        <v>0</v>
      </c>
      <c r="N154" s="657"/>
      <c r="O154" s="658" t="s">
        <v>3355</v>
      </c>
      <c r="P154" s="659">
        <v>0</v>
      </c>
      <c r="Q154" s="400"/>
      <c r="R154" s="401"/>
      <c r="S154" s="400"/>
      <c r="T154" s="401"/>
      <c r="U154" s="400"/>
      <c r="V154" s="401"/>
      <c r="W154" s="400"/>
      <c r="X154" s="401"/>
      <c r="Y154" s="400"/>
      <c r="Z154" s="401"/>
      <c r="AA154" s="400"/>
      <c r="AB154" s="401"/>
      <c r="AC154" s="400"/>
      <c r="AD154" s="401"/>
      <c r="AE154" s="400"/>
      <c r="AF154" s="401"/>
      <c r="AG154" s="400"/>
      <c r="AH154" s="401"/>
      <c r="AI154" s="400"/>
      <c r="AJ154" s="401"/>
      <c r="AK154" s="400"/>
      <c r="AL154" s="401"/>
      <c r="AM154" s="400"/>
      <c r="AN154" s="401"/>
      <c r="AO154" s="400"/>
      <c r="AP154" s="401"/>
      <c r="AQ154" s="400"/>
      <c r="AR154" s="401"/>
      <c r="AS154" s="400"/>
      <c r="AT154" s="401"/>
      <c r="AU154" s="400"/>
      <c r="AV154" s="401"/>
      <c r="AW154" s="400"/>
      <c r="AX154" s="401"/>
      <c r="AY154" s="400"/>
      <c r="AZ154" s="401"/>
      <c r="BA154" s="400"/>
      <c r="BB154" s="401"/>
      <c r="BC154" s="400"/>
      <c r="BD154" s="401"/>
      <c r="BE154" s="400"/>
      <c r="BF154" s="401"/>
      <c r="BG154" s="400"/>
      <c r="BH154" s="401"/>
      <c r="BI154" s="400"/>
      <c r="BJ154" s="401"/>
      <c r="BK154" s="400"/>
      <c r="BL154" s="401"/>
      <c r="BM154" s="400"/>
      <c r="BN154" s="401"/>
      <c r="BO154" s="400"/>
      <c r="BP154" s="401"/>
      <c r="BQ154" s="400"/>
      <c r="BR154" s="401"/>
      <c r="BS154" s="400"/>
      <c r="BT154" s="401"/>
      <c r="BU154" s="400"/>
      <c r="BV154" s="401"/>
      <c r="BW154" s="400"/>
      <c r="BX154" s="401"/>
      <c r="BY154" s="400"/>
      <c r="BZ154" s="401"/>
      <c r="CA154" s="400"/>
      <c r="CB154" s="401"/>
      <c r="CC154" s="400"/>
      <c r="CD154" s="401"/>
      <c r="CE154" s="400"/>
      <c r="CF154" s="401"/>
      <c r="CG154" s="400"/>
      <c r="CH154" s="401"/>
      <c r="CI154" s="400"/>
      <c r="CJ154" s="401"/>
      <c r="CK154" s="400"/>
      <c r="CL154" s="401"/>
      <c r="CM154" s="400"/>
      <c r="CN154" s="401"/>
      <c r="CO154" s="400"/>
      <c r="CP154" s="401"/>
      <c r="CQ154" s="400"/>
      <c r="CR154" s="401"/>
      <c r="CS154" s="400"/>
      <c r="CT154" s="401"/>
      <c r="CU154" s="400"/>
      <c r="CV154" s="401"/>
      <c r="CW154" s="400"/>
      <c r="CX154" s="401"/>
      <c r="CY154" s="400"/>
      <c r="CZ154" s="401"/>
      <c r="DA154" s="400"/>
      <c r="DB154" s="401"/>
      <c r="DC154" s="400"/>
      <c r="DD154" s="401"/>
      <c r="DE154" s="400"/>
      <c r="DF154" s="401"/>
      <c r="DG154" s="400"/>
      <c r="DH154" s="401"/>
      <c r="DI154" s="400"/>
      <c r="DJ154" s="401"/>
      <c r="DK154" s="400"/>
      <c r="DL154" s="401"/>
      <c r="DM154" s="400"/>
      <c r="DN154" s="401"/>
      <c r="DO154" s="400"/>
      <c r="DP154" s="401"/>
      <c r="DQ154" s="400"/>
      <c r="DR154" s="401"/>
      <c r="DS154" s="400"/>
      <c r="DT154" s="401"/>
      <c r="DU154" s="400"/>
      <c r="DV154" s="401"/>
      <c r="DW154" s="400"/>
      <c r="DX154" s="401"/>
      <c r="DY154" s="400"/>
      <c r="DZ154" s="401"/>
      <c r="EA154" s="400"/>
      <c r="EB154" s="401"/>
      <c r="EC154" s="400"/>
      <c r="ED154" s="401"/>
      <c r="EE154" s="400"/>
      <c r="EF154" s="401"/>
      <c r="EG154" s="400"/>
      <c r="EH154" s="401"/>
      <c r="EI154" s="400"/>
      <c r="EJ154" s="447"/>
      <c r="EK154" s="511"/>
      <c r="EL154" s="514"/>
      <c r="EM154" s="448"/>
      <c r="EN154" s="344"/>
      <c r="EO154" s="345"/>
      <c r="EP154" s="171">
        <f t="shared" si="168"/>
        <v>0</v>
      </c>
      <c r="EQ154" s="171">
        <f t="shared" si="169"/>
        <v>0</v>
      </c>
      <c r="ER154" s="171">
        <f t="shared" si="170"/>
        <v>0</v>
      </c>
      <c r="ES154" s="171">
        <f t="shared" si="171"/>
        <v>0</v>
      </c>
      <c r="ET154" s="171">
        <f t="shared" si="172"/>
        <v>0</v>
      </c>
      <c r="EU154" s="171">
        <f t="shared" si="173"/>
        <v>0</v>
      </c>
      <c r="EV154" s="172">
        <f t="shared" si="174"/>
        <v>0</v>
      </c>
      <c r="EW154" s="127"/>
      <c r="EX154" s="248">
        <f t="shared" si="186"/>
        <v>0</v>
      </c>
      <c r="EY154" s="174">
        <f>(L154*regular)+(M154*Cadeirantee)</f>
        <v>0</v>
      </c>
      <c r="EZ154" s="249">
        <f>SUMIF(FG154:GJ154,"&gt;0")</f>
        <v>0</v>
      </c>
      <c r="FA154" s="249">
        <f>SUMIF(FG154:GJ154,"&lt;0")+SUMIF(GN154:HP154,"&lt;0")</f>
        <v>0</v>
      </c>
      <c r="FB154" s="174">
        <v>0</v>
      </c>
      <c r="FC154" s="126">
        <f>N154*km*'VALORES TABELA'!$B$13</f>
        <v>0</v>
      </c>
      <c r="FD154" s="250">
        <f t="shared" si="187"/>
        <v>0</v>
      </c>
      <c r="FE154" s="105"/>
      <c r="FF154" s="118"/>
      <c r="FG154" s="118"/>
      <c r="FH154" s="118"/>
      <c r="FI154" s="118"/>
      <c r="FJ154" s="118"/>
      <c r="FK154" s="118"/>
      <c r="FL154" s="118"/>
      <c r="FM154" s="118"/>
      <c r="FN154" s="118"/>
      <c r="FO154" s="118"/>
      <c r="FP154" s="118"/>
      <c r="FQ154" s="118"/>
      <c r="FR154" s="118"/>
      <c r="FS154" s="118"/>
      <c r="FT154" s="118"/>
      <c r="FU154" s="118"/>
      <c r="FV154" s="118"/>
      <c r="FW154" s="118"/>
      <c r="FX154" s="118"/>
      <c r="FY154" s="118"/>
      <c r="FZ154" s="118"/>
      <c r="GA154" s="118"/>
      <c r="GB154" s="118"/>
      <c r="GC154" s="118"/>
      <c r="GD154" s="118"/>
      <c r="GE154" s="118"/>
      <c r="GF154" s="118"/>
      <c r="GG154" s="118"/>
      <c r="GH154" s="118"/>
      <c r="GI154" s="118"/>
      <c r="GJ154" s="118"/>
      <c r="GK154" s="252"/>
      <c r="GL154" s="103">
        <f t="shared" si="175"/>
        <v>0</v>
      </c>
      <c r="GM154" s="124"/>
      <c r="GN154" s="104"/>
      <c r="GO154" s="104"/>
      <c r="GP154" s="104"/>
      <c r="GQ154" s="104"/>
      <c r="GR154" s="104"/>
      <c r="GS154" s="104"/>
      <c r="GT154" s="104"/>
      <c r="GU154" s="104"/>
      <c r="GV154" s="104"/>
      <c r="GW154" s="104"/>
      <c r="GX154" s="104"/>
      <c r="GY154" s="104"/>
      <c r="GZ154" s="104"/>
      <c r="HA154" s="104"/>
      <c r="HB154" s="104"/>
      <c r="HC154" s="104"/>
      <c r="HD154" s="104"/>
      <c r="HE154" s="104"/>
      <c r="HF154" s="104"/>
      <c r="HG154" s="104"/>
      <c r="HH154" s="104"/>
      <c r="HI154" s="104"/>
      <c r="HJ154" s="104"/>
      <c r="HK154" s="104"/>
      <c r="HL154" s="104"/>
      <c r="HM154" s="104"/>
      <c r="HN154" s="104"/>
      <c r="HO154" s="104"/>
      <c r="HP154" s="104"/>
      <c r="HQ154" s="64"/>
      <c r="HR154" s="65"/>
      <c r="HS154" s="65"/>
      <c r="HT154" s="65"/>
      <c r="HU154" s="65"/>
      <c r="HV154" s="65"/>
      <c r="HW154" s="105"/>
      <c r="HX154" s="65"/>
      <c r="HY154" s="280">
        <f t="shared" si="188"/>
        <v>0</v>
      </c>
      <c r="HZ154" s="280">
        <f t="shared" si="189"/>
        <v>0</v>
      </c>
      <c r="IA154" s="280">
        <f t="shared" si="190"/>
        <v>0</v>
      </c>
      <c r="IB154" s="65"/>
      <c r="IC154" s="65"/>
    </row>
    <row r="155" spans="1:237" s="106" customFormat="1" ht="22.5" customHeight="1" thickBot="1" x14ac:dyDescent="0.3">
      <c r="A155" s="377" t="s">
        <v>3310</v>
      </c>
      <c r="B155" s="378" t="s">
        <v>3311</v>
      </c>
      <c r="C155" s="379" t="s">
        <v>3192</v>
      </c>
      <c r="D155" s="380" t="s">
        <v>3312</v>
      </c>
      <c r="E155" s="380" t="s">
        <v>3313</v>
      </c>
      <c r="F155" s="381" t="s">
        <v>3181</v>
      </c>
      <c r="G155" s="381" t="s">
        <v>3182</v>
      </c>
      <c r="H155" s="382" t="s">
        <v>1360</v>
      </c>
      <c r="I155" s="383" t="s">
        <v>1360</v>
      </c>
      <c r="J155" s="421" t="s">
        <v>3183</v>
      </c>
      <c r="K155" s="424" t="s">
        <v>60</v>
      </c>
      <c r="L155" s="329">
        <f>CONTINUA!BV155</f>
        <v>0</v>
      </c>
      <c r="M155" s="329">
        <f>CONTINUA!BW155</f>
        <v>0</v>
      </c>
      <c r="N155" s="657"/>
      <c r="O155" s="658" t="s">
        <v>3355</v>
      </c>
      <c r="P155" s="659">
        <v>0</v>
      </c>
      <c r="Q155" s="400"/>
      <c r="R155" s="401"/>
      <c r="S155" s="400"/>
      <c r="T155" s="401"/>
      <c r="U155" s="400"/>
      <c r="V155" s="401"/>
      <c r="W155" s="400"/>
      <c r="X155" s="401"/>
      <c r="Y155" s="400"/>
      <c r="Z155" s="401"/>
      <c r="AA155" s="400"/>
      <c r="AB155" s="401"/>
      <c r="AC155" s="400"/>
      <c r="AD155" s="401"/>
      <c r="AE155" s="400"/>
      <c r="AF155" s="401"/>
      <c r="AG155" s="400"/>
      <c r="AH155" s="401"/>
      <c r="AI155" s="400"/>
      <c r="AJ155" s="401"/>
      <c r="AK155" s="400"/>
      <c r="AL155" s="401"/>
      <c r="AM155" s="400"/>
      <c r="AN155" s="401"/>
      <c r="AO155" s="400"/>
      <c r="AP155" s="401"/>
      <c r="AQ155" s="400"/>
      <c r="AR155" s="401"/>
      <c r="AS155" s="400"/>
      <c r="AT155" s="401"/>
      <c r="AU155" s="400"/>
      <c r="AV155" s="401"/>
      <c r="AW155" s="400"/>
      <c r="AX155" s="401"/>
      <c r="AY155" s="400"/>
      <c r="AZ155" s="401"/>
      <c r="BA155" s="400"/>
      <c r="BB155" s="401"/>
      <c r="BC155" s="400"/>
      <c r="BD155" s="401"/>
      <c r="BE155" s="400"/>
      <c r="BF155" s="401"/>
      <c r="BG155" s="400"/>
      <c r="BH155" s="401"/>
      <c r="BI155" s="400"/>
      <c r="BJ155" s="401"/>
      <c r="BK155" s="400"/>
      <c r="BL155" s="401"/>
      <c r="BM155" s="400"/>
      <c r="BN155" s="401"/>
      <c r="BO155" s="400"/>
      <c r="BP155" s="401"/>
      <c r="BQ155" s="400"/>
      <c r="BR155" s="401"/>
      <c r="BS155" s="400"/>
      <c r="BT155" s="401"/>
      <c r="BU155" s="400"/>
      <c r="BV155" s="401"/>
      <c r="BW155" s="400"/>
      <c r="BX155" s="401"/>
      <c r="BY155" s="400"/>
      <c r="BZ155" s="401"/>
      <c r="CA155" s="400"/>
      <c r="CB155" s="401"/>
      <c r="CC155" s="400"/>
      <c r="CD155" s="401"/>
      <c r="CE155" s="400"/>
      <c r="CF155" s="401"/>
      <c r="CG155" s="400"/>
      <c r="CH155" s="401"/>
      <c r="CI155" s="400"/>
      <c r="CJ155" s="401"/>
      <c r="CK155" s="400"/>
      <c r="CL155" s="401"/>
      <c r="CM155" s="400"/>
      <c r="CN155" s="401"/>
      <c r="CO155" s="400"/>
      <c r="CP155" s="401"/>
      <c r="CQ155" s="400"/>
      <c r="CR155" s="401"/>
      <c r="CS155" s="400"/>
      <c r="CT155" s="401"/>
      <c r="CU155" s="400"/>
      <c r="CV155" s="401"/>
      <c r="CW155" s="400"/>
      <c r="CX155" s="401"/>
      <c r="CY155" s="400"/>
      <c r="CZ155" s="401"/>
      <c r="DA155" s="400"/>
      <c r="DB155" s="401"/>
      <c r="DC155" s="400"/>
      <c r="DD155" s="401"/>
      <c r="DE155" s="400"/>
      <c r="DF155" s="401"/>
      <c r="DG155" s="400"/>
      <c r="DH155" s="401"/>
      <c r="DI155" s="400"/>
      <c r="DJ155" s="401"/>
      <c r="DK155" s="400"/>
      <c r="DL155" s="401"/>
      <c r="DM155" s="400"/>
      <c r="DN155" s="401"/>
      <c r="DO155" s="400"/>
      <c r="DP155" s="401"/>
      <c r="DQ155" s="400"/>
      <c r="DR155" s="401"/>
      <c r="DS155" s="400"/>
      <c r="DT155" s="401"/>
      <c r="DU155" s="400"/>
      <c r="DV155" s="401"/>
      <c r="DW155" s="400"/>
      <c r="DX155" s="401"/>
      <c r="DY155" s="400"/>
      <c r="DZ155" s="401"/>
      <c r="EA155" s="400"/>
      <c r="EB155" s="401"/>
      <c r="EC155" s="400"/>
      <c r="ED155" s="401"/>
      <c r="EE155" s="400"/>
      <c r="EF155" s="401"/>
      <c r="EG155" s="400"/>
      <c r="EH155" s="401"/>
      <c r="EI155" s="400"/>
      <c r="EJ155" s="447"/>
      <c r="EK155" s="512"/>
      <c r="EL155" s="515"/>
      <c r="EM155" s="450"/>
      <c r="EN155" s="348"/>
      <c r="EO155" s="348"/>
      <c r="EP155" s="179">
        <f t="shared" si="168"/>
        <v>0</v>
      </c>
      <c r="EQ155" s="179">
        <f t="shared" si="169"/>
        <v>0</v>
      </c>
      <c r="ER155" s="179">
        <f t="shared" si="170"/>
        <v>0</v>
      </c>
      <c r="ES155" s="179">
        <f t="shared" si="171"/>
        <v>0</v>
      </c>
      <c r="ET155" s="179">
        <f t="shared" si="172"/>
        <v>0</v>
      </c>
      <c r="EU155" s="179">
        <f t="shared" si="173"/>
        <v>0</v>
      </c>
      <c r="EV155" s="172">
        <f t="shared" si="174"/>
        <v>0</v>
      </c>
      <c r="EW155" s="253"/>
      <c r="EX155" s="254">
        <v>0</v>
      </c>
      <c r="EY155" s="180">
        <v>0</v>
      </c>
      <c r="EZ155" s="255">
        <v>0</v>
      </c>
      <c r="FA155" s="255">
        <v>0</v>
      </c>
      <c r="FB155" s="180">
        <f>SUM(FF155:GI155)/2</f>
        <v>0</v>
      </c>
      <c r="FC155" s="256">
        <f>N155*km*'VALORES TABELA'!$B$13</f>
        <v>0</v>
      </c>
      <c r="FD155" s="250">
        <f t="shared" si="187"/>
        <v>0</v>
      </c>
      <c r="FE155" s="257"/>
      <c r="FF155" s="181">
        <f>((Q155+S155)*Percapita)+((R155+T155)*Cadeirante)</f>
        <v>0</v>
      </c>
      <c r="FG155" s="181">
        <f>((U155+W155)*Percapita/30*FG$4)+((V155+X155)*Cadeirante/30*FG$4)</f>
        <v>0</v>
      </c>
      <c r="FH155" s="181">
        <f>((Y155+AA155)*Percapita/30*FH$4)+((Z155+AB155)*Cadeirante/30*FH$4)</f>
        <v>0</v>
      </c>
      <c r="FI155" s="181">
        <f>((AC155+AE155)*Percapita/30*FI$4)+((AD155+AF155)*Cadeirante/30*FI$4)</f>
        <v>0</v>
      </c>
      <c r="FJ155" s="181">
        <f>((AG155+AI155)*Percapita/30*FJ$4)+((AH155+AJ155)*Cadeirante/30*FJ$4)</f>
        <v>0</v>
      </c>
      <c r="FK155" s="181">
        <f>((AK155+AM155)*Percapita/30*FK$4)+((AL155+AN155)*Cadeirante/30*FK$4)</f>
        <v>0</v>
      </c>
      <c r="FL155" s="181">
        <f>((AO155+AQ155)*Percapita/30*FL$4)+((AP155+AR155)*Cadeirante/30*FL$4)</f>
        <v>0</v>
      </c>
      <c r="FM155" s="181">
        <f>((AS155+AU155)*Percapita/30*FM$4)+((AT155+AV155)*Cadeirante/30*FM$4)</f>
        <v>0</v>
      </c>
      <c r="FN155" s="181">
        <f>((AW155+AY155)*Percapita/30*FN$4)+((AX155+AZ155)*Cadeirante/30*FN$4)</f>
        <v>0</v>
      </c>
      <c r="FO155" s="181">
        <f>((BA155+BC155)*Percapita/30*FO$4)+((BB155+BD155)*Cadeirante/30*FO$4)</f>
        <v>0</v>
      </c>
      <c r="FP155" s="181">
        <f>((BE155+BG155)*Percapita/30*FP$4)+((BF155+BH155)*Cadeirante/30*FP$4)</f>
        <v>0</v>
      </c>
      <c r="FQ155" s="181">
        <f>((BI155+BK155)*Percapita/30*FQ$4)+((BJ155+BL155)*Cadeirante/30*FQ$4)</f>
        <v>0</v>
      </c>
      <c r="FR155" s="181">
        <f>((BM155+BO155)*Percapita/30*FR$4)+((BN155+BP155)*Cadeirante/30*FR$4)</f>
        <v>0</v>
      </c>
      <c r="FS155" s="181">
        <f>((BQ155+BS155)*Percapita/30*FS$4)+((BR155+BT155)*Cadeirante/30*FS$4)</f>
        <v>0</v>
      </c>
      <c r="FT155" s="181">
        <f>((BU155+BW155)*Percapita/30*FT$4)+((BV155+BX155)*Cadeirante/30*FT$4)</f>
        <v>0</v>
      </c>
      <c r="FU155" s="181">
        <f>((BY155+CA155)*Percapita/30*FU$4)+((BZ155+CB155)*Cadeirante/30*FU$4)</f>
        <v>0</v>
      </c>
      <c r="FV155" s="181">
        <f>((CC155+CE155)*Percapita/30*FV$4)+((CD155+CF155)*Cadeirante/30*FV$4)</f>
        <v>0</v>
      </c>
      <c r="FW155" s="181">
        <f>((CG155+CI155)*Percapita/30*FW$4)+((CI155+CK155)*Cadeirante/30*FW$4)</f>
        <v>0</v>
      </c>
      <c r="FX155" s="181">
        <f>((CK155+CM155)*Percapita/30*FX$4)+((CL155+CN155)*Cadeirante/30*FX$4)</f>
        <v>0</v>
      </c>
      <c r="FY155" s="181">
        <f>((CO155+CQ155)*Percapita/30*FY$4)+((CP155+CR155)*Cadeirante/30*FY$4)</f>
        <v>0</v>
      </c>
      <c r="FZ155" s="181">
        <f>((CS155+CU155)*Percapita/30*FZ$4)+((CT155+CV155)*Cadeirante/30*FZ$4)</f>
        <v>0</v>
      </c>
      <c r="GA155" s="181">
        <f>((CW155+CY155)*Percapita/30*GA$4)+((CX155+CZ155)*Cadeirante/30*GA$4)</f>
        <v>0</v>
      </c>
      <c r="GB155" s="181">
        <f>((DA155+DC155)*Percapita/30*GB$4)+((DB155+DD155)*Cadeirante/30*GB$4)</f>
        <v>0</v>
      </c>
      <c r="GC155" s="181">
        <f>((DE155+DG155)*Percapita/30*GC$4)+((DF155+DH155)*Cadeirante/30*GC$4)</f>
        <v>0</v>
      </c>
      <c r="GD155" s="181">
        <f>((DI155+DK155)*Percapita/30*GD$4)+((DJ155+DL155)*Cadeirante/30*GD$4)</f>
        <v>0</v>
      </c>
      <c r="GE155" s="181">
        <f>((DM155+DO155)*Percapita/30*GE$4)+((DN155+DP155)*Cadeirante/30*GE$4)</f>
        <v>0</v>
      </c>
      <c r="GF155" s="181">
        <f>((DQ155+DS155)*Percapita/30*GF$4)+((DR155+DT155)*Cadeirante/30*GF$4)</f>
        <v>0</v>
      </c>
      <c r="GG155" s="181">
        <f>((DU155+DW155)*Percapita/30*GG$4)+((DV155+DX155)*Cadeirante/30*GG$4)</f>
        <v>0</v>
      </c>
      <c r="GH155" s="181">
        <f>((DY155+EA155)*Percapita/30*GH$4)+((DZ155+EB155)*Cadeirante/30*GH$4)</f>
        <v>0</v>
      </c>
      <c r="GI155" s="181">
        <f>((EC155+EE155)*Percapita/30*GI$4)+((ED155+EF155)*Cadeirante/30*GI$4)</f>
        <v>0</v>
      </c>
      <c r="GJ155" s="181">
        <f>((EG155+EI155)*Percapita)+((EH155+EJ155)*Cadeirante)</f>
        <v>0</v>
      </c>
      <c r="GK155" s="258"/>
      <c r="GL155" s="103">
        <f t="shared" si="175"/>
        <v>0</v>
      </c>
      <c r="GM155" s="124"/>
      <c r="GN155" s="182"/>
      <c r="GO155" s="182"/>
      <c r="GP155" s="182"/>
      <c r="GQ155" s="182"/>
      <c r="GR155" s="182"/>
      <c r="GS155" s="182"/>
      <c r="GT155" s="182"/>
      <c r="GU155" s="182"/>
      <c r="GV155" s="182"/>
      <c r="GW155" s="182"/>
      <c r="GX155" s="182"/>
      <c r="GY155" s="182"/>
      <c r="GZ155" s="182"/>
      <c r="HA155" s="182"/>
      <c r="HB155" s="182"/>
      <c r="HC155" s="182"/>
      <c r="HD155" s="182"/>
      <c r="HE155" s="182"/>
      <c r="HF155" s="182"/>
      <c r="HG155" s="182"/>
      <c r="HH155" s="182"/>
      <c r="HI155" s="182"/>
      <c r="HJ155" s="182"/>
      <c r="HK155" s="182"/>
      <c r="HL155" s="182"/>
      <c r="HM155" s="182"/>
      <c r="HN155" s="182"/>
      <c r="HO155" s="182"/>
      <c r="HP155" s="259"/>
      <c r="HQ155" s="64"/>
      <c r="HW155" s="257"/>
      <c r="HY155" s="280">
        <f t="shared" si="188"/>
        <v>0</v>
      </c>
      <c r="HZ155" s="280">
        <f t="shared" si="189"/>
        <v>0</v>
      </c>
      <c r="IA155" s="280">
        <f t="shared" si="190"/>
        <v>0</v>
      </c>
    </row>
    <row r="156" spans="1:237" s="106" customFormat="1" ht="22.5" customHeight="1" x14ac:dyDescent="0.25">
      <c r="A156" t="s">
        <v>3314</v>
      </c>
      <c r="B156" s="522" t="s">
        <v>3315</v>
      </c>
      <c r="C156" s="523">
        <v>1</v>
      </c>
      <c r="D156" s="524" t="s">
        <v>3316</v>
      </c>
      <c r="E156" s="524" t="s">
        <v>3317</v>
      </c>
      <c r="F156" s="525" t="s">
        <v>3181</v>
      </c>
      <c r="G156" s="525" t="s">
        <v>3182</v>
      </c>
      <c r="H156" s="350" t="s">
        <v>1361</v>
      </c>
      <c r="I156" s="351" t="s">
        <v>1361</v>
      </c>
      <c r="J156" s="409" t="s">
        <v>3183</v>
      </c>
      <c r="K156" s="410" t="s">
        <v>3184</v>
      </c>
      <c r="L156" s="329">
        <f>CONTINUA!BV156</f>
        <v>0</v>
      </c>
      <c r="M156" s="329">
        <f>CONTINUA!BW156</f>
        <v>0</v>
      </c>
      <c r="N156" s="657"/>
      <c r="O156" s="658" t="s">
        <v>3356</v>
      </c>
      <c r="P156" s="659">
        <v>0</v>
      </c>
      <c r="Q156" s="400">
        <v>27</v>
      </c>
      <c r="R156" s="401"/>
      <c r="S156" s="400"/>
      <c r="T156" s="401"/>
      <c r="U156" s="400"/>
      <c r="V156" s="401"/>
      <c r="W156" s="400"/>
      <c r="X156" s="401"/>
      <c r="Y156" s="400"/>
      <c r="Z156" s="401"/>
      <c r="AA156" s="400"/>
      <c r="AB156" s="401"/>
      <c r="AC156" s="400"/>
      <c r="AD156" s="401"/>
      <c r="AE156" s="400"/>
      <c r="AF156" s="401"/>
      <c r="AG156" s="400"/>
      <c r="AH156" s="401"/>
      <c r="AI156" s="400"/>
      <c r="AJ156" s="401"/>
      <c r="AK156" s="400">
        <v>7</v>
      </c>
      <c r="AL156" s="401"/>
      <c r="AM156" s="400"/>
      <c r="AN156" s="401"/>
      <c r="AO156" s="400"/>
      <c r="AP156" s="401"/>
      <c r="AQ156" s="400"/>
      <c r="AR156" s="401"/>
      <c r="AS156" s="400"/>
      <c r="AT156" s="401"/>
      <c r="AU156" s="400"/>
      <c r="AV156" s="401"/>
      <c r="AW156" s="400"/>
      <c r="AX156" s="401"/>
      <c r="AY156" s="400"/>
      <c r="AZ156" s="401"/>
      <c r="BA156" s="400">
        <v>1</v>
      </c>
      <c r="BB156" s="401"/>
      <c r="BC156" s="400"/>
      <c r="BD156" s="401"/>
      <c r="BE156" s="400"/>
      <c r="BF156" s="401"/>
      <c r="BG156" s="400"/>
      <c r="BH156" s="401"/>
      <c r="BI156" s="400"/>
      <c r="BJ156" s="401"/>
      <c r="BK156" s="400"/>
      <c r="BL156" s="401"/>
      <c r="BM156" s="400"/>
      <c r="BN156" s="401"/>
      <c r="BO156" s="400"/>
      <c r="BP156" s="401"/>
      <c r="BQ156" s="400"/>
      <c r="BR156" s="401"/>
      <c r="BS156" s="400"/>
      <c r="BT156" s="401"/>
      <c r="BU156" s="400"/>
      <c r="BV156" s="401"/>
      <c r="BW156" s="400"/>
      <c r="BX156" s="401"/>
      <c r="BY156" s="400"/>
      <c r="BZ156" s="401"/>
      <c r="CA156" s="400"/>
      <c r="CB156" s="401"/>
      <c r="CC156" s="400">
        <v>1</v>
      </c>
      <c r="CD156" s="401"/>
      <c r="CE156" s="400"/>
      <c r="CF156" s="401"/>
      <c r="CG156" s="400"/>
      <c r="CH156" s="401"/>
      <c r="CI156" s="400"/>
      <c r="CJ156" s="401"/>
      <c r="CK156" s="400"/>
      <c r="CL156" s="401"/>
      <c r="CM156" s="400"/>
      <c r="CN156" s="401"/>
      <c r="CO156" s="400"/>
      <c r="CP156" s="401"/>
      <c r="CQ156" s="400"/>
      <c r="CR156" s="401"/>
      <c r="CS156" s="400"/>
      <c r="CT156" s="401"/>
      <c r="CU156" s="400"/>
      <c r="CV156" s="401"/>
      <c r="CW156" s="400"/>
      <c r="CX156" s="401"/>
      <c r="CY156" s="400"/>
      <c r="CZ156" s="401"/>
      <c r="DA156" s="400"/>
      <c r="DB156" s="401"/>
      <c r="DC156" s="400"/>
      <c r="DD156" s="401"/>
      <c r="DE156" s="400"/>
      <c r="DF156" s="401"/>
      <c r="DG156" s="400"/>
      <c r="DH156" s="401"/>
      <c r="DI156" s="400"/>
      <c r="DJ156" s="401"/>
      <c r="DK156" s="400"/>
      <c r="DL156" s="401"/>
      <c r="DM156" s="400"/>
      <c r="DN156" s="401"/>
      <c r="DO156" s="400"/>
      <c r="DP156" s="401"/>
      <c r="DQ156" s="400"/>
      <c r="DR156" s="401"/>
      <c r="DS156" s="400"/>
      <c r="DT156" s="401"/>
      <c r="DU156" s="400"/>
      <c r="DV156" s="401"/>
      <c r="DW156" s="400"/>
      <c r="DX156" s="401"/>
      <c r="DY156" s="400"/>
      <c r="DZ156" s="401"/>
      <c r="EA156" s="400"/>
      <c r="EB156" s="401"/>
      <c r="EC156" s="400"/>
      <c r="ED156" s="401"/>
      <c r="EE156" s="400"/>
      <c r="EF156" s="401"/>
      <c r="EG156" s="400"/>
      <c r="EH156" s="401"/>
      <c r="EI156" s="400"/>
      <c r="EJ156" s="447"/>
      <c r="EK156" s="510"/>
      <c r="EL156" s="513"/>
      <c r="EM156" s="520"/>
      <c r="EN156" s="520"/>
      <c r="EO156" s="520"/>
      <c r="EP156" s="171">
        <f t="shared" si="168"/>
        <v>27</v>
      </c>
      <c r="EQ156" s="171">
        <f t="shared" si="169"/>
        <v>9</v>
      </c>
      <c r="ER156" s="171">
        <f t="shared" si="170"/>
        <v>0</v>
      </c>
      <c r="ES156" s="171">
        <f t="shared" si="171"/>
        <v>0</v>
      </c>
      <c r="ET156" s="171">
        <f t="shared" si="172"/>
        <v>0</v>
      </c>
      <c r="EU156" s="171">
        <f t="shared" si="173"/>
        <v>0</v>
      </c>
      <c r="EV156" s="172">
        <f t="shared" si="174"/>
        <v>36</v>
      </c>
      <c r="EW156" s="367">
        <f>IF(C156=4,IF(MAX(Q156:EJ158)&gt;0,(Especiall/30*(IF(($G156-$F156)=($G$5-$F$5),30,IF(DAY($G156)=31,($G156-$F156),($G156-$F156)+1)))),0),0)</f>
        <v>0</v>
      </c>
      <c r="EX156" s="248">
        <f t="shared" ref="EX156:EX159" si="191">FF156</f>
        <v>13656.2</v>
      </c>
      <c r="EY156" s="174">
        <f>(L156*regular)+(M156*Cadeirantee)</f>
        <v>0</v>
      </c>
      <c r="EZ156" s="249">
        <f>SUMIF(FG156:GJ156,"&gt;0")</f>
        <v>2696.61</v>
      </c>
      <c r="FA156" s="249">
        <f>SUMIF(FG156:GJ156,"&lt;0")+SUMIF(GN156:HP156,"&lt;0")</f>
        <v>0</v>
      </c>
      <c r="FB156" s="174">
        <v>0</v>
      </c>
      <c r="FC156" s="175">
        <f>N156*km*'VALORES TABELA'!$B$13</f>
        <v>0</v>
      </c>
      <c r="FD156" s="250">
        <f>GL156</f>
        <v>0</v>
      </c>
      <c r="FE156" s="176">
        <f>(EW156+EW157+EW158+EW159+EX156+EX157+EX158+EX159+EY156+EY157+EY158+EY159+EY160+EZ156+EZ157+EZ158+EZ159+FA156+FA157+FA158+FA159+FC156+FC157+FC158+FC159+HY156-HZ156-IA156+FD156+FD157+FD158+FD159+FB160)</f>
        <v>16352.810000000001</v>
      </c>
      <c r="FF156" s="177">
        <f>IF(C156=4,SUM(Q156+Q157+Q158+S156+S157+S158)*Percapita/30*FF$4+(R156+R157+R158+T156+T157+T158)*Cadeirante/30*FF$4,IF(C156=3,IF(Q159+S159=10,Fixo/30*FF$4+(Q156+Q157+Q158+S156+S157+S158)*Percapita/30*FF$4+(R159+T159)*Cadeirante/30*FF$4,IF(Q159+S159&lt;=9,(Q159+S159)*Crechee/30*FF$4)+(R159+T159)*Cadeirante/30*FF$4+(Q156+Q157+Q158+S156+S157+S158)*Percapita/30*FF$4)+IF(Q159+S159&gt;=11,Fixo/30*FF$4+(Q159+S159-10)*Crechee/30*FF$4,0),IF(C156=2,IF(R156+R157+R158+R159+T156+T157+T158+T159=1,Cadeirante/30*FF$4,IF(R156+R157+R158+R159+T156+T157+T158+T159=2,Fixo/30*FF$4,IF(R156+R157+R158+R159+T156+T157+T158+T159&gt;2,Fixo/30*FF$4+(R156+R157+R158+R159+T156+T157+T158+T159-2)*Cadeirante/30*FF$4)))+(Q156+Q157+Q158+S156+S157+S158)*Percapita/30*FF$4+(Q159+S159)*Crechee/30*FF$4,IF(C156=1,IF(Q156+Q157+Q158+R156+R157+R158+S156+S157+S158+T156+T157+T158&lt;=15,(Q156+Q157+Q158+S156+S157+S158)*Percapita/30*FF$4,IF(Q156+Q157+Q158+R156+R157+R158+S156+S157+S158+T156+T157+T158&gt;=16,Fixo/30*FF$4+(Q156+Q157+Q158+R156+R157+R158+S156+S157+S158+T156+T157-16)*Percapita/30*FF$4))))))</f>
        <v>13656.2</v>
      </c>
      <c r="FG156" s="177">
        <f>IF(C156=4,SUM(U156+U157+U158+W156+W157+W158)*Percapita/30*FG$4+(V156+V157+V158+X156+X157+X158)*Cadeirante/30*FG$4,IF(C156=3,IF(U159+W159=10,Fixo/30*FG$4+(U156+U157+U158+W156+W157+W158)*Percapita/30*FG$4+(V159+X159)*Cadeirante/30*FG$4,IF(U159+W159&lt;=9,(U159+W159)*Crechee/30*FG$4)+(V159+X159)*Cadeirante/30*FG$4+(U156+U157+U158+W156+W157+W158)*Percapita/30*FG$4)+IF(U159+W159&gt;=11,Fixo/30*FG$4+(U159+W159-10)*Crechee/30*FG$4,0),IF(C156=2,IF(V156+V157+V158+V159+X156+X157+X158+X159=1,Cadeirante/30*FG$4,IF(V156+V157+V158+V159+X156+X157+X158+X159=2,Fixo/30*FG$4,IF(V156+V157+V158+V159+X156+X157+X158+X159&gt;2,Fixo/30*FG$4+(V156+V157+V158+V159+X156+X157+X158+X159-2)*Cadeirante/30*FG$4)))+(U156+U157+U158+W156+W157+W158)*Percapita/30*FG$4+(U159+W159)*Crechee/30*FG$4,IF(C156=1,IF(U156+U157+U158+V156+V157+V158+W156+W157+W158+X156+X157+X158&lt;=15,(U156+U157+U158+W156+W157+W158)*Percapita/30*FG$4,IF(U156+U157+U158+V156+V157+V158+W156+W157+W158+X156+X157+X158&gt;=16,Fixo/30*FG$4+(U156+U157+U158+V156+V157+V158+W156+W157+W158+X156+X157-16)*Percapita/30*FG$4))))))</f>
        <v>0</v>
      </c>
      <c r="FH156" s="177">
        <f>IF(C156=4,SUM(Y156+Y157+Y158+AA156+AA157+AA158)*Percapita/30*FH$4+(Z156+Z157+Z158+AB156+AB157+AB158)*Cadeirante/30*FH$4,IF(C156=3,IF(Y159+AA159=10,Fixo/30*FH$4+(Y156+Y157+Y158+AA156+AA157+AA158)*Percapita/30*FH$4+(Z159+AB159)*Cadeirante/30*FH$4,IF(Y159+AA159&lt;=9,(Y159+AA159)*Crechee/30*FH$4)+(Z159+AB159)*Cadeirante/30*FH$4+(Y156+Y157+Y158+AA156+AA157+AA158)*Percapita/30*FH$4)+IF(Y159+AA159&gt;=11,Fixo/30*FH$4+(Y159+AA159-10)*Crechee/30*FH$4,0),IF(C156=2,IF(Z156+Z157+Z158+Z159+AB156+AB157+AB158+AB159=1,Cadeirante/30*FH$4,IF(Z156+Z157+Z158+Z159+AB156+AB157+AB158+AB159=2,Fixo/30*FH$4,IF(Z156+Z157+Z158+Z159+AB156+AB157+AB158+AB159&gt;2,Fixo/30*FH$4+(Z156+Z157+Z158+Z159+AB156+AB157+AB158+AB159-2)*Cadeirante/30*FH$4)))+(Y156+Y157+Y158+AA156+AA157+AA158)*Percapita/30*FH$4+(Y159+AA159)*Crechee/30*FH$4,IF(C156=1,IF(Y156+Y157+Y158+Z156+Z157+Z158+AA156+AA157+AA158+AB156+AB157+AB158&lt;=15,(Y156+Y157+Y158+AA156+AA157+AA158)*Percapita/30*FH$4,IF(Y156+Y157+Y158+Z156+Z157+Z158+AA156+AA157+AA158+AB156+AB157+AB158&gt;=16,Fixo/30*FH$4+(Y156+Y157+Y158+Z156+Z157+Z158+AA156+AA157+AA158+AB156+AB157-16)*Percapita/30*FH$4))))))</f>
        <v>0</v>
      </c>
      <c r="FI156" s="177">
        <f>IF(C156=4,SUM(AC156+AC157+AC158+AE156+AE157+AE158)*Percapita/30*FI$4+(AD156+AD157+AD158+AF156+AF157+AF158)*Cadeirante/30*FI$4,IF(C156=3,IF(AC159+AE159=10,Fixo/30*FI$4+(AC156+AC157+AC158+AE156+AE157+AE158)*Percapita/30*FI$4+(AD159+AF159)*Cadeirante/30*FI$4,IF(AC159+AE159&lt;=9,(AC159+AE159)*Crechee/30*FI$4)+(AD159+AF159)*Cadeirante/30*FI$4+(AC156+AC157+AC158+AE156+AE157+AE158)*Percapita/30*FI$4)+IF(AC159+AE159&gt;=11,Fixo/30*FI$4+(AC159+AE159-10)*Crechee/30*FI$4,0),IF(C156=2,IF(AD156+AD157+AD158+AD159+AF156+AF157+AF158+AF159=1,Cadeirante/30*FI$4,IF(AD156+AD157+AD158+AD159+AF156+AF157+AF158+AF159=2,Fixo/30*FI$4,IF(AD156+AD157+AD158+AD159+AF156+AF157+AF158+AF159&gt;2,Fixo/30*FI$4+(AD156+AD157+AD158+AD159+AF156+AF157+AF158+AF159-2)*Cadeirante/30*FI$4)))+(AC156+AC157+AC158+AE156+AE157+AE158)*Percapita/30*FI$4+(AC159+AE159)*Crechee/30*FI$4,IF(C156=1,IF(AC156+AC157+AC158+AD156+AD157+AD158+AE156+AE157+AE158+AF156+AF157+AF158&lt;=15,(AC156+AC157+AC158+AE156+AE157+AE158)*Percapita/30*FI$4,IF(AC156+AC157+AC158+AD156+AD157+AD158+AE156+AE157+AE158+AF156+AF157+AF158&gt;=16,Fixo/30*FI$4+(AC156+AC157+AC158+AD156+AD157+AD158+AE156+AE157+AE158+AF156+AF157-16)*Percapita/30*FI$4))))))</f>
        <v>0</v>
      </c>
      <c r="FJ156" s="177">
        <f>IF(C156=4,SUM(AG156+AG157+AG158+AI156+AI157+AI158)*Percapita/30*FJ$4+(AH156+AH157+AH158+AJ156+AJ157+AJ158)*Cadeirante/30*FJ$4,IF(C156=3,IF(AG159+AI159=10,Fixo/30*FJ$4+(AG156+AG157+AG158+AI156+AI157+AI158)*Percapita/30*FJ$4+(AH159+AJ159)*Cadeirante/30*FJ$4,IF(AG159+AI159&lt;=9,(AG159+AI159)*Crechee/30*FJ$4)+(AH159+AJ159)*Cadeirante/30*FJ$4+(AG156+AG157+AG158+AI156+AI157+AI158)*Percapita/30*FJ$4)+IF(AG159+AI159&gt;=11,Fixo/30*FJ$4+(AG159+AI159-10)*Crechee/30*FJ$4,0),IF(C156=2,IF(AH156+AH157+AH158+AH159+AJ156+AJ157+AJ158+AJ159=1,Cadeirante/30*FJ$4,IF(AH156+AH157+AH158+AH159+AJ156+AJ157+AJ158+AJ159=2,Fixo/30*FJ$4,IF(AH156+AH157+AH158+AH159+AJ156+AJ157+AJ158+AJ159&gt;2,Fixo/30*FJ$4+(AH156+AH157+AH158+AH159+AJ156+AJ157+AJ158+AJ159-2)*Cadeirante/30*FJ$4)))+(AG156+AG157+AG158+AI156+AI157+AI158)*Percapita/30*FJ$4+(AG159+AI159)*Crechee/30*FJ$4,IF(C156=1,IF(AG156+AG157+AG158+AH156+AH157+AH158+AI156+AI157+AI158+AJ156+AJ157+AJ158&lt;=15,(AG156+AG157+AG158+AI156+AI157+AI158)*Percapita/30*FJ$4,IF(AG156+AG157+AG158+AH156+AH157+AH158+AI156+AI157+AI158+AJ156+AJ157+AJ158&gt;=16,Fixo/30*FJ$4+(AG156+AG157+AG158+AH156+AH157+AH158+AI156+AI157+AI158+AJ156+AJ157-16)*Percapita/30*FJ$4))))))</f>
        <v>0</v>
      </c>
      <c r="FK156" s="177">
        <f>IF(C156=4,SUM(AK156+AK157+AK158+AM156+AM157+AM158)*Percapita/30*FK$4+(AL156+AL157+AL158+AN156+AN157+AN158)*Cadeirante/30*FK$4,IF(C156=3,IF(AK159+AM159=10,Fixo/30*FK$4+(AK156+AK157+AK158+AM156+AM157+AM158)*Percapita/30*FK$4+(AL159+AN159)*Cadeirante/30*FK$4,IF(AK159+AM159&lt;=9,(AK159+AM159)*Crechee/30*FK$4)+(AL159+AN159)*Cadeirante/30*FK$4+(AK156+AK157+AK158+AM156+AM157+AM158)*Percapita/30*FK$4)+IF(AK159+AM159&gt;=11,Fixo/30*FK$4+(AK159+AM159-10)*Crechee/30*FK$4,0),IF(C156=2,IF(AL156+AL157+AL158+AL159+AN156+AN157+AN158+AN159=1,Cadeirante/30*FK$4,IF(AL156+AL157+AL158+AL159+AN156+AN157+AN158+AN159=2,Fixo/30*FK$4,IF(AL156+AL157+AL158+AL159+AN156+AN157+AN158+AN159&gt;2,Fixo/30*FK$4+(AL156+AL157+AL158+AL159+AN156+AN157+AN158+AN159-2)*Cadeirante/30*FK$4)))+(AK156+AK157+AK158+AM156+AM157+AM158)*Percapita/30*FK$4+(AK159+AM159)*Crechee/30*FK$4,IF(C156=1,IF(AK156+AK157+AK158+AL156+AL157+AL158+AM156+AM157+AM158+AN156+AN157+AN158&lt;=15,(AK156+AK157+AK158+AM156+AM157+AM158)*Percapita/30*FK$4,IF(AK156+AK157+AK158+AL156+AL157+AL158+AM156+AM157+AM158+AN156+AN157+AN158&gt;=16,Fixo/30*FK$4+(AK156+AK157+AK158+AL156+AL157+AL158+AM156+AM157+AM158+AN156+AN157-16)*Percapita/30*FK$4))))))</f>
        <v>2247.1750000000002</v>
      </c>
      <c r="FL156" s="177">
        <f>IF(C156=4,SUM(AO156+AO157+AO158+AQ156+AQ157+AQ158)*Percapita/30*FL$4+(AP156+AP157+AP158+AR156+AR157+AR158)*Cadeirante/30*FL$4,IF(C156=3,IF(AO159+AQ159=10,Fixo/30*FL$4+(AO156+AO157+AO158+AQ156+AQ157+AQ158)*Percapita/30*FL$4+(AP159+AR159)*Cadeirante/30*FL$4,IF(AO159+AQ159&lt;=9,(AO159+AQ159)*Crechee/30*FL$4)+(AP159+AR159)*Cadeirante/30*FL$4+(AO156+AO157+AO158+AQ156+AQ157+AQ158)*Percapita/30*FL$4)+IF(AO159+AQ159&gt;=11,Fixo/30*FL$4+(AO159+AQ159-10)*Crechee/30*FL$4,0),IF(C156=2,IF(AP156+AP157+AP158+AP159+AR156+AR157+AR158+AR159=1,Cadeirante/30*FL$4,IF(AP156+AP157+AP158+AP159+AR156+AR157+AR158+AR159=2,Fixo/30*FL$4,IF(AP156+AP157+AP158+AP159+AR156+AR157+AR158+AR159&gt;2,Fixo/30*FL$4+(AP156+AP157+AP158+AP159+AR156+AR157+AR158+AR159-2)*Cadeirante/30*FL$4)))+(AO156+AO157+AO158+AQ156+AQ157+AQ158)*Percapita/30*FL$4+(AO159+AQ159)*Crechee/30*FL$4,IF(C156=1,IF(AO156+AO157+AO158+AP156+AP157+AP158+AQ156+AQ157+AQ158+AR156+AR157+AR158&lt;=15,(AO156+AO157+AO158+AQ156+AQ157+AQ158)*Percapita/30*FL$4,IF(AO156+AO157+AO158+AP156+AP157+AP158+AQ156+AQ157+AQ158+AR156+AR157+AR158&gt;=16,Fixo/30*FL$4+(AO156+AO157+AO158+AP156+AP157+AP158+AQ156+AQ157+AQ158+AR156+AR157-16)*Percapita/30*FL$4))))))</f>
        <v>0</v>
      </c>
      <c r="FM156" s="177">
        <f>IF(C156=4,SUM(AS156+AS157+AS158+AU156+AU157+AU158)*Percapita/30*FM$4+(AT156+AT157+AT158+AV156+AV157+AV158)*Cadeirante/30*FM$4,IF(C156=3,IF(AS159+AU159=10,Fixo/30*FM$4+(AS156+AS157+AS158+AU156+AU157+AU158)*Percapita/30*FM$4+(AT159+AV159)*Cadeirante/30*FM$4,IF(AS159+AU159&lt;=9,(AS159+AU159)*Crechee/30*FM$4)+(AT159+AV159)*Cadeirante/30*FM$4+(AS156+AS157+AS158+AU156+AU157+AU158)*Percapita/30*FM$4)+IF(AS159+AU159&gt;=11,Fixo/30*FM$4+(AS159+AU159-10)*Crechee/30*FM$4,0),IF(C156=2,IF(AT156+AT157+AT158+AT159+AV156+AV157+AV158+AV159=1,Cadeirante/30*FM$4,IF(AT156+AT157+AT158+AT159+AV156+AV157+AV158+AV159=2,Fixo/30*FM$4,IF(AT156+AT157+AT158+AT159+AV156+AV157+AV158+AV159&gt;2,Fixo/30*FM$4+(AT156+AT157+AT158+AT159+AV156+AV157+AV158+AV159-2)*Cadeirante/30*FM$4)))+(AS156+AS157+AS158+AU156+AU157+AU158)*Percapita/30*FM$4+(AS159+AU159)*Crechee/30*FM$4,IF(C156=1,IF(AS156+AS157+AS158+AT156+AT157+AT158+AU156+AU157+AU158+AV156+AV157+AV158&lt;=15,(AS156+AS157+AS158+AU156+AU157+AU158)*Percapita/30*FM$4,IF(AS156+AS157+AS158+AT156+AT157+AT158+AU156+AU157+AU158+AV156+AV157+AV158&gt;=16,Fixo/30*FM$4+(AS156+AS157+AS158+AT156+AT157+AT158+AU156+AU157+AU158+AV156+AV157-16)*Percapita/30*FM$4))))))</f>
        <v>0</v>
      </c>
      <c r="FN156" s="177">
        <f>IF(C156=4,SUM(AW156+AW157+AW158+AY156+AY157+AY158)*Percapita/30*FN$4+(AX156+AX157+AX158+AZ156+AZ157+AZ158)*Cadeirante/30*FN$4,IF(C156=3,IF(AW159+AY159=10,Fixo/30*FN$4+(AW156+AW157+AW158+AY156+AY157+AY158)*Percapita/30*FN$4+(AX159+AZ159)*Cadeirante/30*FN$4,IF(AW159+AY159&lt;=9,(AW159+AY159)*Crechee/30*FN$4)+(AX159+AZ159)*Cadeirante/30*FN$4+(AW156+AW157+AW158+AY156+AY157+AY158)*Percapita/30*FN$4)+IF(AW159+AY159&gt;=11,Fixo/30*FN$4+(AW159+AY159-10)*Crechee/30*FN$4,0),IF(C156=2,IF(AX156+AX157+AX158+AX159+AZ156+AZ157+AZ158+AZ159=1,Cadeirante/30*FN$4,IF(AX156+AX157+AX158+AX159+AZ156+AZ157+AZ158+AZ159=2,Fixo/30*FN$4,IF(AX156+AX157+AX158+AX159+AZ156+AZ157+AZ158+AZ159&gt;2,Fixo/30*FN$4+(AX156+AX157+AX158+AX159+AZ156+AZ157+AZ158+AZ159-2)*Cadeirante/30*FN$4)))+(AW156+AW157+AW158+AY156+AY157+AY158)*Percapita/30*FN$4+(AW159+AY159)*Crechee/30*FN$4,IF(C156=1,IF(AW156+AW157+AW158+AX156+AX157+AX158+AY156+AY157+AY158+AZ156+AZ157+AZ158&lt;=15,(AW156+AW157+AW158+AY156+AY157+AY158)*Percapita/30*FN$4,IF(AW156+AW157+AW158+AX156+AX157+AX158+AY156+AY157+AY158+AZ156+AZ157+AZ158&gt;=16,Fixo/30*FN$4+(AW156+AW157+AW158+AX156+AX157+AX158+AY156+AY157+AY158+AZ156+AZ157-16)*Percapita/30*FN$4))))))</f>
        <v>0</v>
      </c>
      <c r="FO156" s="177">
        <f>IF(C156=4,SUM(BA156+BA157+BA158+BC156+BC157+BC158)*Percapita/30*FO$4+(BB156+BB157+BB158+BD156+BD157+BD158)*Cadeirante/30*FO$4,IF(C156=3,IF(BA159+BC159=10,Fixo/30*FO$4+(BA156+BA157+BA158+BC156+BC157+BC158)*Percapita/30*FO$4+(BB159+BD159)*Cadeirante/30*FO$4,IF(BA159+BC159&lt;=9,(BA159+BC159)*Crechee/30*FO$4)+(BB159+BD159)*Cadeirante/30*FO$4+(BA156+BA157+BA158+BC156+BC157+BC158)*Percapita/30*FO$4)+IF(BA159+BC159&gt;=11,Fixo/30*FO$4+(BA159+BC159-10)*Crechee/30*FO$4,0),IF(C156=2,IF(BB156+BB157+BB158+BB159+BD156+BD157+BD158+BD159=1,Cadeirante/30*FO$4,IF(BB156+BB157+BB158+BB159+BD156+BD157+BD158+BD159=2,Fixo/30*FO$4,IF(BB156+BB157+BB158+BB159+BD156+BD157+BD158+BD159&gt;2,Fixo/30*FO$4+(BB156+BB157+BB158+BB159+BD156+BD157+BD158+BD159-2)*Cadeirante/30*FO$4)))+(BA156+BA157+BA158+BC156+BC157+BC158)*Percapita/30*FO$4+(BA159+BC159)*Crechee/30*FO$4,IF(C156=1,IF(BA156+BA157+BA158+BB156+BB157+BB158+BC156+BC157+BC158+BD156+BD157+BD158&lt;=15,(BA156+BA157+BA158+BC156+BC157+BC158)*Percapita/30*FO$4,IF(BA156+BA157+BA158+BB156+BB157+BB158+BC156+BC157+BC158+BD156+BD157+BD158&gt;=16,Fixo/30*FO$4+(BA156+BA157+BA158+BB156+BB157+BB158+BC156+BC157+BC158+BD156+BD157-16)*Percapita/30*FO$4))))))</f>
        <v>269.661</v>
      </c>
      <c r="FP156" s="177">
        <f>IF(C156=4,SUM(BE156+BE157+BE158+BG156+BG157+BG158)*Percapita/30*FP$4+(BF156+BF157+BF158+BH156+BH157+BH158)*Cadeirante/30*FP$4,IF(C156=3,IF(BE159+BG159=10,Fixo/30*FP$4+(BE156+BE157+BE158+BG156+BG157+BG158)*Percapita/30*FP$4+(BF159+BH159)*Cadeirante/30*FP$4,IF(BE159+BG159&lt;=9,(BE159+BG159)*Crechee/30*FP$4)+(BF159+BH159)*Cadeirante/30*FP$4+(BE156+BE157+BE158+BG156+BG157+BG158)*Percapita/30*FP$4)+IF(BE159+BG159&gt;=11,Fixo/30*FP$4+(BE159+BG159-10)*Crechee/30*FP$4,0),IF(C156=2,IF(BF156+BF157+BF158+BF159+BH156+BH157+BH158+BH159=1,Cadeirante/30*FP$4,IF(BF156+BF157+BF158+BF159+BH156+BH157+BH158+BH159=2,Fixo/30*FP$4,IF(BF156+BF157+BF158+BF159+BH156+BH157+BH158+BH159&gt;2,Fixo/30*FP$4+(BF156+BF157+BF158+BF159+BH156+BH157+BH158+BH159-2)*Cadeirante/30*FP$4)))+(BE156+BE157+BE158+BG156+BG157+BG158)*Percapita/30*FP$4+(BE159+BG159)*Crechee/30*FP$4,IF(C156=1,IF(BE156+BE157+BE158+BF156+BF157+BF158+BG156+BG157+BG158+BH156+BH157+BH158&lt;=15,(BE156+BE157+BE158+BG156+BG157+BG158)*Percapita/30*FP$4,IF(BE156+BE157+BE158+BF156+BF157+BF158+BG156+BG157+BG158+BH156+BH157+BH158&gt;=16,Fixo/30*FP$4+(BE156+BE157+BE158+BF156+BF157+BF158+BG156+BG157+BG158+BH156+BH157-16)*Percapita/30*FP$4))))))</f>
        <v>0</v>
      </c>
      <c r="FQ156" s="177">
        <f>IF(C156=4,SUM(BI156+BI157+BI158+BK156+BK157+BK158)*Percapita/30*FQ$4+(BJ156+BJ157+BJ158+BL156+BL157+BL158)*Cadeirante/30*FQ$4,IF(C156=3,IF(BI159+BK159=10,Fixo/30*FQ$4+(BI156+BI157+BI158+BK156+BK157+BK158)*Percapita/30*FQ$4+(BJ159+BL159)*Cadeirante/30*FQ$4,IF(BI159+BK159&lt;=9,(BI159+BK159)*Crechee/30*FQ$4)+(BJ159+BL159)*Cadeirante/30*FQ$4+(BI156+BI157+BI158+BK156+BK157+BK158)*Percapita/30*FQ$4)+IF(BI159+BK159&gt;=11,Fixo/30*FQ$4+(BI159+BK159-10)*Crechee/30*FQ$4,0),IF(C156=2,IF(BJ156+BJ157+BJ158+BJ159+BL156+BL157+BL158+BL159=1,Cadeirante/30*FQ$4,IF(BJ156+BJ157+BJ158+BJ159+BL156+BL157+BL158+BL159=2,Fixo/30*FQ$4,IF(BJ156+BJ157+BJ158+BJ159+BL156+BL157+BL158+BL159&gt;2,Fixo/30*FQ$4+(BJ156+BJ157+BJ158+BJ159+BL156+BL157+BL158+BL159-2)*Cadeirante/30*FQ$4)))+(BI156+BI157+BI158+BK156+BK157+BK158)*Percapita/30*FQ$4+(BI159+BK159)*Crechee/30*FQ$4,IF(C156=1,IF(BI156+BI157+BI158+BJ156+BJ157+BJ158+BK156+BK157+BK158+BL156+BL157+BL158&lt;=15,(BI156+BI157+BI158+BK156+BK157+BK158)*Percapita/30*FQ$4,IF(BI156+BI157+BI158+BJ156+BJ157+BJ158+BK156+BK157+BK158+BL156+BL157+BL158&gt;=16,Fixo/30*FQ$4+(BI156+BI157+BI158+BJ156+BJ157+BJ158+BK156+BK157+BK158+BL156+BL157-16)*Percapita/30*FQ$4))))))</f>
        <v>0</v>
      </c>
      <c r="FR156" s="177">
        <f>IF(C156=4,SUM(BM156+BM157+BM158+BO156+BO157+BO158)*Percapita/30*FR$4+(BN156+BN157+BN158+BP156+BP157+BP158)*Cadeirante/30*FR$4,IF(C156=3,IF(BM159+BO159=10,Fixo/30*FR$4+(BM156+BM157+BM158+BO156+BO157+BO158)*Percapita/30*FR$4+(BN159+BP159)*Cadeirante/30*FR$4,IF(BM159+BO159&lt;=9,(BM159+BO159)*Crechee/30*FR$4)+(BN159+BP159)*Cadeirante/30*FR$4+(BM156+BM157+BM158+BO156+BO157+BO158)*Percapita/30*FR$4)+IF(BM159+BO159&gt;=11,Fixo/30*FR$4+(BM159+BO159-10)*Crechee/30*FR$4,0),IF(C156=2,IF(BN156+BN157+BN158+BN159+BP156+BP157+BP158+BP159=1,Cadeirante/30*FR$4,IF(BN156+BN157+BN158+BN159+BP156+BP157+BP158+BP159=2,Fixo/30*FR$4,IF(BN156+BN157+BN158+BN159+BP156+BP157+BP158+BP159&gt;2,Fixo/30*FR$4+(BN156+BN157+BN158+BN159+BP156+BP157+BP158+BP159-2)*Cadeirante/30*FR$4)))+(BM156+BM157+BM158+BO156+BO157+BO158)*Percapita/30*FR$4+(BM159+BO159)*Crechee/30*FR$4,IF(C156=1,IF(BM156+BM157+BM158+BN156+BN157+BN158+BO156+BO157+BO158+BP156+BP157+BP158&lt;=15,(BM156+BM157+BM158+BO156+BO157+BO158)*Percapita/30*FR$4,IF(BM156+BM157+BM158+BN156+BN157+BN158+BO156+BO157+BO158+BP156+BP157+BP158&gt;=16,Fixo/30*FR$4+(BM156+BM157+BM158+BN156+BN157+BN158+BO156+BO157+BO158+BP156+BP157-16)*Percapita/30*FR$4))))))</f>
        <v>0</v>
      </c>
      <c r="FS156" s="177">
        <f>IF(C156=4,SUM(BQ156+BQ157+BQ158+BS156+BS157+BS158)*Percapita/30*FS$4+(BR156+BR157+BR158+BT156+BT157+BT158)*Cadeirante/30*FS$4,IF(C156=3,IF(BQ159+BS159=10,Fixo/30*FS$4+(BQ156+BQ157+BQ158+BS156+BS157+BS158)*Percapita/30*FS$4+(BR159+BT159)*Cadeirante/30*FS$4,IF(BQ159+BS159&lt;=9,(BQ159+BS159)*Crechee/30*FS$4)+(BR159+BT159)*Cadeirante/30*FS$4+(BQ156+BQ157+BQ158+BS156+BS157+BS158)*Percapita/30*FS$4)+IF(BQ159+BS159&gt;=11,Fixo/30*FS$4+(BQ159+BS159-10)*Crechee/30*FS$4,0),IF(C156=2,IF(BR156+BR157+BR158+BR159+BT156+BT157+BT158+BT159=1,Cadeirante/30*FS$4,IF(BR156+BR157+BR158+BR159+BT156+BT157+BT158+BT159=2,Fixo/30*FS$4,IF(BR156+BR157+BR158+BR159+BT156+BT157+BT158+BT159&gt;2,Fixo/30*FS$4+(BR156+BR157+BR158+BR159+BT156+BT157+BT158+BT159-2)*Cadeirante/30*FS$4)))+(BQ156+BQ157+BQ158+BS156+BS157+BS158)*Percapita/30*FS$4+(BQ159+BS159)*Crechee/30*FS$4,IF(C156=1,IF(BQ156+BQ157+BQ158+BR156+BR157+BR158+BS156+BS157+BS158+BT156+BT157+BT158&lt;=15,(BQ156+BQ157+BQ158+BS156+BS157+BS158)*Percapita/30*FS$4,IF(BQ156+BQ157+BQ158+BR156+BR157+BR158+BS156+BS157+BS158+BT156+BT157+BT158&gt;=16,Fixo/30*FS$4+(BQ156+BQ157+BQ158+BR156+BR157+BR158+BS156+BS157+BS158+BT156+BT157-16)*Percapita/30*FS$4))))))</f>
        <v>0</v>
      </c>
      <c r="FT156" s="177">
        <f>IF(C156=4,SUM(BU156+BU157+BU158+BW156+BW157+BW158)*Percapita/30*FT$4+(BV156+BV157+BV158+BX156+BX157+BX158)*Cadeirante/30*FT$4,IF(C156=3,IF(BU159+BW159=10,Fixo/30*FT$4+(BU156+BU157+BU158+BW156+BW157+BW158)*Percapita/30*FT$4+(BV159+BX159)*Cadeirante/30*FT$4,IF(BU159+BW159&lt;=9,(BU159+BW159)*Crechee/30*FT$4)+(BV159+BX159)*Cadeirante/30*FT$4+(BU156+BU157+BU158+BW156+BW157+BW158)*Percapita/30*FT$4)+IF(BU159+BW159&gt;=11,Fixo/30*FT$4+(BU159+BW159-10)*Crechee/30*FT$4,0),IF(C156=2,IF(BV156+BV157+BV158+BV159+BX156+BX157+BX158+BX159=1,Cadeirante/30*FT$4,IF(BV156+BV157+BV158+BV159+BX156+BX157+BX158+BX159=2,Fixo/30*FT$4,IF(BV156+BV157+BV158+BV159+BX156+BX157+BX158+BX159&gt;2,Fixo/30*FT$4+(BV156+BV157+BV158+BV159+BX156+BX157+BX158+BX159-2)*Cadeirante/30*FT$4)))+(BU156+BU157+BU158+BW156+BW157+BW158)*Percapita/30*FT$4+(BU159+BW159)*Crechee/30*FT$4,IF(C156=1,IF(BU156+BU157+BU158+BV156+BV157+BV158+BW156+BW157+BW158+BX156+BX157+BX158&lt;=15,(BU156+BU157+BU158+BW156+BW157+BW158)*Percapita/30*FT$4,IF(BU156+BU157+BU158+BV156+BV157+BV158+BW156+BW157+BW158+BX156+BX157+BX158&gt;=16,Fixo/30*FT$4+(BU156+BU157+BU158+BV156+BV157+BV158+BW156+BW157+BW158+BX156+BX157-16)*Percapita/30*FT$4))))))</f>
        <v>0</v>
      </c>
      <c r="FU156" s="177">
        <f>IF(C156=4,SUM(BY156+BY157+BY158+CA156+CA157+CA158)*Percapita/30*FU$4+(BZ156+BZ157+BZ158+CB156+CB157+CB158)*Cadeirante/30*FU$4,IF(C156=3,IF(BY159+CA159=10,Fixo/30*FU$4+(BY156+BY157+BY158+CA156+CA157+CA158)*Percapita/30*FU$4+(BZ159+CB159)*Cadeirante/30*FU$4,IF(BY159+CA159&lt;=9,(BY159+CA159)*Crechee/30*FU$4)+(BZ159+CB159)*Cadeirante/30*FU$4+(BY156+BY157+BY158+CA156+CA157+CA158)*Percapita/30*FU$4)+IF(BY159+CA159&gt;=11,Fixo/30*FU$4+(BY159+CA159-10)*Crechee/30*FU$4,0),IF(C156=2,IF(BZ156+BZ157+BZ158+BZ159+CB156+CB157+CB158+CB159=1,Cadeirante/30*FU$4,IF(BZ156+BZ157+BZ158+BZ159+CB156+CB157+CB158+CB159=2,Fixo/30*FU$4,IF(BZ156+BZ157+BZ158+BZ159+CB156+CB157+CB158+CB159&gt;2,Fixo/30*FU$4+(BZ156+BZ157+BZ158+BZ159+CB156+CB157+CB158+CB159-2)*Cadeirante/30*FU$4)))+(BY156+BY157+BY158+CA156+CA157+CA158)*Percapita/30*FU$4+(BY159+CA159)*Crechee/30*FU$4,IF(C156=1,IF(BY156+BY157+BY158+BZ156+BZ157+BZ158+CA156+CA157+CA158+CB156+CB157+CB158&lt;=15,(BY156+BY157+BY158+CA156+CA157+CA158)*Percapita/30*FU$4,IF(BY156+BY157+BY158+BZ156+BZ157+BZ158+CA156+CA157+CA158+CB156+CB157+CB158&gt;=16,Fixo/30*FU$4+(BY156+BY157+BY158+BZ156+BZ157+BZ158+CA156+CA157+CA158+CB156+CB157-16)*Percapita/30*FU$4))))))</f>
        <v>0</v>
      </c>
      <c r="FV156" s="177">
        <f>IF(C156=4,SUM(CC156+CC157+CC158+CE156+CE157+CE158)*Percapita/30*FV$4+(CD156+CD157+CD158+CF156+CF157+CF158)*Cadeirante/30*FV$4,IF(C156=3,IF(CC159+CE159=10,Fixo/30*FV$4+(CC156+CC157+CC158+CE156+CE157+CE158)*Percapita/30*FV$4+(CD159+CF159)*Cadeirante/30*FV$4,IF(CC159+CE159&lt;=9,(CC159+CE159)*Crechee/30*FV$4)+(CD159+CF159)*Cadeirante/30*FV$4+(CC156+CC157+CC158+CE156+CE157+CE158)*Percapita/30*FV$4)+IF(CC159+CE159&gt;=11,Fixo/30*FV$4+(CC159+CE159-10)*Crechee/30*FV$4,0),IF(C156=2,IF(CD156+CD157+CD158+CD159+CF156+CF157+CF158+CF159=1,Cadeirante/30*FV$4,IF(CD156+CD157+CD158+CD159+CF156+CF157+CF158+CF159=2,Fixo/30*FV$4,IF(CD156+CD157+CD158+CD159+CF156+CF157+CF158+CF159&gt;2,Fixo/30*FV$4+(CD156+CD157+CD158+CD159+CF156+CF157+CF158+CF159-2)*Cadeirante/30*FV$4)))+(CC156+CC157+CC158+CE156+CE157+CE158)*Percapita/30*FV$4+(CC159+CE159)*Crechee/30*FV$4,IF(C156=1,IF(CC156+CC157+CC158+CD156+CD157+CD158+CE156+CE157+CE158+CF156+CF157+CF158&lt;=15,(CC156+CC157+CC158+CE156+CE157+CE158)*Percapita/30*FV$4,IF(CC156+CC157+CC158+CD156+CD157+CD158+CE156+CE157+CE158+CF156+CF157+CF158&gt;=16,Fixo/30*FV$4+(CC156+CC157+CC158+CD156+CD157+CD158+CE156+CE157+CE158+CF156+CF157-16)*Percapita/30*FV$4))))))</f>
        <v>179.774</v>
      </c>
      <c r="FW156" s="177">
        <f>IF(C156=4,SUM(CG156+CG157+CG158+CI156+CI157+CI158)*Percapita/30*FW$4+(CH156+CH157+CH158+CJ156+CJ157+CJ158)*Cadeirante/30*FW$4,IF(C156=3,IF(CG159+CI159=10,Fixo/30*FW$4+(CG156+CG157+CG158+CI156+CI157+CI158)*Percapita/30*FW$4+(CH159+CJ159)*Cadeirante/30*FW$4,IF(CG159+CI159&lt;=9,(CG159+CI159)*Crechee/30*FW$4)+(CH159+CJ159)*Cadeirante/30*FW$4+(CG156+CG157+CG158+CI156+CI157+CI158)*Percapita/30*FW$4)+IF(CG159+CI159&gt;=11,Fixo/30*FW$4+(CG159+CI159-10)*Crechee/30*FW$4,0),IF(C156=2,IF(CH156+CH157+CH158+CH159+CJ156+CJ157+CJ158+CJ159=1,Cadeirante/30*FW$4,IF(CH156+CH157+CH158+CH159+CJ156+CJ157+CJ158+CJ159=2,Fixo/30*FW$4,IF(CH156+CH157+CH158+CH159+CJ156+CJ157+CJ158+CJ159&gt;2,Fixo/30*FW$4+(CH156+CH157+CH158+CH159+CJ156+CJ157+CJ158+CJ159-2)*Cadeirante/30*FW$4)))+(CG156+CG157+CG158+CI156+CI157+CI158)*Percapita/30*FW$4+(CG159+CI159)*Crechee/30*FW$4,IF(C156=1,IF(CG156+CG157+CG158+CH156+CH157+CH158+CI156+CI157+CI158+CJ156+CJ157+CJ158&lt;=15,(CG156+CG157+CG158+CI156+CI157+CI158)*Percapita/30*FW$4,IF(CG156+CG157+CG158+CH156+CH157+CH158+CI156+CI157+CI158+CJ156+CJ157+CJ158&gt;=16,Fixo/30*FW$4+(CG156+CG157+CG158+CH156+CH157+CH158+CI156+CI157+CI158+CJ156+CJ157-16)*Percapita/30*FW$4))))))</f>
        <v>0</v>
      </c>
      <c r="FX156" s="177">
        <f>IF(C156=4,SUM(CK156+CK157+CK158+CM156+CM157+CM158)*Percapita/30*FX$4+(CL156+CL157+CL158+CN156+CN157+CN158)*Cadeirante/30*FX$4,IF(C156=3,IF(CK159+CM159=10,Fixo/30*FX$4+(CK156+CK157+CK158+CM156+CM157+CM158)*Percapita/30*FX$4+(CL159+CN159)*Cadeirante/30*FX$4,IF(CK159+CM159&lt;=9,(CK159+CM159)*Crechee/30*FX$4)+(CL159+CN159)*Cadeirante/30*FX$4+(CK156+CK157+CK158+CM156+CM157+CM158)*Percapita/30*FX$4)+IF(CK159+CM159&gt;=11,Fixo/30*FX$4+(CK159+CM159-10)*Crechee/30*FX$4,0),IF(C156=2,IF(CL156+CL157+CL158+CL159+CN156+CN157+CN158+CN159=1,Cadeirante/30*FX$4,IF(CL156+CL157+CL158+CL159+CN156+CN157+CN158+CN159=2,Fixo/30*FX$4,IF(CL156+CL157+CL158+CL159+CN156+CN157+CN158+CN159&gt;2,Fixo/30*FX$4+(CL156+CL157+CL158+CL159+CN156+CN157+CN158+CN159-2)*Cadeirante/30*FX$4)))+(CK156+CK157+CK158+CM156+CM157+CM158)*Percapita/30*FX$4+(CK159+CM159)*Crechee/30*FX$4,IF(C156=1,IF(CK156+CK157+CK158+CL156+CL157+CL158+CM156+CM157+CM158+CN156+CN157+CN158&lt;=15,(CK156+CK157+CK158+CM156+CM157+CM158)*Percapita/30*FX$4,IF(CK156+CK157+CK158+CL156+CL157+CL158+CM156+CM157+CM158+CN156+CN157+CN158&gt;=16,Fixo/30*FX$4+(CK156+CK157+CK158+CL156+CL157+CL158+CM156+CM157+CM158+CN156+CN157-16)*Percapita/30*FX$4))))))</f>
        <v>0</v>
      </c>
      <c r="FY156" s="177">
        <f>IF(C156=4,SUM(CO156+CO157+CO158+CQ156+CQ157+CQ158)*Percapita/30*FY$4+(CP156+CP157+CP158+CR156+CR157+CR158)*Cadeirante/30*FY$4,IF(C156=3,IF(CO159+CQ159=10,Fixo/30*FY$4+(CO156+CO157+CO158+CQ156+CQ157+CQ158)*Percapita/30*FY$4+(CP159+CR159)*Cadeirante/30*FY$4,IF(CO159+CQ159&lt;=9,(CO159+CQ159)*Crechee/30*FY$4)+(CP159+CR159)*Cadeirante/30*FY$4+(CO156+CO157+CO158+CQ156+CQ157+CQ158)*Percapita/30*FY$4)+IF(CO159+CQ159&gt;=11,Fixo/30*FY$4+(CO159+CQ159-10)*Crechee/30*FY$4,0),IF(C156=2,IF(CP156+CP157+CP158+CP159+CR156+CR157+CR158+CR159=1,Cadeirante/30*FY$4,IF(CP156+CP157+CP158+CP159+CR156+CR157+CR158+CR159=2,Fixo/30*FY$4,IF(CP156+CP157+CP158+CP159+CR156+CR157+CR158+CR159&gt;2,Fixo/30*FY$4+(CP156+CP157+CP158+CP159+CR156+CR157+CR158+CR159-2)*Cadeirante/30*FY$4)))+(CO156+CO157+CO158+CQ156+CQ157+CQ158)*Percapita/30*FY$4+(CO159+CQ159)*Crechee/30*FY$4,IF(C156=1,IF(CO156+CO157+CO158+CP156+CP157+CP158+CQ156+CQ157+CQ158+CR156+CR157+CR158&lt;=15,(CO156+CO157+CO158+CQ156+CQ157+CQ158)*Percapita/30*FY$4,IF(CO156+CO157+CO158+CP156+CP157+CP158+CQ156+CQ157+CQ158+CR156+CR157+CR158&gt;=16,Fixo/30*FY$4+(CO156+CO157+CO158+CP156+CP157+CP158+CQ156+CQ157+CQ158+CR156+CR157-16)*Percapita/30*FY$4))))))</f>
        <v>0</v>
      </c>
      <c r="FZ156" s="177">
        <f>IF(C156=4,SUM(CS156+CS157+CS158+CU156+CU157+CU158)*Percapita/30*FZ$4+(CT156+CT157+CT158+CV156+CV157+CV158)*Cadeirante/30*FZ$4,IF(C156=3,IF(CS159+CU159=10,Fixo/30*FZ$4+(CS156+CS157+CS158+CU156+CU157+CU158)*Percapita/30*FZ$4+(CT159+CV159)*Cadeirante/30*FZ$4,IF(CS159+CU159&lt;=9,(CS159+CU159)*Crechee/30*FZ$4)+(CT159+CV159)*Cadeirante/30*FZ$4+(CS156+CS157+CS158+CU156+CU157+CU158)*Percapita/30*FZ$4)+IF(CS159+CU159&gt;=11,Fixo/30*FZ$4+(CS159+CU159-10)*Crechee/30*FZ$4,0),IF(C156=2,IF(CT156+CT157+CT158+CT159+CV156+CV157+CV158+CV159=1,Cadeirante/30*FZ$4,IF(CT156+CT157+CT158+CT159+CV156+CV157+CV158+CV159=2,Fixo/30*FZ$4,IF(CT156+CT157+CT158+CT159+CV156+CV157+CV158+CV159&gt;2,Fixo/30*FZ$4+(CT156+CT157+CT158+CT159+CV156+CV157+CV158+CV159-2)*Cadeirante/30*FZ$4)))+(CS156+CS157+CS158+CU156+CU157+CU158)*Percapita/30*FZ$4+(CS159+CU159)*Crechee/30*FZ$4,IF(C156=1,IF(CS156+CS157+CS158+CT156+CT157+CT158+CU156+CU157+CU158+CV156+CV157+CV158&lt;=15,(CS156+CS157+CS158+CU156+CU157+CU158)*Percapita/30*FZ$4,IF(CS156+CS157+CS158+CT156+CT157+CT158+CU156+CU157+CU158+CV156+CV157+CV158&gt;=16,Fixo/30*FZ$4+(CS156+CS157+CS158+CT156+CT157+CT158+CU156+CU157+CU158+CV156+CV157-16)*Percapita/30*FZ$4))))))</f>
        <v>0</v>
      </c>
      <c r="GA156" s="177">
        <f>IF(C156=4,SUM(CW156+CW157+CW158+CY156+CY157+CY158)*Percapita/30*GA$4+(CX156+CX157+CX158+CZ156+CZ157+CZ158)*Cadeirante/30*GA$4,IF(C156=3,IF(CW159+CY159=10,Fixo/30*GA$4+(CW156+CW157+CW158+CY156+CY157+CY158)*Percapita/30*GA$4+(CX159+CZ159)*Cadeirante/30*GA$4,IF(CW159+CY159&lt;=9,(CW159+CY159)*Crechee/30*GA$4)+(CX159+CZ159)*Cadeirante/30*GA$4+(CW156+CW157+CW158+CY156+CY157+CY158)*Percapita/30*GA$4)+IF(CW159+CY159&gt;=11,Fixo/30*GA$4+(CW159+CY159-10)*Crechee/30*GA$4,0),IF(C156=2,IF(CX156+CX157+CX158+CX159+CZ156+CZ157+CZ158+CZ159=1,Cadeirante/30*GA$4,IF(CX156+CX157+CX158+CX159+CZ156+CZ157+CZ158+CZ159=2,Fixo/30*GA$4,IF(CX156+CX157+CX158+CX159+CZ156+CZ157+CZ158+CZ159&gt;2,Fixo/30*GA$4+(CX156+CX157+CX158+CX159+CZ156+CZ157+CZ158+CZ159-2)*Cadeirante/30*GA$4)))+(CW156+CW157+CW158+CY156+CY157+CY158)*Percapita/30*GA$4+(CW159+CY159)*Crechee/30*GA$4,IF(C156=1,IF(CW156+CW157+CW158+CX156+CX157+CX158+CY156+CY157+CY158+CZ156+CZ157+CZ158&lt;=15,(CW156+CW157+CW158+CY156+CY157+CY158)*Percapita/30*GA$4,IF(CW156+CW157+CW158+CX156+CX157+CX158+CY156+CY157+CY158+CZ156+CZ157+CZ158&gt;=16,Fixo/30*GA$4+(CW156+CW157+CW158+CX156+CX157+CX158+CY156+CY157+CY158+CZ156+CZ157-16)*Percapita/30*GA$4))))))</f>
        <v>0</v>
      </c>
      <c r="GB156" s="177">
        <f>IF(C156=4,SUM(DA156+DA157+DA158+DC156+DC157+DC158)*Percapita/30*GB$4+(DB156+DB157+DB158+DD156+DD157+DD158)*Cadeirante/30*GB$4,IF(C156=3,IF(DA159+DC159=10,Fixo/30*GB$4+(DA156+DA157+DA158+DC156+DC157+DC158)*Percapita/30*GB$4+(DB159+DD159)*Cadeirante/30*GB$4,IF(DA159+DC159&lt;=9,(DA159+DC159)*Crechee/30*GB$4)+(DB159+DD159)*Cadeirante/30*GB$4+(DA156+DA157+DA158+DC156+DC157+DC158)*Percapita/30*GB$4)+IF(DA159+DC159&gt;=11,Fixo/30*GB$4+(DA159+DC159-10)*Crechee/30*GB$4,0),IF(C156=2,IF(DB156+DB157+DB158+DB159+DD156+DD157+DD158+DD159=1,Cadeirante/30*GB$4,IF(DB156+DB157+DB158+DB159+DD156+DD157+DD158+DD159=2,Fixo/30*GB$4,IF(DB156+DB157+DB158+DB159+DD156+DD157+DD158+DD159&gt;2,Fixo/30*GB$4+(DB156+DB157+DB158+DB159+DD156+DD157+DD158+DD159-2)*Cadeirante/30*GB$4)))+(DA156+DA157+DA158+DC156+DC157+DC158)*Percapita/30*GB$4+(DA159+DC159)*Crechee/30*GB$4,IF(C156=1,IF(DA156+DA157+DA158+DB156+DB157+DB158+DC156+DC157+DC158+DD156+DD157+DD158&lt;=15,(DA156+DA157+DA158+DC156+DC157+DC158)*Percapita/30*GB$4,IF(DA156+DA157+DA158+DB156+DB157+DB158+DC156+DC157+DC158+DD156+DD157+DD158&gt;=16,Fixo/30*GB$4+(DA156+DA157+DA158+DB156+DB157+DB158+DC156+DC157+DC158+DD156+DD157-16)*Percapita/30*GB$4))))))</f>
        <v>0</v>
      </c>
      <c r="GC156" s="177">
        <f>IF(C156=4,SUM(DE156+DE157+DE158+DG156+DG157+DG158)*Percapita/30*GC$4+(DF156+DF157+DF158+DH156+DH157+DH158)*Cadeirante/30*GC$4,IF(C156=3,IF(DE159+DG159=10,Fixo/30*GC$4+(DE156+DE157+DE158+DG156+DG157+DG158)*Percapita/30*GC$4+(DF159+DH159)*Cadeirante/30*GC$4,IF(DE159+DG159&lt;=9,(DE159+DG159)*Crechee/30*GC$4)+(DF159+DH159)*Cadeirante/30*GC$4+(DE156+DE157+DE158+DG156+DG157+DG158)*Percapita/30*GC$4)+IF(DE159+DG159&gt;=11,Fixo/30*GC$4+(DE159+DG159-10)*Crechee/30*GC$4,0),IF(C156=2,IF(DF156+DF157+DF158+DF159+DH156+DH157+DH158+DH159=1,Cadeirante/30*GC$4,IF(DF156+DF157+DF158+DF159+DH156+DH157+DH158+DH159=2,Fixo/30*GC$4,IF(DF156+DF157+DF158+DF159+DH156+DH157+DH158+DH159&gt;2,Fixo/30*GC$4+(DF156+DF157+DF158+DF159+DH156+DH157+DH158+DH159-2)*Cadeirante/30*GC$4)))+(DE156+DE157+DE158+DG156+DG157+DG158)*Percapita/30*GC$4+(DE159+DG159)*Crechee/30*GC$4,IF(C156=1,IF(DE156+DE157+DE158+DF156+DF157+DF158+DG156+DG157+DG158+DH156+DH157+DH158&lt;=15,(DE156+DE157+DE158+DG156+DG157+DG158)*Percapita/30*GC$4,IF(DE156+DE157+DE158+DF156+DF157+DF158+DG156+DG157+DG158+DH156+DH157+DH158&gt;=16,Fixo/30*GC$4+(DE156+DE157+DE158+DF156+DF157+DF158+DG156+DG157+DG158+DH156+DH157-16)*Percapita/30*GC$4))))))</f>
        <v>0</v>
      </c>
      <c r="GD156" s="177">
        <f>IF(C156=4,SUM(DI156+DI157+DI158+DK156+DK157+DK158)*Percapita/30*GD$4+(DJ156+DJ157+DJ158+DL156+DL157+DL158)*Cadeirante/30*GD$4,IF(C156=3,IF(DI159+DK159=10,Fixo/30*GD$4+(DI156+DI157+DI158+DK156+DK157+DK158)*Percapita/30*GD$4+(DJ159+DL159)*Cadeirante/30*GD$4,IF(DI159+DK159&lt;=9,(DI159+DK159)*Crechee/30*GD$4)+(DJ159+DL159)*Cadeirante/30*GD$4+(DI156+DI157+DI158+DK156+DK157+DK158)*Percapita/30*GD$4)+IF(DI159+DK159&gt;=11,Fixo/30*GD$4+(DI159+DK159-10)*Crechee/30*GD$4,0),IF(C156=2,IF(DJ156+DJ157+DJ158+DJ159+DL156+DL157+DL158+DL159=1,Cadeirante/30*GD$4,IF(DJ156+DJ157+DJ158+DJ159+DL156+DL157+DL158+DL159=2,Fixo/30*GD$4,IF(DJ156+DJ157+DJ158+DJ159+DL156+DL157+DL158+DL159&gt;2,Fixo/30*GD$4+(DJ156+DJ157+DJ158+DJ159+DL156+DL157+DL158+DL159-2)*Cadeirante/30*GD$4)))+(DI156+DI157+DI158+DK156+DK157+DK158)*Percapita/30*GD$4+(DI159+DK159)*Crechee/30*GD$4,IF(C156=1,IF(DI156+DI157+DI158+DJ156+DJ157+DJ158+DK156+DK157+DK158+DL156+DL157+DL158&lt;=15,(DI156+DI157+DI158+DK156+DK157+DK158)*Percapita/30*GD$4,IF(DI156+DI157+DI158+DJ156+DJ157+DJ158+DK156+DK157+DK158+DL156+DL157+DL158&gt;=16,Fixo/30*GD$4+(DI156+DI157+DI158+DJ156+DJ157+DJ158+DK156+DK157+DK158+DL156+DL157-16)*Percapita/30*GD$4))))))</f>
        <v>0</v>
      </c>
      <c r="GE156" s="177">
        <f>IF(C156=4,SUM(DM156+DM157+DM158+DO156+DO157+DO158)*Percapita/30*GE$4+(DN156+DN157+DN158+DP156+DP157+DP158)*Cadeirante/30*GE$4,IF(C156=3,IF(DM159+DO159=10,Fixo/30*GE$4+(DM156+DM157+DM158+DO156+DO157+DO158)*Percapita/30*GE$4+(DN159+DP159)*Cadeirante/30*GE$4,IF(DM159+DO159&lt;=9,(DM159+DO159)*Crechee/30*GE$4)+(DN159+DP159)*Cadeirante/30*GE$4+(DM156+DM157+DM158+DO156+DO157+DO158)*Percapita/30*GE$4)+IF(DM159+DO159&gt;=11,Fixo/30*GE$4+(DM159+DO159-10)*Crechee/30*GE$4,0),IF(C156=2,IF(DN156+DN157+DN158+DN159+DP156+DP157+DP158+DP159=1,Cadeirante/30*GE$4,IF(DN156+DN157+DN158+DN159+DP156+DP157+DP158+DP159=2,Fixo/30*GE$4,IF(DN156+DN157+DN158+DN159+DP156+DP157+DP158+DP159&gt;2,Fixo/30*GE$4+(DN156+DN157+DN158+DN159+DP156+DP157+DP158+DP159-2)*Cadeirante/30*GE$4)))+(DM156+DM157+DM158+DO156+DO157+DO158)*Percapita/30*GE$4+(DM159+DO159)*Crechee/30*GE$4,IF(C156=1,IF(DM156+DM157+DM158+DN156+DN157+DN158+DO156+DO157+DO158+DP156+DP157+DP158&lt;=15,(DM156+DM157+DM158+DO156+DO157+DO158)*Percapita/30*GE$4,IF(DM156+DM157+DM158+DN156+DN157+DN158+DO156+DO157+DO158+DP156+DP157+DP158&gt;=16,Fixo/30*GE$4+(DM156+DM157+DM158+DN156+DN157+DN158+DO156+DO157+DO158+DP156+DP157-16)*Percapita/30*GE$4))))))</f>
        <v>0</v>
      </c>
      <c r="GF156" s="177">
        <f>IF(C156=4,SUM(DQ156+DQ157+DQ158+DS156+DS157+DS158)*Percapita/30*GF$4+(DR156+DR157+DR158+DT156+DT157+DT158)*Cadeirante/30*GF$4,IF(C156=3,IF(DQ159+DS159=10,Fixo/30*GF$4+(DQ156+DQ157+DQ158+DS156+DS157+DS158)*Percapita/30*GF$4+(DR159+DT159)*Cadeirante/30*GF$4,IF(DQ159+DS159&lt;=9,(DQ159+DS159)*Crechee/30*GF$4)+(DR159+DT159)*Cadeirante/30*GF$4+(DQ156+DQ157+DQ158+DS156+DS157+DS158)*Percapita/30*GF$4)+IF(DQ159+DS159&gt;=11,Fixo/30*GF$4+(DQ159+DS159-10)*Crechee/30*GF$4,0),IF(C156=2,IF(DR156+DR157+DR158+DR159+DT156+DT157+DT158+DT159=1,Cadeirante/30*GF$4,IF(DR156+DR157+DR158+DR159+DT156+DT157+DT158+DT159=2,Fixo/30*GF$4,IF(DR156+DR157+DR158+DR159+DT156+DT157+DT158+DT159&gt;2,Fixo/30*GF$4+(DR156+DR157+DR158+DR159+DT156+DT157+DT158+DT159-2)*Cadeirante/30*GF$4)))+(DQ156+DQ157+DQ158+DS156+DS157+DS158)*Percapita/30*GF$4+(DQ159+DS159)*Crechee/30*GF$4,IF(C156=1,IF(DQ156+DQ157+DQ158+DR156+DR157+DR158+DS156+DS157+DS158+DT156+DT157+DT158&lt;=15,(DQ156+DQ157+DQ158+DS156+DS157+DS158)*Percapita/30*GF$4,IF(DQ156+DQ157+DQ158+DR156+DR157+DR158+DS156+DS157+DS158+DT156+DT157+DT158&gt;=16,Fixo/30*GF$4+(DQ156+DQ157+DQ158+DR156+DR157+DR158+DS156+DS157+DS158+DT156+DT157-16)*Percapita/30*GF$4))))))</f>
        <v>0</v>
      </c>
      <c r="GG156" s="177">
        <f>IF(C156=4,SUM(DU156+DU157+DU158+DW156+DW157+DW158)*Percapita/30*GG$4+(DV156+DV157+DV158+DX156+DX157+DX158)*Cadeirante/30*GG$4,IF(C156=3,IF(DU159+DW159=10,Fixo/30*GG$4+(DU156+DU157+DU158+DW156+DW157+DW158)*Percapita/30*GG$4+(DV159+DX159)*Cadeirante/30*GG$4,IF(DU159+DW159&lt;=9,(DU159+DW159)*Crechee/30*GG$4)+(DV159+DX159)*Cadeirante/30*GG$4+(DU156+DU157+DU158+DW156+DW157+DW158)*Percapita/30*GG$4)+IF(DU159+DW159&gt;=11,Fixo/30*GG$4+(DU159+DW159-10)*Crechee/30*GG$4,0),IF(C156=2,IF(DV156+DV157+DV158+DV159+DX156+DX157+DX158+DX159=1,Cadeirante/30*GG$4,IF(DV156+DV157+DV158+DV159+DX156+DX157+DX158+DX159=2,Fixo/30*GG$4,IF(DV156+DV157+DV158+DV159+DX156+DX157+DX158+DX159&gt;2,Fixo/30*GG$4+(DV156+DV157+DV158+DV159+DX156+DX157+DX158+DX159-2)*Cadeirante/30*GG$4)))+(DU156+DU157+DU158+DW156+DW157+DW158)*Percapita/30*GG$4+(DU159+DW159)*Crechee/30*GG$4,IF(C156=1,IF(DU156+DU157+DU158+DV156+DV157+DV158+DW156+DW157+DW158+DX156+DX157+DX158&lt;=15,(DU156+DU157+DU158+DW156+DW157+DW158)*Percapita/30*GG$4,IF(DU156+DU157+DU158+DV156+DV157+DV158+DW156+DW157+DW158+DX156+DX157+DX158&gt;=16,Fixo/30*GG$4+(DU156+DU157+DU158+DV156+DV157+DV158+DW156+DW157+DW158+DX156+DX157-16)*Percapita/30*GG$4))))))</f>
        <v>0</v>
      </c>
      <c r="GH156" s="177">
        <f>IF(C156=4,SUM(DY156+DY157+DY158+EA156+EA157+EA158)*Percapita/30*GH$4+(DZ156+DZ157+DZ158+EB156+EB157+EB158)*Cadeirante/30*GH$4,IF(C156=3,IF(DY159+EA159=10,Fixo/30*GH$4+(DY156+DY157+DY158+EA156+EA157+EA158)*Percapita/30*GH$4+(DZ159+EB159)*Cadeirante/30*GH$4,IF(DY159+EA159&lt;=9,(DY159+EA159)*Crechee/30*GH$4)+(DZ159+EB159)*Cadeirante/30*GH$4+(DY156+DY157+DY158+EA156+EA157+EA158)*Percapita/30*GH$4)+IF(DY159+EA159&gt;=11,Fixo/30*GH$4+(DY159+EA159-10)*Crechee/30*GH$4,0),IF(C156=2,IF(DZ156+DZ157+DZ158+DZ159+EB156+EB157+EB158+EB159=1,Cadeirante/30*GH$4,IF(DZ156+DZ157+DZ158+DZ159+EB156+EB157+EB158+EB159=2,Fixo/30*GH$4,IF(DZ156+DZ157+DZ158+DZ159+EB156+EB157+EB158+EB159&gt;2,Fixo/30*GH$4+(DZ156+DZ157+DZ158+DZ159+EB156+EB157+EB158+EB159-2)*Cadeirante/30*GH$4)))+(DY156+DY157+DY158+EA156+EA157+EA158)*Percapita/30*GH$4+(DY159+EA159)*Crechee/30*GH$4,IF(C156=1,IF(DY156+DY157+DY158+DZ156+DZ157+DZ158+EA156+EA157+EA158+EB156+EB157+EB158&lt;=15,(DY156+DY157+DY158+EA156+EA157+EA158)*Percapita/30*GH$4,IF(DY156+DY157+DY158+DZ156+DZ157+DZ158+EA156+EA157+EA158+EB156+EB157+EB158&gt;=16,Fixo/30*GH$4+(DY156+DY157+DY158+DZ156+DZ157+DZ158+EA156+EA157+EA158+EB156+EB157-16)*Percapita/30*GH$4))))))</f>
        <v>0</v>
      </c>
      <c r="GI156" s="177">
        <f>IF(C156=4,SUM(EC156+EC157+EC158+EE156+EE157+EE158)*Percapita/30*GI$4+(ED156+ED157+ED158+EF156+EF157+EF158)*Cadeirante/30*GI$4,IF(C156=3,IF(EC159+EE159=10,Fixo/30*GI$4+(EC156+EC157+EC158+EE156+EE157+EE158)*Percapita/30*GI$4+(ED159+EF159)*Cadeirante/30*GI$4,IF(EC159+EE159&lt;=9,(EC159+EE159)*Crechee/30*GI$4)+(ED159+EF159)*Cadeirante/30*GI$4+(EC156+EC157+EC158+EE156+EE157+EE158)*Percapita/30*GI$4)+IF(EC159+EE159&gt;=11,Fixo/30*GI$4+(EC159+EE159-10)*Crechee/30*GI$4,0),IF(C156=2,IF(ED156+ED157+ED158+ED159+EF156+EF157+EF158+EF159=1,Cadeirante/30*GI$4,IF(ED156+ED157+ED158+ED159+EF156+EF157+EF158+EF159=2,Fixo/30*GI$4,IF(ED156+ED157+ED158+ED159+EF156+EF157+EF158+EF159&gt;2,Fixo/30*GI$4+(ED156+ED157+ED158+ED159+EF156+EF157+EF158+EF159-2)*Cadeirante/30*GI$4)))+(EC156+EC157+EC158+EE156+EE157+EE158)*Percapita/30*GI$4+(EC159+EE159)*Crechee/30*GI$4,IF(C156=1,IF(EC156+EC157+EC158+ED156+ED157+ED158+EE156+EE157+EE158+EF156+EF157+EF158&lt;=15,(EC156+EC157+EC158+EE156+EE157+EE158)*Percapita/30*GI$4,IF(EC156+EC157+EC158+ED156+ED157+ED158+EE156+EE157+EE158+EF156+EF157+EF158&gt;=16,Fixo/30*GI$4+(EC156+EC157+EC158+ED156+ED157+ED158+EE156+EE157+EE158+EF156+EF157-16)*Percapita/30*GI$4))))))</f>
        <v>0</v>
      </c>
      <c r="GJ156" s="177">
        <f>IF(C156=4,SUM(EG156+EG157+EG158+EI156+EI157+EI158)*Percapita/30*GJ$4+(EH156+EH157+EH158+EJ156+EJ157+EJ158)*Cadeirante/30*GJ$4,IF(C156=3,IF(EG159+EI159=10,Fixo/30*GJ$4+(EG156+EG157+EG158+EI156+EI157+EI158)*Percapita/30*GJ$4+(EH159+EJ159)*Cadeirante/30*GJ$4,IF(EG159+EI159&lt;=9,(EG159+EI159)*Crechee/30*GJ$4)+(EH159+EJ159)*Cadeirante/30*GJ$4+(EG156+EG157+EG158+EI156+EI157+EI158)*Percapita/30*GJ$4)+IF(EG159+EI159&gt;=11,Fixo/30*GJ$4+(EG159+EI159-10)*Crechee/30*GJ$4,0),IF(C156=2,IF(EH156+EH157+EH158+EH159+EJ156+EJ157+EJ158+EJ159=1,Cadeirante/30*GJ$4,IF(EH156+EH157+EH158+EH159+EJ156+EJ157+EJ158+EJ159=2,Fixo/30*GJ$4,IF(EH156+EH157+EH158+EH159+EJ156+EJ157+EJ158+EJ159&gt;2,Fixo/30*GJ$4+(EH156+EH157+EH158+EH159+EJ156+EJ157+EJ158+EJ159-2)*Cadeirante/30*GJ$4)))+(EG156+EG157+EG158+EI156+EI157+EI158)*Percapita/30*GJ$4+(EG159+EI159)*Crechee/30*GJ$4,IF(C156=1,IF(EG156+EG157+EG158+EH156+EH157+EH158+EI156+EI157+EI158+EJ156+EJ157+EJ158&lt;=15,(EG156+EG157+EG158+EI156+EI157+EI158)*Percapita/30*GJ$4,IF(EG156+EG157+EG158+EH156+EH157+EH158+EI156+EI157+EI158+EJ156+EJ157+EJ158&gt;=16,Fixo/30*GJ$4+(EG156+EG157+EG158+EH156+EH157+EH158+EI156+EI157+EI158+EJ156+EJ157-16)*Percapita/30*GJ$4))))))</f>
        <v>0</v>
      </c>
      <c r="GK156" s="178"/>
      <c r="GL156" s="103">
        <f t="shared" si="175"/>
        <v>0</v>
      </c>
      <c r="GM156" s="124"/>
      <c r="GN156" s="104">
        <f>SUMIF(V156:V159,"&lt;0")*Cadeirante/30*GN$4+SUMIF(X156:X159,"&lt;0")*Cadeirante/30*GN$4</f>
        <v>0</v>
      </c>
      <c r="GO156" s="104">
        <f>SUMIF(Z156:Z159,"&lt;0")*Cadeirante/30*GO$4+SUMIF(AB156:AB159,"&lt;0")*Cadeirante/30*GO$4</f>
        <v>0</v>
      </c>
      <c r="GP156" s="104">
        <f>SUMIF(AD156:AD159,"&lt;0")*Cadeirante/30*GP$4+SUMIF(AF156:AF159,"&lt;0")*Cadeirante/30*GP$4</f>
        <v>0</v>
      </c>
      <c r="GQ156" s="104">
        <f>SUMIF(AH156:AH159,"&lt;0")*Cadeirante/30*GQ$4+SUMIF(AJ156:AJ159,"&lt;0")*Cadeirante/30*GQ$4</f>
        <v>0</v>
      </c>
      <c r="GR156" s="104">
        <f>SUMIF(AL156:AL159,"&lt;0")*Cadeirante/30*GR$4+SUMIF(AN156:AN159,"&lt;0")*Cadeirante/30*GR$4</f>
        <v>0</v>
      </c>
      <c r="GS156" s="104">
        <f>SUMIF(AP156:AP159,"&lt;0")*Cadeirante/30*GS$4+SUMIF(AR156:AR159,"&lt;0")*Cadeirante/30*GS$4</f>
        <v>0</v>
      </c>
      <c r="GT156" s="104">
        <f>SUMIF(AT156:AT159,"&lt;0")*Cadeirante/30*GT$4+SUMIF(AV156:AV159,"&lt;0")*Cadeirante/30*GT$4</f>
        <v>0</v>
      </c>
      <c r="GU156" s="104">
        <f>SUMIF(AX156:AX159,"&lt;0")*Cadeirante/30*GU$4+SUMIF(AZ156:AZ159,"&lt;0")*Cadeirante/30*GU$4</f>
        <v>0</v>
      </c>
      <c r="GV156" s="104">
        <f>SUMIF(BB156:BB159,"&lt;0")*Cadeirante/30*GV$4+SUMIF(BD156:BD159,"&lt;0")*Cadeirante/30*GV$4</f>
        <v>0</v>
      </c>
      <c r="GW156" s="104">
        <f>SUMIF(BF156:BF159,"&lt;0")*Cadeirante/30*GW$4+SUMIF(BH156:BH159,"&lt;0")*Cadeirante/30*GW$4</f>
        <v>0</v>
      </c>
      <c r="GX156" s="104">
        <f>SUMIF(BJ156:BJ159,"&lt;0")*Cadeirante/30*GX$4+SUMIF(BL156:BL159,"&lt;0")*Cadeirante/30*GX$4</f>
        <v>0</v>
      </c>
      <c r="GY156" s="104">
        <f>SUMIF(BN156:BN159,"&lt;0")*Cadeirante/30*GY$4+SUMIF(BP156:BP159,"&lt;0")*Cadeirante/30*GY$4</f>
        <v>0</v>
      </c>
      <c r="GZ156" s="104">
        <f>SUMIF(BR156:BR159,"&lt;0")*Cadeirante/30*GZ$4+SUMIF(BT156:BT159,"&lt;0")*Cadeirante/30*GZ$4</f>
        <v>0</v>
      </c>
      <c r="HA156" s="104">
        <f>SUMIF(BV156:BV159,"&lt;0")*Cadeirante/30*HA$4+SUMIF(BX156:BX159,"&lt;0")*Cadeirante/30*HA$4</f>
        <v>0</v>
      </c>
      <c r="HB156" s="104">
        <f>SUMIF(BZ156:BZ159,"&lt;0")*Cadeirante/30*HB$4+SUMIF(CB156:CB159,"&lt;0")*Cadeirante/30*HB$4</f>
        <v>0</v>
      </c>
      <c r="HC156" s="104">
        <f>SUMIF(CD156:CD159,"&lt;0")*Cadeirante/30*HC$4+SUMIF(CF156:CF159,"&lt;0")*Cadeirante/30*HC$4</f>
        <v>0</v>
      </c>
      <c r="HD156" s="104">
        <f>SUMIF(CH156:CH159,"&lt;0")*Cadeirante/30*HD$4+SUMIF(CJ156:CJ159,"&lt;0")*Cadeirante/30*HD$4</f>
        <v>0</v>
      </c>
      <c r="HE156" s="104">
        <f>SUMIF(CL156:CL159,"&lt;0")*Cadeirante/30*HE$4+SUMIF(CN156:CN159,"&lt;0")*Cadeirante/30*HE$4</f>
        <v>0</v>
      </c>
      <c r="HF156" s="104">
        <f>SUMIF(CP156:CP159,"&lt;0")*Cadeirante/30*HF$4+SUMIF(CR156:CR159,"&lt;0")*Cadeirante/30*HF$4</f>
        <v>0</v>
      </c>
      <c r="HG156" s="104">
        <f>SUMIF(CT156:CT159,"&lt;0")*Cadeirante/30*HG$4+SUMIF(CV156:CV159,"&lt;0")*Cadeirante/30*HG$4</f>
        <v>0</v>
      </c>
      <c r="HH156" s="104">
        <f>SUMIF(CX156:CX159,"&lt;0")*Cadeirante/30*HH$4+SUMIF(CZ156:CZ159,"&lt;0")*Cadeirante/30*HH$4</f>
        <v>0</v>
      </c>
      <c r="HI156" s="104">
        <f>SUMIF(DB156:DB159,"&lt;0")*Cadeirante/30*HI$4+SUMIF(DD156:DD159,"&lt;0")*Cadeirante/30*HI$4</f>
        <v>0</v>
      </c>
      <c r="HJ156" s="104">
        <f>SUMIF(DF156:DF159,"&lt;0")*Cadeirante/30*HJ$4+SUMIF(DH156:DH159,"&lt;0")*Cadeirante/30*HJ$4</f>
        <v>0</v>
      </c>
      <c r="HK156" s="104">
        <f>SUMIF(DJ156:DJ159,"&lt;0")*Cadeirante/30*HK$4+SUMIF(DL156:DL159,"&lt;0")*Cadeirante/30*HK$4</f>
        <v>0</v>
      </c>
      <c r="HL156" s="104">
        <f>SUMIF(DN156:DN159,"&lt;0")*Cadeirante/30*HL$4+SUMIF(DP156:DP159,"&lt;0")*Cadeirante/30*HL$4</f>
        <v>0</v>
      </c>
      <c r="HM156" s="104">
        <f>SUMIF(DR156:DR159,"&lt;0")*Cadeirante/30*HM$4+SUMIF(DT156:DT159,"&lt;0")*Cadeirante/30*HM$4</f>
        <v>0</v>
      </c>
      <c r="HN156" s="104">
        <f>SUMIF(DV156:DV159,"&lt;0")*Cadeirante/30*HN$4+SUMIF(DX156:DX159,"&lt;0")*Cadeirante/30*HN$4</f>
        <v>0</v>
      </c>
      <c r="HO156" s="104">
        <f>SUMIF(DZ156:DZ159,"&lt;0")*Cadeirante/30*HO$4+SUMIF(EB156:EB159,"&lt;0")*Cadeirante/30*HO$4</f>
        <v>0</v>
      </c>
      <c r="HP156" s="104">
        <f>SUMIF(ED156:ED159,"&lt;0")*Cadeirante/30*HP$4+SUMIF(EF156:EF159,"&lt;0")*Cadeirante/30*HP$4</f>
        <v>0</v>
      </c>
      <c r="HQ156" s="64"/>
      <c r="HR156" s="64"/>
      <c r="HS156" s="64"/>
      <c r="HT156" s="64"/>
      <c r="HU156" s="64"/>
      <c r="HV156" s="64"/>
      <c r="HW156" s="176">
        <v>17629.309999999998</v>
      </c>
      <c r="HX156" s="64"/>
      <c r="HY156" s="280">
        <f>IF(ISTEXT(EM156), VALUE(EM156), EM156)</f>
        <v>0</v>
      </c>
      <c r="HZ156" s="280">
        <f>IF(ISTEXT(EN156), VALUE(EN156), EN156)</f>
        <v>0</v>
      </c>
      <c r="IA156" s="280">
        <f>IF(ISTEXT(EO156), VALUE(EO156), EO156)</f>
        <v>0</v>
      </c>
      <c r="IB156" s="64" t="b">
        <f>HW156=FE156</f>
        <v>0</v>
      </c>
      <c r="IC156" s="64"/>
    </row>
    <row r="157" spans="1:237" s="106" customFormat="1" ht="22.5" customHeight="1" x14ac:dyDescent="0.25">
      <c r="A157" s="368" t="s">
        <v>3314</v>
      </c>
      <c r="B157" s="369" t="s">
        <v>3315</v>
      </c>
      <c r="C157" s="370" t="s">
        <v>3191</v>
      </c>
      <c r="D157" s="371" t="s">
        <v>3316</v>
      </c>
      <c r="E157" s="371" t="s">
        <v>3317</v>
      </c>
      <c r="F157" s="372" t="s">
        <v>3181</v>
      </c>
      <c r="G157" s="372" t="s">
        <v>3182</v>
      </c>
      <c r="H157" s="373" t="s">
        <v>1361</v>
      </c>
      <c r="I157" s="374" t="s">
        <v>1361</v>
      </c>
      <c r="J157" s="421" t="s">
        <v>3183</v>
      </c>
      <c r="K157" s="421" t="s">
        <v>3185</v>
      </c>
      <c r="L157" s="329">
        <f>CONTINUA!BV157</f>
        <v>0</v>
      </c>
      <c r="M157" s="329">
        <f>CONTINUA!BW157</f>
        <v>0</v>
      </c>
      <c r="N157" s="657"/>
      <c r="O157" s="658" t="s">
        <v>3356</v>
      </c>
      <c r="P157" s="659">
        <v>0</v>
      </c>
      <c r="Q157" s="400">
        <v>5</v>
      </c>
      <c r="R157" s="401"/>
      <c r="S157" s="400"/>
      <c r="T157" s="401"/>
      <c r="U157" s="400"/>
      <c r="V157" s="401"/>
      <c r="W157" s="400"/>
      <c r="X157" s="401"/>
      <c r="Y157" s="400"/>
      <c r="Z157" s="401"/>
      <c r="AA157" s="400"/>
      <c r="AB157" s="401"/>
      <c r="AC157" s="400"/>
      <c r="AD157" s="401"/>
      <c r="AE157" s="400"/>
      <c r="AF157" s="401"/>
      <c r="AG157" s="400"/>
      <c r="AH157" s="401"/>
      <c r="AI157" s="400"/>
      <c r="AJ157" s="401"/>
      <c r="AK157" s="400"/>
      <c r="AL157" s="401"/>
      <c r="AM157" s="400"/>
      <c r="AN157" s="401"/>
      <c r="AO157" s="400"/>
      <c r="AP157" s="401"/>
      <c r="AQ157" s="400"/>
      <c r="AR157" s="401"/>
      <c r="AS157" s="400"/>
      <c r="AT157" s="401"/>
      <c r="AU157" s="400"/>
      <c r="AV157" s="401"/>
      <c r="AW157" s="400"/>
      <c r="AX157" s="401"/>
      <c r="AY157" s="400"/>
      <c r="AZ157" s="401"/>
      <c r="BA157" s="400"/>
      <c r="BB157" s="401"/>
      <c r="BC157" s="400"/>
      <c r="BD157" s="401"/>
      <c r="BE157" s="400"/>
      <c r="BF157" s="401"/>
      <c r="BG157" s="400"/>
      <c r="BH157" s="401"/>
      <c r="BI157" s="400"/>
      <c r="BJ157" s="401"/>
      <c r="BK157" s="400"/>
      <c r="BL157" s="401"/>
      <c r="BM157" s="400"/>
      <c r="BN157" s="401"/>
      <c r="BO157" s="400"/>
      <c r="BP157" s="401"/>
      <c r="BQ157" s="400"/>
      <c r="BR157" s="401"/>
      <c r="BS157" s="400"/>
      <c r="BT157" s="401"/>
      <c r="BU157" s="400"/>
      <c r="BV157" s="401"/>
      <c r="BW157" s="400"/>
      <c r="BX157" s="401"/>
      <c r="BY157" s="400"/>
      <c r="BZ157" s="401"/>
      <c r="CA157" s="400"/>
      <c r="CB157" s="401"/>
      <c r="CC157" s="400"/>
      <c r="CD157" s="401"/>
      <c r="CE157" s="400"/>
      <c r="CF157" s="401"/>
      <c r="CG157" s="400"/>
      <c r="CH157" s="401"/>
      <c r="CI157" s="400"/>
      <c r="CJ157" s="401"/>
      <c r="CK157" s="400"/>
      <c r="CL157" s="401"/>
      <c r="CM157" s="400"/>
      <c r="CN157" s="401"/>
      <c r="CO157" s="400"/>
      <c r="CP157" s="401"/>
      <c r="CQ157" s="400"/>
      <c r="CR157" s="401"/>
      <c r="CS157" s="400"/>
      <c r="CT157" s="401"/>
      <c r="CU157" s="400"/>
      <c r="CV157" s="401"/>
      <c r="CW157" s="400"/>
      <c r="CX157" s="401"/>
      <c r="CY157" s="400"/>
      <c r="CZ157" s="401"/>
      <c r="DA157" s="400"/>
      <c r="DB157" s="401"/>
      <c r="DC157" s="400"/>
      <c r="DD157" s="401"/>
      <c r="DE157" s="400"/>
      <c r="DF157" s="401"/>
      <c r="DG157" s="400"/>
      <c r="DH157" s="401"/>
      <c r="DI157" s="400"/>
      <c r="DJ157" s="401"/>
      <c r="DK157" s="400"/>
      <c r="DL157" s="401"/>
      <c r="DM157" s="400"/>
      <c r="DN157" s="401"/>
      <c r="DO157" s="400"/>
      <c r="DP157" s="401"/>
      <c r="DQ157" s="400"/>
      <c r="DR157" s="401"/>
      <c r="DS157" s="400"/>
      <c r="DT157" s="401"/>
      <c r="DU157" s="400"/>
      <c r="DV157" s="401"/>
      <c r="DW157" s="400"/>
      <c r="DX157" s="401"/>
      <c r="DY157" s="400"/>
      <c r="DZ157" s="401"/>
      <c r="EA157" s="400"/>
      <c r="EB157" s="401"/>
      <c r="EC157" s="400"/>
      <c r="ED157" s="401"/>
      <c r="EE157" s="400"/>
      <c r="EF157" s="401"/>
      <c r="EG157" s="400"/>
      <c r="EH157" s="401"/>
      <c r="EI157" s="400"/>
      <c r="EJ157" s="447"/>
      <c r="EK157" s="511"/>
      <c r="EL157" s="514"/>
      <c r="EM157" s="448"/>
      <c r="EN157" s="344"/>
      <c r="EO157" s="345"/>
      <c r="EP157" s="171">
        <f t="shared" si="168"/>
        <v>5</v>
      </c>
      <c r="EQ157" s="171">
        <f t="shared" si="169"/>
        <v>0</v>
      </c>
      <c r="ER157" s="171">
        <f t="shared" si="170"/>
        <v>0</v>
      </c>
      <c r="ES157" s="171">
        <f t="shared" si="171"/>
        <v>0</v>
      </c>
      <c r="ET157" s="171">
        <f t="shared" si="172"/>
        <v>0</v>
      </c>
      <c r="EU157" s="171">
        <f t="shared" si="173"/>
        <v>0</v>
      </c>
      <c r="EV157" s="172">
        <f t="shared" si="174"/>
        <v>5</v>
      </c>
      <c r="EW157" s="173"/>
      <c r="EX157" s="248">
        <f t="shared" si="191"/>
        <v>0</v>
      </c>
      <c r="EY157" s="174">
        <f>(L157*regular)+(M157*Cadeirantee)</f>
        <v>0</v>
      </c>
      <c r="EZ157" s="249">
        <f>SUMIF(FG157:GJ157,"&gt;0")</f>
        <v>0</v>
      </c>
      <c r="FA157" s="249">
        <f>SUMIF(FG157:GJ157,"&lt;0")+SUMIF(GN157:HP157,"&lt;0")</f>
        <v>0</v>
      </c>
      <c r="FB157" s="174">
        <v>0</v>
      </c>
      <c r="FC157" s="126">
        <f>N157*km*'VALORES TABELA'!$B$13</f>
        <v>0</v>
      </c>
      <c r="FD157" s="250">
        <f t="shared" ref="FD157:FD160" si="192">GL157</f>
        <v>0</v>
      </c>
      <c r="FE157" s="105"/>
      <c r="FF157" s="119"/>
      <c r="FG157" s="119"/>
      <c r="FH157" s="119"/>
      <c r="FI157" s="119"/>
      <c r="FJ157" s="119"/>
      <c r="FK157" s="119"/>
      <c r="FL157" s="119"/>
      <c r="FM157" s="119"/>
      <c r="FN157" s="119"/>
      <c r="FO157" s="119"/>
      <c r="FP157" s="119"/>
      <c r="FQ157" s="119"/>
      <c r="FR157" s="119"/>
      <c r="FS157" s="119"/>
      <c r="FT157" s="119"/>
      <c r="FU157" s="119"/>
      <c r="FV157" s="119"/>
      <c r="FW157" s="119"/>
      <c r="FX157" s="119"/>
      <c r="FY157" s="119"/>
      <c r="FZ157" s="119"/>
      <c r="GA157" s="119"/>
      <c r="GB157" s="119"/>
      <c r="GC157" s="119"/>
      <c r="GD157" s="119"/>
      <c r="GE157" s="119"/>
      <c r="GF157" s="119"/>
      <c r="GG157" s="119"/>
      <c r="GH157" s="119"/>
      <c r="GI157" s="119"/>
      <c r="GJ157" s="119"/>
      <c r="GK157" s="251"/>
      <c r="GL157" s="103">
        <f t="shared" si="175"/>
        <v>0</v>
      </c>
      <c r="GM157" s="124"/>
      <c r="GN157" s="104"/>
      <c r="GO157" s="104"/>
      <c r="GP157" s="104"/>
      <c r="GQ157" s="104"/>
      <c r="GR157" s="104"/>
      <c r="GS157" s="104"/>
      <c r="GT157" s="104"/>
      <c r="GU157" s="104"/>
      <c r="GV157" s="104"/>
      <c r="GW157" s="104"/>
      <c r="GX157" s="104"/>
      <c r="GY157" s="104"/>
      <c r="GZ157" s="104"/>
      <c r="HA157" s="104"/>
      <c r="HB157" s="104"/>
      <c r="HC157" s="104"/>
      <c r="HD157" s="104"/>
      <c r="HE157" s="104"/>
      <c r="HF157" s="104"/>
      <c r="HG157" s="104"/>
      <c r="HH157" s="104"/>
      <c r="HI157" s="104"/>
      <c r="HJ157" s="104"/>
      <c r="HK157" s="104"/>
      <c r="HL157" s="104"/>
      <c r="HM157" s="104"/>
      <c r="HN157" s="104"/>
      <c r="HO157" s="104"/>
      <c r="HP157" s="104"/>
      <c r="HQ157" s="64"/>
      <c r="HR157" s="64"/>
      <c r="HS157" s="64"/>
      <c r="HT157" s="64"/>
      <c r="HU157" s="64"/>
      <c r="HV157" s="64"/>
      <c r="HW157" s="105"/>
      <c r="HX157" s="64"/>
      <c r="HY157" s="280">
        <f t="shared" ref="HY157:HY160" si="193">IF(ISTEXT(EM157), VALUE(EM157), EM157)</f>
        <v>0</v>
      </c>
      <c r="HZ157" s="280">
        <f t="shared" ref="HZ157:HZ160" si="194">IF(ISTEXT(EN157), VALUE(EN157), EN157)</f>
        <v>0</v>
      </c>
      <c r="IA157" s="280">
        <f t="shared" ref="IA157:IA160" si="195">IF(ISTEXT(EO157), VALUE(EO157), EO157)</f>
        <v>0</v>
      </c>
      <c r="IB157" s="64"/>
      <c r="IC157" s="64"/>
    </row>
    <row r="158" spans="1:237" s="106" customFormat="1" ht="22.5" customHeight="1" x14ac:dyDescent="0.25">
      <c r="A158" s="368" t="s">
        <v>3314</v>
      </c>
      <c r="B158" s="369" t="s">
        <v>3315</v>
      </c>
      <c r="C158" s="375" t="s">
        <v>3191</v>
      </c>
      <c r="D158" s="371" t="s">
        <v>3316</v>
      </c>
      <c r="E158" s="371" t="s">
        <v>3317</v>
      </c>
      <c r="F158" s="376" t="s">
        <v>3181</v>
      </c>
      <c r="G158" s="376" t="s">
        <v>3182</v>
      </c>
      <c r="H158" s="373" t="s">
        <v>1361</v>
      </c>
      <c r="I158" s="374" t="s">
        <v>1361</v>
      </c>
      <c r="J158" s="421" t="s">
        <v>3183</v>
      </c>
      <c r="K158" s="422" t="s">
        <v>3186</v>
      </c>
      <c r="L158" s="329">
        <f>CONTINUA!BV158</f>
        <v>0</v>
      </c>
      <c r="M158" s="329">
        <f>CONTINUA!BW158</f>
        <v>0</v>
      </c>
      <c r="N158" s="657"/>
      <c r="O158" s="658" t="s">
        <v>3356</v>
      </c>
      <c r="P158" s="659">
        <v>0</v>
      </c>
      <c r="Q158" s="400"/>
      <c r="R158" s="401"/>
      <c r="S158" s="400"/>
      <c r="T158" s="401"/>
      <c r="U158" s="400"/>
      <c r="V158" s="401"/>
      <c r="W158" s="400"/>
      <c r="X158" s="401"/>
      <c r="Y158" s="400"/>
      <c r="Z158" s="401"/>
      <c r="AA158" s="400"/>
      <c r="AB158" s="401"/>
      <c r="AC158" s="400"/>
      <c r="AD158" s="401"/>
      <c r="AE158" s="400"/>
      <c r="AF158" s="401"/>
      <c r="AG158" s="400"/>
      <c r="AH158" s="401"/>
      <c r="AI158" s="400"/>
      <c r="AJ158" s="401"/>
      <c r="AK158" s="400"/>
      <c r="AL158" s="401"/>
      <c r="AM158" s="400"/>
      <c r="AN158" s="401"/>
      <c r="AO158" s="400"/>
      <c r="AP158" s="401"/>
      <c r="AQ158" s="400"/>
      <c r="AR158" s="401"/>
      <c r="AS158" s="400"/>
      <c r="AT158" s="401"/>
      <c r="AU158" s="400"/>
      <c r="AV158" s="401"/>
      <c r="AW158" s="400"/>
      <c r="AX158" s="401"/>
      <c r="AY158" s="400"/>
      <c r="AZ158" s="401"/>
      <c r="BA158" s="400"/>
      <c r="BB158" s="401"/>
      <c r="BC158" s="400"/>
      <c r="BD158" s="401"/>
      <c r="BE158" s="400"/>
      <c r="BF158" s="401"/>
      <c r="BG158" s="400"/>
      <c r="BH158" s="401"/>
      <c r="BI158" s="400"/>
      <c r="BJ158" s="401"/>
      <c r="BK158" s="400"/>
      <c r="BL158" s="401"/>
      <c r="BM158" s="400"/>
      <c r="BN158" s="401"/>
      <c r="BO158" s="400"/>
      <c r="BP158" s="401"/>
      <c r="BQ158" s="400"/>
      <c r="BR158" s="401"/>
      <c r="BS158" s="400"/>
      <c r="BT158" s="401"/>
      <c r="BU158" s="400"/>
      <c r="BV158" s="401"/>
      <c r="BW158" s="400"/>
      <c r="BX158" s="401"/>
      <c r="BY158" s="400"/>
      <c r="BZ158" s="401"/>
      <c r="CA158" s="400"/>
      <c r="CB158" s="401"/>
      <c r="CC158" s="400"/>
      <c r="CD158" s="401"/>
      <c r="CE158" s="400"/>
      <c r="CF158" s="401"/>
      <c r="CG158" s="400"/>
      <c r="CH158" s="401"/>
      <c r="CI158" s="400"/>
      <c r="CJ158" s="401"/>
      <c r="CK158" s="400"/>
      <c r="CL158" s="401"/>
      <c r="CM158" s="400"/>
      <c r="CN158" s="401"/>
      <c r="CO158" s="400"/>
      <c r="CP158" s="401"/>
      <c r="CQ158" s="400"/>
      <c r="CR158" s="401"/>
      <c r="CS158" s="400"/>
      <c r="CT158" s="401"/>
      <c r="CU158" s="400"/>
      <c r="CV158" s="401"/>
      <c r="CW158" s="400"/>
      <c r="CX158" s="401"/>
      <c r="CY158" s="400"/>
      <c r="CZ158" s="401"/>
      <c r="DA158" s="400"/>
      <c r="DB158" s="401"/>
      <c r="DC158" s="400"/>
      <c r="DD158" s="401"/>
      <c r="DE158" s="400"/>
      <c r="DF158" s="401"/>
      <c r="DG158" s="400"/>
      <c r="DH158" s="401"/>
      <c r="DI158" s="400"/>
      <c r="DJ158" s="401"/>
      <c r="DK158" s="400"/>
      <c r="DL158" s="401"/>
      <c r="DM158" s="400"/>
      <c r="DN158" s="401"/>
      <c r="DO158" s="400"/>
      <c r="DP158" s="401"/>
      <c r="DQ158" s="400"/>
      <c r="DR158" s="401"/>
      <c r="DS158" s="400"/>
      <c r="DT158" s="401"/>
      <c r="DU158" s="400"/>
      <c r="DV158" s="401"/>
      <c r="DW158" s="400"/>
      <c r="DX158" s="401"/>
      <c r="DY158" s="400"/>
      <c r="DZ158" s="401"/>
      <c r="EA158" s="400"/>
      <c r="EB158" s="401"/>
      <c r="EC158" s="400"/>
      <c r="ED158" s="401"/>
      <c r="EE158" s="400"/>
      <c r="EF158" s="401"/>
      <c r="EG158" s="400"/>
      <c r="EH158" s="401"/>
      <c r="EI158" s="400"/>
      <c r="EJ158" s="447"/>
      <c r="EK158" s="511"/>
      <c r="EL158" s="514"/>
      <c r="EM158" s="448"/>
      <c r="EN158" s="344"/>
      <c r="EO158" s="345"/>
      <c r="EP158" s="171">
        <f t="shared" si="168"/>
        <v>0</v>
      </c>
      <c r="EQ158" s="171">
        <f t="shared" si="169"/>
        <v>0</v>
      </c>
      <c r="ER158" s="171">
        <f t="shared" si="170"/>
        <v>0</v>
      </c>
      <c r="ES158" s="171">
        <f t="shared" si="171"/>
        <v>0</v>
      </c>
      <c r="ET158" s="171">
        <f t="shared" si="172"/>
        <v>0</v>
      </c>
      <c r="EU158" s="171">
        <f t="shared" si="173"/>
        <v>0</v>
      </c>
      <c r="EV158" s="172">
        <f t="shared" si="174"/>
        <v>0</v>
      </c>
      <c r="EW158" s="125"/>
      <c r="EX158" s="248">
        <f t="shared" si="191"/>
        <v>0</v>
      </c>
      <c r="EY158" s="174">
        <f>(L158*regular)+(M158*Cadeirantee)</f>
        <v>0</v>
      </c>
      <c r="EZ158" s="249">
        <f>SUMIF(FG158:GJ158,"&gt;0")</f>
        <v>0</v>
      </c>
      <c r="FA158" s="249">
        <f>SUMIF(FG158:GJ158,"&lt;0")+SUMIF(GN158:HP158,"&lt;0")</f>
        <v>0</v>
      </c>
      <c r="FB158" s="174">
        <v>0</v>
      </c>
      <c r="FC158" s="126">
        <f>N158*km*'VALORES TABELA'!$B$13</f>
        <v>0</v>
      </c>
      <c r="FD158" s="250">
        <f t="shared" si="192"/>
        <v>0</v>
      </c>
      <c r="FE158" s="105"/>
      <c r="FF158" s="108"/>
      <c r="FG158" s="108"/>
      <c r="FH158" s="108"/>
      <c r="FI158" s="108"/>
      <c r="FJ158" s="108"/>
      <c r="FK158" s="108"/>
      <c r="FL158" s="108"/>
      <c r="FM158" s="108"/>
      <c r="FN158" s="108"/>
      <c r="FO158" s="108"/>
      <c r="FP158" s="108"/>
      <c r="FQ158" s="108"/>
      <c r="FR158" s="108"/>
      <c r="FS158" s="108"/>
      <c r="FT158" s="108"/>
      <c r="FU158" s="108"/>
      <c r="FV158" s="108"/>
      <c r="FW158" s="108"/>
      <c r="FX158" s="108"/>
      <c r="FY158" s="108"/>
      <c r="FZ158" s="108"/>
      <c r="GA158" s="108"/>
      <c r="GB158" s="108"/>
      <c r="GC158" s="108"/>
      <c r="GD158" s="108"/>
      <c r="GE158" s="108"/>
      <c r="GF158" s="108"/>
      <c r="GG158" s="108"/>
      <c r="GH158" s="108"/>
      <c r="GI158" s="108"/>
      <c r="GJ158" s="108"/>
      <c r="GK158" s="251"/>
      <c r="GL158" s="103">
        <f t="shared" si="175"/>
        <v>0</v>
      </c>
      <c r="GM158" s="124"/>
      <c r="GN158" s="104"/>
      <c r="GO158" s="104"/>
      <c r="GP158" s="104"/>
      <c r="GQ158" s="104"/>
      <c r="GR158" s="104"/>
      <c r="GS158" s="104"/>
      <c r="GT158" s="104"/>
      <c r="GU158" s="104"/>
      <c r="GV158" s="104"/>
      <c r="GW158" s="104"/>
      <c r="GX158" s="104"/>
      <c r="GY158" s="104"/>
      <c r="GZ158" s="104"/>
      <c r="HA158" s="104"/>
      <c r="HB158" s="104"/>
      <c r="HC158" s="104"/>
      <c r="HD158" s="104"/>
      <c r="HE158" s="104"/>
      <c r="HF158" s="104"/>
      <c r="HG158" s="104"/>
      <c r="HH158" s="104"/>
      <c r="HI158" s="104"/>
      <c r="HJ158" s="104"/>
      <c r="HK158" s="104"/>
      <c r="HL158" s="104"/>
      <c r="HM158" s="104"/>
      <c r="HN158" s="104"/>
      <c r="HO158" s="104"/>
      <c r="HP158" s="104"/>
      <c r="HQ158" s="64"/>
      <c r="HR158" s="64"/>
      <c r="HS158" s="64"/>
      <c r="HT158" s="64"/>
      <c r="HU158" s="64"/>
      <c r="HV158" s="64"/>
      <c r="HW158" s="105"/>
      <c r="HX158" s="64"/>
      <c r="HY158" s="280">
        <f t="shared" si="193"/>
        <v>0</v>
      </c>
      <c r="HZ158" s="280">
        <f t="shared" si="194"/>
        <v>0</v>
      </c>
      <c r="IA158" s="280">
        <f t="shared" si="195"/>
        <v>0</v>
      </c>
      <c r="IB158" s="64"/>
      <c r="IC158" s="64"/>
    </row>
    <row r="159" spans="1:237" s="106" customFormat="1" ht="22.5" customHeight="1" x14ac:dyDescent="0.25">
      <c r="A159" s="368" t="s">
        <v>3314</v>
      </c>
      <c r="B159" s="369" t="s">
        <v>3315</v>
      </c>
      <c r="C159" s="375" t="s">
        <v>3191</v>
      </c>
      <c r="D159" s="371" t="s">
        <v>3316</v>
      </c>
      <c r="E159" s="371" t="s">
        <v>3317</v>
      </c>
      <c r="F159" s="376" t="s">
        <v>3181</v>
      </c>
      <c r="G159" s="376" t="s">
        <v>3182</v>
      </c>
      <c r="H159" s="373" t="s">
        <v>1361</v>
      </c>
      <c r="I159" s="374" t="s">
        <v>1361</v>
      </c>
      <c r="J159" s="421" t="s">
        <v>3183</v>
      </c>
      <c r="K159" s="423" t="s">
        <v>3187</v>
      </c>
      <c r="L159" s="329">
        <f>CONTINUA!BV159</f>
        <v>0</v>
      </c>
      <c r="M159" s="329">
        <f>CONTINUA!BW159</f>
        <v>0</v>
      </c>
      <c r="N159" s="657"/>
      <c r="O159" s="658" t="s">
        <v>3356</v>
      </c>
      <c r="P159" s="659">
        <v>0</v>
      </c>
      <c r="Q159" s="400"/>
      <c r="R159" s="401"/>
      <c r="S159" s="400"/>
      <c r="T159" s="401"/>
      <c r="U159" s="400"/>
      <c r="V159" s="401"/>
      <c r="W159" s="400"/>
      <c r="X159" s="401"/>
      <c r="Y159" s="400"/>
      <c r="Z159" s="401"/>
      <c r="AA159" s="400"/>
      <c r="AB159" s="401"/>
      <c r="AC159" s="400"/>
      <c r="AD159" s="401"/>
      <c r="AE159" s="400"/>
      <c r="AF159" s="401"/>
      <c r="AG159" s="400"/>
      <c r="AH159" s="401"/>
      <c r="AI159" s="400"/>
      <c r="AJ159" s="401"/>
      <c r="AK159" s="400"/>
      <c r="AL159" s="401"/>
      <c r="AM159" s="400"/>
      <c r="AN159" s="401"/>
      <c r="AO159" s="400"/>
      <c r="AP159" s="401"/>
      <c r="AQ159" s="400"/>
      <c r="AR159" s="401"/>
      <c r="AS159" s="400"/>
      <c r="AT159" s="401"/>
      <c r="AU159" s="400"/>
      <c r="AV159" s="401"/>
      <c r="AW159" s="400"/>
      <c r="AX159" s="401"/>
      <c r="AY159" s="400"/>
      <c r="AZ159" s="401"/>
      <c r="BA159" s="400"/>
      <c r="BB159" s="401"/>
      <c r="BC159" s="400"/>
      <c r="BD159" s="401"/>
      <c r="BE159" s="400"/>
      <c r="BF159" s="401"/>
      <c r="BG159" s="400"/>
      <c r="BH159" s="401"/>
      <c r="BI159" s="400"/>
      <c r="BJ159" s="401"/>
      <c r="BK159" s="400"/>
      <c r="BL159" s="401"/>
      <c r="BM159" s="400"/>
      <c r="BN159" s="401"/>
      <c r="BO159" s="400"/>
      <c r="BP159" s="401"/>
      <c r="BQ159" s="400"/>
      <c r="BR159" s="401"/>
      <c r="BS159" s="400"/>
      <c r="BT159" s="401"/>
      <c r="BU159" s="400"/>
      <c r="BV159" s="401"/>
      <c r="BW159" s="400"/>
      <c r="BX159" s="401"/>
      <c r="BY159" s="400"/>
      <c r="BZ159" s="401"/>
      <c r="CA159" s="400"/>
      <c r="CB159" s="401"/>
      <c r="CC159" s="400"/>
      <c r="CD159" s="401"/>
      <c r="CE159" s="400"/>
      <c r="CF159" s="401"/>
      <c r="CG159" s="400"/>
      <c r="CH159" s="401"/>
      <c r="CI159" s="400"/>
      <c r="CJ159" s="401"/>
      <c r="CK159" s="400"/>
      <c r="CL159" s="401"/>
      <c r="CM159" s="400"/>
      <c r="CN159" s="401"/>
      <c r="CO159" s="400"/>
      <c r="CP159" s="401"/>
      <c r="CQ159" s="400"/>
      <c r="CR159" s="401"/>
      <c r="CS159" s="400"/>
      <c r="CT159" s="401"/>
      <c r="CU159" s="400"/>
      <c r="CV159" s="401"/>
      <c r="CW159" s="400"/>
      <c r="CX159" s="401"/>
      <c r="CY159" s="400"/>
      <c r="CZ159" s="401"/>
      <c r="DA159" s="400"/>
      <c r="DB159" s="401"/>
      <c r="DC159" s="400"/>
      <c r="DD159" s="401"/>
      <c r="DE159" s="400"/>
      <c r="DF159" s="401"/>
      <c r="DG159" s="400"/>
      <c r="DH159" s="401"/>
      <c r="DI159" s="400"/>
      <c r="DJ159" s="401"/>
      <c r="DK159" s="400"/>
      <c r="DL159" s="401"/>
      <c r="DM159" s="400"/>
      <c r="DN159" s="401"/>
      <c r="DO159" s="400"/>
      <c r="DP159" s="401"/>
      <c r="DQ159" s="400"/>
      <c r="DR159" s="401"/>
      <c r="DS159" s="400"/>
      <c r="DT159" s="401"/>
      <c r="DU159" s="400"/>
      <c r="DV159" s="401"/>
      <c r="DW159" s="400"/>
      <c r="DX159" s="401"/>
      <c r="DY159" s="400"/>
      <c r="DZ159" s="401"/>
      <c r="EA159" s="400"/>
      <c r="EB159" s="401"/>
      <c r="EC159" s="400"/>
      <c r="ED159" s="401"/>
      <c r="EE159" s="400"/>
      <c r="EF159" s="401"/>
      <c r="EG159" s="400"/>
      <c r="EH159" s="401"/>
      <c r="EI159" s="400"/>
      <c r="EJ159" s="447"/>
      <c r="EK159" s="511"/>
      <c r="EL159" s="514"/>
      <c r="EM159" s="448"/>
      <c r="EN159" s="344"/>
      <c r="EO159" s="345"/>
      <c r="EP159" s="171">
        <f t="shared" si="168"/>
        <v>0</v>
      </c>
      <c r="EQ159" s="171">
        <f t="shared" si="169"/>
        <v>0</v>
      </c>
      <c r="ER159" s="171">
        <f t="shared" si="170"/>
        <v>0</v>
      </c>
      <c r="ES159" s="171">
        <f t="shared" si="171"/>
        <v>0</v>
      </c>
      <c r="ET159" s="171">
        <f t="shared" si="172"/>
        <v>0</v>
      </c>
      <c r="EU159" s="171">
        <f t="shared" si="173"/>
        <v>0</v>
      </c>
      <c r="EV159" s="172">
        <f t="shared" si="174"/>
        <v>0</v>
      </c>
      <c r="EW159" s="127"/>
      <c r="EX159" s="248">
        <f t="shared" si="191"/>
        <v>0</v>
      </c>
      <c r="EY159" s="174">
        <f>(L159*regular)+(M159*Cadeirantee)</f>
        <v>0</v>
      </c>
      <c r="EZ159" s="249">
        <f>SUMIF(FG159:GJ159,"&gt;0")</f>
        <v>0</v>
      </c>
      <c r="FA159" s="249">
        <f>SUMIF(FG159:GJ159,"&lt;0")+SUMIF(GN159:HP159,"&lt;0")</f>
        <v>0</v>
      </c>
      <c r="FB159" s="174">
        <v>0</v>
      </c>
      <c r="FC159" s="126">
        <f>N159*km*'VALORES TABELA'!$B$13</f>
        <v>0</v>
      </c>
      <c r="FD159" s="250">
        <f t="shared" si="192"/>
        <v>0</v>
      </c>
      <c r="FE159" s="105"/>
      <c r="FF159" s="118"/>
      <c r="FG159" s="118"/>
      <c r="FH159" s="118"/>
      <c r="FI159" s="118"/>
      <c r="FJ159" s="118"/>
      <c r="FK159" s="118"/>
      <c r="FL159" s="118"/>
      <c r="FM159" s="118"/>
      <c r="FN159" s="118"/>
      <c r="FO159" s="118"/>
      <c r="FP159" s="118"/>
      <c r="FQ159" s="118"/>
      <c r="FR159" s="118"/>
      <c r="FS159" s="118"/>
      <c r="FT159" s="118"/>
      <c r="FU159" s="118"/>
      <c r="FV159" s="118"/>
      <c r="FW159" s="118"/>
      <c r="FX159" s="118"/>
      <c r="FY159" s="118"/>
      <c r="FZ159" s="118"/>
      <c r="GA159" s="118"/>
      <c r="GB159" s="118"/>
      <c r="GC159" s="118"/>
      <c r="GD159" s="118"/>
      <c r="GE159" s="118"/>
      <c r="GF159" s="118"/>
      <c r="GG159" s="118"/>
      <c r="GH159" s="118"/>
      <c r="GI159" s="118"/>
      <c r="GJ159" s="118"/>
      <c r="GK159" s="252"/>
      <c r="GL159" s="103">
        <f t="shared" si="175"/>
        <v>0</v>
      </c>
      <c r="GM159" s="124"/>
      <c r="GN159" s="104"/>
      <c r="GO159" s="104"/>
      <c r="GP159" s="104"/>
      <c r="GQ159" s="104"/>
      <c r="GR159" s="104"/>
      <c r="GS159" s="104"/>
      <c r="GT159" s="104"/>
      <c r="GU159" s="104"/>
      <c r="GV159" s="104"/>
      <c r="GW159" s="104"/>
      <c r="GX159" s="104"/>
      <c r="GY159" s="104"/>
      <c r="GZ159" s="104"/>
      <c r="HA159" s="104"/>
      <c r="HB159" s="104"/>
      <c r="HC159" s="104"/>
      <c r="HD159" s="104"/>
      <c r="HE159" s="104"/>
      <c r="HF159" s="104"/>
      <c r="HG159" s="104"/>
      <c r="HH159" s="104"/>
      <c r="HI159" s="104"/>
      <c r="HJ159" s="104"/>
      <c r="HK159" s="104"/>
      <c r="HL159" s="104"/>
      <c r="HM159" s="104"/>
      <c r="HN159" s="104"/>
      <c r="HO159" s="104"/>
      <c r="HP159" s="104"/>
      <c r="HQ159" s="64"/>
      <c r="HR159" s="65"/>
      <c r="HS159" s="65"/>
      <c r="HT159" s="65"/>
      <c r="HU159" s="65"/>
      <c r="HV159" s="65"/>
      <c r="HW159" s="105"/>
      <c r="HX159" s="65"/>
      <c r="HY159" s="280">
        <f t="shared" si="193"/>
        <v>0</v>
      </c>
      <c r="HZ159" s="280">
        <f t="shared" si="194"/>
        <v>0</v>
      </c>
      <c r="IA159" s="280">
        <f t="shared" si="195"/>
        <v>0</v>
      </c>
      <c r="IB159" s="65"/>
      <c r="IC159" s="65"/>
    </row>
    <row r="160" spans="1:237" s="106" customFormat="1" ht="22.5" customHeight="1" thickBot="1" x14ac:dyDescent="0.3">
      <c r="A160" s="377" t="s">
        <v>3314</v>
      </c>
      <c r="B160" s="378" t="s">
        <v>3315</v>
      </c>
      <c r="C160" s="379" t="s">
        <v>3191</v>
      </c>
      <c r="D160" s="380" t="s">
        <v>3316</v>
      </c>
      <c r="E160" s="380" t="s">
        <v>3317</v>
      </c>
      <c r="F160" s="381" t="s">
        <v>3181</v>
      </c>
      <c r="G160" s="381" t="s">
        <v>3182</v>
      </c>
      <c r="H160" s="382" t="s">
        <v>1361</v>
      </c>
      <c r="I160" s="383" t="s">
        <v>1361</v>
      </c>
      <c r="J160" s="421" t="s">
        <v>3183</v>
      </c>
      <c r="K160" s="424" t="s">
        <v>60</v>
      </c>
      <c r="L160" s="329">
        <f>CONTINUA!BV160</f>
        <v>0</v>
      </c>
      <c r="M160" s="329">
        <f>CONTINUA!BW160</f>
        <v>0</v>
      </c>
      <c r="N160" s="657"/>
      <c r="O160" s="658" t="s">
        <v>3356</v>
      </c>
      <c r="P160" s="659">
        <v>0</v>
      </c>
      <c r="Q160" s="400"/>
      <c r="R160" s="401"/>
      <c r="S160" s="400"/>
      <c r="T160" s="401"/>
      <c r="U160" s="400"/>
      <c r="V160" s="401"/>
      <c r="W160" s="400"/>
      <c r="X160" s="401"/>
      <c r="Y160" s="400"/>
      <c r="Z160" s="401"/>
      <c r="AA160" s="400"/>
      <c r="AB160" s="401"/>
      <c r="AC160" s="400"/>
      <c r="AD160" s="401"/>
      <c r="AE160" s="400"/>
      <c r="AF160" s="401"/>
      <c r="AG160" s="400"/>
      <c r="AH160" s="401"/>
      <c r="AI160" s="400"/>
      <c r="AJ160" s="401"/>
      <c r="AK160" s="400"/>
      <c r="AL160" s="401"/>
      <c r="AM160" s="400"/>
      <c r="AN160" s="401"/>
      <c r="AO160" s="400"/>
      <c r="AP160" s="401"/>
      <c r="AQ160" s="400"/>
      <c r="AR160" s="401"/>
      <c r="AS160" s="400"/>
      <c r="AT160" s="401"/>
      <c r="AU160" s="400"/>
      <c r="AV160" s="401"/>
      <c r="AW160" s="400"/>
      <c r="AX160" s="401"/>
      <c r="AY160" s="400"/>
      <c r="AZ160" s="401"/>
      <c r="BA160" s="400"/>
      <c r="BB160" s="401"/>
      <c r="BC160" s="400"/>
      <c r="BD160" s="401"/>
      <c r="BE160" s="400"/>
      <c r="BF160" s="401"/>
      <c r="BG160" s="400"/>
      <c r="BH160" s="401"/>
      <c r="BI160" s="400"/>
      <c r="BJ160" s="401"/>
      <c r="BK160" s="400"/>
      <c r="BL160" s="401"/>
      <c r="BM160" s="400"/>
      <c r="BN160" s="401"/>
      <c r="BO160" s="400"/>
      <c r="BP160" s="401"/>
      <c r="BQ160" s="400"/>
      <c r="BR160" s="401"/>
      <c r="BS160" s="400"/>
      <c r="BT160" s="401"/>
      <c r="BU160" s="400"/>
      <c r="BV160" s="401"/>
      <c r="BW160" s="400"/>
      <c r="BX160" s="401"/>
      <c r="BY160" s="400"/>
      <c r="BZ160" s="401"/>
      <c r="CA160" s="400"/>
      <c r="CB160" s="401"/>
      <c r="CC160" s="400"/>
      <c r="CD160" s="401"/>
      <c r="CE160" s="400"/>
      <c r="CF160" s="401"/>
      <c r="CG160" s="400"/>
      <c r="CH160" s="401"/>
      <c r="CI160" s="400"/>
      <c r="CJ160" s="401"/>
      <c r="CK160" s="400"/>
      <c r="CL160" s="401"/>
      <c r="CM160" s="400"/>
      <c r="CN160" s="401"/>
      <c r="CO160" s="400"/>
      <c r="CP160" s="401"/>
      <c r="CQ160" s="400"/>
      <c r="CR160" s="401"/>
      <c r="CS160" s="400"/>
      <c r="CT160" s="401"/>
      <c r="CU160" s="400"/>
      <c r="CV160" s="401"/>
      <c r="CW160" s="400"/>
      <c r="CX160" s="401"/>
      <c r="CY160" s="400"/>
      <c r="CZ160" s="401"/>
      <c r="DA160" s="400"/>
      <c r="DB160" s="401"/>
      <c r="DC160" s="400"/>
      <c r="DD160" s="401"/>
      <c r="DE160" s="400"/>
      <c r="DF160" s="401"/>
      <c r="DG160" s="400"/>
      <c r="DH160" s="401"/>
      <c r="DI160" s="400"/>
      <c r="DJ160" s="401"/>
      <c r="DK160" s="400"/>
      <c r="DL160" s="401"/>
      <c r="DM160" s="400"/>
      <c r="DN160" s="401"/>
      <c r="DO160" s="400"/>
      <c r="DP160" s="401"/>
      <c r="DQ160" s="400"/>
      <c r="DR160" s="401"/>
      <c r="DS160" s="400"/>
      <c r="DT160" s="401"/>
      <c r="DU160" s="400"/>
      <c r="DV160" s="401"/>
      <c r="DW160" s="400"/>
      <c r="DX160" s="401"/>
      <c r="DY160" s="400"/>
      <c r="DZ160" s="401"/>
      <c r="EA160" s="400"/>
      <c r="EB160" s="401"/>
      <c r="EC160" s="400"/>
      <c r="ED160" s="401"/>
      <c r="EE160" s="400"/>
      <c r="EF160" s="401"/>
      <c r="EG160" s="400"/>
      <c r="EH160" s="401"/>
      <c r="EI160" s="400"/>
      <c r="EJ160" s="447"/>
      <c r="EK160" s="512"/>
      <c r="EL160" s="515"/>
      <c r="EM160" s="450"/>
      <c r="EN160" s="348"/>
      <c r="EO160" s="348"/>
      <c r="EP160" s="179">
        <f t="shared" si="168"/>
        <v>0</v>
      </c>
      <c r="EQ160" s="179">
        <f t="shared" si="169"/>
        <v>0</v>
      </c>
      <c r="ER160" s="179">
        <f t="shared" si="170"/>
        <v>0</v>
      </c>
      <c r="ES160" s="179">
        <f t="shared" si="171"/>
        <v>0</v>
      </c>
      <c r="ET160" s="179">
        <f t="shared" si="172"/>
        <v>0</v>
      </c>
      <c r="EU160" s="179">
        <f t="shared" si="173"/>
        <v>0</v>
      </c>
      <c r="EV160" s="172">
        <f t="shared" si="174"/>
        <v>0</v>
      </c>
      <c r="EW160" s="253"/>
      <c r="EX160" s="254">
        <v>0</v>
      </c>
      <c r="EY160" s="180">
        <v>0</v>
      </c>
      <c r="EZ160" s="255">
        <v>0</v>
      </c>
      <c r="FA160" s="255">
        <v>0</v>
      </c>
      <c r="FB160" s="180">
        <f>SUM(FF160:GI160)/2</f>
        <v>0</v>
      </c>
      <c r="FC160" s="256">
        <f>N160*km*'VALORES TABELA'!$B$13</f>
        <v>0</v>
      </c>
      <c r="FD160" s="250">
        <f t="shared" si="192"/>
        <v>0</v>
      </c>
      <c r="FE160" s="257"/>
      <c r="FF160" s="181">
        <f>((Q160+S160)*Percapita)+((R160+T160)*Cadeirante)</f>
        <v>0</v>
      </c>
      <c r="FG160" s="181">
        <f>((U160+W160)*Percapita/30*FG$4)+((V160+X160)*Cadeirante/30*FG$4)</f>
        <v>0</v>
      </c>
      <c r="FH160" s="181">
        <f>((Y160+AA160)*Percapita/30*FH$4)+((Z160+AB160)*Cadeirante/30*FH$4)</f>
        <v>0</v>
      </c>
      <c r="FI160" s="181">
        <f>((AC160+AE160)*Percapita/30*FI$4)+((AD160+AF160)*Cadeirante/30*FI$4)</f>
        <v>0</v>
      </c>
      <c r="FJ160" s="181">
        <f>((AG160+AI160)*Percapita/30*FJ$4)+((AH160+AJ160)*Cadeirante/30*FJ$4)</f>
        <v>0</v>
      </c>
      <c r="FK160" s="181">
        <f>((AK160+AM160)*Percapita/30*FK$4)+((AL160+AN160)*Cadeirante/30*FK$4)</f>
        <v>0</v>
      </c>
      <c r="FL160" s="181">
        <f>((AO160+AQ160)*Percapita/30*FL$4)+((AP160+AR160)*Cadeirante/30*FL$4)</f>
        <v>0</v>
      </c>
      <c r="FM160" s="181">
        <f>((AS160+AU160)*Percapita/30*FM$4)+((AT160+AV160)*Cadeirante/30*FM$4)</f>
        <v>0</v>
      </c>
      <c r="FN160" s="181">
        <f>((AW160+AY160)*Percapita/30*FN$4)+((AX160+AZ160)*Cadeirante/30*FN$4)</f>
        <v>0</v>
      </c>
      <c r="FO160" s="181">
        <f>((BA160+BC160)*Percapita/30*FO$4)+((BB160+BD160)*Cadeirante/30*FO$4)</f>
        <v>0</v>
      </c>
      <c r="FP160" s="181">
        <f>((BE160+BG160)*Percapita/30*FP$4)+((BF160+BH160)*Cadeirante/30*FP$4)</f>
        <v>0</v>
      </c>
      <c r="FQ160" s="181">
        <f>((BI160+BK160)*Percapita/30*FQ$4)+((BJ160+BL160)*Cadeirante/30*FQ$4)</f>
        <v>0</v>
      </c>
      <c r="FR160" s="181">
        <f>((BM160+BO160)*Percapita/30*FR$4)+((BN160+BP160)*Cadeirante/30*FR$4)</f>
        <v>0</v>
      </c>
      <c r="FS160" s="181">
        <f>((BQ160+BS160)*Percapita/30*FS$4)+((BR160+BT160)*Cadeirante/30*FS$4)</f>
        <v>0</v>
      </c>
      <c r="FT160" s="181">
        <f>((BU160+BW160)*Percapita/30*FT$4)+((BV160+BX160)*Cadeirante/30*FT$4)</f>
        <v>0</v>
      </c>
      <c r="FU160" s="181">
        <f>((BY160+CA160)*Percapita/30*FU$4)+((BZ160+CB160)*Cadeirante/30*FU$4)</f>
        <v>0</v>
      </c>
      <c r="FV160" s="181">
        <f>((CC160+CE160)*Percapita/30*FV$4)+((CD160+CF160)*Cadeirante/30*FV$4)</f>
        <v>0</v>
      </c>
      <c r="FW160" s="181">
        <f>((CG160+CI160)*Percapita/30*FW$4)+((CI160+CK160)*Cadeirante/30*FW$4)</f>
        <v>0</v>
      </c>
      <c r="FX160" s="181">
        <f>((CK160+CM160)*Percapita/30*FX$4)+((CL160+CN160)*Cadeirante/30*FX$4)</f>
        <v>0</v>
      </c>
      <c r="FY160" s="181">
        <f>((CO160+CQ160)*Percapita/30*FY$4)+((CP160+CR160)*Cadeirante/30*FY$4)</f>
        <v>0</v>
      </c>
      <c r="FZ160" s="181">
        <f>((CS160+CU160)*Percapita/30*FZ$4)+((CT160+CV160)*Cadeirante/30*FZ$4)</f>
        <v>0</v>
      </c>
      <c r="GA160" s="181">
        <f>((CW160+CY160)*Percapita/30*GA$4)+((CX160+CZ160)*Cadeirante/30*GA$4)</f>
        <v>0</v>
      </c>
      <c r="GB160" s="181">
        <f>((DA160+DC160)*Percapita/30*GB$4)+((DB160+DD160)*Cadeirante/30*GB$4)</f>
        <v>0</v>
      </c>
      <c r="GC160" s="181">
        <f>((DE160+DG160)*Percapita/30*GC$4)+((DF160+DH160)*Cadeirante/30*GC$4)</f>
        <v>0</v>
      </c>
      <c r="GD160" s="181">
        <f>((DI160+DK160)*Percapita/30*GD$4)+((DJ160+DL160)*Cadeirante/30*GD$4)</f>
        <v>0</v>
      </c>
      <c r="GE160" s="181">
        <f>((DM160+DO160)*Percapita/30*GE$4)+((DN160+DP160)*Cadeirante/30*GE$4)</f>
        <v>0</v>
      </c>
      <c r="GF160" s="181">
        <f>((DQ160+DS160)*Percapita/30*GF$4)+((DR160+DT160)*Cadeirante/30*GF$4)</f>
        <v>0</v>
      </c>
      <c r="GG160" s="181">
        <f>((DU160+DW160)*Percapita/30*GG$4)+((DV160+DX160)*Cadeirante/30*GG$4)</f>
        <v>0</v>
      </c>
      <c r="GH160" s="181">
        <f>((DY160+EA160)*Percapita/30*GH$4)+((DZ160+EB160)*Cadeirante/30*GH$4)</f>
        <v>0</v>
      </c>
      <c r="GI160" s="181">
        <f>((EC160+EE160)*Percapita/30*GI$4)+((ED160+EF160)*Cadeirante/30*GI$4)</f>
        <v>0</v>
      </c>
      <c r="GJ160" s="181">
        <f>((EG160+EI160)*Percapita)+((EH160+EJ160)*Cadeirante)</f>
        <v>0</v>
      </c>
      <c r="GK160" s="258"/>
      <c r="GL160" s="103">
        <f t="shared" si="175"/>
        <v>0</v>
      </c>
      <c r="GM160" s="124"/>
      <c r="GN160" s="182"/>
      <c r="GO160" s="182"/>
      <c r="GP160" s="182"/>
      <c r="GQ160" s="182"/>
      <c r="GR160" s="182"/>
      <c r="GS160" s="182"/>
      <c r="GT160" s="182"/>
      <c r="GU160" s="182"/>
      <c r="GV160" s="182"/>
      <c r="GW160" s="182"/>
      <c r="GX160" s="182"/>
      <c r="GY160" s="182"/>
      <c r="GZ160" s="182"/>
      <c r="HA160" s="182"/>
      <c r="HB160" s="182"/>
      <c r="HC160" s="182"/>
      <c r="HD160" s="182"/>
      <c r="HE160" s="182"/>
      <c r="HF160" s="182"/>
      <c r="HG160" s="182"/>
      <c r="HH160" s="182"/>
      <c r="HI160" s="182"/>
      <c r="HJ160" s="182"/>
      <c r="HK160" s="182"/>
      <c r="HL160" s="182"/>
      <c r="HM160" s="182"/>
      <c r="HN160" s="182"/>
      <c r="HO160" s="182"/>
      <c r="HP160" s="259"/>
      <c r="HQ160" s="64"/>
      <c r="HW160" s="257"/>
      <c r="HY160" s="280">
        <f t="shared" si="193"/>
        <v>0</v>
      </c>
      <c r="HZ160" s="280">
        <f t="shared" si="194"/>
        <v>0</v>
      </c>
      <c r="IA160" s="280">
        <f t="shared" si="195"/>
        <v>0</v>
      </c>
    </row>
    <row r="161" spans="1:237" s="106" customFormat="1" ht="22.5" customHeight="1" x14ac:dyDescent="0.25">
      <c r="A161" t="s">
        <v>3318</v>
      </c>
      <c r="B161" s="522" t="s">
        <v>3319</v>
      </c>
      <c r="C161" s="523">
        <v>1</v>
      </c>
      <c r="D161" s="524" t="s">
        <v>3320</v>
      </c>
      <c r="E161" s="524" t="s">
        <v>3321</v>
      </c>
      <c r="F161" s="525" t="s">
        <v>3181</v>
      </c>
      <c r="G161" s="525" t="s">
        <v>3182</v>
      </c>
      <c r="H161" s="350" t="s">
        <v>1362</v>
      </c>
      <c r="I161" s="351" t="s">
        <v>1362</v>
      </c>
      <c r="J161" s="409" t="s">
        <v>3183</v>
      </c>
      <c r="K161" s="410" t="s">
        <v>3184</v>
      </c>
      <c r="L161" s="329">
        <f>CONTINUA!BV161</f>
        <v>0</v>
      </c>
      <c r="M161" s="329">
        <f>CONTINUA!BW161</f>
        <v>0</v>
      </c>
      <c r="N161" s="657"/>
      <c r="O161" s="658" t="s">
        <v>3357</v>
      </c>
      <c r="P161" s="659">
        <v>0</v>
      </c>
      <c r="Q161" s="400"/>
      <c r="R161" s="401"/>
      <c r="S161" s="400"/>
      <c r="T161" s="401"/>
      <c r="U161" s="400"/>
      <c r="V161" s="401"/>
      <c r="W161" s="400"/>
      <c r="X161" s="401"/>
      <c r="Y161" s="400"/>
      <c r="Z161" s="401"/>
      <c r="AA161" s="400"/>
      <c r="AB161" s="401"/>
      <c r="AC161" s="400"/>
      <c r="AD161" s="401"/>
      <c r="AE161" s="400"/>
      <c r="AF161" s="401"/>
      <c r="AG161" s="400"/>
      <c r="AH161" s="401"/>
      <c r="AI161" s="400"/>
      <c r="AJ161" s="401"/>
      <c r="AK161" s="400"/>
      <c r="AL161" s="401"/>
      <c r="AM161" s="400"/>
      <c r="AN161" s="401"/>
      <c r="AO161" s="400"/>
      <c r="AP161" s="401"/>
      <c r="AQ161" s="400"/>
      <c r="AR161" s="401"/>
      <c r="AS161" s="400"/>
      <c r="AT161" s="401"/>
      <c r="AU161" s="400"/>
      <c r="AV161" s="401"/>
      <c r="AW161" s="400"/>
      <c r="AX161" s="401"/>
      <c r="AY161" s="400"/>
      <c r="AZ161" s="401"/>
      <c r="BA161" s="400"/>
      <c r="BB161" s="401"/>
      <c r="BC161" s="400"/>
      <c r="BD161" s="401"/>
      <c r="BE161" s="400"/>
      <c r="BF161" s="401"/>
      <c r="BG161" s="400"/>
      <c r="BH161" s="401"/>
      <c r="BI161" s="400"/>
      <c r="BJ161" s="401"/>
      <c r="BK161" s="400"/>
      <c r="BL161" s="401"/>
      <c r="BM161" s="400"/>
      <c r="BN161" s="401"/>
      <c r="BO161" s="400"/>
      <c r="BP161" s="401"/>
      <c r="BQ161" s="400"/>
      <c r="BR161" s="401"/>
      <c r="BS161" s="400"/>
      <c r="BT161" s="401"/>
      <c r="BU161" s="400"/>
      <c r="BV161" s="401"/>
      <c r="BW161" s="400"/>
      <c r="BX161" s="401"/>
      <c r="BY161" s="400"/>
      <c r="BZ161" s="401"/>
      <c r="CA161" s="400"/>
      <c r="CB161" s="401"/>
      <c r="CC161" s="400"/>
      <c r="CD161" s="401"/>
      <c r="CE161" s="400"/>
      <c r="CF161" s="401"/>
      <c r="CG161" s="400"/>
      <c r="CH161" s="401"/>
      <c r="CI161" s="400"/>
      <c r="CJ161" s="401"/>
      <c r="CK161" s="400"/>
      <c r="CL161" s="401"/>
      <c r="CM161" s="400"/>
      <c r="CN161" s="401"/>
      <c r="CO161" s="400"/>
      <c r="CP161" s="401"/>
      <c r="CQ161" s="400"/>
      <c r="CR161" s="401"/>
      <c r="CS161" s="400"/>
      <c r="CT161" s="401"/>
      <c r="CU161" s="400"/>
      <c r="CV161" s="401"/>
      <c r="CW161" s="400"/>
      <c r="CX161" s="401"/>
      <c r="CY161" s="400"/>
      <c r="CZ161" s="401"/>
      <c r="DA161" s="400"/>
      <c r="DB161" s="401"/>
      <c r="DC161" s="400"/>
      <c r="DD161" s="401"/>
      <c r="DE161" s="400"/>
      <c r="DF161" s="401"/>
      <c r="DG161" s="400"/>
      <c r="DH161" s="401"/>
      <c r="DI161" s="400"/>
      <c r="DJ161" s="401"/>
      <c r="DK161" s="400"/>
      <c r="DL161" s="401"/>
      <c r="DM161" s="400"/>
      <c r="DN161" s="401"/>
      <c r="DO161" s="400"/>
      <c r="DP161" s="401"/>
      <c r="DQ161" s="400"/>
      <c r="DR161" s="401"/>
      <c r="DS161" s="400"/>
      <c r="DT161" s="401"/>
      <c r="DU161" s="400"/>
      <c r="DV161" s="401"/>
      <c r="DW161" s="400"/>
      <c r="DX161" s="401"/>
      <c r="DY161" s="400"/>
      <c r="DZ161" s="401"/>
      <c r="EA161" s="400"/>
      <c r="EB161" s="401"/>
      <c r="EC161" s="400"/>
      <c r="ED161" s="401"/>
      <c r="EE161" s="400"/>
      <c r="EF161" s="401"/>
      <c r="EG161" s="400"/>
      <c r="EH161" s="401"/>
      <c r="EI161" s="400"/>
      <c r="EJ161" s="447"/>
      <c r="EK161" s="510"/>
      <c r="EL161" s="513"/>
      <c r="EM161" s="520"/>
      <c r="EN161" s="520"/>
      <c r="EO161" s="520"/>
      <c r="EP161" s="171">
        <f t="shared" si="168"/>
        <v>0</v>
      </c>
      <c r="EQ161" s="171">
        <f t="shared" si="169"/>
        <v>0</v>
      </c>
      <c r="ER161" s="171">
        <f t="shared" si="170"/>
        <v>0</v>
      </c>
      <c r="ES161" s="171">
        <f t="shared" si="171"/>
        <v>0</v>
      </c>
      <c r="ET161" s="171">
        <f t="shared" si="172"/>
        <v>0</v>
      </c>
      <c r="EU161" s="171">
        <f t="shared" si="173"/>
        <v>0</v>
      </c>
      <c r="EV161" s="172">
        <f t="shared" si="174"/>
        <v>0</v>
      </c>
      <c r="EW161" s="367">
        <f>IF(C161=4,IF(MAX(Q161:EJ163)&gt;0,(Especiall/30*(IF(($G161-$F161)=($G$5-$F$5),30,IF(DAY($G161)=31,($G161-$F161),($G161-$F161)+1)))),0),0)</f>
        <v>0</v>
      </c>
      <c r="EX161" s="248">
        <f t="shared" ref="EX161:EX164" si="196">FF161</f>
        <v>12115.28</v>
      </c>
      <c r="EY161" s="174">
        <f>(L161*regular)+(M161*Cadeirantee)</f>
        <v>0</v>
      </c>
      <c r="EZ161" s="249">
        <f>SUMIF(FG161:GJ161,"&gt;0")</f>
        <v>487.95800000000003</v>
      </c>
      <c r="FA161" s="249">
        <f>SUMIF(FG161:GJ161,"&lt;0")+SUMIF(GN161:HP161,"&lt;0")</f>
        <v>-423.75300000000004</v>
      </c>
      <c r="FB161" s="174">
        <v>0</v>
      </c>
      <c r="FC161" s="175">
        <f>N161*km*'VALORES TABELA'!$B$13</f>
        <v>0</v>
      </c>
      <c r="FD161" s="250">
        <f>GL161</f>
        <v>0</v>
      </c>
      <c r="FE161" s="176">
        <f>(EW161+EW162+EW163+EW164+EX161+EX162+EX163+EX164+EY161+EY162+EY163+EY164+EY165+EZ161+EZ162+EZ163+EZ164+FA161+FA162+FA163+FA164+FC161+FC162+FC163+FC164+HY161-HZ161-IA161+FD161+FD162+FD163+FD164+FB165)</f>
        <v>12179.485000000001</v>
      </c>
      <c r="FF161" s="177">
        <f>IF(C161=4,SUM(Q161+Q162+Q163+S161+S162+S163)*Percapita/30*FF$4+(R161+R162+R163+T161+T162+T163)*Cadeirante/30*FF$4,IF(C161=3,IF(Q164+S164=10,Fixo/30*FF$4+(Q161+Q162+Q163+S161+S162+S163)*Percapita/30*FF$4+(R164+T164)*Cadeirante/30*FF$4,IF(Q164+S164&lt;=9,(Q164+S164)*Crechee/30*FF$4)+(R164+T164)*Cadeirante/30*FF$4+(Q161+Q162+Q163+S161+S162+S163)*Percapita/30*FF$4)+IF(Q164+S164&gt;=11,Fixo/30*FF$4+(Q164+S164-10)*Crechee/30*FF$4,0),IF(C161=2,IF(R161+R162+R163+R164+T161+T162+T163+T164=1,Cadeirante/30*FF$4,IF(R161+R162+R163+R164+T161+T162+T163+T164=2,Fixo/30*FF$4,IF(R161+R162+R163+R164+T161+T162+T163+T164&gt;2,Fixo/30*FF$4+(R161+R162+R163+R164+T161+T162+T163+T164-2)*Cadeirante/30*FF$4)))+(Q161+Q162+Q163+S161+S162+S163)*Percapita/30*FF$4+(Q164+S164)*Crechee/30*FF$4,IF(C161=1,IF(Q161+Q162+Q163+R161+R162+R163+S161+S162+S163+T161+T162+T163&lt;=15,(Q161+Q162+Q163+S161+S162+S163)*Percapita/30*FF$4,IF(Q161+Q162+Q163+R161+R162+R163+S161+S162+S163+T161+T162+T163&gt;=16,Fixo/30*FF$4+(Q161+Q162+Q163+R161+R162+R163+S161+S162+S163+T161+T162-16)*Percapita/30*FF$4))))))</f>
        <v>12115.28</v>
      </c>
      <c r="FG161" s="177">
        <f>IF(C161=4,SUM(U161+U162+U163+W161+W162+W163)*Percapita/30*FG$4+(V161+V162+V163+X161+X162+X163)*Cadeirante/30*FG$4,IF(C161=3,IF(U164+W164=10,Fixo/30*FG$4+(U161+U162+U163+W161+W162+W163)*Percapita/30*FG$4+(V164+X164)*Cadeirante/30*FG$4,IF(U164+W164&lt;=9,(U164+W164)*Crechee/30*FG$4)+(V164+X164)*Cadeirante/30*FG$4+(U161+U162+U163+W161+W162+W163)*Percapita/30*FG$4)+IF(U164+W164&gt;=11,Fixo/30*FG$4+(U164+W164-10)*Crechee/30*FG$4,0),IF(C161=2,IF(V161+V162+V163+V164+X161+X162+X163+X164=1,Cadeirante/30*FG$4,IF(V161+V162+V163+V164+X161+X162+X163+X164=2,Fixo/30*FG$4,IF(V161+V162+V163+V164+X161+X162+X163+X164&gt;2,Fixo/30*FG$4+(V161+V162+V163+V164+X161+X162+X163+X164-2)*Cadeirante/30*FG$4)))+(U161+U162+U163+W161+W162+W163)*Percapita/30*FG$4+(U164+W164)*Crechee/30*FG$4,IF(C161=1,IF(U161+U162+U163+V161+V162+V163+W161+W162+W163+X161+X162+X163&lt;=15,(U161+U162+U163+W161+W162+W163)*Percapita/30*FG$4,IF(U161+U162+U163+V161+V162+V163+W161+W162+W163+X161+X162+X163&gt;=16,Fixo/30*FG$4+(U161+U162+U163+V161+V162+V163+W161+W162+W163+X161+X162-16)*Percapita/30*FG$4))))))</f>
        <v>0</v>
      </c>
      <c r="FH161" s="177">
        <f>IF(C161=4,SUM(Y161+Y162+Y163+AA161+AA162+AA163)*Percapita/30*FH$4+(Z161+Z162+Z163+AB161+AB162+AB163)*Cadeirante/30*FH$4,IF(C161=3,IF(Y164+AA164=10,Fixo/30*FH$4+(Y161+Y162+Y163+AA161+AA162+AA163)*Percapita/30*FH$4+(Z164+AB164)*Cadeirante/30*FH$4,IF(Y164+AA164&lt;=9,(Y164+AA164)*Crechee/30*FH$4)+(Z164+AB164)*Cadeirante/30*FH$4+(Y161+Y162+Y163+AA161+AA162+AA163)*Percapita/30*FH$4)+IF(Y164+AA164&gt;=11,Fixo/30*FH$4+(Y164+AA164-10)*Crechee/30*FH$4,0),IF(C161=2,IF(Z161+Z162+Z163+Z164+AB161+AB162+AB163+AB164=1,Cadeirante/30*FH$4,IF(Z161+Z162+Z163+Z164+AB161+AB162+AB163+AB164=2,Fixo/30*FH$4,IF(Z161+Z162+Z163+Z164+AB161+AB162+AB163+AB164&gt;2,Fixo/30*FH$4+(Z161+Z162+Z163+Z164+AB161+AB162+AB163+AB164-2)*Cadeirante/30*FH$4)))+(Y161+Y162+Y163+AA161+AA162+AA163)*Percapita/30*FH$4+(Y164+AA164)*Crechee/30*FH$4,IF(C161=1,IF(Y161+Y162+Y163+Z161+Z162+Z163+AA161+AA162+AA163+AB161+AB162+AB163&lt;=15,(Y161+Y162+Y163+AA161+AA162+AA163)*Percapita/30*FH$4,IF(Y161+Y162+Y163+Z161+Z162+Z163+AA161+AA162+AA163+AB161+AB162+AB163&gt;=16,Fixo/30*FH$4+(Y161+Y162+Y163+Z161+Z162+Z163+AA161+AA162+AA163+AB161+AB162-16)*Percapita/30*FH$4))))))</f>
        <v>0</v>
      </c>
      <c r="FI161" s="177">
        <f>IF(C161=4,SUM(AC161+AC162+AC163+AE161+AE162+AE163)*Percapita/30*FI$4+(AD161+AD162+AD163+AF161+AF162+AF163)*Cadeirante/30*FI$4,IF(C161=3,IF(AC164+AE164=10,Fixo/30*FI$4+(AC161+AC162+AC163+AE161+AE162+AE163)*Percapita/30*FI$4+(AD164+AF164)*Cadeirante/30*FI$4,IF(AC164+AE164&lt;=9,(AC164+AE164)*Crechee/30*FI$4)+(AD164+AF164)*Cadeirante/30*FI$4+(AC161+AC162+AC163+AE161+AE162+AE163)*Percapita/30*FI$4)+IF(AC164+AE164&gt;=11,Fixo/30*FI$4+(AC164+AE164-10)*Crechee/30*FI$4,0),IF(C161=2,IF(AD161+AD162+AD163+AD164+AF161+AF162+AF163+AF164=1,Cadeirante/30*FI$4,IF(AD161+AD162+AD163+AD164+AF161+AF162+AF163+AF164=2,Fixo/30*FI$4,IF(AD161+AD162+AD163+AD164+AF161+AF162+AF163+AF164&gt;2,Fixo/30*FI$4+(AD161+AD162+AD163+AD164+AF161+AF162+AF163+AF164-2)*Cadeirante/30*FI$4)))+(AC161+AC162+AC163+AE161+AE162+AE163)*Percapita/30*FI$4+(AC164+AE164)*Crechee/30*FI$4,IF(C161=1,IF(AC161+AC162+AC163+AD161+AD162+AD163+AE161+AE162+AE163+AF161+AF162+AF163&lt;=15,(AC161+AC162+AC163+AE161+AE162+AE163)*Percapita/30*FI$4,IF(AC161+AC162+AC163+AD161+AD162+AD163+AE161+AE162+AE163+AF161+AF162+AF163&gt;=16,Fixo/30*FI$4+(AC161+AC162+AC163+AD161+AD162+AD163+AE161+AE162+AE163+AF161+AF162-16)*Percapita/30*FI$4))))))</f>
        <v>0</v>
      </c>
      <c r="FJ161" s="177">
        <f>IF(C161=4,SUM(AG161+AG162+AG163+AI161+AI162+AI163)*Percapita/30*FJ$4+(AH161+AH162+AH163+AJ161+AJ162+AJ163)*Cadeirante/30*FJ$4,IF(C161=3,IF(AG164+AI164=10,Fixo/30*FJ$4+(AG161+AG162+AG163+AI161+AI162+AI163)*Percapita/30*FJ$4+(AH164+AJ164)*Cadeirante/30*FJ$4,IF(AG164+AI164&lt;=9,(AG164+AI164)*Crechee/30*FJ$4)+(AH164+AJ164)*Cadeirante/30*FJ$4+(AG161+AG162+AG163+AI161+AI162+AI163)*Percapita/30*FJ$4)+IF(AG164+AI164&gt;=11,Fixo/30*FJ$4+(AG164+AI164-10)*Crechee/30*FJ$4,0),IF(C161=2,IF(AH161+AH162+AH163+AH164+AJ161+AJ162+AJ163+AJ164=1,Cadeirante/30*FJ$4,IF(AH161+AH162+AH163+AH164+AJ161+AJ162+AJ163+AJ164=2,Fixo/30*FJ$4,IF(AH161+AH162+AH163+AH164+AJ161+AJ162+AJ163+AJ164&gt;2,Fixo/30*FJ$4+(AH161+AH162+AH163+AH164+AJ161+AJ162+AJ163+AJ164-2)*Cadeirante/30*FJ$4)))+(AG161+AG162+AG163+AI161+AI162+AI163)*Percapita/30*FJ$4+(AG164+AI164)*Crechee/30*FJ$4,IF(C161=1,IF(AG161+AG162+AG163+AH161+AH162+AH163+AI161+AI162+AI163+AJ161+AJ162+AJ163&lt;=15,(AG161+AG162+AG163+AI161+AI162+AI163)*Percapita/30*FJ$4,IF(AG161+AG162+AG163+AH161+AH162+AH163+AI161+AI162+AI163+AJ161+AJ162+AJ163&gt;=16,Fixo/30*FJ$4+(AG161+AG162+AG163+AH161+AH162+AH163+AI161+AI162+AI163+AJ161+AJ162-16)*Percapita/30*FJ$4))))))</f>
        <v>0</v>
      </c>
      <c r="FK161" s="177">
        <f>IF(C161=4,SUM(AK161+AK162+AK163+AM161+AM162+AM163)*Percapita/30*FK$4+(AL161+AL162+AL163+AN161+AN162+AN163)*Cadeirante/30*FK$4,IF(C161=3,IF(AK164+AM164=10,Fixo/30*FK$4+(AK161+AK162+AK163+AM161+AM162+AM163)*Percapita/30*FK$4+(AL164+AN164)*Cadeirante/30*FK$4,IF(AK164+AM164&lt;=9,(AK164+AM164)*Crechee/30*FK$4)+(AL164+AN164)*Cadeirante/30*FK$4+(AK161+AK162+AK163+AM161+AM162+AM163)*Percapita/30*FK$4)+IF(AK164+AM164&gt;=11,Fixo/30*FK$4+(AK164+AM164-10)*Crechee/30*FK$4,0),IF(C161=2,IF(AL161+AL162+AL163+AL164+AN161+AN162+AN163+AN164=1,Cadeirante/30*FK$4,IF(AL161+AL162+AL163+AL164+AN161+AN162+AN163+AN164=2,Fixo/30*FK$4,IF(AL161+AL162+AL163+AL164+AN161+AN162+AN163+AN164&gt;2,Fixo/30*FK$4+(AL161+AL162+AL163+AL164+AN161+AN162+AN163+AN164-2)*Cadeirante/30*FK$4)))+(AK161+AK162+AK163+AM161+AM162+AM163)*Percapita/30*FK$4+(AK164+AM164)*Crechee/30*FK$4,IF(C161=1,IF(AK161+AK162+AK163+AL161+AL162+AL163+AM161+AM162+AM163+AN161+AN162+AN163&lt;=15,(AK161+AK162+AK163+AM161+AM162+AM163)*Percapita/30*FK$4,IF(AK161+AK162+AK163+AL161+AL162+AL163+AM161+AM162+AM163+AN161+AN162+AN163&gt;=16,Fixo/30*FK$4+(AK161+AK162+AK163+AL161+AL162+AL163+AM161+AM162+AM163+AN161+AN162-16)*Percapita/30*FK$4))))))</f>
        <v>-321.02500000000003</v>
      </c>
      <c r="FL161" s="177">
        <f>IF(C161=4,SUM(AO161+AO162+AO163+AQ161+AQ162+AQ163)*Percapita/30*FL$4+(AP161+AP162+AP163+AR161+AR162+AR163)*Cadeirante/30*FL$4,IF(C161=3,IF(AO164+AQ164=10,Fixo/30*FL$4+(AO161+AO162+AO163+AQ161+AQ162+AQ163)*Percapita/30*FL$4+(AP164+AR164)*Cadeirante/30*FL$4,IF(AO164+AQ164&lt;=9,(AO164+AQ164)*Crechee/30*FL$4)+(AP164+AR164)*Cadeirante/30*FL$4+(AO161+AO162+AO163+AQ161+AQ162+AQ163)*Percapita/30*FL$4)+IF(AO164+AQ164&gt;=11,Fixo/30*FL$4+(AO164+AQ164-10)*Crechee/30*FL$4,0),IF(C161=2,IF(AP161+AP162+AP163+AP164+AR161+AR162+AR163+AR164=1,Cadeirante/30*FL$4,IF(AP161+AP162+AP163+AP164+AR161+AR162+AR163+AR164=2,Fixo/30*FL$4,IF(AP161+AP162+AP163+AP164+AR161+AR162+AR163+AR164&gt;2,Fixo/30*FL$4+(AP161+AP162+AP163+AP164+AR161+AR162+AR163+AR164-2)*Cadeirante/30*FL$4)))+(AO161+AO162+AO163+AQ161+AQ162+AQ163)*Percapita/30*FL$4+(AO164+AQ164)*Crechee/30*FL$4,IF(C161=1,IF(AO161+AO162+AO163+AP161+AP162+AP163+AQ161+AQ162+AQ163+AR161+AR162+AR163&lt;=15,(AO161+AO162+AO163+AQ161+AQ162+AQ163)*Percapita/30*FL$4,IF(AO161+AO162+AO163+AP161+AP162+AP163+AQ161+AQ162+AQ163+AR161+AR162+AR163&gt;=16,Fixo/30*FL$4+(AO161+AO162+AO163+AP161+AP162+AP163+AQ161+AQ162+AQ163+AR161+AR162-16)*Percapita/30*FL$4))))))</f>
        <v>308.18400000000003</v>
      </c>
      <c r="FM161" s="177">
        <f>IF(C161=4,SUM(AS161+AS162+AS163+AU161+AU162+AU163)*Percapita/30*FM$4+(AT161+AT162+AT163+AV161+AV162+AV163)*Cadeirante/30*FM$4,IF(C161=3,IF(AS164+AU164=10,Fixo/30*FM$4+(AS161+AS162+AS163+AU161+AU162+AU163)*Percapita/30*FM$4+(AT164+AV164)*Cadeirante/30*FM$4,IF(AS164+AU164&lt;=9,(AS164+AU164)*Crechee/30*FM$4)+(AT164+AV164)*Cadeirante/30*FM$4+(AS161+AS162+AS163+AU161+AU162+AU163)*Percapita/30*FM$4)+IF(AS164+AU164&gt;=11,Fixo/30*FM$4+(AS164+AU164-10)*Crechee/30*FM$4,0),IF(C161=2,IF(AT161+AT162+AT163+AT164+AV161+AV162+AV163+AV164=1,Cadeirante/30*FM$4,IF(AT161+AT162+AT163+AT164+AV161+AV162+AV163+AV164=2,Fixo/30*FM$4,IF(AT161+AT162+AT163+AT164+AV161+AV162+AV163+AV164&gt;2,Fixo/30*FM$4+(AT161+AT162+AT163+AT164+AV161+AV162+AV163+AV164-2)*Cadeirante/30*FM$4)))+(AS161+AS162+AS163+AU161+AU162+AU163)*Percapita/30*FM$4+(AS164+AU164)*Crechee/30*FM$4,IF(C161=1,IF(AS161+AS162+AS163+AT161+AT162+AT163+AU161+AU162+AU163+AV161+AV162+AV163&lt;=15,(AS161+AS162+AS163+AU161+AU162+AU163)*Percapita/30*FM$4,IF(AS161+AS162+AS163+AT161+AT162+AT163+AU161+AU162+AU163+AV161+AV162+AV163&gt;=16,Fixo/30*FM$4+(AS161+AS162+AS163+AT161+AT162+AT163+AU161+AU162+AU163+AV161+AV162-16)*Percapita/30*FM$4))))))</f>
        <v>0</v>
      </c>
      <c r="FN161" s="177">
        <f>IF(C161=4,SUM(AW161+AW162+AW163+AY161+AY162+AY163)*Percapita/30*FN$4+(AX161+AX162+AX163+AZ161+AZ162+AZ163)*Cadeirante/30*FN$4,IF(C161=3,IF(AW164+AY164=10,Fixo/30*FN$4+(AW161+AW162+AW163+AY161+AY162+AY163)*Percapita/30*FN$4+(AX164+AZ164)*Cadeirante/30*FN$4,IF(AW164+AY164&lt;=9,(AW164+AY164)*Crechee/30*FN$4)+(AX164+AZ164)*Cadeirante/30*FN$4+(AW161+AW162+AW163+AY161+AY162+AY163)*Percapita/30*FN$4)+IF(AW164+AY164&gt;=11,Fixo/30*FN$4+(AW164+AY164-10)*Crechee/30*FN$4,0),IF(C161=2,IF(AX161+AX162+AX163+AX164+AZ161+AZ162+AZ163+AZ164=1,Cadeirante/30*FN$4,IF(AX161+AX162+AX163+AX164+AZ161+AZ162+AZ163+AZ164=2,Fixo/30*FN$4,IF(AX161+AX162+AX163+AX164+AZ161+AZ162+AZ163+AZ164&gt;2,Fixo/30*FN$4+(AX161+AX162+AX163+AX164+AZ161+AZ162+AZ163+AZ164-2)*Cadeirante/30*FN$4)))+(AW161+AW162+AW163+AY161+AY162+AY163)*Percapita/30*FN$4+(AW164+AY164)*Crechee/30*FN$4,IF(C161=1,IF(AW161+AW162+AW163+AX161+AX162+AX163+AY161+AY162+AY163+AZ161+AZ162+AZ163&lt;=15,(AW161+AW162+AW163+AY161+AY162+AY163)*Percapita/30*FN$4,IF(AW161+AW162+AW163+AX161+AX162+AX163+AY161+AY162+AY163+AZ161+AZ162+AZ163&gt;=16,Fixo/30*FN$4+(AW161+AW162+AW163+AX161+AX162+AX163+AY161+AY162+AY163+AZ161+AZ162-16)*Percapita/30*FN$4))))))</f>
        <v>0</v>
      </c>
      <c r="FO161" s="177">
        <f>IF(C161=4,SUM(BA161+BA162+BA163+BC161+BC162+BC163)*Percapita/30*FO$4+(BB161+BB162+BB163+BD161+BD162+BD163)*Cadeirante/30*FO$4,IF(C161=3,IF(BA164+BC164=10,Fixo/30*FO$4+(BA161+BA162+BA163+BC161+BC162+BC163)*Percapita/30*FO$4+(BB164+BD164)*Cadeirante/30*FO$4,IF(BA164+BC164&lt;=9,(BA164+BC164)*Crechee/30*FO$4)+(BB164+BD164)*Cadeirante/30*FO$4+(BA161+BA162+BA163+BC161+BC162+BC163)*Percapita/30*FO$4)+IF(BA164+BC164&gt;=11,Fixo/30*FO$4+(BA164+BC164-10)*Crechee/30*FO$4,0),IF(C161=2,IF(BB161+BB162+BB163+BB164+BD161+BD162+BD163+BD164=1,Cadeirante/30*FO$4,IF(BB161+BB162+BB163+BB164+BD161+BD162+BD163+BD164=2,Fixo/30*FO$4,IF(BB161+BB162+BB163+BB164+BD161+BD162+BD163+BD164&gt;2,Fixo/30*FO$4+(BB161+BB162+BB163+BB164+BD161+BD162+BD163+BD164-2)*Cadeirante/30*FO$4)))+(BA161+BA162+BA163+BC161+BC162+BC163)*Percapita/30*FO$4+(BA164+BC164)*Crechee/30*FO$4,IF(C161=1,IF(BA161+BA162+BA163+BB161+BB162+BB163+BC161+BC162+BC163+BD161+BD162+BD163&lt;=15,(BA161+BA162+BA163+BC161+BC162+BC163)*Percapita/30*FO$4,IF(BA161+BA162+BA163+BB161+BB162+BB163+BC161+BC162+BC163+BD161+BD162+BD163&gt;=16,Fixo/30*FO$4+(BA161+BA162+BA163+BB161+BB162+BB163+BC161+BC162+BC163+BD161+BD162-16)*Percapita/30*FO$4))))))</f>
        <v>0</v>
      </c>
      <c r="FP161" s="177">
        <f>IF(C161=4,SUM(BE161+BE162+BE163+BG161+BG162+BG163)*Percapita/30*FP$4+(BF161+BF162+BF163+BH161+BH162+BH163)*Cadeirante/30*FP$4,IF(C161=3,IF(BE164+BG164=10,Fixo/30*FP$4+(BE161+BE162+BE163+BG161+BG162+BG163)*Percapita/30*FP$4+(BF164+BH164)*Cadeirante/30*FP$4,IF(BE164+BG164&lt;=9,(BE164+BG164)*Crechee/30*FP$4)+(BF164+BH164)*Cadeirante/30*FP$4+(BE161+BE162+BE163+BG161+BG162+BG163)*Percapita/30*FP$4)+IF(BE164+BG164&gt;=11,Fixo/30*FP$4+(BE164+BG164-10)*Crechee/30*FP$4,0),IF(C161=2,IF(BF161+BF162+BF163+BF164+BH161+BH162+BH163+BH164=1,Cadeirante/30*FP$4,IF(BF161+BF162+BF163+BF164+BH161+BH162+BH163+BH164=2,Fixo/30*FP$4,IF(BF161+BF162+BF163+BF164+BH161+BH162+BH163+BH164&gt;2,Fixo/30*FP$4+(BF161+BF162+BF163+BF164+BH161+BH162+BH163+BH164-2)*Cadeirante/30*FP$4)))+(BE161+BE162+BE163+BG161+BG162+BG163)*Percapita/30*FP$4+(BE164+BG164)*Crechee/30*FP$4,IF(C161=1,IF(BE161+BE162+BE163+BF161+BF162+BF163+BG161+BG162+BG163+BH161+BH162+BH163&lt;=15,(BE161+BE162+BE163+BG161+BG162+BG163)*Percapita/30*FP$4,IF(BE161+BE162+BE163+BF161+BF162+BF163+BG161+BG162+BG163+BH161+BH162+BH163&gt;=16,Fixo/30*FP$4+(BE161+BE162+BE163+BF161+BF162+BF163+BG161+BG162+BG163+BH161+BH162-16)*Percapita/30*FP$4))))))</f>
        <v>0</v>
      </c>
      <c r="FQ161" s="177">
        <f>IF(C161=4,SUM(BI161+BI162+BI163+BK161+BK162+BK163)*Percapita/30*FQ$4+(BJ161+BJ162+BJ163+BL161+BL162+BL163)*Cadeirante/30*FQ$4,IF(C161=3,IF(BI164+BK164=10,Fixo/30*FQ$4+(BI161+BI162+BI163+BK161+BK162+BK163)*Percapita/30*FQ$4+(BJ164+BL164)*Cadeirante/30*FQ$4,IF(BI164+BK164&lt;=9,(BI164+BK164)*Crechee/30*FQ$4)+(BJ164+BL164)*Cadeirante/30*FQ$4+(BI161+BI162+BI163+BK161+BK162+BK163)*Percapita/30*FQ$4)+IF(BI164+BK164&gt;=11,Fixo/30*FQ$4+(BI164+BK164-10)*Crechee/30*FQ$4,0),IF(C161=2,IF(BJ161+BJ162+BJ163+BJ164+BL161+BL162+BL163+BL164=1,Cadeirante/30*FQ$4,IF(BJ161+BJ162+BJ163+BJ164+BL161+BL162+BL163+BL164=2,Fixo/30*FQ$4,IF(BJ161+BJ162+BJ163+BJ164+BL161+BL162+BL163+BL164&gt;2,Fixo/30*FQ$4+(BJ161+BJ162+BJ163+BJ164+BL161+BL162+BL163+BL164-2)*Cadeirante/30*FQ$4)))+(BI161+BI162+BI163+BK161+BK162+BK163)*Percapita/30*FQ$4+(BI164+BK164)*Crechee/30*FQ$4,IF(C161=1,IF(BI161+BI162+BI163+BJ161+BJ162+BJ163+BK161+BK162+BK163+BL161+BL162+BL163&lt;=15,(BI161+BI162+BI163+BK161+BK162+BK163)*Percapita/30*FQ$4,IF(BI161+BI162+BI163+BJ161+BJ162+BJ163+BK161+BK162+BK163+BL161+BL162+BL163&gt;=16,Fixo/30*FQ$4+(BI161+BI162+BI163+BJ161+BJ162+BJ163+BK161+BK162+BK163+BL161+BL162-16)*Percapita/30*FQ$4))))))</f>
        <v>0</v>
      </c>
      <c r="FR161" s="177">
        <f>IF(C161=4,SUM(BM161+BM162+BM163+BO161+BO162+BO163)*Percapita/30*FR$4+(BN161+BN162+BN163+BP161+BP162+BP163)*Cadeirante/30*FR$4,IF(C161=3,IF(BM164+BO164=10,Fixo/30*FR$4+(BM161+BM162+BM163+BO161+BO162+BO163)*Percapita/30*FR$4+(BN164+BP164)*Cadeirante/30*FR$4,IF(BM164+BO164&lt;=9,(BM164+BO164)*Crechee/30*FR$4)+(BN164+BP164)*Cadeirante/30*FR$4+(BM161+BM162+BM163+BO161+BO162+BO163)*Percapita/30*FR$4)+IF(BM164+BO164&gt;=11,Fixo/30*FR$4+(BM164+BO164-10)*Crechee/30*FR$4,0),IF(C161=2,IF(BN161+BN162+BN163+BN164+BP161+BP162+BP163+BP164=1,Cadeirante/30*FR$4,IF(BN161+BN162+BN163+BN164+BP161+BP162+BP163+BP164=2,Fixo/30*FR$4,IF(BN161+BN162+BN163+BN164+BP161+BP162+BP163+BP164&gt;2,Fixo/30*FR$4+(BN161+BN162+BN163+BN164+BP161+BP162+BP163+BP164-2)*Cadeirante/30*FR$4)))+(BM161+BM162+BM163+BO161+BO162+BO163)*Percapita/30*FR$4+(BM164+BO164)*Crechee/30*FR$4,IF(C161=1,IF(BM161+BM162+BM163+BN161+BN162+BN163+BO161+BO162+BO163+BP161+BP162+BP163&lt;=15,(BM161+BM162+BM163+BO161+BO162+BO163)*Percapita/30*FR$4,IF(BM161+BM162+BM163+BN161+BN162+BN163+BO161+BO162+BO163+BP161+BP162+BP163&gt;=16,Fixo/30*FR$4+(BM161+BM162+BM163+BN161+BN162+BN163+BO161+BO162+BO163+BP161+BP162-16)*Percapita/30*FR$4))))))</f>
        <v>0</v>
      </c>
      <c r="FS161" s="177">
        <f>IF(C161=4,SUM(BQ161+BQ162+BQ163+BS161+BS162+BS163)*Percapita/30*FS$4+(BR161+BR162+BR163+BT161+BT162+BT163)*Cadeirante/30*FS$4,IF(C161=3,IF(BQ164+BS164=10,Fixo/30*FS$4+(BQ161+BQ162+BQ163+BS161+BS162+BS163)*Percapita/30*FS$4+(BR164+BT164)*Cadeirante/30*FS$4,IF(BQ164+BS164&lt;=9,(BQ164+BS164)*Crechee/30*FS$4)+(BR164+BT164)*Cadeirante/30*FS$4+(BQ161+BQ162+BQ163+BS161+BS162+BS163)*Percapita/30*FS$4)+IF(BQ164+BS164&gt;=11,Fixo/30*FS$4+(BQ164+BS164-10)*Crechee/30*FS$4,0),IF(C161=2,IF(BR161+BR162+BR163+BR164+BT161+BT162+BT163+BT164=1,Cadeirante/30*FS$4,IF(BR161+BR162+BR163+BR164+BT161+BT162+BT163+BT164=2,Fixo/30*FS$4,IF(BR161+BR162+BR163+BR164+BT161+BT162+BT163+BT164&gt;2,Fixo/30*FS$4+(BR161+BR162+BR163+BR164+BT161+BT162+BT163+BT164-2)*Cadeirante/30*FS$4)))+(BQ161+BQ162+BQ163+BS161+BS162+BS163)*Percapita/30*FS$4+(BQ164+BS164)*Crechee/30*FS$4,IF(C161=1,IF(BQ161+BQ162+BQ163+BR161+BR162+BR163+BS161+BS162+BS163+BT161+BT162+BT163&lt;=15,(BQ161+BQ162+BQ163+BS161+BS162+BS163)*Percapita/30*FS$4,IF(BQ161+BQ162+BQ163+BR161+BR162+BR163+BS161+BS162+BS163+BT161+BT162+BT163&gt;=16,Fixo/30*FS$4+(BQ161+BQ162+BQ163+BR161+BR162+BR163+BS161+BS162+BS163+BT161+BT162-16)*Percapita/30*FS$4))))))</f>
        <v>0</v>
      </c>
      <c r="FT161" s="177">
        <f>IF(C161=4,SUM(BU161+BU162+BU163+BW161+BW162+BW163)*Percapita/30*FT$4+(BV161+BV162+BV163+BX161+BX162+BX163)*Cadeirante/30*FT$4,IF(C161=3,IF(BU164+BW164=10,Fixo/30*FT$4+(BU161+BU162+BU163+BW161+BW162+BW163)*Percapita/30*FT$4+(BV164+BX164)*Cadeirante/30*FT$4,IF(BU164+BW164&lt;=9,(BU164+BW164)*Crechee/30*FT$4)+(BV164+BX164)*Cadeirante/30*FT$4+(BU161+BU162+BU163+BW161+BW162+BW163)*Percapita/30*FT$4)+IF(BU164+BW164&gt;=11,Fixo/30*FT$4+(BU164+BW164-10)*Crechee/30*FT$4,0),IF(C161=2,IF(BV161+BV162+BV163+BV164+BX161+BX162+BX163+BX164=1,Cadeirante/30*FT$4,IF(BV161+BV162+BV163+BV164+BX161+BX162+BX163+BX164=2,Fixo/30*FT$4,IF(BV161+BV162+BV163+BV164+BX161+BX162+BX163+BX164&gt;2,Fixo/30*FT$4+(BV161+BV162+BV163+BV164+BX161+BX162+BX163+BX164-2)*Cadeirante/30*FT$4)))+(BU161+BU162+BU163+BW161+BW162+BW163)*Percapita/30*FT$4+(BU164+BW164)*Crechee/30*FT$4,IF(C161=1,IF(BU161+BU162+BU163+BV161+BV162+BV163+BW161+BW162+BW163+BX161+BX162+BX163&lt;=15,(BU161+BU162+BU163+BW161+BW162+BW163)*Percapita/30*FT$4,IF(BU161+BU162+BU163+BV161+BV162+BV163+BW161+BW162+BW163+BX161+BX162+BX163&gt;=16,Fixo/30*FT$4+(BU161+BU162+BU163+BV161+BV162+BV163+BW161+BW162+BW163+BX161+BX162-16)*Percapita/30*FT$4))))))</f>
        <v>0</v>
      </c>
      <c r="FU161" s="177">
        <f>IF(C161=4,SUM(BY161+BY162+BY163+CA161+CA162+CA163)*Percapita/30*FU$4+(BZ161+BZ162+BZ163+CB161+CB162+CB163)*Cadeirante/30*FU$4,IF(C161=3,IF(BY164+CA164=10,Fixo/30*FU$4+(BY161+BY162+BY163+CA161+CA162+CA163)*Percapita/30*FU$4+(BZ164+CB164)*Cadeirante/30*FU$4,IF(BY164+CA164&lt;=9,(BY164+CA164)*Crechee/30*FU$4)+(BZ164+CB164)*Cadeirante/30*FU$4+(BY161+BY162+BY163+CA161+CA162+CA163)*Percapita/30*FU$4)+IF(BY164+CA164&gt;=11,Fixo/30*FU$4+(BY164+CA164-10)*Crechee/30*FU$4,0),IF(C161=2,IF(BZ161+BZ162+BZ163+BZ164+CB161+CB162+CB163+CB164=1,Cadeirante/30*FU$4,IF(BZ161+BZ162+BZ163+BZ164+CB161+CB162+CB163+CB164=2,Fixo/30*FU$4,IF(BZ161+BZ162+BZ163+BZ164+CB161+CB162+CB163+CB164&gt;2,Fixo/30*FU$4+(BZ161+BZ162+BZ163+BZ164+CB161+CB162+CB163+CB164-2)*Cadeirante/30*FU$4)))+(BY161+BY162+BY163+CA161+CA162+CA163)*Percapita/30*FU$4+(BY164+CA164)*Crechee/30*FU$4,IF(C161=1,IF(BY161+BY162+BY163+BZ161+BZ162+BZ163+CA161+CA162+CA163+CB161+CB162+CB163&lt;=15,(BY161+BY162+BY163+CA161+CA162+CA163)*Percapita/30*FU$4,IF(BY161+BY162+BY163+BZ161+BZ162+BZ163+CA161+CA162+CA163+CB161+CB162+CB163&gt;=16,Fixo/30*FU$4+(BY161+BY162+BY163+BZ161+BZ162+BZ163+CA161+CA162+CA163+CB161+CB162-16)*Percapita/30*FU$4))))))</f>
        <v>0</v>
      </c>
      <c r="FV161" s="177">
        <f>IF(C161=4,SUM(CC161+CC162+CC163+CE161+CE162+CE163)*Percapita/30*FV$4+(CD161+CD162+CD163+CF161+CF162+CF163)*Cadeirante/30*FV$4,IF(C161=3,IF(CC164+CE164=10,Fixo/30*FV$4+(CC161+CC162+CC163+CE161+CE162+CE163)*Percapita/30*FV$4+(CD164+CF164)*Cadeirante/30*FV$4,IF(CC164+CE164&lt;=9,(CC164+CE164)*Crechee/30*FV$4)+(CD164+CF164)*Cadeirante/30*FV$4+(CC161+CC162+CC163+CE161+CE162+CE163)*Percapita/30*FV$4)+IF(CC164+CE164&gt;=11,Fixo/30*FV$4+(CC164+CE164-10)*Crechee/30*FV$4,0),IF(C161=2,IF(CD161+CD162+CD163+CD164+CF161+CF162+CF163+CF164=1,Cadeirante/30*FV$4,IF(CD161+CD162+CD163+CD164+CF161+CF162+CF163+CF164=2,Fixo/30*FV$4,IF(CD161+CD162+CD163+CD164+CF161+CF162+CF163+CF164&gt;2,Fixo/30*FV$4+(CD161+CD162+CD163+CD164+CF161+CF162+CF163+CF164-2)*Cadeirante/30*FV$4)))+(CC161+CC162+CC163+CE161+CE162+CE163)*Percapita/30*FV$4+(CC164+CE164)*Crechee/30*FV$4,IF(C161=1,IF(CC161+CC162+CC163+CD161+CD162+CD163+CE161+CE162+CE163+CF161+CF162+CF163&lt;=15,(CC161+CC162+CC163+CE161+CE162+CE163)*Percapita/30*FV$4,IF(CC161+CC162+CC163+CD161+CD162+CD163+CE161+CE162+CE163+CF161+CF162+CF163&gt;=16,Fixo/30*FV$4+(CC161+CC162+CC163+CD161+CD162+CD163+CE161+CE162+CE163+CF161+CF162-16)*Percapita/30*FV$4))))))</f>
        <v>179.774</v>
      </c>
      <c r="FW161" s="177">
        <f>IF(C161=4,SUM(CG161+CG162+CG163+CI161+CI162+CI163)*Percapita/30*FW$4+(CH161+CH162+CH163+CJ161+CJ162+CJ163)*Cadeirante/30*FW$4,IF(C161=3,IF(CG164+CI164=10,Fixo/30*FW$4+(CG161+CG162+CG163+CI161+CI162+CI163)*Percapita/30*FW$4+(CH164+CJ164)*Cadeirante/30*FW$4,IF(CG164+CI164&lt;=9,(CG164+CI164)*Crechee/30*FW$4)+(CH164+CJ164)*Cadeirante/30*FW$4+(CG161+CG162+CG163+CI161+CI162+CI163)*Percapita/30*FW$4)+IF(CG164+CI164&gt;=11,Fixo/30*FW$4+(CG164+CI164-10)*Crechee/30*FW$4,0),IF(C161=2,IF(CH161+CH162+CH163+CH164+CJ161+CJ162+CJ163+CJ164=1,Cadeirante/30*FW$4,IF(CH161+CH162+CH163+CH164+CJ161+CJ162+CJ163+CJ164=2,Fixo/30*FW$4,IF(CH161+CH162+CH163+CH164+CJ161+CJ162+CJ163+CJ164&gt;2,Fixo/30*FW$4+(CH161+CH162+CH163+CH164+CJ161+CJ162+CJ163+CJ164-2)*Cadeirante/30*FW$4)))+(CG161+CG162+CG163+CI161+CI162+CI163)*Percapita/30*FW$4+(CG164+CI164)*Crechee/30*FW$4,IF(C161=1,IF(CG161+CG162+CG163+CH161+CH162+CH163+CI161+CI162+CI163+CJ161+CJ162+CJ163&lt;=15,(CG161+CG162+CG163+CI161+CI162+CI163)*Percapita/30*FW$4,IF(CG161+CG162+CG163+CH161+CH162+CH163+CI161+CI162+CI163+CJ161+CJ162+CJ163&gt;=16,Fixo/30*FW$4+(CG161+CG162+CG163+CH161+CH162+CH163+CI161+CI162+CI163+CJ161+CJ162-16)*Percapita/30*FW$4))))))</f>
        <v>0</v>
      </c>
      <c r="FX161" s="177">
        <f>IF(C161=4,SUM(CK161+CK162+CK163+CM161+CM162+CM163)*Percapita/30*FX$4+(CL161+CL162+CL163+CN161+CN162+CN163)*Cadeirante/30*FX$4,IF(C161=3,IF(CK164+CM164=10,Fixo/30*FX$4+(CK161+CK162+CK163+CM161+CM162+CM163)*Percapita/30*FX$4+(CL164+CN164)*Cadeirante/30*FX$4,IF(CK164+CM164&lt;=9,(CK164+CM164)*Crechee/30*FX$4)+(CL164+CN164)*Cadeirante/30*FX$4+(CK161+CK162+CK163+CM161+CM162+CM163)*Percapita/30*FX$4)+IF(CK164+CM164&gt;=11,Fixo/30*FX$4+(CK164+CM164-10)*Crechee/30*FX$4,0),IF(C161=2,IF(CL161+CL162+CL163+CL164+CN161+CN162+CN163+CN164=1,Cadeirante/30*FX$4,IF(CL161+CL162+CL163+CL164+CN161+CN162+CN163+CN164=2,Fixo/30*FX$4,IF(CL161+CL162+CL163+CL164+CN161+CN162+CN163+CN164&gt;2,Fixo/30*FX$4+(CL161+CL162+CL163+CL164+CN161+CN162+CN163+CN164-2)*Cadeirante/30*FX$4)))+(CK161+CK162+CK163+CM161+CM162+CM163)*Percapita/30*FX$4+(CK164+CM164)*Crechee/30*FX$4,IF(C161=1,IF(CK161+CK162+CK163+CL161+CL162+CL163+CM161+CM162+CM163+CN161+CN162+CN163&lt;=15,(CK161+CK162+CK163+CM161+CM162+CM163)*Percapita/30*FX$4,IF(CK161+CK162+CK163+CL161+CL162+CL163+CM161+CM162+CM163+CN161+CN162+CN163&gt;=16,Fixo/30*FX$4+(CK161+CK162+CK163+CL161+CL162+CL163+CM161+CM162+CM163+CN161+CN162-16)*Percapita/30*FX$4))))))</f>
        <v>0</v>
      </c>
      <c r="FY161" s="177">
        <f>IF(C161=4,SUM(CO161+CO162+CO163+CQ161+CQ162+CQ163)*Percapita/30*FY$4+(CP161+CP162+CP163+CR161+CR162+CR163)*Cadeirante/30*FY$4,IF(C161=3,IF(CO164+CQ164=10,Fixo/30*FY$4+(CO161+CO162+CO163+CQ161+CQ162+CQ163)*Percapita/30*FY$4+(CP164+CR164)*Cadeirante/30*FY$4,IF(CO164+CQ164&lt;=9,(CO164+CQ164)*Crechee/30*FY$4)+(CP164+CR164)*Cadeirante/30*FY$4+(CO161+CO162+CO163+CQ161+CQ162+CQ163)*Percapita/30*FY$4)+IF(CO164+CQ164&gt;=11,Fixo/30*FY$4+(CO164+CQ164-10)*Crechee/30*FY$4,0),IF(C161=2,IF(CP161+CP162+CP163+CP164+CR161+CR162+CR163+CR164=1,Cadeirante/30*FY$4,IF(CP161+CP162+CP163+CP164+CR161+CR162+CR163+CR164=2,Fixo/30*FY$4,IF(CP161+CP162+CP163+CP164+CR161+CR162+CR163+CR164&gt;2,Fixo/30*FY$4+(CP161+CP162+CP163+CP164+CR161+CR162+CR163+CR164-2)*Cadeirante/30*FY$4)))+(CO161+CO162+CO163+CQ161+CQ162+CQ163)*Percapita/30*FY$4+(CO164+CQ164)*Crechee/30*FY$4,IF(C161=1,IF(CO161+CO162+CO163+CP161+CP162+CP163+CQ161+CQ162+CQ163+CR161+CR162+CR163&lt;=15,(CO161+CO162+CO163+CQ161+CQ162+CQ163)*Percapita/30*FY$4,IF(CO161+CO162+CO163+CP161+CP162+CP163+CQ161+CQ162+CQ163+CR161+CR162+CR163&gt;=16,Fixo/30*FY$4+(CO161+CO162+CO163+CP161+CP162+CP163+CQ161+CQ162+CQ163+CR161+CR162-16)*Percapita/30*FY$4))))))</f>
        <v>0</v>
      </c>
      <c r="FZ161" s="177">
        <f>IF(C161=4,SUM(CS161+CS162+CS163+CU161+CU162+CU163)*Percapita/30*FZ$4+(CT161+CT162+CT163+CV161+CV162+CV163)*Cadeirante/30*FZ$4,IF(C161=3,IF(CS164+CU164=10,Fixo/30*FZ$4+(CS161+CS162+CS163+CU161+CU162+CU163)*Percapita/30*FZ$4+(CT164+CV164)*Cadeirante/30*FZ$4,IF(CS164+CU164&lt;=9,(CS164+CU164)*Crechee/30*FZ$4)+(CT164+CV164)*Cadeirante/30*FZ$4+(CS161+CS162+CS163+CU161+CU162+CU163)*Percapita/30*FZ$4)+IF(CS164+CU164&gt;=11,Fixo/30*FZ$4+(CS164+CU164-10)*Crechee/30*FZ$4,0),IF(C161=2,IF(CT161+CT162+CT163+CT164+CV161+CV162+CV163+CV164=1,Cadeirante/30*FZ$4,IF(CT161+CT162+CT163+CT164+CV161+CV162+CV163+CV164=2,Fixo/30*FZ$4,IF(CT161+CT162+CT163+CT164+CV161+CV162+CV163+CV164&gt;2,Fixo/30*FZ$4+(CT161+CT162+CT163+CT164+CV161+CV162+CV163+CV164-2)*Cadeirante/30*FZ$4)))+(CS161+CS162+CS163+CU161+CU162+CU163)*Percapita/30*FZ$4+(CS164+CU164)*Crechee/30*FZ$4,IF(C161=1,IF(CS161+CS162+CS163+CT161+CT162+CT163+CU161+CU162+CU163+CV161+CV162+CV163&lt;=15,(CS161+CS162+CS163+CU161+CU162+CU163)*Percapita/30*FZ$4,IF(CS161+CS162+CS163+CT161+CT162+CT163+CU161+CU162+CU163+CV161+CV162+CV163&gt;=16,Fixo/30*FZ$4+(CS161+CS162+CS163+CT161+CT162+CT163+CU161+CU162+CU163+CV161+CV162-16)*Percapita/30*FZ$4))))))</f>
        <v>0</v>
      </c>
      <c r="GA161" s="177">
        <f>IF(C161=4,SUM(CW161+CW162+CW163+CY161+CY162+CY163)*Percapita/30*GA$4+(CX161+CX162+CX163+CZ161+CZ162+CZ163)*Cadeirante/30*GA$4,IF(C161=3,IF(CW164+CY164=10,Fixo/30*GA$4+(CW161+CW162+CW163+CY161+CY162+CY163)*Percapita/30*GA$4+(CX164+CZ164)*Cadeirante/30*GA$4,IF(CW164+CY164&lt;=9,(CW164+CY164)*Crechee/30*GA$4)+(CX164+CZ164)*Cadeirante/30*GA$4+(CW161+CW162+CW163+CY161+CY162+CY163)*Percapita/30*GA$4)+IF(CW164+CY164&gt;=11,Fixo/30*GA$4+(CW164+CY164-10)*Crechee/30*GA$4,0),IF(C161=2,IF(CX161+CX162+CX163+CX164+CZ161+CZ162+CZ163+CZ164=1,Cadeirante/30*GA$4,IF(CX161+CX162+CX163+CX164+CZ161+CZ162+CZ163+CZ164=2,Fixo/30*GA$4,IF(CX161+CX162+CX163+CX164+CZ161+CZ162+CZ163+CZ164&gt;2,Fixo/30*GA$4+(CX161+CX162+CX163+CX164+CZ161+CZ162+CZ163+CZ164-2)*Cadeirante/30*GA$4)))+(CW161+CW162+CW163+CY161+CY162+CY163)*Percapita/30*GA$4+(CW164+CY164)*Crechee/30*GA$4,IF(C161=1,IF(CW161+CW162+CW163+CX161+CX162+CX163+CY161+CY162+CY163+CZ161+CZ162+CZ163&lt;=15,(CW161+CW162+CW163+CY161+CY162+CY163)*Percapita/30*GA$4,IF(CW161+CW162+CW163+CX161+CX162+CX163+CY161+CY162+CY163+CZ161+CZ162+CZ163&gt;=16,Fixo/30*GA$4+(CW161+CW162+CW163+CX161+CX162+CX163+CY161+CY162+CY163+CZ161+CZ162-16)*Percapita/30*GA$4))))))</f>
        <v>0</v>
      </c>
      <c r="GB161" s="177">
        <f>IF(C161=4,SUM(DA161+DA162+DA163+DC161+DC162+DC163)*Percapita/30*GB$4+(DB161+DB162+DB163+DD161+DD162+DD163)*Cadeirante/30*GB$4,IF(C161=3,IF(DA164+DC164=10,Fixo/30*GB$4+(DA161+DA162+DA163+DC161+DC162+DC163)*Percapita/30*GB$4+(DB164+DD164)*Cadeirante/30*GB$4,IF(DA164+DC164&lt;=9,(DA164+DC164)*Crechee/30*GB$4)+(DB164+DD164)*Cadeirante/30*GB$4+(DA161+DA162+DA163+DC161+DC162+DC163)*Percapita/30*GB$4)+IF(DA164+DC164&gt;=11,Fixo/30*GB$4+(DA164+DC164-10)*Crechee/30*GB$4,0),IF(C161=2,IF(DB161+DB162+DB163+DB164+DD161+DD162+DD163+DD164=1,Cadeirante/30*GB$4,IF(DB161+DB162+DB163+DB164+DD161+DD162+DD163+DD164=2,Fixo/30*GB$4,IF(DB161+DB162+DB163+DB164+DD161+DD162+DD163+DD164&gt;2,Fixo/30*GB$4+(DB161+DB162+DB163+DB164+DD161+DD162+DD163+DD164-2)*Cadeirante/30*GB$4)))+(DA161+DA162+DA163+DC161+DC162+DC163)*Percapita/30*GB$4+(DA164+DC164)*Crechee/30*GB$4,IF(C161=1,IF(DA161+DA162+DA163+DB161+DB162+DB163+DC161+DC162+DC163+DD161+DD162+DD163&lt;=15,(DA161+DA162+DA163+DC161+DC162+DC163)*Percapita/30*GB$4,IF(DA161+DA162+DA163+DB161+DB162+DB163+DC161+DC162+DC163+DD161+DD162+DD163&gt;=16,Fixo/30*GB$4+(DA161+DA162+DA163+DB161+DB162+DB163+DC161+DC162+DC163+DD161+DD162-16)*Percapita/30*GB$4))))))</f>
        <v>-102.72800000000001</v>
      </c>
      <c r="GC161" s="177">
        <f>IF(C161=4,SUM(DE161+DE162+DE163+DG161+DG162+DG163)*Percapita/30*GC$4+(DF161+DF162+DF163+DH161+DH162+DH163)*Cadeirante/30*GC$4,IF(C161=3,IF(DE164+DG164=10,Fixo/30*GC$4+(DE161+DE162+DE163+DG161+DG162+DG163)*Percapita/30*GC$4+(DF164+DH164)*Cadeirante/30*GC$4,IF(DE164+DG164&lt;=9,(DE164+DG164)*Crechee/30*GC$4)+(DF164+DH164)*Cadeirante/30*GC$4+(DE161+DE162+DE163+DG161+DG162+DG163)*Percapita/30*GC$4)+IF(DE164+DG164&gt;=11,Fixo/30*GC$4+(DE164+DG164-10)*Crechee/30*GC$4,0),IF(C161=2,IF(DF161+DF162+DF163+DF164+DH161+DH162+DH163+DH164=1,Cadeirante/30*GC$4,IF(DF161+DF162+DF163+DF164+DH161+DH162+DH163+DH164=2,Fixo/30*GC$4,IF(DF161+DF162+DF163+DF164+DH161+DH162+DH163+DH164&gt;2,Fixo/30*GC$4+(DF161+DF162+DF163+DF164+DH161+DH162+DH163+DH164-2)*Cadeirante/30*GC$4)))+(DE161+DE162+DE163+DG161+DG162+DG163)*Percapita/30*GC$4+(DE164+DG164)*Crechee/30*GC$4,IF(C161=1,IF(DE161+DE162+DE163+DF161+DF162+DF163+DG161+DG162+DG163+DH161+DH162+DH163&lt;=15,(DE161+DE162+DE163+DG161+DG162+DG163)*Percapita/30*GC$4,IF(DE161+DE162+DE163+DF161+DF162+DF163+DG161+DG162+DG163+DH161+DH162+DH163&gt;=16,Fixo/30*GC$4+(DE161+DE162+DE163+DF161+DF162+DF163+DG161+DG162+DG163+DH161+DH162-16)*Percapita/30*GC$4))))))</f>
        <v>0</v>
      </c>
      <c r="GD161" s="177">
        <f>IF(C161=4,SUM(DI161+DI162+DI163+DK161+DK162+DK163)*Percapita/30*GD$4+(DJ161+DJ162+DJ163+DL161+DL162+DL163)*Cadeirante/30*GD$4,IF(C161=3,IF(DI164+DK164=10,Fixo/30*GD$4+(DI161+DI162+DI163+DK161+DK162+DK163)*Percapita/30*GD$4+(DJ164+DL164)*Cadeirante/30*GD$4,IF(DI164+DK164&lt;=9,(DI164+DK164)*Crechee/30*GD$4)+(DJ164+DL164)*Cadeirante/30*GD$4+(DI161+DI162+DI163+DK161+DK162+DK163)*Percapita/30*GD$4)+IF(DI164+DK164&gt;=11,Fixo/30*GD$4+(DI164+DK164-10)*Crechee/30*GD$4,0),IF(C161=2,IF(DJ161+DJ162+DJ163+DJ164+DL161+DL162+DL163+DL164=1,Cadeirante/30*GD$4,IF(DJ161+DJ162+DJ163+DJ164+DL161+DL162+DL163+DL164=2,Fixo/30*GD$4,IF(DJ161+DJ162+DJ163+DJ164+DL161+DL162+DL163+DL164&gt;2,Fixo/30*GD$4+(DJ161+DJ162+DJ163+DJ164+DL161+DL162+DL163+DL164-2)*Cadeirante/30*GD$4)))+(DI161+DI162+DI163+DK161+DK162+DK163)*Percapita/30*GD$4+(DI164+DK164)*Crechee/30*GD$4,IF(C161=1,IF(DI161+DI162+DI163+DJ161+DJ162+DJ163+DK161+DK162+DK163+DL161+DL162+DL163&lt;=15,(DI161+DI162+DI163+DK161+DK162+DK163)*Percapita/30*GD$4,IF(DI161+DI162+DI163+DJ161+DJ162+DJ163+DK161+DK162+DK163+DL161+DL162+DL163&gt;=16,Fixo/30*GD$4+(DI161+DI162+DI163+DJ161+DJ162+DJ163+DK161+DK162+DK163+DL161+DL162-16)*Percapita/30*GD$4))))))</f>
        <v>0</v>
      </c>
      <c r="GE161" s="177">
        <f>IF(C161=4,SUM(DM161+DM162+DM163+DO161+DO162+DO163)*Percapita/30*GE$4+(DN161+DN162+DN163+DP161+DP162+DP163)*Cadeirante/30*GE$4,IF(C161=3,IF(DM164+DO164=10,Fixo/30*GE$4+(DM161+DM162+DM163+DO161+DO162+DO163)*Percapita/30*GE$4+(DN164+DP164)*Cadeirante/30*GE$4,IF(DM164+DO164&lt;=9,(DM164+DO164)*Crechee/30*GE$4)+(DN164+DP164)*Cadeirante/30*GE$4+(DM161+DM162+DM163+DO161+DO162+DO163)*Percapita/30*GE$4)+IF(DM164+DO164&gt;=11,Fixo/30*GE$4+(DM164+DO164-10)*Crechee/30*GE$4,0),IF(C161=2,IF(DN161+DN162+DN163+DN164+DP161+DP162+DP163+DP164=1,Cadeirante/30*GE$4,IF(DN161+DN162+DN163+DN164+DP161+DP162+DP163+DP164=2,Fixo/30*GE$4,IF(DN161+DN162+DN163+DN164+DP161+DP162+DP163+DP164&gt;2,Fixo/30*GE$4+(DN161+DN162+DN163+DN164+DP161+DP162+DP163+DP164-2)*Cadeirante/30*GE$4)))+(DM161+DM162+DM163+DO161+DO162+DO163)*Percapita/30*GE$4+(DM164+DO164)*Crechee/30*GE$4,IF(C161=1,IF(DM161+DM162+DM163+DN161+DN162+DN163+DO161+DO162+DO163+DP161+DP162+DP163&lt;=15,(DM161+DM162+DM163+DO161+DO162+DO163)*Percapita/30*GE$4,IF(DM161+DM162+DM163+DN161+DN162+DN163+DO161+DO162+DO163+DP161+DP162+DP163&gt;=16,Fixo/30*GE$4+(DM161+DM162+DM163+DN161+DN162+DN163+DO161+DO162+DO163+DP161+DP162-16)*Percapita/30*GE$4))))))</f>
        <v>0</v>
      </c>
      <c r="GF161" s="177">
        <f>IF(C161=4,SUM(DQ161+DQ162+DQ163+DS161+DS162+DS163)*Percapita/30*GF$4+(DR161+DR162+DR163+DT161+DT162+DT163)*Cadeirante/30*GF$4,IF(C161=3,IF(DQ164+DS164=10,Fixo/30*GF$4+(DQ161+DQ162+DQ163+DS161+DS162+DS163)*Percapita/30*GF$4+(DR164+DT164)*Cadeirante/30*GF$4,IF(DQ164+DS164&lt;=9,(DQ164+DS164)*Crechee/30*GF$4)+(DR164+DT164)*Cadeirante/30*GF$4+(DQ161+DQ162+DQ163+DS161+DS162+DS163)*Percapita/30*GF$4)+IF(DQ164+DS164&gt;=11,Fixo/30*GF$4+(DQ164+DS164-10)*Crechee/30*GF$4,0),IF(C161=2,IF(DR161+DR162+DR163+DR164+DT161+DT162+DT163+DT164=1,Cadeirante/30*GF$4,IF(DR161+DR162+DR163+DR164+DT161+DT162+DT163+DT164=2,Fixo/30*GF$4,IF(DR161+DR162+DR163+DR164+DT161+DT162+DT163+DT164&gt;2,Fixo/30*GF$4+(DR161+DR162+DR163+DR164+DT161+DT162+DT163+DT164-2)*Cadeirante/30*GF$4)))+(DQ161+DQ162+DQ163+DS161+DS162+DS163)*Percapita/30*GF$4+(DQ164+DS164)*Crechee/30*GF$4,IF(C161=1,IF(DQ161+DQ162+DQ163+DR161+DR162+DR163+DS161+DS162+DS163+DT161+DT162+DT163&lt;=15,(DQ161+DQ162+DQ163+DS161+DS162+DS163)*Percapita/30*GF$4,IF(DQ161+DQ162+DQ163+DR161+DR162+DR163+DS161+DS162+DS163+DT161+DT162+DT163&gt;=16,Fixo/30*GF$4+(DQ161+DQ162+DQ163+DR161+DR162+DR163+DS161+DS162+DS163+DT161+DT162-16)*Percapita/30*GF$4))))))</f>
        <v>0</v>
      </c>
      <c r="GG161" s="177">
        <f>IF(C161=4,SUM(DU161+DU162+DU163+DW161+DW162+DW163)*Percapita/30*GG$4+(DV161+DV162+DV163+DX161+DX162+DX163)*Cadeirante/30*GG$4,IF(C161=3,IF(DU164+DW164=10,Fixo/30*GG$4+(DU161+DU162+DU163+DW161+DW162+DW163)*Percapita/30*GG$4+(DV164+DX164)*Cadeirante/30*GG$4,IF(DU164+DW164&lt;=9,(DU164+DW164)*Crechee/30*GG$4)+(DV164+DX164)*Cadeirante/30*GG$4+(DU161+DU162+DU163+DW161+DW162+DW163)*Percapita/30*GG$4)+IF(DU164+DW164&gt;=11,Fixo/30*GG$4+(DU164+DW164-10)*Crechee/30*GG$4,0),IF(C161=2,IF(DV161+DV162+DV163+DV164+DX161+DX162+DX163+DX164=1,Cadeirante/30*GG$4,IF(DV161+DV162+DV163+DV164+DX161+DX162+DX163+DX164=2,Fixo/30*GG$4,IF(DV161+DV162+DV163+DV164+DX161+DX162+DX163+DX164&gt;2,Fixo/30*GG$4+(DV161+DV162+DV163+DV164+DX161+DX162+DX163+DX164-2)*Cadeirante/30*GG$4)))+(DU161+DU162+DU163+DW161+DW162+DW163)*Percapita/30*GG$4+(DU164+DW164)*Crechee/30*GG$4,IF(C161=1,IF(DU161+DU162+DU163+DV161+DV162+DV163+DW161+DW162+DW163+DX161+DX162+DX163&lt;=15,(DU161+DU162+DU163+DW161+DW162+DW163)*Percapita/30*GG$4,IF(DU161+DU162+DU163+DV161+DV162+DV163+DW161+DW162+DW163+DX161+DX162+DX163&gt;=16,Fixo/30*GG$4+(DU161+DU162+DU163+DV161+DV162+DV163+DW161+DW162+DW163+DX161+DX162-16)*Percapita/30*GG$4))))))</f>
        <v>0</v>
      </c>
      <c r="GH161" s="177">
        <f>IF(C161=4,SUM(DY161+DY162+DY163+EA161+EA162+EA163)*Percapita/30*GH$4+(DZ161+DZ162+DZ163+EB161+EB162+EB163)*Cadeirante/30*GH$4,IF(C161=3,IF(DY164+EA164=10,Fixo/30*GH$4+(DY161+DY162+DY163+EA161+EA162+EA163)*Percapita/30*GH$4+(DZ164+EB164)*Cadeirante/30*GH$4,IF(DY164+EA164&lt;=9,(DY164+EA164)*Crechee/30*GH$4)+(DZ164+EB164)*Cadeirante/30*GH$4+(DY161+DY162+DY163+EA161+EA162+EA163)*Percapita/30*GH$4)+IF(DY164+EA164&gt;=11,Fixo/30*GH$4+(DY164+EA164-10)*Crechee/30*GH$4,0),IF(C161=2,IF(DZ161+DZ162+DZ163+DZ164+EB161+EB162+EB163+EB164=1,Cadeirante/30*GH$4,IF(DZ161+DZ162+DZ163+DZ164+EB161+EB162+EB163+EB164=2,Fixo/30*GH$4,IF(DZ161+DZ162+DZ163+DZ164+EB161+EB162+EB163+EB164&gt;2,Fixo/30*GH$4+(DZ161+DZ162+DZ163+DZ164+EB161+EB162+EB163+EB164-2)*Cadeirante/30*GH$4)))+(DY161+DY162+DY163+EA161+EA162+EA163)*Percapita/30*GH$4+(DY164+EA164)*Crechee/30*GH$4,IF(C161=1,IF(DY161+DY162+DY163+DZ161+DZ162+DZ163+EA161+EA162+EA163+EB161+EB162+EB163&lt;=15,(DY161+DY162+DY163+EA161+EA162+EA163)*Percapita/30*GH$4,IF(DY161+DY162+DY163+DZ161+DZ162+DZ163+EA161+EA162+EA163+EB161+EB162+EB163&gt;=16,Fixo/30*GH$4+(DY161+DY162+DY163+DZ161+DZ162+DZ163+EA161+EA162+EA163+EB161+EB162-16)*Percapita/30*GH$4))))))</f>
        <v>0</v>
      </c>
      <c r="GI161" s="177">
        <f>IF(C161=4,SUM(EC161+EC162+EC163+EE161+EE162+EE163)*Percapita/30*GI$4+(ED161+ED162+ED163+EF161+EF162+EF163)*Cadeirante/30*GI$4,IF(C161=3,IF(EC164+EE164=10,Fixo/30*GI$4+(EC161+EC162+EC163+EE161+EE162+EE163)*Percapita/30*GI$4+(ED164+EF164)*Cadeirante/30*GI$4,IF(EC164+EE164&lt;=9,(EC164+EE164)*Crechee/30*GI$4)+(ED164+EF164)*Cadeirante/30*GI$4+(EC161+EC162+EC163+EE161+EE162+EE163)*Percapita/30*GI$4)+IF(EC164+EE164&gt;=11,Fixo/30*GI$4+(EC164+EE164-10)*Crechee/30*GI$4,0),IF(C161=2,IF(ED161+ED162+ED163+ED164+EF161+EF162+EF163+EF164=1,Cadeirante/30*GI$4,IF(ED161+ED162+ED163+ED164+EF161+EF162+EF163+EF164=2,Fixo/30*GI$4,IF(ED161+ED162+ED163+ED164+EF161+EF162+EF163+EF164&gt;2,Fixo/30*GI$4+(ED161+ED162+ED163+ED164+EF161+EF162+EF163+EF164-2)*Cadeirante/30*GI$4)))+(EC161+EC162+EC163+EE161+EE162+EE163)*Percapita/30*GI$4+(EC164+EE164)*Crechee/30*GI$4,IF(C161=1,IF(EC161+EC162+EC163+ED161+ED162+ED163+EE161+EE162+EE163+EF161+EF162+EF163&lt;=15,(EC161+EC162+EC163+EE161+EE162+EE163)*Percapita/30*GI$4,IF(EC161+EC162+EC163+ED161+ED162+ED163+EE161+EE162+EE163+EF161+EF162+EF163&gt;=16,Fixo/30*GI$4+(EC161+EC162+EC163+ED161+ED162+ED163+EE161+EE162+EE163+EF161+EF162-16)*Percapita/30*GI$4))))))</f>
        <v>0</v>
      </c>
      <c r="GJ161" s="177">
        <f>IF(C161=4,SUM(EG161+EG162+EG163+EI161+EI162+EI163)*Percapita/30*GJ$4+(EH161+EH162+EH163+EJ161+EJ162+EJ163)*Cadeirante/30*GJ$4,IF(C161=3,IF(EG164+EI164=10,Fixo/30*GJ$4+(EG161+EG162+EG163+EI161+EI162+EI163)*Percapita/30*GJ$4+(EH164+EJ164)*Cadeirante/30*GJ$4,IF(EG164+EI164&lt;=9,(EG164+EI164)*Crechee/30*GJ$4)+(EH164+EJ164)*Cadeirante/30*GJ$4+(EG161+EG162+EG163+EI161+EI162+EI163)*Percapita/30*GJ$4)+IF(EG164+EI164&gt;=11,Fixo/30*GJ$4+(EG164+EI164-10)*Crechee/30*GJ$4,0),IF(C161=2,IF(EH161+EH162+EH163+EH164+EJ161+EJ162+EJ163+EJ164=1,Cadeirante/30*GJ$4,IF(EH161+EH162+EH163+EH164+EJ161+EJ162+EJ163+EJ164=2,Fixo/30*GJ$4,IF(EH161+EH162+EH163+EH164+EJ161+EJ162+EJ163+EJ164&gt;2,Fixo/30*GJ$4+(EH161+EH162+EH163+EH164+EJ161+EJ162+EJ163+EJ164-2)*Cadeirante/30*GJ$4)))+(EG161+EG162+EG163+EI161+EI162+EI163)*Percapita/30*GJ$4+(EG164+EI164)*Crechee/30*GJ$4,IF(C161=1,IF(EG161+EG162+EG163+EH161+EH162+EH163+EI161+EI162+EI163+EJ161+EJ162+EJ163&lt;=15,(EG161+EG162+EG163+EI161+EI162+EI163)*Percapita/30*GJ$4,IF(EG161+EG162+EG163+EH161+EH162+EH163+EI161+EI162+EI163+EJ161+EJ162+EJ163&gt;=16,Fixo/30*GJ$4+(EG161+EG162+EG163+EH161+EH162+EH163+EI161+EI162+EI163+EJ161+EJ162-16)*Percapita/30*GJ$4))))))</f>
        <v>0</v>
      </c>
      <c r="GK161" s="178"/>
      <c r="GL161" s="103">
        <f t="shared" si="175"/>
        <v>0</v>
      </c>
      <c r="GM161" s="124"/>
      <c r="GN161" s="104">
        <f>SUMIF(V161:V164,"&lt;0")*Cadeirante/30*GN$4+SUMIF(X161:X164,"&lt;0")*Cadeirante/30*GN$4</f>
        <v>0</v>
      </c>
      <c r="GO161" s="104">
        <f>SUMIF(Z161:Z164,"&lt;0")*Cadeirante/30*GO$4+SUMIF(AB161:AB164,"&lt;0")*Cadeirante/30*GO$4</f>
        <v>0</v>
      </c>
      <c r="GP161" s="104">
        <f>SUMIF(AD161:AD164,"&lt;0")*Cadeirante/30*GP$4+SUMIF(AF161:AF164,"&lt;0")*Cadeirante/30*GP$4</f>
        <v>0</v>
      </c>
      <c r="GQ161" s="104">
        <f>SUMIF(AH161:AH164,"&lt;0")*Cadeirante/30*GQ$4+SUMIF(AJ161:AJ164,"&lt;0")*Cadeirante/30*GQ$4</f>
        <v>0</v>
      </c>
      <c r="GR161" s="104">
        <f>SUMIF(AL161:AL164,"&lt;0")*Cadeirante/30*GR$4+SUMIF(AN161:AN164,"&lt;0")*Cadeirante/30*GR$4</f>
        <v>0</v>
      </c>
      <c r="GS161" s="104">
        <f>SUMIF(AP161:AP164,"&lt;0")*Cadeirante/30*GS$4+SUMIF(AR161:AR164,"&lt;0")*Cadeirante/30*GS$4</f>
        <v>0</v>
      </c>
      <c r="GT161" s="104">
        <f>SUMIF(AT161:AT164,"&lt;0")*Cadeirante/30*GT$4+SUMIF(AV161:AV164,"&lt;0")*Cadeirante/30*GT$4</f>
        <v>0</v>
      </c>
      <c r="GU161" s="104">
        <f>SUMIF(AX161:AX164,"&lt;0")*Cadeirante/30*GU$4+SUMIF(AZ161:AZ164,"&lt;0")*Cadeirante/30*GU$4</f>
        <v>0</v>
      </c>
      <c r="GV161" s="104">
        <f>SUMIF(BB161:BB164,"&lt;0")*Cadeirante/30*GV$4+SUMIF(BD161:BD164,"&lt;0")*Cadeirante/30*GV$4</f>
        <v>0</v>
      </c>
      <c r="GW161" s="104">
        <f>SUMIF(BF161:BF164,"&lt;0")*Cadeirante/30*GW$4+SUMIF(BH161:BH164,"&lt;0")*Cadeirante/30*GW$4</f>
        <v>0</v>
      </c>
      <c r="GX161" s="104">
        <f>SUMIF(BJ161:BJ164,"&lt;0")*Cadeirante/30*GX$4+SUMIF(BL161:BL164,"&lt;0")*Cadeirante/30*GX$4</f>
        <v>0</v>
      </c>
      <c r="GY161" s="104">
        <f>SUMIF(BN161:BN164,"&lt;0")*Cadeirante/30*GY$4+SUMIF(BP161:BP164,"&lt;0")*Cadeirante/30*GY$4</f>
        <v>0</v>
      </c>
      <c r="GZ161" s="104">
        <f>SUMIF(BR161:BR164,"&lt;0")*Cadeirante/30*GZ$4+SUMIF(BT161:BT164,"&lt;0")*Cadeirante/30*GZ$4</f>
        <v>0</v>
      </c>
      <c r="HA161" s="104">
        <f>SUMIF(BV161:BV164,"&lt;0")*Cadeirante/30*HA$4+SUMIF(BX161:BX164,"&lt;0")*Cadeirante/30*HA$4</f>
        <v>0</v>
      </c>
      <c r="HB161" s="104">
        <f>SUMIF(BZ161:BZ164,"&lt;0")*Cadeirante/30*HB$4+SUMIF(CB161:CB164,"&lt;0")*Cadeirante/30*HB$4</f>
        <v>0</v>
      </c>
      <c r="HC161" s="104">
        <f>SUMIF(CD161:CD164,"&lt;0")*Cadeirante/30*HC$4+SUMIF(CF161:CF164,"&lt;0")*Cadeirante/30*HC$4</f>
        <v>0</v>
      </c>
      <c r="HD161" s="104">
        <f>SUMIF(CH161:CH164,"&lt;0")*Cadeirante/30*HD$4+SUMIF(CJ161:CJ164,"&lt;0")*Cadeirante/30*HD$4</f>
        <v>0</v>
      </c>
      <c r="HE161" s="104">
        <f>SUMIF(CL161:CL164,"&lt;0")*Cadeirante/30*HE$4+SUMIF(CN161:CN164,"&lt;0")*Cadeirante/30*HE$4</f>
        <v>0</v>
      </c>
      <c r="HF161" s="104">
        <f>SUMIF(CP161:CP164,"&lt;0")*Cadeirante/30*HF$4+SUMIF(CR161:CR164,"&lt;0")*Cadeirante/30*HF$4</f>
        <v>0</v>
      </c>
      <c r="HG161" s="104">
        <f>SUMIF(CT161:CT164,"&lt;0")*Cadeirante/30*HG$4+SUMIF(CV161:CV164,"&lt;0")*Cadeirante/30*HG$4</f>
        <v>0</v>
      </c>
      <c r="HH161" s="104">
        <f>SUMIF(CX161:CX164,"&lt;0")*Cadeirante/30*HH$4+SUMIF(CZ161:CZ164,"&lt;0")*Cadeirante/30*HH$4</f>
        <v>0</v>
      </c>
      <c r="HI161" s="104">
        <f>SUMIF(DB161:DB164,"&lt;0")*Cadeirante/30*HI$4+SUMIF(DD161:DD164,"&lt;0")*Cadeirante/30*HI$4</f>
        <v>0</v>
      </c>
      <c r="HJ161" s="104">
        <f>SUMIF(DF161:DF164,"&lt;0")*Cadeirante/30*HJ$4+SUMIF(DH161:DH164,"&lt;0")*Cadeirante/30*HJ$4</f>
        <v>0</v>
      </c>
      <c r="HK161" s="104">
        <f>SUMIF(DJ161:DJ164,"&lt;0")*Cadeirante/30*HK$4+SUMIF(DL161:DL164,"&lt;0")*Cadeirante/30*HK$4</f>
        <v>0</v>
      </c>
      <c r="HL161" s="104">
        <f>SUMIF(DN161:DN164,"&lt;0")*Cadeirante/30*HL$4+SUMIF(DP161:DP164,"&lt;0")*Cadeirante/30*HL$4</f>
        <v>0</v>
      </c>
      <c r="HM161" s="104">
        <f>SUMIF(DR161:DR164,"&lt;0")*Cadeirante/30*HM$4+SUMIF(DT161:DT164,"&lt;0")*Cadeirante/30*HM$4</f>
        <v>0</v>
      </c>
      <c r="HN161" s="104">
        <f>SUMIF(DV161:DV164,"&lt;0")*Cadeirante/30*HN$4+SUMIF(DX161:DX164,"&lt;0")*Cadeirante/30*HN$4</f>
        <v>0</v>
      </c>
      <c r="HO161" s="104">
        <f>SUMIF(DZ161:DZ164,"&lt;0")*Cadeirante/30*HO$4+SUMIF(EB161:EB164,"&lt;0")*Cadeirante/30*HO$4</f>
        <v>0</v>
      </c>
      <c r="HP161" s="104">
        <f>SUMIF(ED161:ED164,"&lt;0")*Cadeirante/30*HP$4+SUMIF(EF161:EF164,"&lt;0")*Cadeirante/30*HP$4</f>
        <v>0</v>
      </c>
      <c r="HQ161" s="64"/>
      <c r="HR161" s="64"/>
      <c r="HS161" s="64"/>
      <c r="HT161" s="64"/>
      <c r="HU161" s="64"/>
      <c r="HV161" s="64"/>
      <c r="HW161" s="176">
        <v>17629.309999999998</v>
      </c>
      <c r="HX161" s="64"/>
      <c r="HY161" s="280">
        <f>IF(ISTEXT(EM161), VALUE(EM161), EM161)</f>
        <v>0</v>
      </c>
      <c r="HZ161" s="280">
        <f>IF(ISTEXT(EN161), VALUE(EN161), EN161)</f>
        <v>0</v>
      </c>
      <c r="IA161" s="280">
        <f>IF(ISTEXT(EO161), VALUE(EO161), EO161)</f>
        <v>0</v>
      </c>
      <c r="IB161" s="64" t="b">
        <f>HW161=FE161</f>
        <v>0</v>
      </c>
      <c r="IC161" s="64"/>
    </row>
    <row r="162" spans="1:237" s="106" customFormat="1" ht="22.5" customHeight="1" x14ac:dyDescent="0.25">
      <c r="A162" s="368" t="s">
        <v>3318</v>
      </c>
      <c r="B162" s="369" t="s">
        <v>3319</v>
      </c>
      <c r="C162" s="370" t="s">
        <v>3191</v>
      </c>
      <c r="D162" s="371" t="s">
        <v>3320</v>
      </c>
      <c r="E162" s="371" t="s">
        <v>3321</v>
      </c>
      <c r="F162" s="372" t="s">
        <v>3181</v>
      </c>
      <c r="G162" s="372" t="s">
        <v>3182</v>
      </c>
      <c r="H162" s="373" t="s">
        <v>1362</v>
      </c>
      <c r="I162" s="374" t="s">
        <v>1362</v>
      </c>
      <c r="J162" s="421" t="s">
        <v>3183</v>
      </c>
      <c r="K162" s="421" t="s">
        <v>3185</v>
      </c>
      <c r="L162" s="329">
        <f>CONTINUA!BV162</f>
        <v>0</v>
      </c>
      <c r="M162" s="329">
        <f>CONTINUA!BW162</f>
        <v>0</v>
      </c>
      <c r="N162" s="657"/>
      <c r="O162" s="658" t="s">
        <v>3357</v>
      </c>
      <c r="P162" s="659">
        <v>0</v>
      </c>
      <c r="Q162" s="400">
        <v>28</v>
      </c>
      <c r="R162" s="401"/>
      <c r="S162" s="400"/>
      <c r="T162" s="401"/>
      <c r="U162" s="400"/>
      <c r="V162" s="401"/>
      <c r="W162" s="400"/>
      <c r="X162" s="401"/>
      <c r="Y162" s="400"/>
      <c r="Z162" s="401"/>
      <c r="AA162" s="400"/>
      <c r="AB162" s="401"/>
      <c r="AC162" s="400"/>
      <c r="AD162" s="401"/>
      <c r="AE162" s="400"/>
      <c r="AF162" s="401"/>
      <c r="AG162" s="400"/>
      <c r="AH162" s="401"/>
      <c r="AI162" s="400"/>
      <c r="AJ162" s="401"/>
      <c r="AK162" s="400">
        <v>-1</v>
      </c>
      <c r="AL162" s="401"/>
      <c r="AM162" s="400"/>
      <c r="AN162" s="401"/>
      <c r="AO162" s="400">
        <v>1</v>
      </c>
      <c r="AP162" s="401"/>
      <c r="AQ162" s="400"/>
      <c r="AR162" s="401"/>
      <c r="AS162" s="400"/>
      <c r="AT162" s="401"/>
      <c r="AU162" s="400"/>
      <c r="AV162" s="401"/>
      <c r="AW162" s="400"/>
      <c r="AX162" s="401"/>
      <c r="AY162" s="400"/>
      <c r="AZ162" s="401"/>
      <c r="BA162" s="400"/>
      <c r="BB162" s="401"/>
      <c r="BC162" s="400"/>
      <c r="BD162" s="401"/>
      <c r="BE162" s="400"/>
      <c r="BF162" s="401"/>
      <c r="BG162" s="400"/>
      <c r="BH162" s="401"/>
      <c r="BI162" s="400"/>
      <c r="BJ162" s="401"/>
      <c r="BK162" s="400"/>
      <c r="BL162" s="401"/>
      <c r="BM162" s="400"/>
      <c r="BN162" s="401"/>
      <c r="BO162" s="400"/>
      <c r="BP162" s="401"/>
      <c r="BQ162" s="400"/>
      <c r="BR162" s="401"/>
      <c r="BS162" s="400"/>
      <c r="BT162" s="401"/>
      <c r="BU162" s="400"/>
      <c r="BV162" s="401"/>
      <c r="BW162" s="400"/>
      <c r="BX162" s="401"/>
      <c r="BY162" s="400"/>
      <c r="BZ162" s="401"/>
      <c r="CA162" s="400"/>
      <c r="CB162" s="401"/>
      <c r="CC162" s="400">
        <v>1</v>
      </c>
      <c r="CD162" s="401"/>
      <c r="CE162" s="400"/>
      <c r="CF162" s="401"/>
      <c r="CG162" s="400"/>
      <c r="CH162" s="401"/>
      <c r="CI162" s="400"/>
      <c r="CJ162" s="401"/>
      <c r="CK162" s="400"/>
      <c r="CL162" s="401"/>
      <c r="CM162" s="400"/>
      <c r="CN162" s="401"/>
      <c r="CO162" s="400"/>
      <c r="CP162" s="401"/>
      <c r="CQ162" s="400"/>
      <c r="CR162" s="401"/>
      <c r="CS162" s="400"/>
      <c r="CT162" s="401"/>
      <c r="CU162" s="400"/>
      <c r="CV162" s="401"/>
      <c r="CW162" s="400"/>
      <c r="CX162" s="401"/>
      <c r="CY162" s="400"/>
      <c r="CZ162" s="401"/>
      <c r="DA162" s="400">
        <v>-1</v>
      </c>
      <c r="DB162" s="401"/>
      <c r="DC162" s="400"/>
      <c r="DD162" s="401"/>
      <c r="DE162" s="400"/>
      <c r="DF162" s="401"/>
      <c r="DG162" s="400"/>
      <c r="DH162" s="401"/>
      <c r="DI162" s="400"/>
      <c r="DJ162" s="401"/>
      <c r="DK162" s="400"/>
      <c r="DL162" s="401"/>
      <c r="DM162" s="400"/>
      <c r="DN162" s="401"/>
      <c r="DO162" s="400"/>
      <c r="DP162" s="401"/>
      <c r="DQ162" s="400"/>
      <c r="DR162" s="401"/>
      <c r="DS162" s="400"/>
      <c r="DT162" s="401"/>
      <c r="DU162" s="400"/>
      <c r="DV162" s="401"/>
      <c r="DW162" s="400"/>
      <c r="DX162" s="401"/>
      <c r="DY162" s="400"/>
      <c r="DZ162" s="401"/>
      <c r="EA162" s="400"/>
      <c r="EB162" s="401"/>
      <c r="EC162" s="400"/>
      <c r="ED162" s="401"/>
      <c r="EE162" s="400"/>
      <c r="EF162" s="401"/>
      <c r="EG162" s="400"/>
      <c r="EH162" s="401"/>
      <c r="EI162" s="400"/>
      <c r="EJ162" s="447"/>
      <c r="EK162" s="511"/>
      <c r="EL162" s="514"/>
      <c r="EM162" s="448"/>
      <c r="EN162" s="344"/>
      <c r="EO162" s="345"/>
      <c r="EP162" s="171">
        <f t="shared" si="168"/>
        <v>28</v>
      </c>
      <c r="EQ162" s="171">
        <f t="shared" si="169"/>
        <v>0</v>
      </c>
      <c r="ER162" s="171">
        <f t="shared" si="170"/>
        <v>0</v>
      </c>
      <c r="ES162" s="171">
        <f t="shared" si="171"/>
        <v>0</v>
      </c>
      <c r="ET162" s="171">
        <f t="shared" si="172"/>
        <v>0</v>
      </c>
      <c r="EU162" s="171">
        <f t="shared" si="173"/>
        <v>0</v>
      </c>
      <c r="EV162" s="172">
        <f t="shared" si="174"/>
        <v>28</v>
      </c>
      <c r="EW162" s="173"/>
      <c r="EX162" s="248">
        <f t="shared" si="196"/>
        <v>0</v>
      </c>
      <c r="EY162" s="174">
        <f>(L162*regular)+(M162*Cadeirantee)</f>
        <v>0</v>
      </c>
      <c r="EZ162" s="249">
        <f>SUMIF(FG162:GJ162,"&gt;0")</f>
        <v>0</v>
      </c>
      <c r="FA162" s="249">
        <f>SUMIF(FG162:GJ162,"&lt;0")+SUMIF(GN162:HP162,"&lt;0")</f>
        <v>0</v>
      </c>
      <c r="FB162" s="174">
        <v>0</v>
      </c>
      <c r="FC162" s="126">
        <f>N162*km*'VALORES TABELA'!$B$13</f>
        <v>0</v>
      </c>
      <c r="FD162" s="250">
        <f t="shared" ref="FD162:FD165" si="197">GL162</f>
        <v>0</v>
      </c>
      <c r="FE162" s="105"/>
      <c r="FF162" s="119"/>
      <c r="FG162" s="119"/>
      <c r="FH162" s="119"/>
      <c r="FI162" s="119"/>
      <c r="FJ162" s="119"/>
      <c r="FK162" s="119"/>
      <c r="FL162" s="119"/>
      <c r="FM162" s="119"/>
      <c r="FN162" s="119"/>
      <c r="FO162" s="119"/>
      <c r="FP162" s="119"/>
      <c r="FQ162" s="119"/>
      <c r="FR162" s="119"/>
      <c r="FS162" s="119"/>
      <c r="FT162" s="119"/>
      <c r="FU162" s="119"/>
      <c r="FV162" s="119"/>
      <c r="FW162" s="119"/>
      <c r="FX162" s="119"/>
      <c r="FY162" s="119"/>
      <c r="FZ162" s="119"/>
      <c r="GA162" s="119"/>
      <c r="GB162" s="119"/>
      <c r="GC162" s="119"/>
      <c r="GD162" s="119"/>
      <c r="GE162" s="119"/>
      <c r="GF162" s="119"/>
      <c r="GG162" s="119"/>
      <c r="GH162" s="119"/>
      <c r="GI162" s="119"/>
      <c r="GJ162" s="119"/>
      <c r="GK162" s="251"/>
      <c r="GL162" s="103">
        <f t="shared" si="175"/>
        <v>0</v>
      </c>
      <c r="GM162" s="124"/>
      <c r="GN162" s="104"/>
      <c r="GO162" s="104"/>
      <c r="GP162" s="104"/>
      <c r="GQ162" s="104"/>
      <c r="GR162" s="104"/>
      <c r="GS162" s="104"/>
      <c r="GT162" s="104"/>
      <c r="GU162" s="104"/>
      <c r="GV162" s="104"/>
      <c r="GW162" s="104"/>
      <c r="GX162" s="104"/>
      <c r="GY162" s="104"/>
      <c r="GZ162" s="104"/>
      <c r="HA162" s="104"/>
      <c r="HB162" s="104"/>
      <c r="HC162" s="104"/>
      <c r="HD162" s="104"/>
      <c r="HE162" s="104"/>
      <c r="HF162" s="104"/>
      <c r="HG162" s="104"/>
      <c r="HH162" s="104"/>
      <c r="HI162" s="104"/>
      <c r="HJ162" s="104"/>
      <c r="HK162" s="104"/>
      <c r="HL162" s="104"/>
      <c r="HM162" s="104"/>
      <c r="HN162" s="104"/>
      <c r="HO162" s="104"/>
      <c r="HP162" s="104"/>
      <c r="HQ162" s="64"/>
      <c r="HR162" s="64"/>
      <c r="HS162" s="64"/>
      <c r="HT162" s="64"/>
      <c r="HU162" s="64"/>
      <c r="HV162" s="64"/>
      <c r="HW162" s="105"/>
      <c r="HX162" s="64"/>
      <c r="HY162" s="280">
        <f t="shared" ref="HY162:HY165" si="198">IF(ISTEXT(EM162), VALUE(EM162), EM162)</f>
        <v>0</v>
      </c>
      <c r="HZ162" s="280">
        <f t="shared" ref="HZ162:HZ165" si="199">IF(ISTEXT(EN162), VALUE(EN162), EN162)</f>
        <v>0</v>
      </c>
      <c r="IA162" s="280">
        <f t="shared" ref="IA162:IA165" si="200">IF(ISTEXT(EO162), VALUE(EO162), EO162)</f>
        <v>0</v>
      </c>
      <c r="IB162" s="64"/>
      <c r="IC162" s="64"/>
    </row>
    <row r="163" spans="1:237" s="106" customFormat="1" ht="22.5" customHeight="1" x14ac:dyDescent="0.25">
      <c r="A163" s="368" t="s">
        <v>3318</v>
      </c>
      <c r="B163" s="369" t="s">
        <v>3319</v>
      </c>
      <c r="C163" s="375" t="s">
        <v>3191</v>
      </c>
      <c r="D163" s="371" t="s">
        <v>3320</v>
      </c>
      <c r="E163" s="371" t="s">
        <v>3321</v>
      </c>
      <c r="F163" s="376" t="s">
        <v>3181</v>
      </c>
      <c r="G163" s="376" t="s">
        <v>3182</v>
      </c>
      <c r="H163" s="373" t="s">
        <v>1362</v>
      </c>
      <c r="I163" s="374" t="s">
        <v>1362</v>
      </c>
      <c r="J163" s="421" t="s">
        <v>3183</v>
      </c>
      <c r="K163" s="422" t="s">
        <v>3186</v>
      </c>
      <c r="L163" s="329">
        <f>CONTINUA!BV163</f>
        <v>0</v>
      </c>
      <c r="M163" s="329">
        <f>CONTINUA!BW163</f>
        <v>0</v>
      </c>
      <c r="N163" s="657"/>
      <c r="O163" s="658" t="s">
        <v>3357</v>
      </c>
      <c r="P163" s="659">
        <v>0</v>
      </c>
      <c r="Q163" s="400"/>
      <c r="R163" s="401"/>
      <c r="S163" s="400"/>
      <c r="T163" s="401"/>
      <c r="U163" s="400"/>
      <c r="V163" s="401"/>
      <c r="W163" s="400"/>
      <c r="X163" s="401"/>
      <c r="Y163" s="400"/>
      <c r="Z163" s="401"/>
      <c r="AA163" s="400"/>
      <c r="AB163" s="401"/>
      <c r="AC163" s="400"/>
      <c r="AD163" s="401"/>
      <c r="AE163" s="400"/>
      <c r="AF163" s="401"/>
      <c r="AG163" s="400"/>
      <c r="AH163" s="401"/>
      <c r="AI163" s="400"/>
      <c r="AJ163" s="401"/>
      <c r="AK163" s="400"/>
      <c r="AL163" s="401"/>
      <c r="AM163" s="400"/>
      <c r="AN163" s="401"/>
      <c r="AO163" s="400"/>
      <c r="AP163" s="401"/>
      <c r="AQ163" s="400"/>
      <c r="AR163" s="401"/>
      <c r="AS163" s="400"/>
      <c r="AT163" s="401"/>
      <c r="AU163" s="400"/>
      <c r="AV163" s="401"/>
      <c r="AW163" s="400"/>
      <c r="AX163" s="401"/>
      <c r="AY163" s="400"/>
      <c r="AZ163" s="401"/>
      <c r="BA163" s="400"/>
      <c r="BB163" s="401"/>
      <c r="BC163" s="400"/>
      <c r="BD163" s="401"/>
      <c r="BE163" s="400"/>
      <c r="BF163" s="401"/>
      <c r="BG163" s="400"/>
      <c r="BH163" s="401"/>
      <c r="BI163" s="400"/>
      <c r="BJ163" s="401"/>
      <c r="BK163" s="400"/>
      <c r="BL163" s="401"/>
      <c r="BM163" s="400"/>
      <c r="BN163" s="401"/>
      <c r="BO163" s="400"/>
      <c r="BP163" s="401"/>
      <c r="BQ163" s="400"/>
      <c r="BR163" s="401"/>
      <c r="BS163" s="400"/>
      <c r="BT163" s="401"/>
      <c r="BU163" s="400"/>
      <c r="BV163" s="401"/>
      <c r="BW163" s="400"/>
      <c r="BX163" s="401"/>
      <c r="BY163" s="400"/>
      <c r="BZ163" s="401"/>
      <c r="CA163" s="400"/>
      <c r="CB163" s="401"/>
      <c r="CC163" s="400"/>
      <c r="CD163" s="401"/>
      <c r="CE163" s="400"/>
      <c r="CF163" s="401"/>
      <c r="CG163" s="400"/>
      <c r="CH163" s="401"/>
      <c r="CI163" s="400"/>
      <c r="CJ163" s="401"/>
      <c r="CK163" s="400"/>
      <c r="CL163" s="401"/>
      <c r="CM163" s="400"/>
      <c r="CN163" s="401"/>
      <c r="CO163" s="400"/>
      <c r="CP163" s="401"/>
      <c r="CQ163" s="400"/>
      <c r="CR163" s="401"/>
      <c r="CS163" s="400"/>
      <c r="CT163" s="401"/>
      <c r="CU163" s="400"/>
      <c r="CV163" s="401"/>
      <c r="CW163" s="400"/>
      <c r="CX163" s="401"/>
      <c r="CY163" s="400"/>
      <c r="CZ163" s="401"/>
      <c r="DA163" s="400"/>
      <c r="DB163" s="401"/>
      <c r="DC163" s="400"/>
      <c r="DD163" s="401"/>
      <c r="DE163" s="400"/>
      <c r="DF163" s="401"/>
      <c r="DG163" s="400"/>
      <c r="DH163" s="401"/>
      <c r="DI163" s="400"/>
      <c r="DJ163" s="401"/>
      <c r="DK163" s="400"/>
      <c r="DL163" s="401"/>
      <c r="DM163" s="400"/>
      <c r="DN163" s="401"/>
      <c r="DO163" s="400"/>
      <c r="DP163" s="401"/>
      <c r="DQ163" s="400"/>
      <c r="DR163" s="401"/>
      <c r="DS163" s="400"/>
      <c r="DT163" s="401"/>
      <c r="DU163" s="400"/>
      <c r="DV163" s="401"/>
      <c r="DW163" s="400"/>
      <c r="DX163" s="401"/>
      <c r="DY163" s="400"/>
      <c r="DZ163" s="401"/>
      <c r="EA163" s="400"/>
      <c r="EB163" s="401"/>
      <c r="EC163" s="400"/>
      <c r="ED163" s="401"/>
      <c r="EE163" s="400"/>
      <c r="EF163" s="401"/>
      <c r="EG163" s="400"/>
      <c r="EH163" s="401"/>
      <c r="EI163" s="400"/>
      <c r="EJ163" s="447"/>
      <c r="EK163" s="511"/>
      <c r="EL163" s="514"/>
      <c r="EM163" s="448"/>
      <c r="EN163" s="344"/>
      <c r="EO163" s="345"/>
      <c r="EP163" s="171">
        <f t="shared" si="168"/>
        <v>0</v>
      </c>
      <c r="EQ163" s="171">
        <f t="shared" si="169"/>
        <v>0</v>
      </c>
      <c r="ER163" s="171">
        <f t="shared" si="170"/>
        <v>0</v>
      </c>
      <c r="ES163" s="171">
        <f t="shared" si="171"/>
        <v>0</v>
      </c>
      <c r="ET163" s="171">
        <f t="shared" si="172"/>
        <v>0</v>
      </c>
      <c r="EU163" s="171">
        <f t="shared" si="173"/>
        <v>0</v>
      </c>
      <c r="EV163" s="172">
        <f t="shared" si="174"/>
        <v>0</v>
      </c>
      <c r="EW163" s="125"/>
      <c r="EX163" s="248">
        <f t="shared" si="196"/>
        <v>0</v>
      </c>
      <c r="EY163" s="174">
        <f>(L163*regular)+(M163*Cadeirantee)</f>
        <v>0</v>
      </c>
      <c r="EZ163" s="249">
        <f>SUMIF(FG163:GJ163,"&gt;0")</f>
        <v>0</v>
      </c>
      <c r="FA163" s="249">
        <f>SUMIF(FG163:GJ163,"&lt;0")+SUMIF(GN163:HP163,"&lt;0")</f>
        <v>0</v>
      </c>
      <c r="FB163" s="174">
        <v>0</v>
      </c>
      <c r="FC163" s="126">
        <f>N163*km*'VALORES TABELA'!$B$13</f>
        <v>0</v>
      </c>
      <c r="FD163" s="250">
        <f t="shared" si="197"/>
        <v>0</v>
      </c>
      <c r="FE163" s="105"/>
      <c r="FF163" s="108"/>
      <c r="FG163" s="108"/>
      <c r="FH163" s="108"/>
      <c r="FI163" s="108"/>
      <c r="FJ163" s="108"/>
      <c r="FK163" s="108"/>
      <c r="FL163" s="108"/>
      <c r="FM163" s="108"/>
      <c r="FN163" s="108"/>
      <c r="FO163" s="108"/>
      <c r="FP163" s="108"/>
      <c r="FQ163" s="108"/>
      <c r="FR163" s="108"/>
      <c r="FS163" s="108"/>
      <c r="FT163" s="108"/>
      <c r="FU163" s="108"/>
      <c r="FV163" s="108"/>
      <c r="FW163" s="108"/>
      <c r="FX163" s="108"/>
      <c r="FY163" s="108"/>
      <c r="FZ163" s="108"/>
      <c r="GA163" s="108"/>
      <c r="GB163" s="108"/>
      <c r="GC163" s="108"/>
      <c r="GD163" s="108"/>
      <c r="GE163" s="108"/>
      <c r="GF163" s="108"/>
      <c r="GG163" s="108"/>
      <c r="GH163" s="108"/>
      <c r="GI163" s="108"/>
      <c r="GJ163" s="108"/>
      <c r="GK163" s="251"/>
      <c r="GL163" s="103">
        <f t="shared" si="175"/>
        <v>0</v>
      </c>
      <c r="GM163" s="124"/>
      <c r="GN163" s="104"/>
      <c r="GO163" s="104"/>
      <c r="GP163" s="104"/>
      <c r="GQ163" s="104"/>
      <c r="GR163" s="104"/>
      <c r="GS163" s="104"/>
      <c r="GT163" s="104"/>
      <c r="GU163" s="104"/>
      <c r="GV163" s="104"/>
      <c r="GW163" s="104"/>
      <c r="GX163" s="104"/>
      <c r="GY163" s="104"/>
      <c r="GZ163" s="104"/>
      <c r="HA163" s="104"/>
      <c r="HB163" s="104"/>
      <c r="HC163" s="104"/>
      <c r="HD163" s="104"/>
      <c r="HE163" s="104"/>
      <c r="HF163" s="104"/>
      <c r="HG163" s="104"/>
      <c r="HH163" s="104"/>
      <c r="HI163" s="104"/>
      <c r="HJ163" s="104"/>
      <c r="HK163" s="104"/>
      <c r="HL163" s="104"/>
      <c r="HM163" s="104"/>
      <c r="HN163" s="104"/>
      <c r="HO163" s="104"/>
      <c r="HP163" s="104"/>
      <c r="HQ163" s="64"/>
      <c r="HR163" s="64"/>
      <c r="HS163" s="64"/>
      <c r="HT163" s="64"/>
      <c r="HU163" s="64"/>
      <c r="HV163" s="64"/>
      <c r="HW163" s="105"/>
      <c r="HX163" s="64"/>
      <c r="HY163" s="280">
        <f t="shared" si="198"/>
        <v>0</v>
      </c>
      <c r="HZ163" s="280">
        <f t="shared" si="199"/>
        <v>0</v>
      </c>
      <c r="IA163" s="280">
        <f t="shared" si="200"/>
        <v>0</v>
      </c>
      <c r="IB163" s="64"/>
      <c r="IC163" s="64"/>
    </row>
    <row r="164" spans="1:237" s="106" customFormat="1" ht="22.5" customHeight="1" x14ac:dyDescent="0.25">
      <c r="A164" s="368" t="s">
        <v>3318</v>
      </c>
      <c r="B164" s="369" t="s">
        <v>3319</v>
      </c>
      <c r="C164" s="375" t="s">
        <v>3191</v>
      </c>
      <c r="D164" s="371" t="s">
        <v>3320</v>
      </c>
      <c r="E164" s="371" t="s">
        <v>3321</v>
      </c>
      <c r="F164" s="376" t="s">
        <v>3181</v>
      </c>
      <c r="G164" s="376" t="s">
        <v>3182</v>
      </c>
      <c r="H164" s="373" t="s">
        <v>1362</v>
      </c>
      <c r="I164" s="374" t="s">
        <v>1362</v>
      </c>
      <c r="J164" s="421" t="s">
        <v>3183</v>
      </c>
      <c r="K164" s="423" t="s">
        <v>3187</v>
      </c>
      <c r="L164" s="329">
        <f>CONTINUA!BV164</f>
        <v>0</v>
      </c>
      <c r="M164" s="329">
        <f>CONTINUA!BW164</f>
        <v>0</v>
      </c>
      <c r="N164" s="657"/>
      <c r="O164" s="658" t="s">
        <v>3357</v>
      </c>
      <c r="P164" s="659">
        <v>0</v>
      </c>
      <c r="Q164" s="400"/>
      <c r="R164" s="401"/>
      <c r="S164" s="400"/>
      <c r="T164" s="401"/>
      <c r="U164" s="400"/>
      <c r="V164" s="401"/>
      <c r="W164" s="400"/>
      <c r="X164" s="401"/>
      <c r="Y164" s="400"/>
      <c r="Z164" s="401"/>
      <c r="AA164" s="400"/>
      <c r="AB164" s="401"/>
      <c r="AC164" s="400"/>
      <c r="AD164" s="401"/>
      <c r="AE164" s="400"/>
      <c r="AF164" s="401"/>
      <c r="AG164" s="400"/>
      <c r="AH164" s="401"/>
      <c r="AI164" s="400"/>
      <c r="AJ164" s="401"/>
      <c r="AK164" s="400"/>
      <c r="AL164" s="401"/>
      <c r="AM164" s="400"/>
      <c r="AN164" s="401"/>
      <c r="AO164" s="400"/>
      <c r="AP164" s="401"/>
      <c r="AQ164" s="400"/>
      <c r="AR164" s="401"/>
      <c r="AS164" s="400"/>
      <c r="AT164" s="401"/>
      <c r="AU164" s="400"/>
      <c r="AV164" s="401"/>
      <c r="AW164" s="400"/>
      <c r="AX164" s="401"/>
      <c r="AY164" s="400"/>
      <c r="AZ164" s="401"/>
      <c r="BA164" s="400"/>
      <c r="BB164" s="401"/>
      <c r="BC164" s="400"/>
      <c r="BD164" s="401"/>
      <c r="BE164" s="400"/>
      <c r="BF164" s="401"/>
      <c r="BG164" s="400"/>
      <c r="BH164" s="401"/>
      <c r="BI164" s="400"/>
      <c r="BJ164" s="401"/>
      <c r="BK164" s="400"/>
      <c r="BL164" s="401"/>
      <c r="BM164" s="400"/>
      <c r="BN164" s="401"/>
      <c r="BO164" s="400"/>
      <c r="BP164" s="401"/>
      <c r="BQ164" s="400"/>
      <c r="BR164" s="401"/>
      <c r="BS164" s="400"/>
      <c r="BT164" s="401"/>
      <c r="BU164" s="400"/>
      <c r="BV164" s="401"/>
      <c r="BW164" s="400"/>
      <c r="BX164" s="401"/>
      <c r="BY164" s="400"/>
      <c r="BZ164" s="401"/>
      <c r="CA164" s="400"/>
      <c r="CB164" s="401"/>
      <c r="CC164" s="400"/>
      <c r="CD164" s="401"/>
      <c r="CE164" s="400"/>
      <c r="CF164" s="401"/>
      <c r="CG164" s="400"/>
      <c r="CH164" s="401"/>
      <c r="CI164" s="400"/>
      <c r="CJ164" s="401"/>
      <c r="CK164" s="400"/>
      <c r="CL164" s="401"/>
      <c r="CM164" s="400"/>
      <c r="CN164" s="401"/>
      <c r="CO164" s="400"/>
      <c r="CP164" s="401"/>
      <c r="CQ164" s="400"/>
      <c r="CR164" s="401"/>
      <c r="CS164" s="400"/>
      <c r="CT164" s="401"/>
      <c r="CU164" s="400"/>
      <c r="CV164" s="401"/>
      <c r="CW164" s="400"/>
      <c r="CX164" s="401"/>
      <c r="CY164" s="400"/>
      <c r="CZ164" s="401"/>
      <c r="DA164" s="400"/>
      <c r="DB164" s="401"/>
      <c r="DC164" s="400"/>
      <c r="DD164" s="401"/>
      <c r="DE164" s="400"/>
      <c r="DF164" s="401"/>
      <c r="DG164" s="400"/>
      <c r="DH164" s="401"/>
      <c r="DI164" s="400"/>
      <c r="DJ164" s="401"/>
      <c r="DK164" s="400"/>
      <c r="DL164" s="401"/>
      <c r="DM164" s="400"/>
      <c r="DN164" s="401"/>
      <c r="DO164" s="400"/>
      <c r="DP164" s="401"/>
      <c r="DQ164" s="400"/>
      <c r="DR164" s="401"/>
      <c r="DS164" s="400"/>
      <c r="DT164" s="401"/>
      <c r="DU164" s="400"/>
      <c r="DV164" s="401"/>
      <c r="DW164" s="400"/>
      <c r="DX164" s="401"/>
      <c r="DY164" s="400"/>
      <c r="DZ164" s="401"/>
      <c r="EA164" s="400"/>
      <c r="EB164" s="401"/>
      <c r="EC164" s="400"/>
      <c r="ED164" s="401"/>
      <c r="EE164" s="400"/>
      <c r="EF164" s="401"/>
      <c r="EG164" s="400"/>
      <c r="EH164" s="401"/>
      <c r="EI164" s="400"/>
      <c r="EJ164" s="447"/>
      <c r="EK164" s="511"/>
      <c r="EL164" s="514"/>
      <c r="EM164" s="448"/>
      <c r="EN164" s="344"/>
      <c r="EO164" s="345"/>
      <c r="EP164" s="171">
        <f t="shared" si="168"/>
        <v>0</v>
      </c>
      <c r="EQ164" s="171">
        <f t="shared" si="169"/>
        <v>0</v>
      </c>
      <c r="ER164" s="171">
        <f t="shared" si="170"/>
        <v>0</v>
      </c>
      <c r="ES164" s="171">
        <f t="shared" si="171"/>
        <v>0</v>
      </c>
      <c r="ET164" s="171">
        <f t="shared" si="172"/>
        <v>0</v>
      </c>
      <c r="EU164" s="171">
        <f t="shared" si="173"/>
        <v>0</v>
      </c>
      <c r="EV164" s="172">
        <f t="shared" si="174"/>
        <v>0</v>
      </c>
      <c r="EW164" s="127"/>
      <c r="EX164" s="248">
        <f t="shared" si="196"/>
        <v>0</v>
      </c>
      <c r="EY164" s="174">
        <f>(L164*regular)+(M164*Cadeirantee)</f>
        <v>0</v>
      </c>
      <c r="EZ164" s="249">
        <f>SUMIF(FG164:GJ164,"&gt;0")</f>
        <v>0</v>
      </c>
      <c r="FA164" s="249">
        <f>SUMIF(FG164:GJ164,"&lt;0")+SUMIF(GN164:HP164,"&lt;0")</f>
        <v>0</v>
      </c>
      <c r="FB164" s="174">
        <v>0</v>
      </c>
      <c r="FC164" s="126">
        <f>N164*km*'VALORES TABELA'!$B$13</f>
        <v>0</v>
      </c>
      <c r="FD164" s="250">
        <f t="shared" si="197"/>
        <v>0</v>
      </c>
      <c r="FE164" s="105"/>
      <c r="FF164" s="118"/>
      <c r="FG164" s="118"/>
      <c r="FH164" s="118"/>
      <c r="FI164" s="118"/>
      <c r="FJ164" s="118"/>
      <c r="FK164" s="118"/>
      <c r="FL164" s="118"/>
      <c r="FM164" s="118"/>
      <c r="FN164" s="118"/>
      <c r="FO164" s="118"/>
      <c r="FP164" s="118"/>
      <c r="FQ164" s="118"/>
      <c r="FR164" s="118"/>
      <c r="FS164" s="118"/>
      <c r="FT164" s="118"/>
      <c r="FU164" s="118"/>
      <c r="FV164" s="118"/>
      <c r="FW164" s="118"/>
      <c r="FX164" s="118"/>
      <c r="FY164" s="118"/>
      <c r="FZ164" s="118"/>
      <c r="GA164" s="118"/>
      <c r="GB164" s="118"/>
      <c r="GC164" s="118"/>
      <c r="GD164" s="118"/>
      <c r="GE164" s="118"/>
      <c r="GF164" s="118"/>
      <c r="GG164" s="118"/>
      <c r="GH164" s="118"/>
      <c r="GI164" s="118"/>
      <c r="GJ164" s="118"/>
      <c r="GK164" s="252"/>
      <c r="GL164" s="103">
        <f t="shared" si="175"/>
        <v>0</v>
      </c>
      <c r="GM164" s="124"/>
      <c r="GN164" s="104"/>
      <c r="GO164" s="104"/>
      <c r="GP164" s="104"/>
      <c r="GQ164" s="104"/>
      <c r="GR164" s="104"/>
      <c r="GS164" s="104"/>
      <c r="GT164" s="104"/>
      <c r="GU164" s="104"/>
      <c r="GV164" s="104"/>
      <c r="GW164" s="104"/>
      <c r="GX164" s="104"/>
      <c r="GY164" s="104"/>
      <c r="GZ164" s="104"/>
      <c r="HA164" s="104"/>
      <c r="HB164" s="104"/>
      <c r="HC164" s="104"/>
      <c r="HD164" s="104"/>
      <c r="HE164" s="104"/>
      <c r="HF164" s="104"/>
      <c r="HG164" s="104"/>
      <c r="HH164" s="104"/>
      <c r="HI164" s="104"/>
      <c r="HJ164" s="104"/>
      <c r="HK164" s="104"/>
      <c r="HL164" s="104"/>
      <c r="HM164" s="104"/>
      <c r="HN164" s="104"/>
      <c r="HO164" s="104"/>
      <c r="HP164" s="104"/>
      <c r="HQ164" s="64"/>
      <c r="HR164" s="65"/>
      <c r="HS164" s="65"/>
      <c r="HT164" s="65"/>
      <c r="HU164" s="65"/>
      <c r="HV164" s="65"/>
      <c r="HW164" s="105"/>
      <c r="HX164" s="65"/>
      <c r="HY164" s="280">
        <f t="shared" si="198"/>
        <v>0</v>
      </c>
      <c r="HZ164" s="280">
        <f t="shared" si="199"/>
        <v>0</v>
      </c>
      <c r="IA164" s="280">
        <f t="shared" si="200"/>
        <v>0</v>
      </c>
      <c r="IB164" s="65"/>
      <c r="IC164" s="65"/>
    </row>
    <row r="165" spans="1:237" s="106" customFormat="1" ht="22.5" customHeight="1" thickBot="1" x14ac:dyDescent="0.3">
      <c r="A165" s="377" t="s">
        <v>3318</v>
      </c>
      <c r="B165" s="378" t="s">
        <v>3319</v>
      </c>
      <c r="C165" s="379" t="s">
        <v>3191</v>
      </c>
      <c r="D165" s="380" t="s">
        <v>3320</v>
      </c>
      <c r="E165" s="380" t="s">
        <v>3321</v>
      </c>
      <c r="F165" s="381" t="s">
        <v>3181</v>
      </c>
      <c r="G165" s="381" t="s">
        <v>3182</v>
      </c>
      <c r="H165" s="382" t="s">
        <v>1362</v>
      </c>
      <c r="I165" s="383" t="s">
        <v>1362</v>
      </c>
      <c r="J165" s="421" t="s">
        <v>3183</v>
      </c>
      <c r="K165" s="424" t="s">
        <v>60</v>
      </c>
      <c r="L165" s="329">
        <f>CONTINUA!BV165</f>
        <v>0</v>
      </c>
      <c r="M165" s="329">
        <f>CONTINUA!BW165</f>
        <v>0</v>
      </c>
      <c r="N165" s="657"/>
      <c r="O165" s="658" t="s">
        <v>3357</v>
      </c>
      <c r="P165" s="659">
        <v>0</v>
      </c>
      <c r="Q165" s="400"/>
      <c r="R165" s="401"/>
      <c r="S165" s="400"/>
      <c r="T165" s="401"/>
      <c r="U165" s="400"/>
      <c r="V165" s="401"/>
      <c r="W165" s="400"/>
      <c r="X165" s="401"/>
      <c r="Y165" s="400"/>
      <c r="Z165" s="401"/>
      <c r="AA165" s="400"/>
      <c r="AB165" s="401"/>
      <c r="AC165" s="400"/>
      <c r="AD165" s="401"/>
      <c r="AE165" s="400"/>
      <c r="AF165" s="401"/>
      <c r="AG165" s="400"/>
      <c r="AH165" s="401"/>
      <c r="AI165" s="400"/>
      <c r="AJ165" s="401"/>
      <c r="AK165" s="400"/>
      <c r="AL165" s="401"/>
      <c r="AM165" s="400"/>
      <c r="AN165" s="401"/>
      <c r="AO165" s="400"/>
      <c r="AP165" s="401"/>
      <c r="AQ165" s="400"/>
      <c r="AR165" s="401"/>
      <c r="AS165" s="400"/>
      <c r="AT165" s="401"/>
      <c r="AU165" s="400"/>
      <c r="AV165" s="401"/>
      <c r="AW165" s="400"/>
      <c r="AX165" s="401"/>
      <c r="AY165" s="400"/>
      <c r="AZ165" s="401"/>
      <c r="BA165" s="400"/>
      <c r="BB165" s="401"/>
      <c r="BC165" s="400"/>
      <c r="BD165" s="401"/>
      <c r="BE165" s="400"/>
      <c r="BF165" s="401"/>
      <c r="BG165" s="400"/>
      <c r="BH165" s="401"/>
      <c r="BI165" s="400"/>
      <c r="BJ165" s="401"/>
      <c r="BK165" s="400"/>
      <c r="BL165" s="401"/>
      <c r="BM165" s="400"/>
      <c r="BN165" s="401"/>
      <c r="BO165" s="400"/>
      <c r="BP165" s="401"/>
      <c r="BQ165" s="400"/>
      <c r="BR165" s="401"/>
      <c r="BS165" s="400"/>
      <c r="BT165" s="401"/>
      <c r="BU165" s="400"/>
      <c r="BV165" s="401"/>
      <c r="BW165" s="400"/>
      <c r="BX165" s="401"/>
      <c r="BY165" s="400"/>
      <c r="BZ165" s="401"/>
      <c r="CA165" s="400"/>
      <c r="CB165" s="401"/>
      <c r="CC165" s="400"/>
      <c r="CD165" s="401"/>
      <c r="CE165" s="400"/>
      <c r="CF165" s="401"/>
      <c r="CG165" s="400"/>
      <c r="CH165" s="401"/>
      <c r="CI165" s="400"/>
      <c r="CJ165" s="401"/>
      <c r="CK165" s="400"/>
      <c r="CL165" s="401"/>
      <c r="CM165" s="400"/>
      <c r="CN165" s="401"/>
      <c r="CO165" s="400"/>
      <c r="CP165" s="401"/>
      <c r="CQ165" s="400"/>
      <c r="CR165" s="401"/>
      <c r="CS165" s="400"/>
      <c r="CT165" s="401"/>
      <c r="CU165" s="400"/>
      <c r="CV165" s="401"/>
      <c r="CW165" s="400"/>
      <c r="CX165" s="401"/>
      <c r="CY165" s="400"/>
      <c r="CZ165" s="401"/>
      <c r="DA165" s="400"/>
      <c r="DB165" s="401"/>
      <c r="DC165" s="400"/>
      <c r="DD165" s="401"/>
      <c r="DE165" s="400"/>
      <c r="DF165" s="401"/>
      <c r="DG165" s="400"/>
      <c r="DH165" s="401"/>
      <c r="DI165" s="400"/>
      <c r="DJ165" s="401"/>
      <c r="DK165" s="400"/>
      <c r="DL165" s="401"/>
      <c r="DM165" s="400"/>
      <c r="DN165" s="401"/>
      <c r="DO165" s="400"/>
      <c r="DP165" s="401"/>
      <c r="DQ165" s="400"/>
      <c r="DR165" s="401"/>
      <c r="DS165" s="400"/>
      <c r="DT165" s="401"/>
      <c r="DU165" s="400"/>
      <c r="DV165" s="401"/>
      <c r="DW165" s="400"/>
      <c r="DX165" s="401"/>
      <c r="DY165" s="400"/>
      <c r="DZ165" s="401"/>
      <c r="EA165" s="400"/>
      <c r="EB165" s="401"/>
      <c r="EC165" s="400"/>
      <c r="ED165" s="401"/>
      <c r="EE165" s="400"/>
      <c r="EF165" s="401"/>
      <c r="EG165" s="400"/>
      <c r="EH165" s="401"/>
      <c r="EI165" s="400"/>
      <c r="EJ165" s="447"/>
      <c r="EK165" s="512"/>
      <c r="EL165" s="515"/>
      <c r="EM165" s="450"/>
      <c r="EN165" s="348"/>
      <c r="EO165" s="348"/>
      <c r="EP165" s="179">
        <f t="shared" si="168"/>
        <v>0</v>
      </c>
      <c r="EQ165" s="179">
        <f t="shared" si="169"/>
        <v>0</v>
      </c>
      <c r="ER165" s="179">
        <f t="shared" si="170"/>
        <v>0</v>
      </c>
      <c r="ES165" s="179">
        <f t="shared" si="171"/>
        <v>0</v>
      </c>
      <c r="ET165" s="179">
        <f t="shared" si="172"/>
        <v>0</v>
      </c>
      <c r="EU165" s="179">
        <f t="shared" si="173"/>
        <v>0</v>
      </c>
      <c r="EV165" s="172">
        <f t="shared" si="174"/>
        <v>0</v>
      </c>
      <c r="EW165" s="253"/>
      <c r="EX165" s="254">
        <v>0</v>
      </c>
      <c r="EY165" s="180">
        <v>0</v>
      </c>
      <c r="EZ165" s="255">
        <v>0</v>
      </c>
      <c r="FA165" s="255">
        <v>0</v>
      </c>
      <c r="FB165" s="180">
        <f>SUM(FF165:GI165)/2</f>
        <v>0</v>
      </c>
      <c r="FC165" s="256">
        <f>N165*km*'VALORES TABELA'!$B$13</f>
        <v>0</v>
      </c>
      <c r="FD165" s="250">
        <f t="shared" si="197"/>
        <v>0</v>
      </c>
      <c r="FE165" s="257"/>
      <c r="FF165" s="181">
        <f>((Q165+S165)*Percapita)+((R165+T165)*Cadeirante)</f>
        <v>0</v>
      </c>
      <c r="FG165" s="181">
        <f>((U165+W165)*Percapita/30*FG$4)+((V165+X165)*Cadeirante/30*FG$4)</f>
        <v>0</v>
      </c>
      <c r="FH165" s="181">
        <f>((Y165+AA165)*Percapita/30*FH$4)+((Z165+AB165)*Cadeirante/30*FH$4)</f>
        <v>0</v>
      </c>
      <c r="FI165" s="181">
        <f>((AC165+AE165)*Percapita/30*FI$4)+((AD165+AF165)*Cadeirante/30*FI$4)</f>
        <v>0</v>
      </c>
      <c r="FJ165" s="181">
        <f>((AG165+AI165)*Percapita/30*FJ$4)+((AH165+AJ165)*Cadeirante/30*FJ$4)</f>
        <v>0</v>
      </c>
      <c r="FK165" s="181">
        <f>((AK165+AM165)*Percapita/30*FK$4)+((AL165+AN165)*Cadeirante/30*FK$4)</f>
        <v>0</v>
      </c>
      <c r="FL165" s="181">
        <f>((AO165+AQ165)*Percapita/30*FL$4)+((AP165+AR165)*Cadeirante/30*FL$4)</f>
        <v>0</v>
      </c>
      <c r="FM165" s="181">
        <f>((AS165+AU165)*Percapita/30*FM$4)+((AT165+AV165)*Cadeirante/30*FM$4)</f>
        <v>0</v>
      </c>
      <c r="FN165" s="181">
        <f>((AW165+AY165)*Percapita/30*FN$4)+((AX165+AZ165)*Cadeirante/30*FN$4)</f>
        <v>0</v>
      </c>
      <c r="FO165" s="181">
        <f>((BA165+BC165)*Percapita/30*FO$4)+((BB165+BD165)*Cadeirante/30*FO$4)</f>
        <v>0</v>
      </c>
      <c r="FP165" s="181">
        <f>((BE165+BG165)*Percapita/30*FP$4)+((BF165+BH165)*Cadeirante/30*FP$4)</f>
        <v>0</v>
      </c>
      <c r="FQ165" s="181">
        <f>((BI165+BK165)*Percapita/30*FQ$4)+((BJ165+BL165)*Cadeirante/30*FQ$4)</f>
        <v>0</v>
      </c>
      <c r="FR165" s="181">
        <f>((BM165+BO165)*Percapita/30*FR$4)+((BN165+BP165)*Cadeirante/30*FR$4)</f>
        <v>0</v>
      </c>
      <c r="FS165" s="181">
        <f>((BQ165+BS165)*Percapita/30*FS$4)+((BR165+BT165)*Cadeirante/30*FS$4)</f>
        <v>0</v>
      </c>
      <c r="FT165" s="181">
        <f>((BU165+BW165)*Percapita/30*FT$4)+((BV165+BX165)*Cadeirante/30*FT$4)</f>
        <v>0</v>
      </c>
      <c r="FU165" s="181">
        <f>((BY165+CA165)*Percapita/30*FU$4)+((BZ165+CB165)*Cadeirante/30*FU$4)</f>
        <v>0</v>
      </c>
      <c r="FV165" s="181">
        <f>((CC165+CE165)*Percapita/30*FV$4)+((CD165+CF165)*Cadeirante/30*FV$4)</f>
        <v>0</v>
      </c>
      <c r="FW165" s="181">
        <f>((CG165+CI165)*Percapita/30*FW$4)+((CI165+CK165)*Cadeirante/30*FW$4)</f>
        <v>0</v>
      </c>
      <c r="FX165" s="181">
        <f>((CK165+CM165)*Percapita/30*FX$4)+((CL165+CN165)*Cadeirante/30*FX$4)</f>
        <v>0</v>
      </c>
      <c r="FY165" s="181">
        <f>((CO165+CQ165)*Percapita/30*FY$4)+((CP165+CR165)*Cadeirante/30*FY$4)</f>
        <v>0</v>
      </c>
      <c r="FZ165" s="181">
        <f>((CS165+CU165)*Percapita/30*FZ$4)+((CT165+CV165)*Cadeirante/30*FZ$4)</f>
        <v>0</v>
      </c>
      <c r="GA165" s="181">
        <f>((CW165+CY165)*Percapita/30*GA$4)+((CX165+CZ165)*Cadeirante/30*GA$4)</f>
        <v>0</v>
      </c>
      <c r="GB165" s="181">
        <f>((DA165+DC165)*Percapita/30*GB$4)+((DB165+DD165)*Cadeirante/30*GB$4)</f>
        <v>0</v>
      </c>
      <c r="GC165" s="181">
        <f>((DE165+DG165)*Percapita/30*GC$4)+((DF165+DH165)*Cadeirante/30*GC$4)</f>
        <v>0</v>
      </c>
      <c r="GD165" s="181">
        <f>((DI165+DK165)*Percapita/30*GD$4)+((DJ165+DL165)*Cadeirante/30*GD$4)</f>
        <v>0</v>
      </c>
      <c r="GE165" s="181">
        <f>((DM165+DO165)*Percapita/30*GE$4)+((DN165+DP165)*Cadeirante/30*GE$4)</f>
        <v>0</v>
      </c>
      <c r="GF165" s="181">
        <f>((DQ165+DS165)*Percapita/30*GF$4)+((DR165+DT165)*Cadeirante/30*GF$4)</f>
        <v>0</v>
      </c>
      <c r="GG165" s="181">
        <f>((DU165+DW165)*Percapita/30*GG$4)+((DV165+DX165)*Cadeirante/30*GG$4)</f>
        <v>0</v>
      </c>
      <c r="GH165" s="181">
        <f>((DY165+EA165)*Percapita/30*GH$4)+((DZ165+EB165)*Cadeirante/30*GH$4)</f>
        <v>0</v>
      </c>
      <c r="GI165" s="181">
        <f>((EC165+EE165)*Percapita/30*GI$4)+((ED165+EF165)*Cadeirante/30*GI$4)</f>
        <v>0</v>
      </c>
      <c r="GJ165" s="181">
        <f>((EG165+EI165)*Percapita)+((EH165+EJ165)*Cadeirante)</f>
        <v>0</v>
      </c>
      <c r="GK165" s="258"/>
      <c r="GL165" s="103">
        <f t="shared" si="175"/>
        <v>0</v>
      </c>
      <c r="GM165" s="124"/>
      <c r="GN165" s="182"/>
      <c r="GO165" s="182"/>
      <c r="GP165" s="182"/>
      <c r="GQ165" s="182"/>
      <c r="GR165" s="182"/>
      <c r="GS165" s="182"/>
      <c r="GT165" s="182"/>
      <c r="GU165" s="182"/>
      <c r="GV165" s="182"/>
      <c r="GW165" s="182"/>
      <c r="GX165" s="182"/>
      <c r="GY165" s="182"/>
      <c r="GZ165" s="182"/>
      <c r="HA165" s="182"/>
      <c r="HB165" s="182"/>
      <c r="HC165" s="182"/>
      <c r="HD165" s="182"/>
      <c r="HE165" s="182"/>
      <c r="HF165" s="182"/>
      <c r="HG165" s="182"/>
      <c r="HH165" s="182"/>
      <c r="HI165" s="182"/>
      <c r="HJ165" s="182"/>
      <c r="HK165" s="182"/>
      <c r="HL165" s="182"/>
      <c r="HM165" s="182"/>
      <c r="HN165" s="182"/>
      <c r="HO165" s="182"/>
      <c r="HP165" s="259"/>
      <c r="HQ165" s="64"/>
      <c r="HW165" s="257"/>
      <c r="HY165" s="280">
        <f t="shared" si="198"/>
        <v>0</v>
      </c>
      <c r="HZ165" s="280">
        <f t="shared" si="199"/>
        <v>0</v>
      </c>
      <c r="IA165" s="280">
        <f t="shared" si="200"/>
        <v>0</v>
      </c>
    </row>
    <row r="166" spans="1:237" s="106" customFormat="1" ht="22.5" customHeight="1" x14ac:dyDescent="0.25">
      <c r="A166" t="s">
        <v>3322</v>
      </c>
      <c r="B166" s="522" t="s">
        <v>3323</v>
      </c>
      <c r="C166" s="523">
        <v>1</v>
      </c>
      <c r="D166" s="524" t="s">
        <v>3324</v>
      </c>
      <c r="E166" s="524" t="s">
        <v>3325</v>
      </c>
      <c r="F166" s="525" t="s">
        <v>3181</v>
      </c>
      <c r="G166" s="525" t="s">
        <v>3182</v>
      </c>
      <c r="H166" s="350" t="s">
        <v>1363</v>
      </c>
      <c r="I166" s="351" t="s">
        <v>1363</v>
      </c>
      <c r="J166" s="409" t="s">
        <v>3183</v>
      </c>
      <c r="K166" s="410" t="s">
        <v>3184</v>
      </c>
      <c r="L166" s="329">
        <f>CONTINUA!BV166</f>
        <v>0</v>
      </c>
      <c r="M166" s="329">
        <f>CONTINUA!BW166</f>
        <v>0</v>
      </c>
      <c r="N166" s="657"/>
      <c r="O166" s="658" t="s">
        <v>3358</v>
      </c>
      <c r="P166" s="659">
        <v>0</v>
      </c>
      <c r="Q166" s="400">
        <v>25</v>
      </c>
      <c r="R166" s="401"/>
      <c r="S166" s="400"/>
      <c r="T166" s="401"/>
      <c r="U166" s="400"/>
      <c r="V166" s="401"/>
      <c r="W166" s="400"/>
      <c r="X166" s="401"/>
      <c r="Y166" s="400"/>
      <c r="Z166" s="401"/>
      <c r="AA166" s="400"/>
      <c r="AB166" s="401"/>
      <c r="AC166" s="400"/>
      <c r="AD166" s="401"/>
      <c r="AE166" s="400"/>
      <c r="AF166" s="401"/>
      <c r="AG166" s="400"/>
      <c r="AH166" s="401"/>
      <c r="AI166" s="400"/>
      <c r="AJ166" s="401"/>
      <c r="AK166" s="400"/>
      <c r="AL166" s="401"/>
      <c r="AM166" s="400"/>
      <c r="AN166" s="401"/>
      <c r="AO166" s="400"/>
      <c r="AP166" s="401"/>
      <c r="AQ166" s="400"/>
      <c r="AR166" s="401"/>
      <c r="AS166" s="400"/>
      <c r="AT166" s="401"/>
      <c r="AU166" s="400"/>
      <c r="AV166" s="401"/>
      <c r="AW166" s="400">
        <v>-1</v>
      </c>
      <c r="AX166" s="401"/>
      <c r="AY166" s="400"/>
      <c r="AZ166" s="401"/>
      <c r="BA166" s="400"/>
      <c r="BB166" s="401"/>
      <c r="BC166" s="400"/>
      <c r="BD166" s="401"/>
      <c r="BE166" s="400"/>
      <c r="BF166" s="401"/>
      <c r="BG166" s="400"/>
      <c r="BH166" s="401"/>
      <c r="BI166" s="400"/>
      <c r="BJ166" s="401"/>
      <c r="BK166" s="400"/>
      <c r="BL166" s="401"/>
      <c r="BM166" s="400"/>
      <c r="BN166" s="401"/>
      <c r="BO166" s="400"/>
      <c r="BP166" s="401"/>
      <c r="BQ166" s="400"/>
      <c r="BR166" s="401"/>
      <c r="BS166" s="400"/>
      <c r="BT166" s="401"/>
      <c r="BU166" s="400"/>
      <c r="BV166" s="401"/>
      <c r="BW166" s="400"/>
      <c r="BX166" s="401"/>
      <c r="BY166" s="400">
        <v>-1</v>
      </c>
      <c r="BZ166" s="401"/>
      <c r="CA166" s="400"/>
      <c r="CB166" s="401"/>
      <c r="CC166" s="400"/>
      <c r="CD166" s="401"/>
      <c r="CE166" s="400"/>
      <c r="CF166" s="401"/>
      <c r="CG166" s="400"/>
      <c r="CH166" s="401"/>
      <c r="CI166" s="400"/>
      <c r="CJ166" s="401"/>
      <c r="CK166" s="400"/>
      <c r="CL166" s="401"/>
      <c r="CM166" s="400"/>
      <c r="CN166" s="401"/>
      <c r="CO166" s="400"/>
      <c r="CP166" s="401"/>
      <c r="CQ166" s="400"/>
      <c r="CR166" s="401"/>
      <c r="CS166" s="400"/>
      <c r="CT166" s="401"/>
      <c r="CU166" s="400"/>
      <c r="CV166" s="401"/>
      <c r="CW166" s="400"/>
      <c r="CX166" s="401"/>
      <c r="CY166" s="400"/>
      <c r="CZ166" s="401"/>
      <c r="DA166" s="400"/>
      <c r="DB166" s="401"/>
      <c r="DC166" s="400"/>
      <c r="DD166" s="401"/>
      <c r="DE166" s="400"/>
      <c r="DF166" s="401"/>
      <c r="DG166" s="400"/>
      <c r="DH166" s="401"/>
      <c r="DI166" s="400"/>
      <c r="DJ166" s="401"/>
      <c r="DK166" s="400"/>
      <c r="DL166" s="401"/>
      <c r="DM166" s="400"/>
      <c r="DN166" s="401"/>
      <c r="DO166" s="400"/>
      <c r="DP166" s="401"/>
      <c r="DQ166" s="400"/>
      <c r="DR166" s="401"/>
      <c r="DS166" s="400"/>
      <c r="DT166" s="401"/>
      <c r="DU166" s="400"/>
      <c r="DV166" s="401"/>
      <c r="DW166" s="400"/>
      <c r="DX166" s="401"/>
      <c r="DY166" s="400"/>
      <c r="DZ166" s="401"/>
      <c r="EA166" s="400"/>
      <c r="EB166" s="401"/>
      <c r="EC166" s="400"/>
      <c r="ED166" s="401"/>
      <c r="EE166" s="400"/>
      <c r="EF166" s="401"/>
      <c r="EG166" s="400"/>
      <c r="EH166" s="401"/>
      <c r="EI166" s="400"/>
      <c r="EJ166" s="447"/>
      <c r="EK166" s="510"/>
      <c r="EL166" s="513"/>
      <c r="EM166" s="520"/>
      <c r="EN166" s="520"/>
      <c r="EO166" s="520"/>
      <c r="EP166" s="171">
        <f t="shared" si="168"/>
        <v>25</v>
      </c>
      <c r="EQ166" s="171">
        <f t="shared" si="169"/>
        <v>-2</v>
      </c>
      <c r="ER166" s="171">
        <f t="shared" si="170"/>
        <v>0</v>
      </c>
      <c r="ES166" s="171">
        <f t="shared" si="171"/>
        <v>0</v>
      </c>
      <c r="ET166" s="171">
        <f t="shared" si="172"/>
        <v>0</v>
      </c>
      <c r="EU166" s="171">
        <f t="shared" si="173"/>
        <v>0</v>
      </c>
      <c r="EV166" s="172">
        <f t="shared" si="174"/>
        <v>23</v>
      </c>
      <c r="EW166" s="367">
        <f>IF(C166=4,IF(MAX(Q166:EJ168)&gt;0,(Especiall/30*(IF(($G166-$F166)=($G$5-$F$5),30,IF(DAY($G166)=31,($G166-$F166),($G166-$F166)+1)))),0),0)</f>
        <v>0</v>
      </c>
      <c r="EX166" s="248">
        <f t="shared" ref="EX166:EX169" si="201">FF166</f>
        <v>13270.970000000001</v>
      </c>
      <c r="EY166" s="174">
        <f>(L166*regular)+(M166*Cadeirantee)</f>
        <v>0</v>
      </c>
      <c r="EZ166" s="249">
        <f>SUMIF(FG166:GJ166,"&gt;0")</f>
        <v>0</v>
      </c>
      <c r="FA166" s="249">
        <f>SUMIF(FG166:GJ166,"&lt;0")+SUMIF(GN166:HP166,"&lt;0")</f>
        <v>-475.11700000000002</v>
      </c>
      <c r="FB166" s="174">
        <v>0</v>
      </c>
      <c r="FC166" s="175">
        <f>N166*km*'VALORES TABELA'!$B$13</f>
        <v>0</v>
      </c>
      <c r="FD166" s="250">
        <f>GL166</f>
        <v>0</v>
      </c>
      <c r="FE166" s="176">
        <f>(EW166+EW167+EW168+EW169+EX166+EX167+EX168+EX169+EY166+EY167+EY168+EY169+EY170+EZ166+EZ167+EZ168+EZ169+FA166+FA167+FA168+FA169+FC166+FC167+FC168+FC169+HY166-HZ166-IA166+FD166+FD167+FD168+FD169+FB170)</f>
        <v>12795.853000000001</v>
      </c>
      <c r="FF166" s="177">
        <f>IF(C166=4,SUM(Q166+Q167+Q168+S166+S167+S168)*Percapita/30*FF$4+(R166+R167+R168+T166+T167+T168)*Cadeirante/30*FF$4,IF(C166=3,IF(Q169+S169=10,Fixo/30*FF$4+(Q166+Q167+Q168+S166+S167+S168)*Percapita/30*FF$4+(R169+T169)*Cadeirante/30*FF$4,IF(Q169+S169&lt;=9,(Q169+S169)*Crechee/30*FF$4)+(R169+T169)*Cadeirante/30*FF$4+(Q166+Q167+Q168+S166+S167+S168)*Percapita/30*FF$4)+IF(Q169+S169&gt;=11,Fixo/30*FF$4+(Q169+S169-10)*Crechee/30*FF$4,0),IF(C166=2,IF(R166+R167+R168+R169+T166+T167+T168+T169=1,Cadeirante/30*FF$4,IF(R166+R167+R168+R169+T166+T167+T168+T169=2,Fixo/30*FF$4,IF(R166+R167+R168+R169+T166+T167+T168+T169&gt;2,Fixo/30*FF$4+(R166+R167+R168+R169+T166+T167+T168+T169-2)*Cadeirante/30*FF$4)))+(Q166+Q167+Q168+S166+S167+S168)*Percapita/30*FF$4+(Q169+S169)*Crechee/30*FF$4,IF(C166=1,IF(Q166+Q167+Q168+R166+R167+R168+S166+S167+S168+T166+T167+T168&lt;=15,(Q166+Q167+Q168+S166+S167+S168)*Percapita/30*FF$4,IF(Q166+Q167+Q168+R166+R167+R168+S166+S167+S168+T166+T167+T168&gt;=16,Fixo/30*FF$4+(Q166+Q167+Q168+R166+R167+R168+S166+S167+S168+T166+T167-16)*Percapita/30*FF$4))))))</f>
        <v>13270.970000000001</v>
      </c>
      <c r="FG166" s="177">
        <f>IF(C166=4,SUM(U166+U167+U168+W166+W167+W168)*Percapita/30*FG$4+(V166+V167+V168+X166+X167+X168)*Cadeirante/30*FG$4,IF(C166=3,IF(U169+W169=10,Fixo/30*FG$4+(U166+U167+U168+W166+W167+W168)*Percapita/30*FG$4+(V169+X169)*Cadeirante/30*FG$4,IF(U169+W169&lt;=9,(U169+W169)*Crechee/30*FG$4)+(V169+X169)*Cadeirante/30*FG$4+(U166+U167+U168+W166+W167+W168)*Percapita/30*FG$4)+IF(U169+W169&gt;=11,Fixo/30*FG$4+(U169+W169-10)*Crechee/30*FG$4,0),IF(C166=2,IF(V166+V167+V168+V169+X166+X167+X168+X169=1,Cadeirante/30*FG$4,IF(V166+V167+V168+V169+X166+X167+X168+X169=2,Fixo/30*FG$4,IF(V166+V167+V168+V169+X166+X167+X168+X169&gt;2,Fixo/30*FG$4+(V166+V167+V168+V169+X166+X167+X168+X169-2)*Cadeirante/30*FG$4)))+(U166+U167+U168+W166+W167+W168)*Percapita/30*FG$4+(U169+W169)*Crechee/30*FG$4,IF(C166=1,IF(U166+U167+U168+V166+V167+V168+W166+W167+W168+X166+X167+X168&lt;=15,(U166+U167+U168+W166+W167+W168)*Percapita/30*FG$4,IF(U166+U167+U168+V166+V167+V168+W166+W167+W168+X166+X167+X168&gt;=16,Fixo/30*FG$4+(U166+U167+U168+V166+V167+V168+W166+W167+W168+X166+X167-16)*Percapita/30*FG$4))))))</f>
        <v>0</v>
      </c>
      <c r="FH166" s="177">
        <f>IF(C166=4,SUM(Y166+Y167+Y168+AA166+AA167+AA168)*Percapita/30*FH$4+(Z166+Z167+Z168+AB166+AB167+AB168)*Cadeirante/30*FH$4,IF(C166=3,IF(Y169+AA169=10,Fixo/30*FH$4+(Y166+Y167+Y168+AA166+AA167+AA168)*Percapita/30*FH$4+(Z169+AB169)*Cadeirante/30*FH$4,IF(Y169+AA169&lt;=9,(Y169+AA169)*Crechee/30*FH$4)+(Z169+AB169)*Cadeirante/30*FH$4+(Y166+Y167+Y168+AA166+AA167+AA168)*Percapita/30*FH$4)+IF(Y169+AA169&gt;=11,Fixo/30*FH$4+(Y169+AA169-10)*Crechee/30*FH$4,0),IF(C166=2,IF(Z166+Z167+Z168+Z169+AB166+AB167+AB168+AB169=1,Cadeirante/30*FH$4,IF(Z166+Z167+Z168+Z169+AB166+AB167+AB168+AB169=2,Fixo/30*FH$4,IF(Z166+Z167+Z168+Z169+AB166+AB167+AB168+AB169&gt;2,Fixo/30*FH$4+(Z166+Z167+Z168+Z169+AB166+AB167+AB168+AB169-2)*Cadeirante/30*FH$4)))+(Y166+Y167+Y168+AA166+AA167+AA168)*Percapita/30*FH$4+(Y169+AA169)*Crechee/30*FH$4,IF(C166=1,IF(Y166+Y167+Y168+Z166+Z167+Z168+AA166+AA167+AA168+AB166+AB167+AB168&lt;=15,(Y166+Y167+Y168+AA166+AA167+AA168)*Percapita/30*FH$4,IF(Y166+Y167+Y168+Z166+Z167+Z168+AA166+AA167+AA168+AB166+AB167+AB168&gt;=16,Fixo/30*FH$4+(Y166+Y167+Y168+Z166+Z167+Z168+AA166+AA167+AA168+AB166+AB167-16)*Percapita/30*FH$4))))))</f>
        <v>0</v>
      </c>
      <c r="FI166" s="177">
        <f>IF(C166=4,SUM(AC166+AC167+AC168+AE166+AE167+AE168)*Percapita/30*FI$4+(AD166+AD167+AD168+AF166+AF167+AF168)*Cadeirante/30*FI$4,IF(C166=3,IF(AC169+AE169=10,Fixo/30*FI$4+(AC166+AC167+AC168+AE166+AE167+AE168)*Percapita/30*FI$4+(AD169+AF169)*Cadeirante/30*FI$4,IF(AC169+AE169&lt;=9,(AC169+AE169)*Crechee/30*FI$4)+(AD169+AF169)*Cadeirante/30*FI$4+(AC166+AC167+AC168+AE166+AE167+AE168)*Percapita/30*FI$4)+IF(AC169+AE169&gt;=11,Fixo/30*FI$4+(AC169+AE169-10)*Crechee/30*FI$4,0),IF(C166=2,IF(AD166+AD167+AD168+AD169+AF166+AF167+AF168+AF169=1,Cadeirante/30*FI$4,IF(AD166+AD167+AD168+AD169+AF166+AF167+AF168+AF169=2,Fixo/30*FI$4,IF(AD166+AD167+AD168+AD169+AF166+AF167+AF168+AF169&gt;2,Fixo/30*FI$4+(AD166+AD167+AD168+AD169+AF166+AF167+AF168+AF169-2)*Cadeirante/30*FI$4)))+(AC166+AC167+AC168+AE166+AE167+AE168)*Percapita/30*FI$4+(AC169+AE169)*Crechee/30*FI$4,IF(C166=1,IF(AC166+AC167+AC168+AD166+AD167+AD168+AE166+AE167+AE168+AF166+AF167+AF168&lt;=15,(AC166+AC167+AC168+AE166+AE167+AE168)*Percapita/30*FI$4,IF(AC166+AC167+AC168+AD166+AD167+AD168+AE166+AE167+AE168+AF166+AF167+AF168&gt;=16,Fixo/30*FI$4+(AC166+AC167+AC168+AD166+AD167+AD168+AE166+AE167+AE168+AF166+AF167-16)*Percapita/30*FI$4))))))</f>
        <v>0</v>
      </c>
      <c r="FJ166" s="177">
        <f>IF(C166=4,SUM(AG166+AG167+AG168+AI166+AI167+AI168)*Percapita/30*FJ$4+(AH166+AH167+AH168+AJ166+AJ167+AJ168)*Cadeirante/30*FJ$4,IF(C166=3,IF(AG169+AI169=10,Fixo/30*FJ$4+(AG166+AG167+AG168+AI166+AI167+AI168)*Percapita/30*FJ$4+(AH169+AJ169)*Cadeirante/30*FJ$4,IF(AG169+AI169&lt;=9,(AG169+AI169)*Crechee/30*FJ$4)+(AH169+AJ169)*Cadeirante/30*FJ$4+(AG166+AG167+AG168+AI166+AI167+AI168)*Percapita/30*FJ$4)+IF(AG169+AI169&gt;=11,Fixo/30*FJ$4+(AG169+AI169-10)*Crechee/30*FJ$4,0),IF(C166=2,IF(AH166+AH167+AH168+AH169+AJ166+AJ167+AJ168+AJ169=1,Cadeirante/30*FJ$4,IF(AH166+AH167+AH168+AH169+AJ166+AJ167+AJ168+AJ169=2,Fixo/30*FJ$4,IF(AH166+AH167+AH168+AH169+AJ166+AJ167+AJ168+AJ169&gt;2,Fixo/30*FJ$4+(AH166+AH167+AH168+AH169+AJ166+AJ167+AJ168+AJ169-2)*Cadeirante/30*FJ$4)))+(AG166+AG167+AG168+AI166+AI167+AI168)*Percapita/30*FJ$4+(AG169+AI169)*Crechee/30*FJ$4,IF(C166=1,IF(AG166+AG167+AG168+AH166+AH167+AH168+AI166+AI167+AI168+AJ166+AJ167+AJ168&lt;=15,(AG166+AG167+AG168+AI166+AI167+AI168)*Percapita/30*FJ$4,IF(AG166+AG167+AG168+AH166+AH167+AH168+AI166+AI167+AI168+AJ166+AJ167+AJ168&gt;=16,Fixo/30*FJ$4+(AG166+AG167+AG168+AH166+AH167+AH168+AI166+AI167+AI168+AJ166+AJ167-16)*Percapita/30*FJ$4))))))</f>
        <v>0</v>
      </c>
      <c r="FK166" s="177">
        <f>IF(C166=4,SUM(AK166+AK167+AK168+AM166+AM167+AM168)*Percapita/30*FK$4+(AL166+AL167+AL168+AN166+AN167+AN168)*Cadeirante/30*FK$4,IF(C166=3,IF(AK169+AM169=10,Fixo/30*FK$4+(AK166+AK167+AK168+AM166+AM167+AM168)*Percapita/30*FK$4+(AL169+AN169)*Cadeirante/30*FK$4,IF(AK169+AM169&lt;=9,(AK169+AM169)*Crechee/30*FK$4)+(AL169+AN169)*Cadeirante/30*FK$4+(AK166+AK167+AK168+AM166+AM167+AM168)*Percapita/30*FK$4)+IF(AK169+AM169&gt;=11,Fixo/30*FK$4+(AK169+AM169-10)*Crechee/30*FK$4,0),IF(C166=2,IF(AL166+AL167+AL168+AL169+AN166+AN167+AN168+AN169=1,Cadeirante/30*FK$4,IF(AL166+AL167+AL168+AL169+AN166+AN167+AN168+AN169=2,Fixo/30*FK$4,IF(AL166+AL167+AL168+AL169+AN166+AN167+AN168+AN169&gt;2,Fixo/30*FK$4+(AL166+AL167+AL168+AL169+AN166+AN167+AN168+AN169-2)*Cadeirante/30*FK$4)))+(AK166+AK167+AK168+AM166+AM167+AM168)*Percapita/30*FK$4+(AK169+AM169)*Crechee/30*FK$4,IF(C166=1,IF(AK166+AK167+AK168+AL166+AL167+AL168+AM166+AM167+AM168+AN166+AN167+AN168&lt;=15,(AK166+AK167+AK168+AM166+AM167+AM168)*Percapita/30*FK$4,IF(AK166+AK167+AK168+AL166+AL167+AL168+AM166+AM167+AM168+AN166+AN167+AN168&gt;=16,Fixo/30*FK$4+(AK166+AK167+AK168+AL166+AL167+AL168+AM166+AM167+AM168+AN166+AN167-16)*Percapita/30*FK$4))))))</f>
        <v>0</v>
      </c>
      <c r="FL166" s="177">
        <f>IF(C166=4,SUM(AO166+AO167+AO168+AQ166+AQ167+AQ168)*Percapita/30*FL$4+(AP166+AP167+AP168+AR166+AR167+AR168)*Cadeirante/30*FL$4,IF(C166=3,IF(AO169+AQ169=10,Fixo/30*FL$4+(AO166+AO167+AO168+AQ166+AQ167+AQ168)*Percapita/30*FL$4+(AP169+AR169)*Cadeirante/30*FL$4,IF(AO169+AQ169&lt;=9,(AO169+AQ169)*Crechee/30*FL$4)+(AP169+AR169)*Cadeirante/30*FL$4+(AO166+AO167+AO168+AQ166+AQ167+AQ168)*Percapita/30*FL$4)+IF(AO169+AQ169&gt;=11,Fixo/30*FL$4+(AO169+AQ169-10)*Crechee/30*FL$4,0),IF(C166=2,IF(AP166+AP167+AP168+AP169+AR166+AR167+AR168+AR169=1,Cadeirante/30*FL$4,IF(AP166+AP167+AP168+AP169+AR166+AR167+AR168+AR169=2,Fixo/30*FL$4,IF(AP166+AP167+AP168+AP169+AR166+AR167+AR168+AR169&gt;2,Fixo/30*FL$4+(AP166+AP167+AP168+AP169+AR166+AR167+AR168+AR169-2)*Cadeirante/30*FL$4)))+(AO166+AO167+AO168+AQ166+AQ167+AQ168)*Percapita/30*FL$4+(AO169+AQ169)*Crechee/30*FL$4,IF(C166=1,IF(AO166+AO167+AO168+AP166+AP167+AP168+AQ166+AQ167+AQ168+AR166+AR167+AR168&lt;=15,(AO166+AO167+AO168+AQ166+AQ167+AQ168)*Percapita/30*FL$4,IF(AO166+AO167+AO168+AP166+AP167+AP168+AQ166+AQ167+AQ168+AR166+AR167+AR168&gt;=16,Fixo/30*FL$4+(AO166+AO167+AO168+AP166+AP167+AP168+AQ166+AQ167+AQ168+AR166+AR167-16)*Percapita/30*FL$4))))))</f>
        <v>0</v>
      </c>
      <c r="FM166" s="177">
        <f>IF(C166=4,SUM(AS166+AS167+AS168+AU166+AU167+AU168)*Percapita/30*FM$4+(AT166+AT167+AT168+AV166+AV167+AV168)*Cadeirante/30*FM$4,IF(C166=3,IF(AS169+AU169=10,Fixo/30*FM$4+(AS166+AS167+AS168+AU166+AU167+AU168)*Percapita/30*FM$4+(AT169+AV169)*Cadeirante/30*FM$4,IF(AS169+AU169&lt;=9,(AS169+AU169)*Crechee/30*FM$4)+(AT169+AV169)*Cadeirante/30*FM$4+(AS166+AS167+AS168+AU166+AU167+AU168)*Percapita/30*FM$4)+IF(AS169+AU169&gt;=11,Fixo/30*FM$4+(AS169+AU169-10)*Crechee/30*FM$4,0),IF(C166=2,IF(AT166+AT167+AT168+AT169+AV166+AV167+AV168+AV169=1,Cadeirante/30*FM$4,IF(AT166+AT167+AT168+AT169+AV166+AV167+AV168+AV169=2,Fixo/30*FM$4,IF(AT166+AT167+AT168+AT169+AV166+AV167+AV168+AV169&gt;2,Fixo/30*FM$4+(AT166+AT167+AT168+AT169+AV166+AV167+AV168+AV169-2)*Cadeirante/30*FM$4)))+(AS166+AS167+AS168+AU166+AU167+AU168)*Percapita/30*FM$4+(AS169+AU169)*Crechee/30*FM$4,IF(C166=1,IF(AS166+AS167+AS168+AT166+AT167+AT168+AU166+AU167+AU168+AV166+AV167+AV168&lt;=15,(AS166+AS167+AS168+AU166+AU167+AU168)*Percapita/30*FM$4,IF(AS166+AS167+AS168+AT166+AT167+AT168+AU166+AU167+AU168+AV166+AV167+AV168&gt;=16,Fixo/30*FM$4+(AS166+AS167+AS168+AT166+AT167+AT168+AU166+AU167+AU168+AV166+AV167-16)*Percapita/30*FM$4))))))</f>
        <v>0</v>
      </c>
      <c r="FN166" s="177">
        <f>IF(C166=4,SUM(AW166+AW167+AW168+AY166+AY167+AY168)*Percapita/30*FN$4+(AX166+AX167+AX168+AZ166+AZ167+AZ168)*Cadeirante/30*FN$4,IF(C166=3,IF(AW169+AY169=10,Fixo/30*FN$4+(AW166+AW167+AW168+AY166+AY167+AY168)*Percapita/30*FN$4+(AX169+AZ169)*Cadeirante/30*FN$4,IF(AW169+AY169&lt;=9,(AW169+AY169)*Crechee/30*FN$4)+(AX169+AZ169)*Cadeirante/30*FN$4+(AW166+AW167+AW168+AY166+AY167+AY168)*Percapita/30*FN$4)+IF(AW169+AY169&gt;=11,Fixo/30*FN$4+(AW169+AY169-10)*Crechee/30*FN$4,0),IF(C166=2,IF(AX166+AX167+AX168+AX169+AZ166+AZ167+AZ168+AZ169=1,Cadeirante/30*FN$4,IF(AX166+AX167+AX168+AX169+AZ166+AZ167+AZ168+AZ169=2,Fixo/30*FN$4,IF(AX166+AX167+AX168+AX169+AZ166+AZ167+AZ168+AZ169&gt;2,Fixo/30*FN$4+(AX166+AX167+AX168+AX169+AZ166+AZ167+AZ168+AZ169-2)*Cadeirante/30*FN$4)))+(AW166+AW167+AW168+AY166+AY167+AY168)*Percapita/30*FN$4+(AW169+AY169)*Crechee/30*FN$4,IF(C166=1,IF(AW166+AW167+AW168+AX166+AX167+AX168+AY166+AY167+AY168+AZ166+AZ167+AZ168&lt;=15,(AW166+AW167+AW168+AY166+AY167+AY168)*Percapita/30*FN$4,IF(AW166+AW167+AW168+AX166+AX167+AX168+AY166+AY167+AY168+AZ166+AZ167+AZ168&gt;=16,Fixo/30*FN$4+(AW166+AW167+AW168+AX166+AX167+AX168+AY166+AY167+AY168+AZ166+AZ167-16)*Percapita/30*FN$4))))))</f>
        <v>-282.50200000000001</v>
      </c>
      <c r="FO166" s="177">
        <f>IF(C166=4,SUM(BA166+BA167+BA168+BC166+BC167+BC168)*Percapita/30*FO$4+(BB166+BB167+BB168+BD166+BD167+BD168)*Cadeirante/30*FO$4,IF(C166=3,IF(BA169+BC169=10,Fixo/30*FO$4+(BA166+BA167+BA168+BC166+BC167+BC168)*Percapita/30*FO$4+(BB169+BD169)*Cadeirante/30*FO$4,IF(BA169+BC169&lt;=9,(BA169+BC169)*Crechee/30*FO$4)+(BB169+BD169)*Cadeirante/30*FO$4+(BA166+BA167+BA168+BC166+BC167+BC168)*Percapita/30*FO$4)+IF(BA169+BC169&gt;=11,Fixo/30*FO$4+(BA169+BC169-10)*Crechee/30*FO$4,0),IF(C166=2,IF(BB166+BB167+BB168+BB169+BD166+BD167+BD168+BD169=1,Cadeirante/30*FO$4,IF(BB166+BB167+BB168+BB169+BD166+BD167+BD168+BD169=2,Fixo/30*FO$4,IF(BB166+BB167+BB168+BB169+BD166+BD167+BD168+BD169&gt;2,Fixo/30*FO$4+(BB166+BB167+BB168+BB169+BD166+BD167+BD168+BD169-2)*Cadeirante/30*FO$4)))+(BA166+BA167+BA168+BC166+BC167+BC168)*Percapita/30*FO$4+(BA169+BC169)*Crechee/30*FO$4,IF(C166=1,IF(BA166+BA167+BA168+BB166+BB167+BB168+BC166+BC167+BC168+BD166+BD167+BD168&lt;=15,(BA166+BA167+BA168+BC166+BC167+BC168)*Percapita/30*FO$4,IF(BA166+BA167+BA168+BB166+BB167+BB168+BC166+BC167+BC168+BD166+BD167+BD168&gt;=16,Fixo/30*FO$4+(BA166+BA167+BA168+BB166+BB167+BB168+BC166+BC167+BC168+BD166+BD167-16)*Percapita/30*FO$4))))))</f>
        <v>0</v>
      </c>
      <c r="FP166" s="177">
        <f>IF(C166=4,SUM(BE166+BE167+BE168+BG166+BG167+BG168)*Percapita/30*FP$4+(BF166+BF167+BF168+BH166+BH167+BH168)*Cadeirante/30*FP$4,IF(C166=3,IF(BE169+BG169=10,Fixo/30*FP$4+(BE166+BE167+BE168+BG166+BG167+BG168)*Percapita/30*FP$4+(BF169+BH169)*Cadeirante/30*FP$4,IF(BE169+BG169&lt;=9,(BE169+BG169)*Crechee/30*FP$4)+(BF169+BH169)*Cadeirante/30*FP$4+(BE166+BE167+BE168+BG166+BG167+BG168)*Percapita/30*FP$4)+IF(BE169+BG169&gt;=11,Fixo/30*FP$4+(BE169+BG169-10)*Crechee/30*FP$4,0),IF(C166=2,IF(BF166+BF167+BF168+BF169+BH166+BH167+BH168+BH169=1,Cadeirante/30*FP$4,IF(BF166+BF167+BF168+BF169+BH166+BH167+BH168+BH169=2,Fixo/30*FP$4,IF(BF166+BF167+BF168+BF169+BH166+BH167+BH168+BH169&gt;2,Fixo/30*FP$4+(BF166+BF167+BF168+BF169+BH166+BH167+BH168+BH169-2)*Cadeirante/30*FP$4)))+(BE166+BE167+BE168+BG166+BG167+BG168)*Percapita/30*FP$4+(BE169+BG169)*Crechee/30*FP$4,IF(C166=1,IF(BE166+BE167+BE168+BF166+BF167+BF168+BG166+BG167+BG168+BH166+BH167+BH168&lt;=15,(BE166+BE167+BE168+BG166+BG167+BG168)*Percapita/30*FP$4,IF(BE166+BE167+BE168+BF166+BF167+BF168+BG166+BG167+BG168+BH166+BH167+BH168&gt;=16,Fixo/30*FP$4+(BE166+BE167+BE168+BF166+BF167+BF168+BG166+BG167+BG168+BH166+BH167-16)*Percapita/30*FP$4))))))</f>
        <v>0</v>
      </c>
      <c r="FQ166" s="177">
        <f>IF(C166=4,SUM(BI166+BI167+BI168+BK166+BK167+BK168)*Percapita/30*FQ$4+(BJ166+BJ167+BJ168+BL166+BL167+BL168)*Cadeirante/30*FQ$4,IF(C166=3,IF(BI169+BK169=10,Fixo/30*FQ$4+(BI166+BI167+BI168+BK166+BK167+BK168)*Percapita/30*FQ$4+(BJ169+BL169)*Cadeirante/30*FQ$4,IF(BI169+BK169&lt;=9,(BI169+BK169)*Crechee/30*FQ$4)+(BJ169+BL169)*Cadeirante/30*FQ$4+(BI166+BI167+BI168+BK166+BK167+BK168)*Percapita/30*FQ$4)+IF(BI169+BK169&gt;=11,Fixo/30*FQ$4+(BI169+BK169-10)*Crechee/30*FQ$4,0),IF(C166=2,IF(BJ166+BJ167+BJ168+BJ169+BL166+BL167+BL168+BL169=1,Cadeirante/30*FQ$4,IF(BJ166+BJ167+BJ168+BJ169+BL166+BL167+BL168+BL169=2,Fixo/30*FQ$4,IF(BJ166+BJ167+BJ168+BJ169+BL166+BL167+BL168+BL169&gt;2,Fixo/30*FQ$4+(BJ166+BJ167+BJ168+BJ169+BL166+BL167+BL168+BL169-2)*Cadeirante/30*FQ$4)))+(BI166+BI167+BI168+BK166+BK167+BK168)*Percapita/30*FQ$4+(BI169+BK169)*Crechee/30*FQ$4,IF(C166=1,IF(BI166+BI167+BI168+BJ166+BJ167+BJ168+BK166+BK167+BK168+BL166+BL167+BL168&lt;=15,(BI166+BI167+BI168+BK166+BK167+BK168)*Percapita/30*FQ$4,IF(BI166+BI167+BI168+BJ166+BJ167+BJ168+BK166+BK167+BK168+BL166+BL167+BL168&gt;=16,Fixo/30*FQ$4+(BI166+BI167+BI168+BJ166+BJ167+BJ168+BK166+BK167+BK168+BL166+BL167-16)*Percapita/30*FQ$4))))))</f>
        <v>0</v>
      </c>
      <c r="FR166" s="177">
        <f>IF(C166=4,SUM(BM166+BM167+BM168+BO166+BO167+BO168)*Percapita/30*FR$4+(BN166+BN167+BN168+BP166+BP167+BP168)*Cadeirante/30*FR$4,IF(C166=3,IF(BM169+BO169=10,Fixo/30*FR$4+(BM166+BM167+BM168+BO166+BO167+BO168)*Percapita/30*FR$4+(BN169+BP169)*Cadeirante/30*FR$4,IF(BM169+BO169&lt;=9,(BM169+BO169)*Crechee/30*FR$4)+(BN169+BP169)*Cadeirante/30*FR$4+(BM166+BM167+BM168+BO166+BO167+BO168)*Percapita/30*FR$4)+IF(BM169+BO169&gt;=11,Fixo/30*FR$4+(BM169+BO169-10)*Crechee/30*FR$4,0),IF(C166=2,IF(BN166+BN167+BN168+BN169+BP166+BP167+BP168+BP169=1,Cadeirante/30*FR$4,IF(BN166+BN167+BN168+BN169+BP166+BP167+BP168+BP169=2,Fixo/30*FR$4,IF(BN166+BN167+BN168+BN169+BP166+BP167+BP168+BP169&gt;2,Fixo/30*FR$4+(BN166+BN167+BN168+BN169+BP166+BP167+BP168+BP169-2)*Cadeirante/30*FR$4)))+(BM166+BM167+BM168+BO166+BO167+BO168)*Percapita/30*FR$4+(BM169+BO169)*Crechee/30*FR$4,IF(C166=1,IF(BM166+BM167+BM168+BN166+BN167+BN168+BO166+BO167+BO168+BP166+BP167+BP168&lt;=15,(BM166+BM167+BM168+BO166+BO167+BO168)*Percapita/30*FR$4,IF(BM166+BM167+BM168+BN166+BN167+BN168+BO166+BO167+BO168+BP166+BP167+BP168&gt;=16,Fixo/30*FR$4+(BM166+BM167+BM168+BN166+BN167+BN168+BO166+BO167+BO168+BP166+BP167-16)*Percapita/30*FR$4))))))</f>
        <v>0</v>
      </c>
      <c r="FS166" s="177">
        <f>IF(C166=4,SUM(BQ166+BQ167+BQ168+BS166+BS167+BS168)*Percapita/30*FS$4+(BR166+BR167+BR168+BT166+BT167+BT168)*Cadeirante/30*FS$4,IF(C166=3,IF(BQ169+BS169=10,Fixo/30*FS$4+(BQ166+BQ167+BQ168+BS166+BS167+BS168)*Percapita/30*FS$4+(BR169+BT169)*Cadeirante/30*FS$4,IF(BQ169+BS169&lt;=9,(BQ169+BS169)*Crechee/30*FS$4)+(BR169+BT169)*Cadeirante/30*FS$4+(BQ166+BQ167+BQ168+BS166+BS167+BS168)*Percapita/30*FS$4)+IF(BQ169+BS169&gt;=11,Fixo/30*FS$4+(BQ169+BS169-10)*Crechee/30*FS$4,0),IF(C166=2,IF(BR166+BR167+BR168+BR169+BT166+BT167+BT168+BT169=1,Cadeirante/30*FS$4,IF(BR166+BR167+BR168+BR169+BT166+BT167+BT168+BT169=2,Fixo/30*FS$4,IF(BR166+BR167+BR168+BR169+BT166+BT167+BT168+BT169&gt;2,Fixo/30*FS$4+(BR166+BR167+BR168+BR169+BT166+BT167+BT168+BT169-2)*Cadeirante/30*FS$4)))+(BQ166+BQ167+BQ168+BS166+BS167+BS168)*Percapita/30*FS$4+(BQ169+BS169)*Crechee/30*FS$4,IF(C166=1,IF(BQ166+BQ167+BQ168+BR166+BR167+BR168+BS166+BS167+BS168+BT166+BT167+BT168&lt;=15,(BQ166+BQ167+BQ168+BS166+BS167+BS168)*Percapita/30*FS$4,IF(BQ166+BQ167+BQ168+BR166+BR167+BR168+BS166+BS167+BS168+BT166+BT167+BT168&gt;=16,Fixo/30*FS$4+(BQ166+BQ167+BQ168+BR166+BR167+BR168+BS166+BS167+BS168+BT166+BT167-16)*Percapita/30*FS$4))))))</f>
        <v>0</v>
      </c>
      <c r="FT166" s="177">
        <f>IF(C166=4,SUM(BU166+BU167+BU168+BW166+BW167+BW168)*Percapita/30*FT$4+(BV166+BV167+BV168+BX166+BX167+BX168)*Cadeirante/30*FT$4,IF(C166=3,IF(BU169+BW169=10,Fixo/30*FT$4+(BU166+BU167+BU168+BW166+BW167+BW168)*Percapita/30*FT$4+(BV169+BX169)*Cadeirante/30*FT$4,IF(BU169+BW169&lt;=9,(BU169+BW169)*Crechee/30*FT$4)+(BV169+BX169)*Cadeirante/30*FT$4+(BU166+BU167+BU168+BW166+BW167+BW168)*Percapita/30*FT$4)+IF(BU169+BW169&gt;=11,Fixo/30*FT$4+(BU169+BW169-10)*Crechee/30*FT$4,0),IF(C166=2,IF(BV166+BV167+BV168+BV169+BX166+BX167+BX168+BX169=1,Cadeirante/30*FT$4,IF(BV166+BV167+BV168+BV169+BX166+BX167+BX168+BX169=2,Fixo/30*FT$4,IF(BV166+BV167+BV168+BV169+BX166+BX167+BX168+BX169&gt;2,Fixo/30*FT$4+(BV166+BV167+BV168+BV169+BX166+BX167+BX168+BX169-2)*Cadeirante/30*FT$4)))+(BU166+BU167+BU168+BW166+BW167+BW168)*Percapita/30*FT$4+(BU169+BW169)*Crechee/30*FT$4,IF(C166=1,IF(BU166+BU167+BU168+BV166+BV167+BV168+BW166+BW167+BW168+BX166+BX167+BX168&lt;=15,(BU166+BU167+BU168+BW166+BW167+BW168)*Percapita/30*FT$4,IF(BU166+BU167+BU168+BV166+BV167+BV168+BW166+BW167+BW168+BX166+BX167+BX168&gt;=16,Fixo/30*FT$4+(BU166+BU167+BU168+BV166+BV167+BV168+BW166+BW167+BW168+BX166+BX167-16)*Percapita/30*FT$4))))))</f>
        <v>0</v>
      </c>
      <c r="FU166" s="177">
        <f>IF(C166=4,SUM(BY166+BY167+BY168+CA166+CA167+CA168)*Percapita/30*FU$4+(BZ166+BZ167+BZ168+CB166+CB167+CB168)*Cadeirante/30*FU$4,IF(C166=3,IF(BY169+CA169=10,Fixo/30*FU$4+(BY166+BY167+BY168+CA166+CA167+CA168)*Percapita/30*FU$4+(BZ169+CB169)*Cadeirante/30*FU$4,IF(BY169+CA169&lt;=9,(BY169+CA169)*Crechee/30*FU$4)+(BZ169+CB169)*Cadeirante/30*FU$4+(BY166+BY167+BY168+CA166+CA167+CA168)*Percapita/30*FU$4)+IF(BY169+CA169&gt;=11,Fixo/30*FU$4+(BY169+CA169-10)*Crechee/30*FU$4,0),IF(C166=2,IF(BZ166+BZ167+BZ168+BZ169+CB166+CB167+CB168+CB169=1,Cadeirante/30*FU$4,IF(BZ166+BZ167+BZ168+BZ169+CB166+CB167+CB168+CB169=2,Fixo/30*FU$4,IF(BZ166+BZ167+BZ168+BZ169+CB166+CB167+CB168+CB169&gt;2,Fixo/30*FU$4+(BZ166+BZ167+BZ168+BZ169+CB166+CB167+CB168+CB169-2)*Cadeirante/30*FU$4)))+(BY166+BY167+BY168+CA166+CA167+CA168)*Percapita/30*FU$4+(BY169+CA169)*Crechee/30*FU$4,IF(C166=1,IF(BY166+BY167+BY168+BZ166+BZ167+BZ168+CA166+CA167+CA168+CB166+CB167+CB168&lt;=15,(BY166+BY167+BY168+CA166+CA167+CA168)*Percapita/30*FU$4,IF(BY166+BY167+BY168+BZ166+BZ167+BZ168+CA166+CA167+CA168+CB166+CB167+CB168&gt;=16,Fixo/30*FU$4+(BY166+BY167+BY168+BZ166+BZ167+BZ168+CA166+CA167+CA168+CB166+CB167-16)*Percapita/30*FU$4))))))</f>
        <v>-192.61500000000001</v>
      </c>
      <c r="FV166" s="177">
        <f>IF(C166=4,SUM(CC166+CC167+CC168+CE166+CE167+CE168)*Percapita/30*FV$4+(CD166+CD167+CD168+CF166+CF167+CF168)*Cadeirante/30*FV$4,IF(C166=3,IF(CC169+CE169=10,Fixo/30*FV$4+(CC166+CC167+CC168+CE166+CE167+CE168)*Percapita/30*FV$4+(CD169+CF169)*Cadeirante/30*FV$4,IF(CC169+CE169&lt;=9,(CC169+CE169)*Crechee/30*FV$4)+(CD169+CF169)*Cadeirante/30*FV$4+(CC166+CC167+CC168+CE166+CE167+CE168)*Percapita/30*FV$4)+IF(CC169+CE169&gt;=11,Fixo/30*FV$4+(CC169+CE169-10)*Crechee/30*FV$4,0),IF(C166=2,IF(CD166+CD167+CD168+CD169+CF166+CF167+CF168+CF169=1,Cadeirante/30*FV$4,IF(CD166+CD167+CD168+CD169+CF166+CF167+CF168+CF169=2,Fixo/30*FV$4,IF(CD166+CD167+CD168+CD169+CF166+CF167+CF168+CF169&gt;2,Fixo/30*FV$4+(CD166+CD167+CD168+CD169+CF166+CF167+CF168+CF169-2)*Cadeirante/30*FV$4)))+(CC166+CC167+CC168+CE166+CE167+CE168)*Percapita/30*FV$4+(CC169+CE169)*Crechee/30*FV$4,IF(C166=1,IF(CC166+CC167+CC168+CD166+CD167+CD168+CE166+CE167+CE168+CF166+CF167+CF168&lt;=15,(CC166+CC167+CC168+CE166+CE167+CE168)*Percapita/30*FV$4,IF(CC166+CC167+CC168+CD166+CD167+CD168+CE166+CE167+CE168+CF166+CF167+CF168&gt;=16,Fixo/30*FV$4+(CC166+CC167+CC168+CD166+CD167+CD168+CE166+CE167+CE168+CF166+CF167-16)*Percapita/30*FV$4))))))</f>
        <v>0</v>
      </c>
      <c r="FW166" s="177">
        <f>IF(C166=4,SUM(CG166+CG167+CG168+CI166+CI167+CI168)*Percapita/30*FW$4+(CH166+CH167+CH168+CJ166+CJ167+CJ168)*Cadeirante/30*FW$4,IF(C166=3,IF(CG169+CI169=10,Fixo/30*FW$4+(CG166+CG167+CG168+CI166+CI167+CI168)*Percapita/30*FW$4+(CH169+CJ169)*Cadeirante/30*FW$4,IF(CG169+CI169&lt;=9,(CG169+CI169)*Crechee/30*FW$4)+(CH169+CJ169)*Cadeirante/30*FW$4+(CG166+CG167+CG168+CI166+CI167+CI168)*Percapita/30*FW$4)+IF(CG169+CI169&gt;=11,Fixo/30*FW$4+(CG169+CI169-10)*Crechee/30*FW$4,0),IF(C166=2,IF(CH166+CH167+CH168+CH169+CJ166+CJ167+CJ168+CJ169=1,Cadeirante/30*FW$4,IF(CH166+CH167+CH168+CH169+CJ166+CJ167+CJ168+CJ169=2,Fixo/30*FW$4,IF(CH166+CH167+CH168+CH169+CJ166+CJ167+CJ168+CJ169&gt;2,Fixo/30*FW$4+(CH166+CH167+CH168+CH169+CJ166+CJ167+CJ168+CJ169-2)*Cadeirante/30*FW$4)))+(CG166+CG167+CG168+CI166+CI167+CI168)*Percapita/30*FW$4+(CG169+CI169)*Crechee/30*FW$4,IF(C166=1,IF(CG166+CG167+CG168+CH166+CH167+CH168+CI166+CI167+CI168+CJ166+CJ167+CJ168&lt;=15,(CG166+CG167+CG168+CI166+CI167+CI168)*Percapita/30*FW$4,IF(CG166+CG167+CG168+CH166+CH167+CH168+CI166+CI167+CI168+CJ166+CJ167+CJ168&gt;=16,Fixo/30*FW$4+(CG166+CG167+CG168+CH166+CH167+CH168+CI166+CI167+CI168+CJ166+CJ167-16)*Percapita/30*FW$4))))))</f>
        <v>0</v>
      </c>
      <c r="FX166" s="177">
        <f>IF(C166=4,SUM(CK166+CK167+CK168+CM166+CM167+CM168)*Percapita/30*FX$4+(CL166+CL167+CL168+CN166+CN167+CN168)*Cadeirante/30*FX$4,IF(C166=3,IF(CK169+CM169=10,Fixo/30*FX$4+(CK166+CK167+CK168+CM166+CM167+CM168)*Percapita/30*FX$4+(CL169+CN169)*Cadeirante/30*FX$4,IF(CK169+CM169&lt;=9,(CK169+CM169)*Crechee/30*FX$4)+(CL169+CN169)*Cadeirante/30*FX$4+(CK166+CK167+CK168+CM166+CM167+CM168)*Percapita/30*FX$4)+IF(CK169+CM169&gt;=11,Fixo/30*FX$4+(CK169+CM169-10)*Crechee/30*FX$4,0),IF(C166=2,IF(CL166+CL167+CL168+CL169+CN166+CN167+CN168+CN169=1,Cadeirante/30*FX$4,IF(CL166+CL167+CL168+CL169+CN166+CN167+CN168+CN169=2,Fixo/30*FX$4,IF(CL166+CL167+CL168+CL169+CN166+CN167+CN168+CN169&gt;2,Fixo/30*FX$4+(CL166+CL167+CL168+CL169+CN166+CN167+CN168+CN169-2)*Cadeirante/30*FX$4)))+(CK166+CK167+CK168+CM166+CM167+CM168)*Percapita/30*FX$4+(CK169+CM169)*Crechee/30*FX$4,IF(C166=1,IF(CK166+CK167+CK168+CL166+CL167+CL168+CM166+CM167+CM168+CN166+CN167+CN168&lt;=15,(CK166+CK167+CK168+CM166+CM167+CM168)*Percapita/30*FX$4,IF(CK166+CK167+CK168+CL166+CL167+CL168+CM166+CM167+CM168+CN166+CN167+CN168&gt;=16,Fixo/30*FX$4+(CK166+CK167+CK168+CL166+CL167+CL168+CM166+CM167+CM168+CN166+CN167-16)*Percapita/30*FX$4))))))</f>
        <v>0</v>
      </c>
      <c r="FY166" s="177">
        <f>IF(C166=4,SUM(CO166+CO167+CO168+CQ166+CQ167+CQ168)*Percapita/30*FY$4+(CP166+CP167+CP168+CR166+CR167+CR168)*Cadeirante/30*FY$4,IF(C166=3,IF(CO169+CQ169=10,Fixo/30*FY$4+(CO166+CO167+CO168+CQ166+CQ167+CQ168)*Percapita/30*FY$4+(CP169+CR169)*Cadeirante/30*FY$4,IF(CO169+CQ169&lt;=9,(CO169+CQ169)*Crechee/30*FY$4)+(CP169+CR169)*Cadeirante/30*FY$4+(CO166+CO167+CO168+CQ166+CQ167+CQ168)*Percapita/30*FY$4)+IF(CO169+CQ169&gt;=11,Fixo/30*FY$4+(CO169+CQ169-10)*Crechee/30*FY$4,0),IF(C166=2,IF(CP166+CP167+CP168+CP169+CR166+CR167+CR168+CR169=1,Cadeirante/30*FY$4,IF(CP166+CP167+CP168+CP169+CR166+CR167+CR168+CR169=2,Fixo/30*FY$4,IF(CP166+CP167+CP168+CP169+CR166+CR167+CR168+CR169&gt;2,Fixo/30*FY$4+(CP166+CP167+CP168+CP169+CR166+CR167+CR168+CR169-2)*Cadeirante/30*FY$4)))+(CO166+CO167+CO168+CQ166+CQ167+CQ168)*Percapita/30*FY$4+(CO169+CQ169)*Crechee/30*FY$4,IF(C166=1,IF(CO166+CO167+CO168+CP166+CP167+CP168+CQ166+CQ167+CQ168+CR166+CR167+CR168&lt;=15,(CO166+CO167+CO168+CQ166+CQ167+CQ168)*Percapita/30*FY$4,IF(CO166+CO167+CO168+CP166+CP167+CP168+CQ166+CQ167+CQ168+CR166+CR167+CR168&gt;=16,Fixo/30*FY$4+(CO166+CO167+CO168+CP166+CP167+CP168+CQ166+CQ167+CQ168+CR166+CR167-16)*Percapita/30*FY$4))))))</f>
        <v>0</v>
      </c>
      <c r="FZ166" s="177">
        <f>IF(C166=4,SUM(CS166+CS167+CS168+CU166+CU167+CU168)*Percapita/30*FZ$4+(CT166+CT167+CT168+CV166+CV167+CV168)*Cadeirante/30*FZ$4,IF(C166=3,IF(CS169+CU169=10,Fixo/30*FZ$4+(CS166+CS167+CS168+CU166+CU167+CU168)*Percapita/30*FZ$4+(CT169+CV169)*Cadeirante/30*FZ$4,IF(CS169+CU169&lt;=9,(CS169+CU169)*Crechee/30*FZ$4)+(CT169+CV169)*Cadeirante/30*FZ$4+(CS166+CS167+CS168+CU166+CU167+CU168)*Percapita/30*FZ$4)+IF(CS169+CU169&gt;=11,Fixo/30*FZ$4+(CS169+CU169-10)*Crechee/30*FZ$4,0),IF(C166=2,IF(CT166+CT167+CT168+CT169+CV166+CV167+CV168+CV169=1,Cadeirante/30*FZ$4,IF(CT166+CT167+CT168+CT169+CV166+CV167+CV168+CV169=2,Fixo/30*FZ$4,IF(CT166+CT167+CT168+CT169+CV166+CV167+CV168+CV169&gt;2,Fixo/30*FZ$4+(CT166+CT167+CT168+CT169+CV166+CV167+CV168+CV169-2)*Cadeirante/30*FZ$4)))+(CS166+CS167+CS168+CU166+CU167+CU168)*Percapita/30*FZ$4+(CS169+CU169)*Crechee/30*FZ$4,IF(C166=1,IF(CS166+CS167+CS168+CT166+CT167+CT168+CU166+CU167+CU168+CV166+CV167+CV168&lt;=15,(CS166+CS167+CS168+CU166+CU167+CU168)*Percapita/30*FZ$4,IF(CS166+CS167+CS168+CT166+CT167+CT168+CU166+CU167+CU168+CV166+CV167+CV168&gt;=16,Fixo/30*FZ$4+(CS166+CS167+CS168+CT166+CT167+CT168+CU166+CU167+CU168+CV166+CV167-16)*Percapita/30*FZ$4))))))</f>
        <v>0</v>
      </c>
      <c r="GA166" s="177">
        <f>IF(C166=4,SUM(CW166+CW167+CW168+CY166+CY167+CY168)*Percapita/30*GA$4+(CX166+CX167+CX168+CZ166+CZ167+CZ168)*Cadeirante/30*GA$4,IF(C166=3,IF(CW169+CY169=10,Fixo/30*GA$4+(CW166+CW167+CW168+CY166+CY167+CY168)*Percapita/30*GA$4+(CX169+CZ169)*Cadeirante/30*GA$4,IF(CW169+CY169&lt;=9,(CW169+CY169)*Crechee/30*GA$4)+(CX169+CZ169)*Cadeirante/30*GA$4+(CW166+CW167+CW168+CY166+CY167+CY168)*Percapita/30*GA$4)+IF(CW169+CY169&gt;=11,Fixo/30*GA$4+(CW169+CY169-10)*Crechee/30*GA$4,0),IF(C166=2,IF(CX166+CX167+CX168+CX169+CZ166+CZ167+CZ168+CZ169=1,Cadeirante/30*GA$4,IF(CX166+CX167+CX168+CX169+CZ166+CZ167+CZ168+CZ169=2,Fixo/30*GA$4,IF(CX166+CX167+CX168+CX169+CZ166+CZ167+CZ168+CZ169&gt;2,Fixo/30*GA$4+(CX166+CX167+CX168+CX169+CZ166+CZ167+CZ168+CZ169-2)*Cadeirante/30*GA$4)))+(CW166+CW167+CW168+CY166+CY167+CY168)*Percapita/30*GA$4+(CW169+CY169)*Crechee/30*GA$4,IF(C166=1,IF(CW166+CW167+CW168+CX166+CX167+CX168+CY166+CY167+CY168+CZ166+CZ167+CZ168&lt;=15,(CW166+CW167+CW168+CY166+CY167+CY168)*Percapita/30*GA$4,IF(CW166+CW167+CW168+CX166+CX167+CX168+CY166+CY167+CY168+CZ166+CZ167+CZ168&gt;=16,Fixo/30*GA$4+(CW166+CW167+CW168+CX166+CX167+CX168+CY166+CY167+CY168+CZ166+CZ167-16)*Percapita/30*GA$4))))))</f>
        <v>0</v>
      </c>
      <c r="GB166" s="177">
        <f>IF(C166=4,SUM(DA166+DA167+DA168+DC166+DC167+DC168)*Percapita/30*GB$4+(DB166+DB167+DB168+DD166+DD167+DD168)*Cadeirante/30*GB$4,IF(C166=3,IF(DA169+DC169=10,Fixo/30*GB$4+(DA166+DA167+DA168+DC166+DC167+DC168)*Percapita/30*GB$4+(DB169+DD169)*Cadeirante/30*GB$4,IF(DA169+DC169&lt;=9,(DA169+DC169)*Crechee/30*GB$4)+(DB169+DD169)*Cadeirante/30*GB$4+(DA166+DA167+DA168+DC166+DC167+DC168)*Percapita/30*GB$4)+IF(DA169+DC169&gt;=11,Fixo/30*GB$4+(DA169+DC169-10)*Crechee/30*GB$4,0),IF(C166=2,IF(DB166+DB167+DB168+DB169+DD166+DD167+DD168+DD169=1,Cadeirante/30*GB$4,IF(DB166+DB167+DB168+DB169+DD166+DD167+DD168+DD169=2,Fixo/30*GB$4,IF(DB166+DB167+DB168+DB169+DD166+DD167+DD168+DD169&gt;2,Fixo/30*GB$4+(DB166+DB167+DB168+DB169+DD166+DD167+DD168+DD169-2)*Cadeirante/30*GB$4)))+(DA166+DA167+DA168+DC166+DC167+DC168)*Percapita/30*GB$4+(DA169+DC169)*Crechee/30*GB$4,IF(C166=1,IF(DA166+DA167+DA168+DB166+DB167+DB168+DC166+DC167+DC168+DD166+DD167+DD168&lt;=15,(DA166+DA167+DA168+DC166+DC167+DC168)*Percapita/30*GB$4,IF(DA166+DA167+DA168+DB166+DB167+DB168+DC166+DC167+DC168+DD166+DD167+DD168&gt;=16,Fixo/30*GB$4+(DA166+DA167+DA168+DB166+DB167+DB168+DC166+DC167+DC168+DD166+DD167-16)*Percapita/30*GB$4))))))</f>
        <v>0</v>
      </c>
      <c r="GC166" s="177">
        <f>IF(C166=4,SUM(DE166+DE167+DE168+DG166+DG167+DG168)*Percapita/30*GC$4+(DF166+DF167+DF168+DH166+DH167+DH168)*Cadeirante/30*GC$4,IF(C166=3,IF(DE169+DG169=10,Fixo/30*GC$4+(DE166+DE167+DE168+DG166+DG167+DG168)*Percapita/30*GC$4+(DF169+DH169)*Cadeirante/30*GC$4,IF(DE169+DG169&lt;=9,(DE169+DG169)*Crechee/30*GC$4)+(DF169+DH169)*Cadeirante/30*GC$4+(DE166+DE167+DE168+DG166+DG167+DG168)*Percapita/30*GC$4)+IF(DE169+DG169&gt;=11,Fixo/30*GC$4+(DE169+DG169-10)*Crechee/30*GC$4,0),IF(C166=2,IF(DF166+DF167+DF168+DF169+DH166+DH167+DH168+DH169=1,Cadeirante/30*GC$4,IF(DF166+DF167+DF168+DF169+DH166+DH167+DH168+DH169=2,Fixo/30*GC$4,IF(DF166+DF167+DF168+DF169+DH166+DH167+DH168+DH169&gt;2,Fixo/30*GC$4+(DF166+DF167+DF168+DF169+DH166+DH167+DH168+DH169-2)*Cadeirante/30*GC$4)))+(DE166+DE167+DE168+DG166+DG167+DG168)*Percapita/30*GC$4+(DE169+DG169)*Crechee/30*GC$4,IF(C166=1,IF(DE166+DE167+DE168+DF166+DF167+DF168+DG166+DG167+DG168+DH166+DH167+DH168&lt;=15,(DE166+DE167+DE168+DG166+DG167+DG168)*Percapita/30*GC$4,IF(DE166+DE167+DE168+DF166+DF167+DF168+DG166+DG167+DG168+DH166+DH167+DH168&gt;=16,Fixo/30*GC$4+(DE166+DE167+DE168+DF166+DF167+DF168+DG166+DG167+DG168+DH166+DH167-16)*Percapita/30*GC$4))))))</f>
        <v>0</v>
      </c>
      <c r="GD166" s="177">
        <f>IF(C166=4,SUM(DI166+DI167+DI168+DK166+DK167+DK168)*Percapita/30*GD$4+(DJ166+DJ167+DJ168+DL166+DL167+DL168)*Cadeirante/30*GD$4,IF(C166=3,IF(DI169+DK169=10,Fixo/30*GD$4+(DI166+DI167+DI168+DK166+DK167+DK168)*Percapita/30*GD$4+(DJ169+DL169)*Cadeirante/30*GD$4,IF(DI169+DK169&lt;=9,(DI169+DK169)*Crechee/30*GD$4)+(DJ169+DL169)*Cadeirante/30*GD$4+(DI166+DI167+DI168+DK166+DK167+DK168)*Percapita/30*GD$4)+IF(DI169+DK169&gt;=11,Fixo/30*GD$4+(DI169+DK169-10)*Crechee/30*GD$4,0),IF(C166=2,IF(DJ166+DJ167+DJ168+DJ169+DL166+DL167+DL168+DL169=1,Cadeirante/30*GD$4,IF(DJ166+DJ167+DJ168+DJ169+DL166+DL167+DL168+DL169=2,Fixo/30*GD$4,IF(DJ166+DJ167+DJ168+DJ169+DL166+DL167+DL168+DL169&gt;2,Fixo/30*GD$4+(DJ166+DJ167+DJ168+DJ169+DL166+DL167+DL168+DL169-2)*Cadeirante/30*GD$4)))+(DI166+DI167+DI168+DK166+DK167+DK168)*Percapita/30*GD$4+(DI169+DK169)*Crechee/30*GD$4,IF(C166=1,IF(DI166+DI167+DI168+DJ166+DJ167+DJ168+DK166+DK167+DK168+DL166+DL167+DL168&lt;=15,(DI166+DI167+DI168+DK166+DK167+DK168)*Percapita/30*GD$4,IF(DI166+DI167+DI168+DJ166+DJ167+DJ168+DK166+DK167+DK168+DL166+DL167+DL168&gt;=16,Fixo/30*GD$4+(DI166+DI167+DI168+DJ166+DJ167+DJ168+DK166+DK167+DK168+DL166+DL167-16)*Percapita/30*GD$4))))))</f>
        <v>0</v>
      </c>
      <c r="GE166" s="177">
        <f>IF(C166=4,SUM(DM166+DM167+DM168+DO166+DO167+DO168)*Percapita/30*GE$4+(DN166+DN167+DN168+DP166+DP167+DP168)*Cadeirante/30*GE$4,IF(C166=3,IF(DM169+DO169=10,Fixo/30*GE$4+(DM166+DM167+DM168+DO166+DO167+DO168)*Percapita/30*GE$4+(DN169+DP169)*Cadeirante/30*GE$4,IF(DM169+DO169&lt;=9,(DM169+DO169)*Crechee/30*GE$4)+(DN169+DP169)*Cadeirante/30*GE$4+(DM166+DM167+DM168+DO166+DO167+DO168)*Percapita/30*GE$4)+IF(DM169+DO169&gt;=11,Fixo/30*GE$4+(DM169+DO169-10)*Crechee/30*GE$4,0),IF(C166=2,IF(DN166+DN167+DN168+DN169+DP166+DP167+DP168+DP169=1,Cadeirante/30*GE$4,IF(DN166+DN167+DN168+DN169+DP166+DP167+DP168+DP169=2,Fixo/30*GE$4,IF(DN166+DN167+DN168+DN169+DP166+DP167+DP168+DP169&gt;2,Fixo/30*GE$4+(DN166+DN167+DN168+DN169+DP166+DP167+DP168+DP169-2)*Cadeirante/30*GE$4)))+(DM166+DM167+DM168+DO166+DO167+DO168)*Percapita/30*GE$4+(DM169+DO169)*Crechee/30*GE$4,IF(C166=1,IF(DM166+DM167+DM168+DN166+DN167+DN168+DO166+DO167+DO168+DP166+DP167+DP168&lt;=15,(DM166+DM167+DM168+DO166+DO167+DO168)*Percapita/30*GE$4,IF(DM166+DM167+DM168+DN166+DN167+DN168+DO166+DO167+DO168+DP166+DP167+DP168&gt;=16,Fixo/30*GE$4+(DM166+DM167+DM168+DN166+DN167+DN168+DO166+DO167+DO168+DP166+DP167-16)*Percapita/30*GE$4))))))</f>
        <v>0</v>
      </c>
      <c r="GF166" s="177">
        <f>IF(C166=4,SUM(DQ166+DQ167+DQ168+DS166+DS167+DS168)*Percapita/30*GF$4+(DR166+DR167+DR168+DT166+DT167+DT168)*Cadeirante/30*GF$4,IF(C166=3,IF(DQ169+DS169=10,Fixo/30*GF$4+(DQ166+DQ167+DQ168+DS166+DS167+DS168)*Percapita/30*GF$4+(DR169+DT169)*Cadeirante/30*GF$4,IF(DQ169+DS169&lt;=9,(DQ169+DS169)*Crechee/30*GF$4)+(DR169+DT169)*Cadeirante/30*GF$4+(DQ166+DQ167+DQ168+DS166+DS167+DS168)*Percapita/30*GF$4)+IF(DQ169+DS169&gt;=11,Fixo/30*GF$4+(DQ169+DS169-10)*Crechee/30*GF$4,0),IF(C166=2,IF(DR166+DR167+DR168+DR169+DT166+DT167+DT168+DT169=1,Cadeirante/30*GF$4,IF(DR166+DR167+DR168+DR169+DT166+DT167+DT168+DT169=2,Fixo/30*GF$4,IF(DR166+DR167+DR168+DR169+DT166+DT167+DT168+DT169&gt;2,Fixo/30*GF$4+(DR166+DR167+DR168+DR169+DT166+DT167+DT168+DT169-2)*Cadeirante/30*GF$4)))+(DQ166+DQ167+DQ168+DS166+DS167+DS168)*Percapita/30*GF$4+(DQ169+DS169)*Crechee/30*GF$4,IF(C166=1,IF(DQ166+DQ167+DQ168+DR166+DR167+DR168+DS166+DS167+DS168+DT166+DT167+DT168&lt;=15,(DQ166+DQ167+DQ168+DS166+DS167+DS168)*Percapita/30*GF$4,IF(DQ166+DQ167+DQ168+DR166+DR167+DR168+DS166+DS167+DS168+DT166+DT167+DT168&gt;=16,Fixo/30*GF$4+(DQ166+DQ167+DQ168+DR166+DR167+DR168+DS166+DS167+DS168+DT166+DT167-16)*Percapita/30*GF$4))))))</f>
        <v>0</v>
      </c>
      <c r="GG166" s="177">
        <f>IF(C166=4,SUM(DU166+DU167+DU168+DW166+DW167+DW168)*Percapita/30*GG$4+(DV166+DV167+DV168+DX166+DX167+DX168)*Cadeirante/30*GG$4,IF(C166=3,IF(DU169+DW169=10,Fixo/30*GG$4+(DU166+DU167+DU168+DW166+DW167+DW168)*Percapita/30*GG$4+(DV169+DX169)*Cadeirante/30*GG$4,IF(DU169+DW169&lt;=9,(DU169+DW169)*Crechee/30*GG$4)+(DV169+DX169)*Cadeirante/30*GG$4+(DU166+DU167+DU168+DW166+DW167+DW168)*Percapita/30*GG$4)+IF(DU169+DW169&gt;=11,Fixo/30*GG$4+(DU169+DW169-10)*Crechee/30*GG$4,0),IF(C166=2,IF(DV166+DV167+DV168+DV169+DX166+DX167+DX168+DX169=1,Cadeirante/30*GG$4,IF(DV166+DV167+DV168+DV169+DX166+DX167+DX168+DX169=2,Fixo/30*GG$4,IF(DV166+DV167+DV168+DV169+DX166+DX167+DX168+DX169&gt;2,Fixo/30*GG$4+(DV166+DV167+DV168+DV169+DX166+DX167+DX168+DX169-2)*Cadeirante/30*GG$4)))+(DU166+DU167+DU168+DW166+DW167+DW168)*Percapita/30*GG$4+(DU169+DW169)*Crechee/30*GG$4,IF(C166=1,IF(DU166+DU167+DU168+DV166+DV167+DV168+DW166+DW167+DW168+DX166+DX167+DX168&lt;=15,(DU166+DU167+DU168+DW166+DW167+DW168)*Percapita/30*GG$4,IF(DU166+DU167+DU168+DV166+DV167+DV168+DW166+DW167+DW168+DX166+DX167+DX168&gt;=16,Fixo/30*GG$4+(DU166+DU167+DU168+DV166+DV167+DV168+DW166+DW167+DW168+DX166+DX167-16)*Percapita/30*GG$4))))))</f>
        <v>0</v>
      </c>
      <c r="GH166" s="177">
        <f>IF(C166=4,SUM(DY166+DY167+DY168+EA166+EA167+EA168)*Percapita/30*GH$4+(DZ166+DZ167+DZ168+EB166+EB167+EB168)*Cadeirante/30*GH$4,IF(C166=3,IF(DY169+EA169=10,Fixo/30*GH$4+(DY166+DY167+DY168+EA166+EA167+EA168)*Percapita/30*GH$4+(DZ169+EB169)*Cadeirante/30*GH$4,IF(DY169+EA169&lt;=9,(DY169+EA169)*Crechee/30*GH$4)+(DZ169+EB169)*Cadeirante/30*GH$4+(DY166+DY167+DY168+EA166+EA167+EA168)*Percapita/30*GH$4)+IF(DY169+EA169&gt;=11,Fixo/30*GH$4+(DY169+EA169-10)*Crechee/30*GH$4,0),IF(C166=2,IF(DZ166+DZ167+DZ168+DZ169+EB166+EB167+EB168+EB169=1,Cadeirante/30*GH$4,IF(DZ166+DZ167+DZ168+DZ169+EB166+EB167+EB168+EB169=2,Fixo/30*GH$4,IF(DZ166+DZ167+DZ168+DZ169+EB166+EB167+EB168+EB169&gt;2,Fixo/30*GH$4+(DZ166+DZ167+DZ168+DZ169+EB166+EB167+EB168+EB169-2)*Cadeirante/30*GH$4)))+(DY166+DY167+DY168+EA166+EA167+EA168)*Percapita/30*GH$4+(DY169+EA169)*Crechee/30*GH$4,IF(C166=1,IF(DY166+DY167+DY168+DZ166+DZ167+DZ168+EA166+EA167+EA168+EB166+EB167+EB168&lt;=15,(DY166+DY167+DY168+EA166+EA167+EA168)*Percapita/30*GH$4,IF(DY166+DY167+DY168+DZ166+DZ167+DZ168+EA166+EA167+EA168+EB166+EB167+EB168&gt;=16,Fixo/30*GH$4+(DY166+DY167+DY168+DZ166+DZ167+DZ168+EA166+EA167+EA168+EB166+EB167-16)*Percapita/30*GH$4))))))</f>
        <v>0</v>
      </c>
      <c r="GI166" s="177">
        <f>IF(C166=4,SUM(EC166+EC167+EC168+EE166+EE167+EE168)*Percapita/30*GI$4+(ED166+ED167+ED168+EF166+EF167+EF168)*Cadeirante/30*GI$4,IF(C166=3,IF(EC169+EE169=10,Fixo/30*GI$4+(EC166+EC167+EC168+EE166+EE167+EE168)*Percapita/30*GI$4+(ED169+EF169)*Cadeirante/30*GI$4,IF(EC169+EE169&lt;=9,(EC169+EE169)*Crechee/30*GI$4)+(ED169+EF169)*Cadeirante/30*GI$4+(EC166+EC167+EC168+EE166+EE167+EE168)*Percapita/30*GI$4)+IF(EC169+EE169&gt;=11,Fixo/30*GI$4+(EC169+EE169-10)*Crechee/30*GI$4,0),IF(C166=2,IF(ED166+ED167+ED168+ED169+EF166+EF167+EF168+EF169=1,Cadeirante/30*GI$4,IF(ED166+ED167+ED168+ED169+EF166+EF167+EF168+EF169=2,Fixo/30*GI$4,IF(ED166+ED167+ED168+ED169+EF166+EF167+EF168+EF169&gt;2,Fixo/30*GI$4+(ED166+ED167+ED168+ED169+EF166+EF167+EF168+EF169-2)*Cadeirante/30*GI$4)))+(EC166+EC167+EC168+EE166+EE167+EE168)*Percapita/30*GI$4+(EC169+EE169)*Crechee/30*GI$4,IF(C166=1,IF(EC166+EC167+EC168+ED166+ED167+ED168+EE166+EE167+EE168+EF166+EF167+EF168&lt;=15,(EC166+EC167+EC168+EE166+EE167+EE168)*Percapita/30*GI$4,IF(EC166+EC167+EC168+ED166+ED167+ED168+EE166+EE167+EE168+EF166+EF167+EF168&gt;=16,Fixo/30*GI$4+(EC166+EC167+EC168+ED166+ED167+ED168+EE166+EE167+EE168+EF166+EF167-16)*Percapita/30*GI$4))))))</f>
        <v>0</v>
      </c>
      <c r="GJ166" s="177">
        <f>IF(C166=4,SUM(EG166+EG167+EG168+EI166+EI167+EI168)*Percapita/30*GJ$4+(EH166+EH167+EH168+EJ166+EJ167+EJ168)*Cadeirante/30*GJ$4,IF(C166=3,IF(EG169+EI169=10,Fixo/30*GJ$4+(EG166+EG167+EG168+EI166+EI167+EI168)*Percapita/30*GJ$4+(EH169+EJ169)*Cadeirante/30*GJ$4,IF(EG169+EI169&lt;=9,(EG169+EI169)*Crechee/30*GJ$4)+(EH169+EJ169)*Cadeirante/30*GJ$4+(EG166+EG167+EG168+EI166+EI167+EI168)*Percapita/30*GJ$4)+IF(EG169+EI169&gt;=11,Fixo/30*GJ$4+(EG169+EI169-10)*Crechee/30*GJ$4,0),IF(C166=2,IF(EH166+EH167+EH168+EH169+EJ166+EJ167+EJ168+EJ169=1,Cadeirante/30*GJ$4,IF(EH166+EH167+EH168+EH169+EJ166+EJ167+EJ168+EJ169=2,Fixo/30*GJ$4,IF(EH166+EH167+EH168+EH169+EJ166+EJ167+EJ168+EJ169&gt;2,Fixo/30*GJ$4+(EH166+EH167+EH168+EH169+EJ166+EJ167+EJ168+EJ169-2)*Cadeirante/30*GJ$4)))+(EG166+EG167+EG168+EI166+EI167+EI168)*Percapita/30*GJ$4+(EG169+EI169)*Crechee/30*GJ$4,IF(C166=1,IF(EG166+EG167+EG168+EH166+EH167+EH168+EI166+EI167+EI168+EJ166+EJ167+EJ168&lt;=15,(EG166+EG167+EG168+EI166+EI167+EI168)*Percapita/30*GJ$4,IF(EG166+EG167+EG168+EH166+EH167+EH168+EI166+EI167+EI168+EJ166+EJ167+EJ168&gt;=16,Fixo/30*GJ$4+(EG166+EG167+EG168+EH166+EH167+EH168+EI166+EI167+EI168+EJ166+EJ167-16)*Percapita/30*GJ$4))))))</f>
        <v>0</v>
      </c>
      <c r="GK166" s="178"/>
      <c r="GL166" s="103">
        <f t="shared" si="175"/>
        <v>0</v>
      </c>
      <c r="GM166" s="124"/>
      <c r="GN166" s="104">
        <f>SUMIF(V166:V169,"&lt;0")*Cadeirante/30*GN$4+SUMIF(X166:X169,"&lt;0")*Cadeirante/30*GN$4</f>
        <v>0</v>
      </c>
      <c r="GO166" s="104">
        <f>SUMIF(Z166:Z169,"&lt;0")*Cadeirante/30*GO$4+SUMIF(AB166:AB169,"&lt;0")*Cadeirante/30*GO$4</f>
        <v>0</v>
      </c>
      <c r="GP166" s="104">
        <f>SUMIF(AD166:AD169,"&lt;0")*Cadeirante/30*GP$4+SUMIF(AF166:AF169,"&lt;0")*Cadeirante/30*GP$4</f>
        <v>0</v>
      </c>
      <c r="GQ166" s="104">
        <f>SUMIF(AH166:AH169,"&lt;0")*Cadeirante/30*GQ$4+SUMIF(AJ166:AJ169,"&lt;0")*Cadeirante/30*GQ$4</f>
        <v>0</v>
      </c>
      <c r="GR166" s="104">
        <f>SUMIF(AL166:AL169,"&lt;0")*Cadeirante/30*GR$4+SUMIF(AN166:AN169,"&lt;0")*Cadeirante/30*GR$4</f>
        <v>0</v>
      </c>
      <c r="GS166" s="104">
        <f>SUMIF(AP166:AP169,"&lt;0")*Cadeirante/30*GS$4+SUMIF(AR166:AR169,"&lt;0")*Cadeirante/30*GS$4</f>
        <v>0</v>
      </c>
      <c r="GT166" s="104">
        <f>SUMIF(AT166:AT169,"&lt;0")*Cadeirante/30*GT$4+SUMIF(AV166:AV169,"&lt;0")*Cadeirante/30*GT$4</f>
        <v>0</v>
      </c>
      <c r="GU166" s="104">
        <f>SUMIF(AX166:AX169,"&lt;0")*Cadeirante/30*GU$4+SUMIF(AZ166:AZ169,"&lt;0")*Cadeirante/30*GU$4</f>
        <v>0</v>
      </c>
      <c r="GV166" s="104">
        <f>SUMIF(BB166:BB169,"&lt;0")*Cadeirante/30*GV$4+SUMIF(BD166:BD169,"&lt;0")*Cadeirante/30*GV$4</f>
        <v>0</v>
      </c>
      <c r="GW166" s="104">
        <f>SUMIF(BF166:BF169,"&lt;0")*Cadeirante/30*GW$4+SUMIF(BH166:BH169,"&lt;0")*Cadeirante/30*GW$4</f>
        <v>0</v>
      </c>
      <c r="GX166" s="104">
        <f>SUMIF(BJ166:BJ169,"&lt;0")*Cadeirante/30*GX$4+SUMIF(BL166:BL169,"&lt;0")*Cadeirante/30*GX$4</f>
        <v>0</v>
      </c>
      <c r="GY166" s="104">
        <f>SUMIF(BN166:BN169,"&lt;0")*Cadeirante/30*GY$4+SUMIF(BP166:BP169,"&lt;0")*Cadeirante/30*GY$4</f>
        <v>0</v>
      </c>
      <c r="GZ166" s="104">
        <f>SUMIF(BR166:BR169,"&lt;0")*Cadeirante/30*GZ$4+SUMIF(BT166:BT169,"&lt;0")*Cadeirante/30*GZ$4</f>
        <v>0</v>
      </c>
      <c r="HA166" s="104">
        <f>SUMIF(BV166:BV169,"&lt;0")*Cadeirante/30*HA$4+SUMIF(BX166:BX169,"&lt;0")*Cadeirante/30*HA$4</f>
        <v>0</v>
      </c>
      <c r="HB166" s="104">
        <f>SUMIF(BZ166:BZ169,"&lt;0")*Cadeirante/30*HB$4+SUMIF(CB166:CB169,"&lt;0")*Cadeirante/30*HB$4</f>
        <v>0</v>
      </c>
      <c r="HC166" s="104">
        <f>SUMIF(CD166:CD169,"&lt;0")*Cadeirante/30*HC$4+SUMIF(CF166:CF169,"&lt;0")*Cadeirante/30*HC$4</f>
        <v>0</v>
      </c>
      <c r="HD166" s="104">
        <f>SUMIF(CH166:CH169,"&lt;0")*Cadeirante/30*HD$4+SUMIF(CJ166:CJ169,"&lt;0")*Cadeirante/30*HD$4</f>
        <v>0</v>
      </c>
      <c r="HE166" s="104">
        <f>SUMIF(CL166:CL169,"&lt;0")*Cadeirante/30*HE$4+SUMIF(CN166:CN169,"&lt;0")*Cadeirante/30*HE$4</f>
        <v>0</v>
      </c>
      <c r="HF166" s="104">
        <f>SUMIF(CP166:CP169,"&lt;0")*Cadeirante/30*HF$4+SUMIF(CR166:CR169,"&lt;0")*Cadeirante/30*HF$4</f>
        <v>0</v>
      </c>
      <c r="HG166" s="104">
        <f>SUMIF(CT166:CT169,"&lt;0")*Cadeirante/30*HG$4+SUMIF(CV166:CV169,"&lt;0")*Cadeirante/30*HG$4</f>
        <v>0</v>
      </c>
      <c r="HH166" s="104">
        <f>SUMIF(CX166:CX169,"&lt;0")*Cadeirante/30*HH$4+SUMIF(CZ166:CZ169,"&lt;0")*Cadeirante/30*HH$4</f>
        <v>0</v>
      </c>
      <c r="HI166" s="104">
        <f>SUMIF(DB166:DB169,"&lt;0")*Cadeirante/30*HI$4+SUMIF(DD166:DD169,"&lt;0")*Cadeirante/30*HI$4</f>
        <v>0</v>
      </c>
      <c r="HJ166" s="104">
        <f>SUMIF(DF166:DF169,"&lt;0")*Cadeirante/30*HJ$4+SUMIF(DH166:DH169,"&lt;0")*Cadeirante/30*HJ$4</f>
        <v>0</v>
      </c>
      <c r="HK166" s="104">
        <f>SUMIF(DJ166:DJ169,"&lt;0")*Cadeirante/30*HK$4+SUMIF(DL166:DL169,"&lt;0")*Cadeirante/30*HK$4</f>
        <v>0</v>
      </c>
      <c r="HL166" s="104">
        <f>SUMIF(DN166:DN169,"&lt;0")*Cadeirante/30*HL$4+SUMIF(DP166:DP169,"&lt;0")*Cadeirante/30*HL$4</f>
        <v>0</v>
      </c>
      <c r="HM166" s="104">
        <f>SUMIF(DR166:DR169,"&lt;0")*Cadeirante/30*HM$4+SUMIF(DT166:DT169,"&lt;0")*Cadeirante/30*HM$4</f>
        <v>0</v>
      </c>
      <c r="HN166" s="104">
        <f>SUMIF(DV166:DV169,"&lt;0")*Cadeirante/30*HN$4+SUMIF(DX166:DX169,"&lt;0")*Cadeirante/30*HN$4</f>
        <v>0</v>
      </c>
      <c r="HO166" s="104">
        <f>SUMIF(DZ166:DZ169,"&lt;0")*Cadeirante/30*HO$4+SUMIF(EB166:EB169,"&lt;0")*Cadeirante/30*HO$4</f>
        <v>0</v>
      </c>
      <c r="HP166" s="104">
        <f>SUMIF(ED166:ED169,"&lt;0")*Cadeirante/30*HP$4+SUMIF(EF166:EF169,"&lt;0")*Cadeirante/30*HP$4</f>
        <v>0</v>
      </c>
      <c r="HQ166" s="64"/>
      <c r="HR166" s="64"/>
      <c r="HS166" s="64"/>
      <c r="HT166" s="64"/>
      <c r="HU166" s="64"/>
      <c r="HV166" s="64"/>
      <c r="HW166" s="176">
        <v>17629.309999999998</v>
      </c>
      <c r="HX166" s="64"/>
      <c r="HY166" s="280">
        <f>IF(ISTEXT(EM166), VALUE(EM166), EM166)</f>
        <v>0</v>
      </c>
      <c r="HZ166" s="280">
        <f>IF(ISTEXT(EN166), VALUE(EN166), EN166)</f>
        <v>0</v>
      </c>
      <c r="IA166" s="280">
        <f>IF(ISTEXT(EO166), VALUE(EO166), EO166)</f>
        <v>0</v>
      </c>
      <c r="IB166" s="64" t="b">
        <f>HW166=FE166</f>
        <v>0</v>
      </c>
      <c r="IC166" s="64"/>
    </row>
    <row r="167" spans="1:237" s="106" customFormat="1" ht="22.5" customHeight="1" x14ac:dyDescent="0.25">
      <c r="A167" s="368" t="s">
        <v>3322</v>
      </c>
      <c r="B167" s="369" t="s">
        <v>3323</v>
      </c>
      <c r="C167" s="370" t="s">
        <v>3191</v>
      </c>
      <c r="D167" s="371" t="s">
        <v>3324</v>
      </c>
      <c r="E167" s="371" t="s">
        <v>3325</v>
      </c>
      <c r="F167" s="372" t="s">
        <v>3181</v>
      </c>
      <c r="G167" s="372" t="s">
        <v>3182</v>
      </c>
      <c r="H167" s="373" t="s">
        <v>1363</v>
      </c>
      <c r="I167" s="374" t="s">
        <v>1363</v>
      </c>
      <c r="J167" s="421" t="s">
        <v>3183</v>
      </c>
      <c r="K167" s="421" t="s">
        <v>3185</v>
      </c>
      <c r="L167" s="329">
        <f>CONTINUA!BV167</f>
        <v>0</v>
      </c>
      <c r="M167" s="329">
        <f>CONTINUA!BW167</f>
        <v>0</v>
      </c>
      <c r="N167" s="657"/>
      <c r="O167" s="658" t="s">
        <v>3358</v>
      </c>
      <c r="P167" s="659">
        <v>0</v>
      </c>
      <c r="Q167" s="400">
        <v>6</v>
      </c>
      <c r="R167" s="401"/>
      <c r="S167" s="400"/>
      <c r="T167" s="401"/>
      <c r="U167" s="400"/>
      <c r="V167" s="401"/>
      <c r="W167" s="400"/>
      <c r="X167" s="401"/>
      <c r="Y167" s="400"/>
      <c r="Z167" s="401"/>
      <c r="AA167" s="400"/>
      <c r="AB167" s="401"/>
      <c r="AC167" s="400"/>
      <c r="AD167" s="401"/>
      <c r="AE167" s="400"/>
      <c r="AF167" s="401"/>
      <c r="AG167" s="400"/>
      <c r="AH167" s="401"/>
      <c r="AI167" s="400"/>
      <c r="AJ167" s="401"/>
      <c r="AK167" s="400"/>
      <c r="AL167" s="401"/>
      <c r="AM167" s="400"/>
      <c r="AN167" s="401"/>
      <c r="AO167" s="400"/>
      <c r="AP167" s="401"/>
      <c r="AQ167" s="400"/>
      <c r="AR167" s="401"/>
      <c r="AS167" s="400"/>
      <c r="AT167" s="401"/>
      <c r="AU167" s="400"/>
      <c r="AV167" s="401"/>
      <c r="AW167" s="400"/>
      <c r="AX167" s="401"/>
      <c r="AY167" s="400"/>
      <c r="AZ167" s="401"/>
      <c r="BA167" s="400"/>
      <c r="BB167" s="401"/>
      <c r="BC167" s="400"/>
      <c r="BD167" s="401"/>
      <c r="BE167" s="400"/>
      <c r="BF167" s="401"/>
      <c r="BG167" s="400"/>
      <c r="BH167" s="401"/>
      <c r="BI167" s="400"/>
      <c r="BJ167" s="401"/>
      <c r="BK167" s="400"/>
      <c r="BL167" s="401"/>
      <c r="BM167" s="400"/>
      <c r="BN167" s="401"/>
      <c r="BO167" s="400"/>
      <c r="BP167" s="401"/>
      <c r="BQ167" s="400"/>
      <c r="BR167" s="401"/>
      <c r="BS167" s="400"/>
      <c r="BT167" s="401"/>
      <c r="BU167" s="400"/>
      <c r="BV167" s="401"/>
      <c r="BW167" s="400"/>
      <c r="BX167" s="401"/>
      <c r="BY167" s="400"/>
      <c r="BZ167" s="401"/>
      <c r="CA167" s="400"/>
      <c r="CB167" s="401"/>
      <c r="CC167" s="400"/>
      <c r="CD167" s="401"/>
      <c r="CE167" s="400"/>
      <c r="CF167" s="401"/>
      <c r="CG167" s="400"/>
      <c r="CH167" s="401"/>
      <c r="CI167" s="400"/>
      <c r="CJ167" s="401"/>
      <c r="CK167" s="400"/>
      <c r="CL167" s="401"/>
      <c r="CM167" s="400"/>
      <c r="CN167" s="401"/>
      <c r="CO167" s="400"/>
      <c r="CP167" s="401"/>
      <c r="CQ167" s="400"/>
      <c r="CR167" s="401"/>
      <c r="CS167" s="400"/>
      <c r="CT167" s="401"/>
      <c r="CU167" s="400"/>
      <c r="CV167" s="401"/>
      <c r="CW167" s="400"/>
      <c r="CX167" s="401"/>
      <c r="CY167" s="400"/>
      <c r="CZ167" s="401"/>
      <c r="DA167" s="400"/>
      <c r="DB167" s="401"/>
      <c r="DC167" s="400"/>
      <c r="DD167" s="401"/>
      <c r="DE167" s="400"/>
      <c r="DF167" s="401"/>
      <c r="DG167" s="400"/>
      <c r="DH167" s="401"/>
      <c r="DI167" s="400"/>
      <c r="DJ167" s="401"/>
      <c r="DK167" s="400"/>
      <c r="DL167" s="401"/>
      <c r="DM167" s="400"/>
      <c r="DN167" s="401"/>
      <c r="DO167" s="400"/>
      <c r="DP167" s="401"/>
      <c r="DQ167" s="400"/>
      <c r="DR167" s="401"/>
      <c r="DS167" s="400"/>
      <c r="DT167" s="401"/>
      <c r="DU167" s="400"/>
      <c r="DV167" s="401"/>
      <c r="DW167" s="400"/>
      <c r="DX167" s="401"/>
      <c r="DY167" s="400"/>
      <c r="DZ167" s="401"/>
      <c r="EA167" s="400"/>
      <c r="EB167" s="401"/>
      <c r="EC167" s="400"/>
      <c r="ED167" s="401"/>
      <c r="EE167" s="400"/>
      <c r="EF167" s="401"/>
      <c r="EG167" s="400"/>
      <c r="EH167" s="401"/>
      <c r="EI167" s="400"/>
      <c r="EJ167" s="447"/>
      <c r="EK167" s="511"/>
      <c r="EL167" s="514"/>
      <c r="EM167" s="448"/>
      <c r="EN167" s="344"/>
      <c r="EO167" s="345"/>
      <c r="EP167" s="171">
        <f t="shared" si="168"/>
        <v>6</v>
      </c>
      <c r="EQ167" s="171">
        <f t="shared" si="169"/>
        <v>0</v>
      </c>
      <c r="ER167" s="171">
        <f t="shared" si="170"/>
        <v>0</v>
      </c>
      <c r="ES167" s="171">
        <f t="shared" si="171"/>
        <v>0</v>
      </c>
      <c r="ET167" s="171">
        <f t="shared" si="172"/>
        <v>0</v>
      </c>
      <c r="EU167" s="171">
        <f t="shared" si="173"/>
        <v>0</v>
      </c>
      <c r="EV167" s="172">
        <f t="shared" si="174"/>
        <v>6</v>
      </c>
      <c r="EW167" s="173"/>
      <c r="EX167" s="248">
        <f t="shared" si="201"/>
        <v>0</v>
      </c>
      <c r="EY167" s="174">
        <f>(L167*regular)+(M167*Cadeirantee)</f>
        <v>0</v>
      </c>
      <c r="EZ167" s="249">
        <f>SUMIF(FG167:GJ167,"&gt;0")</f>
        <v>0</v>
      </c>
      <c r="FA167" s="249">
        <f>SUMIF(FG167:GJ167,"&lt;0")+SUMIF(GN167:HP167,"&lt;0")</f>
        <v>0</v>
      </c>
      <c r="FB167" s="174">
        <v>0</v>
      </c>
      <c r="FC167" s="126">
        <f>N167*km*'VALORES TABELA'!$B$13</f>
        <v>0</v>
      </c>
      <c r="FD167" s="250">
        <f t="shared" ref="FD167:FD170" si="202">GL167</f>
        <v>0</v>
      </c>
      <c r="FE167" s="105"/>
      <c r="FF167" s="119"/>
      <c r="FG167" s="119"/>
      <c r="FH167" s="119"/>
      <c r="FI167" s="119"/>
      <c r="FJ167" s="119"/>
      <c r="FK167" s="119"/>
      <c r="FL167" s="119"/>
      <c r="FM167" s="119"/>
      <c r="FN167" s="119"/>
      <c r="FO167" s="119"/>
      <c r="FP167" s="119"/>
      <c r="FQ167" s="119"/>
      <c r="FR167" s="119"/>
      <c r="FS167" s="119"/>
      <c r="FT167" s="119"/>
      <c r="FU167" s="119"/>
      <c r="FV167" s="119"/>
      <c r="FW167" s="119"/>
      <c r="FX167" s="119"/>
      <c r="FY167" s="119"/>
      <c r="FZ167" s="119"/>
      <c r="GA167" s="119"/>
      <c r="GB167" s="119"/>
      <c r="GC167" s="119"/>
      <c r="GD167" s="119"/>
      <c r="GE167" s="119"/>
      <c r="GF167" s="119"/>
      <c r="GG167" s="119"/>
      <c r="GH167" s="119"/>
      <c r="GI167" s="119"/>
      <c r="GJ167" s="119"/>
      <c r="GK167" s="251"/>
      <c r="GL167" s="103">
        <f t="shared" si="175"/>
        <v>0</v>
      </c>
      <c r="GM167" s="124"/>
      <c r="GN167" s="104"/>
      <c r="GO167" s="104"/>
      <c r="GP167" s="104"/>
      <c r="GQ167" s="104"/>
      <c r="GR167" s="104"/>
      <c r="GS167" s="104"/>
      <c r="GT167" s="104"/>
      <c r="GU167" s="104"/>
      <c r="GV167" s="104"/>
      <c r="GW167" s="104"/>
      <c r="GX167" s="104"/>
      <c r="GY167" s="104"/>
      <c r="GZ167" s="104"/>
      <c r="HA167" s="104"/>
      <c r="HB167" s="104"/>
      <c r="HC167" s="104"/>
      <c r="HD167" s="104"/>
      <c r="HE167" s="104"/>
      <c r="HF167" s="104"/>
      <c r="HG167" s="104"/>
      <c r="HH167" s="104"/>
      <c r="HI167" s="104"/>
      <c r="HJ167" s="104"/>
      <c r="HK167" s="104"/>
      <c r="HL167" s="104"/>
      <c r="HM167" s="104"/>
      <c r="HN167" s="104"/>
      <c r="HO167" s="104"/>
      <c r="HP167" s="104"/>
      <c r="HQ167" s="64"/>
      <c r="HR167" s="64"/>
      <c r="HS167" s="64"/>
      <c r="HT167" s="64"/>
      <c r="HU167" s="64"/>
      <c r="HV167" s="64"/>
      <c r="HW167" s="105"/>
      <c r="HX167" s="64"/>
      <c r="HY167" s="280">
        <f t="shared" ref="HY167:HY170" si="203">IF(ISTEXT(EM167), VALUE(EM167), EM167)</f>
        <v>0</v>
      </c>
      <c r="HZ167" s="280">
        <f t="shared" ref="HZ167:HZ170" si="204">IF(ISTEXT(EN167), VALUE(EN167), EN167)</f>
        <v>0</v>
      </c>
      <c r="IA167" s="280">
        <f t="shared" ref="IA167:IA170" si="205">IF(ISTEXT(EO167), VALUE(EO167), EO167)</f>
        <v>0</v>
      </c>
      <c r="IB167" s="64"/>
      <c r="IC167" s="64"/>
    </row>
    <row r="168" spans="1:237" s="106" customFormat="1" ht="22.5" customHeight="1" x14ac:dyDescent="0.25">
      <c r="A168" s="368" t="s">
        <v>3322</v>
      </c>
      <c r="B168" s="369" t="s">
        <v>3323</v>
      </c>
      <c r="C168" s="375" t="s">
        <v>3191</v>
      </c>
      <c r="D168" s="371" t="s">
        <v>3324</v>
      </c>
      <c r="E168" s="371" t="s">
        <v>3325</v>
      </c>
      <c r="F168" s="376" t="s">
        <v>3181</v>
      </c>
      <c r="G168" s="376" t="s">
        <v>3182</v>
      </c>
      <c r="H168" s="373" t="s">
        <v>1363</v>
      </c>
      <c r="I168" s="374" t="s">
        <v>1363</v>
      </c>
      <c r="J168" s="421" t="s">
        <v>3183</v>
      </c>
      <c r="K168" s="422" t="s">
        <v>3186</v>
      </c>
      <c r="L168" s="329">
        <f>CONTINUA!BV168</f>
        <v>0</v>
      </c>
      <c r="M168" s="329">
        <f>CONTINUA!BW168</f>
        <v>0</v>
      </c>
      <c r="N168" s="657"/>
      <c r="O168" s="658" t="s">
        <v>3358</v>
      </c>
      <c r="P168" s="659">
        <v>0</v>
      </c>
      <c r="Q168" s="400"/>
      <c r="R168" s="401"/>
      <c r="S168" s="400"/>
      <c r="T168" s="401"/>
      <c r="U168" s="400"/>
      <c r="V168" s="401"/>
      <c r="W168" s="400"/>
      <c r="X168" s="401"/>
      <c r="Y168" s="400"/>
      <c r="Z168" s="401"/>
      <c r="AA168" s="400"/>
      <c r="AB168" s="401"/>
      <c r="AC168" s="400"/>
      <c r="AD168" s="401"/>
      <c r="AE168" s="400"/>
      <c r="AF168" s="401"/>
      <c r="AG168" s="400"/>
      <c r="AH168" s="401"/>
      <c r="AI168" s="400"/>
      <c r="AJ168" s="401"/>
      <c r="AK168" s="400"/>
      <c r="AL168" s="401"/>
      <c r="AM168" s="400"/>
      <c r="AN168" s="401"/>
      <c r="AO168" s="400"/>
      <c r="AP168" s="401"/>
      <c r="AQ168" s="400"/>
      <c r="AR168" s="401"/>
      <c r="AS168" s="400"/>
      <c r="AT168" s="401"/>
      <c r="AU168" s="400"/>
      <c r="AV168" s="401"/>
      <c r="AW168" s="400"/>
      <c r="AX168" s="401"/>
      <c r="AY168" s="400"/>
      <c r="AZ168" s="401"/>
      <c r="BA168" s="400"/>
      <c r="BB168" s="401"/>
      <c r="BC168" s="400"/>
      <c r="BD168" s="401"/>
      <c r="BE168" s="400"/>
      <c r="BF168" s="401"/>
      <c r="BG168" s="400"/>
      <c r="BH168" s="401"/>
      <c r="BI168" s="400"/>
      <c r="BJ168" s="401"/>
      <c r="BK168" s="400"/>
      <c r="BL168" s="401"/>
      <c r="BM168" s="400"/>
      <c r="BN168" s="401"/>
      <c r="BO168" s="400"/>
      <c r="BP168" s="401"/>
      <c r="BQ168" s="400"/>
      <c r="BR168" s="401"/>
      <c r="BS168" s="400"/>
      <c r="BT168" s="401"/>
      <c r="BU168" s="400"/>
      <c r="BV168" s="401"/>
      <c r="BW168" s="400"/>
      <c r="BX168" s="401"/>
      <c r="BY168" s="400"/>
      <c r="BZ168" s="401"/>
      <c r="CA168" s="400"/>
      <c r="CB168" s="401"/>
      <c r="CC168" s="400"/>
      <c r="CD168" s="401"/>
      <c r="CE168" s="400"/>
      <c r="CF168" s="401"/>
      <c r="CG168" s="400"/>
      <c r="CH168" s="401"/>
      <c r="CI168" s="400"/>
      <c r="CJ168" s="401"/>
      <c r="CK168" s="400"/>
      <c r="CL168" s="401"/>
      <c r="CM168" s="400"/>
      <c r="CN168" s="401"/>
      <c r="CO168" s="400"/>
      <c r="CP168" s="401"/>
      <c r="CQ168" s="400"/>
      <c r="CR168" s="401"/>
      <c r="CS168" s="400"/>
      <c r="CT168" s="401"/>
      <c r="CU168" s="400"/>
      <c r="CV168" s="401"/>
      <c r="CW168" s="400"/>
      <c r="CX168" s="401"/>
      <c r="CY168" s="400"/>
      <c r="CZ168" s="401"/>
      <c r="DA168" s="400"/>
      <c r="DB168" s="401"/>
      <c r="DC168" s="400"/>
      <c r="DD168" s="401"/>
      <c r="DE168" s="400"/>
      <c r="DF168" s="401"/>
      <c r="DG168" s="400"/>
      <c r="DH168" s="401"/>
      <c r="DI168" s="400"/>
      <c r="DJ168" s="401"/>
      <c r="DK168" s="400"/>
      <c r="DL168" s="401"/>
      <c r="DM168" s="400"/>
      <c r="DN168" s="401"/>
      <c r="DO168" s="400"/>
      <c r="DP168" s="401"/>
      <c r="DQ168" s="400"/>
      <c r="DR168" s="401"/>
      <c r="DS168" s="400"/>
      <c r="DT168" s="401"/>
      <c r="DU168" s="400"/>
      <c r="DV168" s="401"/>
      <c r="DW168" s="400"/>
      <c r="DX168" s="401"/>
      <c r="DY168" s="400"/>
      <c r="DZ168" s="401"/>
      <c r="EA168" s="400"/>
      <c r="EB168" s="401"/>
      <c r="EC168" s="400"/>
      <c r="ED168" s="401"/>
      <c r="EE168" s="400"/>
      <c r="EF168" s="401"/>
      <c r="EG168" s="400"/>
      <c r="EH168" s="401"/>
      <c r="EI168" s="400"/>
      <c r="EJ168" s="447"/>
      <c r="EK168" s="511"/>
      <c r="EL168" s="514"/>
      <c r="EM168" s="448"/>
      <c r="EN168" s="344"/>
      <c r="EO168" s="345"/>
      <c r="EP168" s="171">
        <f t="shared" si="168"/>
        <v>0</v>
      </c>
      <c r="EQ168" s="171">
        <f t="shared" si="169"/>
        <v>0</v>
      </c>
      <c r="ER168" s="171">
        <f t="shared" si="170"/>
        <v>0</v>
      </c>
      <c r="ES168" s="171">
        <f t="shared" si="171"/>
        <v>0</v>
      </c>
      <c r="ET168" s="171">
        <f t="shared" si="172"/>
        <v>0</v>
      </c>
      <c r="EU168" s="171">
        <f t="shared" si="173"/>
        <v>0</v>
      </c>
      <c r="EV168" s="172">
        <f t="shared" si="174"/>
        <v>0</v>
      </c>
      <c r="EW168" s="125"/>
      <c r="EX168" s="248">
        <f t="shared" si="201"/>
        <v>0</v>
      </c>
      <c r="EY168" s="174">
        <f>(L168*regular)+(M168*Cadeirantee)</f>
        <v>0</v>
      </c>
      <c r="EZ168" s="249">
        <f>SUMIF(FG168:GJ168,"&gt;0")</f>
        <v>0</v>
      </c>
      <c r="FA168" s="249">
        <f>SUMIF(FG168:GJ168,"&lt;0")+SUMIF(GN168:HP168,"&lt;0")</f>
        <v>0</v>
      </c>
      <c r="FB168" s="174">
        <v>0</v>
      </c>
      <c r="FC168" s="126">
        <f>N168*km*'VALORES TABELA'!$B$13</f>
        <v>0</v>
      </c>
      <c r="FD168" s="250">
        <f t="shared" si="202"/>
        <v>0</v>
      </c>
      <c r="FE168" s="105"/>
      <c r="FF168" s="108"/>
      <c r="FG168" s="108"/>
      <c r="FH168" s="108"/>
      <c r="FI168" s="108"/>
      <c r="FJ168" s="108"/>
      <c r="FK168" s="108"/>
      <c r="FL168" s="108"/>
      <c r="FM168" s="108"/>
      <c r="FN168" s="108"/>
      <c r="FO168" s="108"/>
      <c r="FP168" s="108"/>
      <c r="FQ168" s="108"/>
      <c r="FR168" s="108"/>
      <c r="FS168" s="108"/>
      <c r="FT168" s="108"/>
      <c r="FU168" s="108"/>
      <c r="FV168" s="108"/>
      <c r="FW168" s="108"/>
      <c r="FX168" s="108"/>
      <c r="FY168" s="108"/>
      <c r="FZ168" s="108"/>
      <c r="GA168" s="108"/>
      <c r="GB168" s="108"/>
      <c r="GC168" s="108"/>
      <c r="GD168" s="108"/>
      <c r="GE168" s="108"/>
      <c r="GF168" s="108"/>
      <c r="GG168" s="108"/>
      <c r="GH168" s="108"/>
      <c r="GI168" s="108"/>
      <c r="GJ168" s="108"/>
      <c r="GK168" s="251"/>
      <c r="GL168" s="103">
        <f t="shared" si="175"/>
        <v>0</v>
      </c>
      <c r="GM168" s="124"/>
      <c r="GN168" s="104"/>
      <c r="GO168" s="104"/>
      <c r="GP168" s="104"/>
      <c r="GQ168" s="104"/>
      <c r="GR168" s="104"/>
      <c r="GS168" s="104"/>
      <c r="GT168" s="104"/>
      <c r="GU168" s="104"/>
      <c r="GV168" s="104"/>
      <c r="GW168" s="104"/>
      <c r="GX168" s="104"/>
      <c r="GY168" s="104"/>
      <c r="GZ168" s="104"/>
      <c r="HA168" s="104"/>
      <c r="HB168" s="104"/>
      <c r="HC168" s="104"/>
      <c r="HD168" s="104"/>
      <c r="HE168" s="104"/>
      <c r="HF168" s="104"/>
      <c r="HG168" s="104"/>
      <c r="HH168" s="104"/>
      <c r="HI168" s="104"/>
      <c r="HJ168" s="104"/>
      <c r="HK168" s="104"/>
      <c r="HL168" s="104"/>
      <c r="HM168" s="104"/>
      <c r="HN168" s="104"/>
      <c r="HO168" s="104"/>
      <c r="HP168" s="104"/>
      <c r="HQ168" s="64"/>
      <c r="HR168" s="64"/>
      <c r="HS168" s="64"/>
      <c r="HT168" s="64"/>
      <c r="HU168" s="64"/>
      <c r="HV168" s="64"/>
      <c r="HW168" s="105"/>
      <c r="HX168" s="64"/>
      <c r="HY168" s="280">
        <f t="shared" si="203"/>
        <v>0</v>
      </c>
      <c r="HZ168" s="280">
        <f t="shared" si="204"/>
        <v>0</v>
      </c>
      <c r="IA168" s="280">
        <f t="shared" si="205"/>
        <v>0</v>
      </c>
      <c r="IB168" s="64"/>
      <c r="IC168" s="64"/>
    </row>
    <row r="169" spans="1:237" s="106" customFormat="1" ht="22.5" customHeight="1" x14ac:dyDescent="0.25">
      <c r="A169" s="368" t="s">
        <v>3322</v>
      </c>
      <c r="B169" s="369" t="s">
        <v>3323</v>
      </c>
      <c r="C169" s="375" t="s">
        <v>3191</v>
      </c>
      <c r="D169" s="371" t="s">
        <v>3324</v>
      </c>
      <c r="E169" s="371" t="s">
        <v>3325</v>
      </c>
      <c r="F169" s="376" t="s">
        <v>3181</v>
      </c>
      <c r="G169" s="376" t="s">
        <v>3182</v>
      </c>
      <c r="H169" s="373" t="s">
        <v>1363</v>
      </c>
      <c r="I169" s="374" t="s">
        <v>1363</v>
      </c>
      <c r="J169" s="421" t="s">
        <v>3183</v>
      </c>
      <c r="K169" s="423" t="s">
        <v>3187</v>
      </c>
      <c r="L169" s="329">
        <f>CONTINUA!BV169</f>
        <v>0</v>
      </c>
      <c r="M169" s="329">
        <f>CONTINUA!BW169</f>
        <v>0</v>
      </c>
      <c r="N169" s="657"/>
      <c r="O169" s="658" t="s">
        <v>3358</v>
      </c>
      <c r="P169" s="659">
        <v>0</v>
      </c>
      <c r="Q169" s="400"/>
      <c r="R169" s="401"/>
      <c r="S169" s="400"/>
      <c r="T169" s="401"/>
      <c r="U169" s="400"/>
      <c r="V169" s="401"/>
      <c r="W169" s="400"/>
      <c r="X169" s="401"/>
      <c r="Y169" s="400"/>
      <c r="Z169" s="401"/>
      <c r="AA169" s="400"/>
      <c r="AB169" s="401"/>
      <c r="AC169" s="400"/>
      <c r="AD169" s="401"/>
      <c r="AE169" s="400"/>
      <c r="AF169" s="401"/>
      <c r="AG169" s="400"/>
      <c r="AH169" s="401"/>
      <c r="AI169" s="400"/>
      <c r="AJ169" s="401"/>
      <c r="AK169" s="400"/>
      <c r="AL169" s="401"/>
      <c r="AM169" s="400"/>
      <c r="AN169" s="401"/>
      <c r="AO169" s="400"/>
      <c r="AP169" s="401"/>
      <c r="AQ169" s="400"/>
      <c r="AR169" s="401"/>
      <c r="AS169" s="400"/>
      <c r="AT169" s="401"/>
      <c r="AU169" s="400"/>
      <c r="AV169" s="401"/>
      <c r="AW169" s="400"/>
      <c r="AX169" s="401"/>
      <c r="AY169" s="400"/>
      <c r="AZ169" s="401"/>
      <c r="BA169" s="400"/>
      <c r="BB169" s="401"/>
      <c r="BC169" s="400"/>
      <c r="BD169" s="401"/>
      <c r="BE169" s="400"/>
      <c r="BF169" s="401"/>
      <c r="BG169" s="400"/>
      <c r="BH169" s="401"/>
      <c r="BI169" s="400"/>
      <c r="BJ169" s="401"/>
      <c r="BK169" s="400"/>
      <c r="BL169" s="401"/>
      <c r="BM169" s="400"/>
      <c r="BN169" s="401"/>
      <c r="BO169" s="400"/>
      <c r="BP169" s="401"/>
      <c r="BQ169" s="400"/>
      <c r="BR169" s="401"/>
      <c r="BS169" s="400"/>
      <c r="BT169" s="401"/>
      <c r="BU169" s="400"/>
      <c r="BV169" s="401"/>
      <c r="BW169" s="400"/>
      <c r="BX169" s="401"/>
      <c r="BY169" s="400"/>
      <c r="BZ169" s="401"/>
      <c r="CA169" s="400"/>
      <c r="CB169" s="401"/>
      <c r="CC169" s="400"/>
      <c r="CD169" s="401"/>
      <c r="CE169" s="400"/>
      <c r="CF169" s="401"/>
      <c r="CG169" s="400"/>
      <c r="CH169" s="401"/>
      <c r="CI169" s="400"/>
      <c r="CJ169" s="401"/>
      <c r="CK169" s="400"/>
      <c r="CL169" s="401"/>
      <c r="CM169" s="400"/>
      <c r="CN169" s="401"/>
      <c r="CO169" s="400"/>
      <c r="CP169" s="401"/>
      <c r="CQ169" s="400"/>
      <c r="CR169" s="401"/>
      <c r="CS169" s="400"/>
      <c r="CT169" s="401"/>
      <c r="CU169" s="400"/>
      <c r="CV169" s="401"/>
      <c r="CW169" s="400"/>
      <c r="CX169" s="401"/>
      <c r="CY169" s="400"/>
      <c r="CZ169" s="401"/>
      <c r="DA169" s="400"/>
      <c r="DB169" s="401"/>
      <c r="DC169" s="400"/>
      <c r="DD169" s="401"/>
      <c r="DE169" s="400"/>
      <c r="DF169" s="401"/>
      <c r="DG169" s="400"/>
      <c r="DH169" s="401"/>
      <c r="DI169" s="400"/>
      <c r="DJ169" s="401"/>
      <c r="DK169" s="400"/>
      <c r="DL169" s="401"/>
      <c r="DM169" s="400"/>
      <c r="DN169" s="401"/>
      <c r="DO169" s="400"/>
      <c r="DP169" s="401"/>
      <c r="DQ169" s="400"/>
      <c r="DR169" s="401"/>
      <c r="DS169" s="400"/>
      <c r="DT169" s="401"/>
      <c r="DU169" s="400"/>
      <c r="DV169" s="401"/>
      <c r="DW169" s="400"/>
      <c r="DX169" s="401"/>
      <c r="DY169" s="400"/>
      <c r="DZ169" s="401"/>
      <c r="EA169" s="400"/>
      <c r="EB169" s="401"/>
      <c r="EC169" s="400"/>
      <c r="ED169" s="401"/>
      <c r="EE169" s="400"/>
      <c r="EF169" s="401"/>
      <c r="EG169" s="400"/>
      <c r="EH169" s="401"/>
      <c r="EI169" s="400"/>
      <c r="EJ169" s="447"/>
      <c r="EK169" s="511"/>
      <c r="EL169" s="514"/>
      <c r="EM169" s="448"/>
      <c r="EN169" s="344"/>
      <c r="EO169" s="345"/>
      <c r="EP169" s="171">
        <f t="shared" si="168"/>
        <v>0</v>
      </c>
      <c r="EQ169" s="171">
        <f t="shared" si="169"/>
        <v>0</v>
      </c>
      <c r="ER169" s="171">
        <f t="shared" si="170"/>
        <v>0</v>
      </c>
      <c r="ES169" s="171">
        <f t="shared" si="171"/>
        <v>0</v>
      </c>
      <c r="ET169" s="171">
        <f t="shared" si="172"/>
        <v>0</v>
      </c>
      <c r="EU169" s="171">
        <f t="shared" si="173"/>
        <v>0</v>
      </c>
      <c r="EV169" s="172">
        <f t="shared" si="174"/>
        <v>0</v>
      </c>
      <c r="EW169" s="127"/>
      <c r="EX169" s="248">
        <f t="shared" si="201"/>
        <v>0</v>
      </c>
      <c r="EY169" s="174">
        <f>(L169*regular)+(M169*Cadeirantee)</f>
        <v>0</v>
      </c>
      <c r="EZ169" s="249">
        <f>SUMIF(FG169:GJ169,"&gt;0")</f>
        <v>0</v>
      </c>
      <c r="FA169" s="249">
        <f>SUMIF(FG169:GJ169,"&lt;0")+SUMIF(GN169:HP169,"&lt;0")</f>
        <v>0</v>
      </c>
      <c r="FB169" s="174">
        <v>0</v>
      </c>
      <c r="FC169" s="126">
        <f>N169*km*'VALORES TABELA'!$B$13</f>
        <v>0</v>
      </c>
      <c r="FD169" s="250">
        <f t="shared" si="202"/>
        <v>0</v>
      </c>
      <c r="FE169" s="105"/>
      <c r="FF169" s="118"/>
      <c r="FG169" s="118"/>
      <c r="FH169" s="118"/>
      <c r="FI169" s="118"/>
      <c r="FJ169" s="118"/>
      <c r="FK169" s="118"/>
      <c r="FL169" s="118"/>
      <c r="FM169" s="118"/>
      <c r="FN169" s="118"/>
      <c r="FO169" s="118"/>
      <c r="FP169" s="118"/>
      <c r="FQ169" s="118"/>
      <c r="FR169" s="118"/>
      <c r="FS169" s="118"/>
      <c r="FT169" s="118"/>
      <c r="FU169" s="118"/>
      <c r="FV169" s="118"/>
      <c r="FW169" s="118"/>
      <c r="FX169" s="118"/>
      <c r="FY169" s="118"/>
      <c r="FZ169" s="118"/>
      <c r="GA169" s="118"/>
      <c r="GB169" s="118"/>
      <c r="GC169" s="118"/>
      <c r="GD169" s="118"/>
      <c r="GE169" s="118"/>
      <c r="GF169" s="118"/>
      <c r="GG169" s="118"/>
      <c r="GH169" s="118"/>
      <c r="GI169" s="118"/>
      <c r="GJ169" s="118"/>
      <c r="GK169" s="252"/>
      <c r="GL169" s="103">
        <f t="shared" si="175"/>
        <v>0</v>
      </c>
      <c r="GM169" s="124"/>
      <c r="GN169" s="104"/>
      <c r="GO169" s="104"/>
      <c r="GP169" s="104"/>
      <c r="GQ169" s="104"/>
      <c r="GR169" s="104"/>
      <c r="GS169" s="104"/>
      <c r="GT169" s="104"/>
      <c r="GU169" s="104"/>
      <c r="GV169" s="104"/>
      <c r="GW169" s="104"/>
      <c r="GX169" s="104"/>
      <c r="GY169" s="104"/>
      <c r="GZ169" s="104"/>
      <c r="HA169" s="104"/>
      <c r="HB169" s="104"/>
      <c r="HC169" s="104"/>
      <c r="HD169" s="104"/>
      <c r="HE169" s="104"/>
      <c r="HF169" s="104"/>
      <c r="HG169" s="104"/>
      <c r="HH169" s="104"/>
      <c r="HI169" s="104"/>
      <c r="HJ169" s="104"/>
      <c r="HK169" s="104"/>
      <c r="HL169" s="104"/>
      <c r="HM169" s="104"/>
      <c r="HN169" s="104"/>
      <c r="HO169" s="104"/>
      <c r="HP169" s="104"/>
      <c r="HQ169" s="64"/>
      <c r="HR169" s="65"/>
      <c r="HS169" s="65"/>
      <c r="HT169" s="65"/>
      <c r="HU169" s="65"/>
      <c r="HV169" s="65"/>
      <c r="HW169" s="105"/>
      <c r="HX169" s="65"/>
      <c r="HY169" s="280">
        <f t="shared" si="203"/>
        <v>0</v>
      </c>
      <c r="HZ169" s="280">
        <f t="shared" si="204"/>
        <v>0</v>
      </c>
      <c r="IA169" s="280">
        <f t="shared" si="205"/>
        <v>0</v>
      </c>
      <c r="IB169" s="65"/>
      <c r="IC169" s="65"/>
    </row>
    <row r="170" spans="1:237" s="106" customFormat="1" ht="22.5" customHeight="1" thickBot="1" x14ac:dyDescent="0.3">
      <c r="A170" s="377" t="s">
        <v>3322</v>
      </c>
      <c r="B170" s="378" t="s">
        <v>3323</v>
      </c>
      <c r="C170" s="379" t="s">
        <v>3191</v>
      </c>
      <c r="D170" s="380" t="s">
        <v>3324</v>
      </c>
      <c r="E170" s="380" t="s">
        <v>3325</v>
      </c>
      <c r="F170" s="381" t="s">
        <v>3181</v>
      </c>
      <c r="G170" s="381" t="s">
        <v>3182</v>
      </c>
      <c r="H170" s="382" t="s">
        <v>1363</v>
      </c>
      <c r="I170" s="383" t="s">
        <v>1363</v>
      </c>
      <c r="J170" s="421" t="s">
        <v>3183</v>
      </c>
      <c r="K170" s="424" t="s">
        <v>60</v>
      </c>
      <c r="L170" s="329">
        <f>CONTINUA!BV170</f>
        <v>0</v>
      </c>
      <c r="M170" s="329">
        <f>CONTINUA!BW170</f>
        <v>0</v>
      </c>
      <c r="N170" s="657"/>
      <c r="O170" s="658" t="s">
        <v>3358</v>
      </c>
      <c r="P170" s="659">
        <v>0</v>
      </c>
      <c r="Q170" s="400"/>
      <c r="R170" s="401"/>
      <c r="S170" s="400"/>
      <c r="T170" s="401"/>
      <c r="U170" s="400"/>
      <c r="V170" s="401"/>
      <c r="W170" s="400"/>
      <c r="X170" s="401"/>
      <c r="Y170" s="400"/>
      <c r="Z170" s="401"/>
      <c r="AA170" s="400"/>
      <c r="AB170" s="401"/>
      <c r="AC170" s="400"/>
      <c r="AD170" s="401"/>
      <c r="AE170" s="400"/>
      <c r="AF170" s="401"/>
      <c r="AG170" s="400"/>
      <c r="AH170" s="401"/>
      <c r="AI170" s="400"/>
      <c r="AJ170" s="401"/>
      <c r="AK170" s="400"/>
      <c r="AL170" s="401"/>
      <c r="AM170" s="400"/>
      <c r="AN170" s="401"/>
      <c r="AO170" s="400"/>
      <c r="AP170" s="401"/>
      <c r="AQ170" s="400"/>
      <c r="AR170" s="401"/>
      <c r="AS170" s="400"/>
      <c r="AT170" s="401"/>
      <c r="AU170" s="400"/>
      <c r="AV170" s="401"/>
      <c r="AW170" s="400"/>
      <c r="AX170" s="401"/>
      <c r="AY170" s="400"/>
      <c r="AZ170" s="401"/>
      <c r="BA170" s="400"/>
      <c r="BB170" s="401"/>
      <c r="BC170" s="400"/>
      <c r="BD170" s="401"/>
      <c r="BE170" s="400"/>
      <c r="BF170" s="401"/>
      <c r="BG170" s="400"/>
      <c r="BH170" s="401"/>
      <c r="BI170" s="400"/>
      <c r="BJ170" s="401"/>
      <c r="BK170" s="400"/>
      <c r="BL170" s="401"/>
      <c r="BM170" s="400"/>
      <c r="BN170" s="401"/>
      <c r="BO170" s="400"/>
      <c r="BP170" s="401"/>
      <c r="BQ170" s="400"/>
      <c r="BR170" s="401"/>
      <c r="BS170" s="400"/>
      <c r="BT170" s="401"/>
      <c r="BU170" s="400"/>
      <c r="BV170" s="401"/>
      <c r="BW170" s="400"/>
      <c r="BX170" s="401"/>
      <c r="BY170" s="400"/>
      <c r="BZ170" s="401"/>
      <c r="CA170" s="400"/>
      <c r="CB170" s="401"/>
      <c r="CC170" s="400"/>
      <c r="CD170" s="401"/>
      <c r="CE170" s="400"/>
      <c r="CF170" s="401"/>
      <c r="CG170" s="400"/>
      <c r="CH170" s="401"/>
      <c r="CI170" s="400"/>
      <c r="CJ170" s="401"/>
      <c r="CK170" s="400"/>
      <c r="CL170" s="401"/>
      <c r="CM170" s="400"/>
      <c r="CN170" s="401"/>
      <c r="CO170" s="400"/>
      <c r="CP170" s="401"/>
      <c r="CQ170" s="400"/>
      <c r="CR170" s="401"/>
      <c r="CS170" s="400"/>
      <c r="CT170" s="401"/>
      <c r="CU170" s="400"/>
      <c r="CV170" s="401"/>
      <c r="CW170" s="400"/>
      <c r="CX170" s="401"/>
      <c r="CY170" s="400"/>
      <c r="CZ170" s="401"/>
      <c r="DA170" s="400"/>
      <c r="DB170" s="401"/>
      <c r="DC170" s="400"/>
      <c r="DD170" s="401"/>
      <c r="DE170" s="400"/>
      <c r="DF170" s="401"/>
      <c r="DG170" s="400"/>
      <c r="DH170" s="401"/>
      <c r="DI170" s="400"/>
      <c r="DJ170" s="401"/>
      <c r="DK170" s="400"/>
      <c r="DL170" s="401"/>
      <c r="DM170" s="400"/>
      <c r="DN170" s="401"/>
      <c r="DO170" s="400"/>
      <c r="DP170" s="401"/>
      <c r="DQ170" s="400"/>
      <c r="DR170" s="401"/>
      <c r="DS170" s="400"/>
      <c r="DT170" s="401"/>
      <c r="DU170" s="400"/>
      <c r="DV170" s="401"/>
      <c r="DW170" s="400"/>
      <c r="DX170" s="401"/>
      <c r="DY170" s="400"/>
      <c r="DZ170" s="401"/>
      <c r="EA170" s="400"/>
      <c r="EB170" s="401"/>
      <c r="EC170" s="400"/>
      <c r="ED170" s="401"/>
      <c r="EE170" s="400"/>
      <c r="EF170" s="401"/>
      <c r="EG170" s="400"/>
      <c r="EH170" s="401"/>
      <c r="EI170" s="400"/>
      <c r="EJ170" s="447"/>
      <c r="EK170" s="512"/>
      <c r="EL170" s="515"/>
      <c r="EM170" s="450"/>
      <c r="EN170" s="348"/>
      <c r="EO170" s="348"/>
      <c r="EP170" s="179">
        <f t="shared" si="168"/>
        <v>0</v>
      </c>
      <c r="EQ170" s="179">
        <f t="shared" si="169"/>
        <v>0</v>
      </c>
      <c r="ER170" s="179">
        <f t="shared" si="170"/>
        <v>0</v>
      </c>
      <c r="ES170" s="179">
        <f t="shared" si="171"/>
        <v>0</v>
      </c>
      <c r="ET170" s="179">
        <f t="shared" si="172"/>
        <v>0</v>
      </c>
      <c r="EU170" s="179">
        <f t="shared" si="173"/>
        <v>0</v>
      </c>
      <c r="EV170" s="172">
        <f t="shared" si="174"/>
        <v>0</v>
      </c>
      <c r="EW170" s="253"/>
      <c r="EX170" s="254">
        <v>0</v>
      </c>
      <c r="EY170" s="180">
        <v>0</v>
      </c>
      <c r="EZ170" s="255">
        <v>0</v>
      </c>
      <c r="FA170" s="255">
        <v>0</v>
      </c>
      <c r="FB170" s="180">
        <f>SUM(FF170:GI170)/2</f>
        <v>0</v>
      </c>
      <c r="FC170" s="256">
        <f>N170*km*'VALORES TABELA'!$B$13</f>
        <v>0</v>
      </c>
      <c r="FD170" s="250">
        <f t="shared" si="202"/>
        <v>0</v>
      </c>
      <c r="FE170" s="257"/>
      <c r="FF170" s="181">
        <f>((Q170+S170)*Percapita)+((R170+T170)*Cadeirante)</f>
        <v>0</v>
      </c>
      <c r="FG170" s="181">
        <f>((U170+W170)*Percapita/30*FG$4)+((V170+X170)*Cadeirante/30*FG$4)</f>
        <v>0</v>
      </c>
      <c r="FH170" s="181">
        <f>((Y170+AA170)*Percapita/30*FH$4)+((Z170+AB170)*Cadeirante/30*FH$4)</f>
        <v>0</v>
      </c>
      <c r="FI170" s="181">
        <f>((AC170+AE170)*Percapita/30*FI$4)+((AD170+AF170)*Cadeirante/30*FI$4)</f>
        <v>0</v>
      </c>
      <c r="FJ170" s="181">
        <f>((AG170+AI170)*Percapita/30*FJ$4)+((AH170+AJ170)*Cadeirante/30*FJ$4)</f>
        <v>0</v>
      </c>
      <c r="FK170" s="181">
        <f>((AK170+AM170)*Percapita/30*FK$4)+((AL170+AN170)*Cadeirante/30*FK$4)</f>
        <v>0</v>
      </c>
      <c r="FL170" s="181">
        <f>((AO170+AQ170)*Percapita/30*FL$4)+((AP170+AR170)*Cadeirante/30*FL$4)</f>
        <v>0</v>
      </c>
      <c r="FM170" s="181">
        <f>((AS170+AU170)*Percapita/30*FM$4)+((AT170+AV170)*Cadeirante/30*FM$4)</f>
        <v>0</v>
      </c>
      <c r="FN170" s="181">
        <f>((AW170+AY170)*Percapita/30*FN$4)+((AX170+AZ170)*Cadeirante/30*FN$4)</f>
        <v>0</v>
      </c>
      <c r="FO170" s="181">
        <f>((BA170+BC170)*Percapita/30*FO$4)+((BB170+BD170)*Cadeirante/30*FO$4)</f>
        <v>0</v>
      </c>
      <c r="FP170" s="181">
        <f>((BE170+BG170)*Percapita/30*FP$4)+((BF170+BH170)*Cadeirante/30*FP$4)</f>
        <v>0</v>
      </c>
      <c r="FQ170" s="181">
        <f>((BI170+BK170)*Percapita/30*FQ$4)+((BJ170+BL170)*Cadeirante/30*FQ$4)</f>
        <v>0</v>
      </c>
      <c r="FR170" s="181">
        <f>((BM170+BO170)*Percapita/30*FR$4)+((BN170+BP170)*Cadeirante/30*FR$4)</f>
        <v>0</v>
      </c>
      <c r="FS170" s="181">
        <f>((BQ170+BS170)*Percapita/30*FS$4)+((BR170+BT170)*Cadeirante/30*FS$4)</f>
        <v>0</v>
      </c>
      <c r="FT170" s="181">
        <f>((BU170+BW170)*Percapita/30*FT$4)+((BV170+BX170)*Cadeirante/30*FT$4)</f>
        <v>0</v>
      </c>
      <c r="FU170" s="181">
        <f>((BY170+CA170)*Percapita/30*FU$4)+((BZ170+CB170)*Cadeirante/30*FU$4)</f>
        <v>0</v>
      </c>
      <c r="FV170" s="181">
        <f>((CC170+CE170)*Percapita/30*FV$4)+((CD170+CF170)*Cadeirante/30*FV$4)</f>
        <v>0</v>
      </c>
      <c r="FW170" s="181">
        <f>((CG170+CI170)*Percapita/30*FW$4)+((CI170+CK170)*Cadeirante/30*FW$4)</f>
        <v>0</v>
      </c>
      <c r="FX170" s="181">
        <f>((CK170+CM170)*Percapita/30*FX$4)+((CL170+CN170)*Cadeirante/30*FX$4)</f>
        <v>0</v>
      </c>
      <c r="FY170" s="181">
        <f>((CO170+CQ170)*Percapita/30*FY$4)+((CP170+CR170)*Cadeirante/30*FY$4)</f>
        <v>0</v>
      </c>
      <c r="FZ170" s="181">
        <f>((CS170+CU170)*Percapita/30*FZ$4)+((CT170+CV170)*Cadeirante/30*FZ$4)</f>
        <v>0</v>
      </c>
      <c r="GA170" s="181">
        <f>((CW170+CY170)*Percapita/30*GA$4)+((CX170+CZ170)*Cadeirante/30*GA$4)</f>
        <v>0</v>
      </c>
      <c r="GB170" s="181">
        <f>((DA170+DC170)*Percapita/30*GB$4)+((DB170+DD170)*Cadeirante/30*GB$4)</f>
        <v>0</v>
      </c>
      <c r="GC170" s="181">
        <f>((DE170+DG170)*Percapita/30*GC$4)+((DF170+DH170)*Cadeirante/30*GC$4)</f>
        <v>0</v>
      </c>
      <c r="GD170" s="181">
        <f>((DI170+DK170)*Percapita/30*GD$4)+((DJ170+DL170)*Cadeirante/30*GD$4)</f>
        <v>0</v>
      </c>
      <c r="GE170" s="181">
        <f>((DM170+DO170)*Percapita/30*GE$4)+((DN170+DP170)*Cadeirante/30*GE$4)</f>
        <v>0</v>
      </c>
      <c r="GF170" s="181">
        <f>((DQ170+DS170)*Percapita/30*GF$4)+((DR170+DT170)*Cadeirante/30*GF$4)</f>
        <v>0</v>
      </c>
      <c r="GG170" s="181">
        <f>((DU170+DW170)*Percapita/30*GG$4)+((DV170+DX170)*Cadeirante/30*GG$4)</f>
        <v>0</v>
      </c>
      <c r="GH170" s="181">
        <f>((DY170+EA170)*Percapita/30*GH$4)+((DZ170+EB170)*Cadeirante/30*GH$4)</f>
        <v>0</v>
      </c>
      <c r="GI170" s="181">
        <f>((EC170+EE170)*Percapita/30*GI$4)+((ED170+EF170)*Cadeirante/30*GI$4)</f>
        <v>0</v>
      </c>
      <c r="GJ170" s="181">
        <f>((EG170+EI170)*Percapita)+((EH170+EJ170)*Cadeirante)</f>
        <v>0</v>
      </c>
      <c r="GK170" s="258"/>
      <c r="GL170" s="103">
        <f t="shared" si="175"/>
        <v>0</v>
      </c>
      <c r="GM170" s="124"/>
      <c r="GN170" s="182"/>
      <c r="GO170" s="182"/>
      <c r="GP170" s="182"/>
      <c r="GQ170" s="182"/>
      <c r="GR170" s="182"/>
      <c r="GS170" s="182"/>
      <c r="GT170" s="182"/>
      <c r="GU170" s="182"/>
      <c r="GV170" s="182"/>
      <c r="GW170" s="182"/>
      <c r="GX170" s="182"/>
      <c r="GY170" s="182"/>
      <c r="GZ170" s="182"/>
      <c r="HA170" s="182"/>
      <c r="HB170" s="182"/>
      <c r="HC170" s="182"/>
      <c r="HD170" s="182"/>
      <c r="HE170" s="182"/>
      <c r="HF170" s="182"/>
      <c r="HG170" s="182"/>
      <c r="HH170" s="182"/>
      <c r="HI170" s="182"/>
      <c r="HJ170" s="182"/>
      <c r="HK170" s="182"/>
      <c r="HL170" s="182"/>
      <c r="HM170" s="182"/>
      <c r="HN170" s="182"/>
      <c r="HO170" s="182"/>
      <c r="HP170" s="259"/>
      <c r="HQ170" s="64"/>
      <c r="HW170" s="257"/>
      <c r="HY170" s="280">
        <f t="shared" si="203"/>
        <v>0</v>
      </c>
      <c r="HZ170" s="280">
        <f t="shared" si="204"/>
        <v>0</v>
      </c>
      <c r="IA170" s="280">
        <f t="shared" si="205"/>
        <v>0</v>
      </c>
    </row>
    <row r="171" spans="1:237" ht="11.25" x14ac:dyDescent="0.2">
      <c r="G171" s="7"/>
      <c r="H171" s="7"/>
      <c r="I171" s="7"/>
      <c r="J171" s="7"/>
      <c r="K171" s="7"/>
      <c r="L171" s="7">
        <f t="shared" ref="L171:P172" si="206">K171+1</f>
        <v>1</v>
      </c>
      <c r="M171" s="7">
        <f t="shared" si="206"/>
        <v>2</v>
      </c>
      <c r="N171" s="7">
        <f t="shared" si="206"/>
        <v>3</v>
      </c>
      <c r="O171" s="7">
        <f t="shared" si="206"/>
        <v>4</v>
      </c>
      <c r="P171" s="7">
        <f t="shared" si="206"/>
        <v>5</v>
      </c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>
        <f t="shared" ref="EM171:EQ172" si="207">EL171+1</f>
        <v>1</v>
      </c>
      <c r="EN171" s="7">
        <f t="shared" si="207"/>
        <v>2</v>
      </c>
      <c r="EO171" s="7">
        <f t="shared" si="207"/>
        <v>3</v>
      </c>
      <c r="EP171" s="7">
        <f t="shared" si="207"/>
        <v>4</v>
      </c>
      <c r="EQ171" s="7">
        <f t="shared" si="207"/>
        <v>5</v>
      </c>
      <c r="ER171" s="7">
        <f t="shared" ref="ER171:GO172" si="208">EQ171+1</f>
        <v>6</v>
      </c>
      <c r="ES171" s="7">
        <f t="shared" si="208"/>
        <v>7</v>
      </c>
      <c r="ET171" s="7">
        <f t="shared" si="208"/>
        <v>8</v>
      </c>
      <c r="EU171" s="7">
        <f t="shared" si="208"/>
        <v>9</v>
      </c>
      <c r="EV171" s="7">
        <f t="shared" si="208"/>
        <v>10</v>
      </c>
      <c r="EW171" s="7">
        <f t="shared" si="208"/>
        <v>11</v>
      </c>
      <c r="EX171" s="7">
        <f t="shared" si="208"/>
        <v>12</v>
      </c>
      <c r="EY171" s="7">
        <f t="shared" si="208"/>
        <v>13</v>
      </c>
      <c r="EZ171" s="7">
        <f t="shared" si="208"/>
        <v>14</v>
      </c>
      <c r="FA171" s="7">
        <f t="shared" si="208"/>
        <v>15</v>
      </c>
      <c r="FB171" s="7">
        <f t="shared" si="208"/>
        <v>16</v>
      </c>
      <c r="FC171" s="7">
        <f t="shared" si="208"/>
        <v>17</v>
      </c>
      <c r="FD171" s="7">
        <f t="shared" si="208"/>
        <v>18</v>
      </c>
      <c r="FE171" s="7">
        <f t="shared" si="208"/>
        <v>19</v>
      </c>
      <c r="FF171" s="7">
        <f t="shared" si="208"/>
        <v>20</v>
      </c>
      <c r="FG171" s="7">
        <f t="shared" si="208"/>
        <v>21</v>
      </c>
      <c r="FH171" s="7">
        <f t="shared" si="208"/>
        <v>22</v>
      </c>
      <c r="FI171" s="7">
        <f t="shared" si="208"/>
        <v>23</v>
      </c>
      <c r="FJ171" s="7">
        <f t="shared" si="208"/>
        <v>24</v>
      </c>
      <c r="FK171" s="7">
        <f t="shared" si="208"/>
        <v>25</v>
      </c>
      <c r="FL171" s="7">
        <f t="shared" si="208"/>
        <v>26</v>
      </c>
      <c r="FM171" s="7">
        <f t="shared" si="208"/>
        <v>27</v>
      </c>
      <c r="FN171" s="7">
        <f t="shared" si="208"/>
        <v>28</v>
      </c>
      <c r="FO171" s="7">
        <f t="shared" si="208"/>
        <v>29</v>
      </c>
      <c r="FP171" s="7">
        <f t="shared" si="208"/>
        <v>30</v>
      </c>
      <c r="FQ171" s="7">
        <f t="shared" si="208"/>
        <v>31</v>
      </c>
      <c r="FR171" s="7">
        <f t="shared" si="208"/>
        <v>32</v>
      </c>
      <c r="FS171" s="7">
        <f t="shared" si="208"/>
        <v>33</v>
      </c>
      <c r="FT171" s="7">
        <f t="shared" si="208"/>
        <v>34</v>
      </c>
      <c r="FU171" s="7">
        <f t="shared" si="208"/>
        <v>35</v>
      </c>
      <c r="FV171" s="7">
        <f t="shared" si="208"/>
        <v>36</v>
      </c>
      <c r="FW171" s="7">
        <f t="shared" si="208"/>
        <v>37</v>
      </c>
      <c r="FX171" s="7">
        <f t="shared" si="208"/>
        <v>38</v>
      </c>
      <c r="FY171" s="7">
        <f t="shared" si="208"/>
        <v>39</v>
      </c>
      <c r="FZ171" s="7">
        <f t="shared" si="208"/>
        <v>40</v>
      </c>
      <c r="GA171" s="7">
        <f t="shared" si="208"/>
        <v>41</v>
      </c>
      <c r="GB171" s="7">
        <f t="shared" si="208"/>
        <v>42</v>
      </c>
      <c r="GC171" s="7">
        <f t="shared" si="208"/>
        <v>43</v>
      </c>
      <c r="GD171" s="7">
        <f t="shared" si="208"/>
        <v>44</v>
      </c>
      <c r="GE171" s="7">
        <f t="shared" si="208"/>
        <v>45</v>
      </c>
      <c r="GF171" s="7">
        <f t="shared" si="208"/>
        <v>46</v>
      </c>
      <c r="GG171" s="7">
        <f t="shared" si="208"/>
        <v>47</v>
      </c>
      <c r="GH171" s="7">
        <f t="shared" si="208"/>
        <v>48</v>
      </c>
      <c r="GI171" s="7">
        <f t="shared" si="208"/>
        <v>49</v>
      </c>
      <c r="GJ171" s="7">
        <f t="shared" si="208"/>
        <v>50</v>
      </c>
      <c r="GK171" s="7">
        <f t="shared" si="208"/>
        <v>51</v>
      </c>
      <c r="GL171" s="7">
        <f t="shared" si="208"/>
        <v>52</v>
      </c>
      <c r="GM171" s="7">
        <f t="shared" si="208"/>
        <v>53</v>
      </c>
      <c r="GN171" s="7">
        <f t="shared" si="208"/>
        <v>54</v>
      </c>
      <c r="GO171" s="7">
        <f t="shared" si="208"/>
        <v>55</v>
      </c>
      <c r="GP171" s="7">
        <f t="shared" ref="GP171:IA171" si="209">GO171+1</f>
        <v>56</v>
      </c>
      <c r="GQ171" s="7">
        <f t="shared" si="209"/>
        <v>57</v>
      </c>
      <c r="GR171" s="7">
        <f t="shared" si="209"/>
        <v>58</v>
      </c>
      <c r="GS171" s="7">
        <f t="shared" si="209"/>
        <v>59</v>
      </c>
      <c r="GT171" s="7">
        <f t="shared" si="209"/>
        <v>60</v>
      </c>
      <c r="GU171" s="7">
        <f t="shared" si="209"/>
        <v>61</v>
      </c>
      <c r="GV171" s="7">
        <f t="shared" si="209"/>
        <v>62</v>
      </c>
      <c r="GW171" s="7">
        <f t="shared" si="209"/>
        <v>63</v>
      </c>
      <c r="GX171" s="7">
        <f t="shared" si="209"/>
        <v>64</v>
      </c>
      <c r="GY171" s="7">
        <f t="shared" si="209"/>
        <v>65</v>
      </c>
      <c r="GZ171" s="7">
        <f t="shared" si="209"/>
        <v>66</v>
      </c>
      <c r="HA171" s="7">
        <f t="shared" si="209"/>
        <v>67</v>
      </c>
      <c r="HB171" s="7">
        <f t="shared" si="209"/>
        <v>68</v>
      </c>
      <c r="HC171" s="7">
        <f t="shared" si="209"/>
        <v>69</v>
      </c>
      <c r="HD171" s="7">
        <f t="shared" si="209"/>
        <v>70</v>
      </c>
      <c r="HE171" s="7">
        <f t="shared" si="209"/>
        <v>71</v>
      </c>
      <c r="HF171" s="7">
        <f t="shared" si="209"/>
        <v>72</v>
      </c>
      <c r="HG171" s="7">
        <f t="shared" si="209"/>
        <v>73</v>
      </c>
      <c r="HH171" s="7">
        <f t="shared" si="209"/>
        <v>74</v>
      </c>
      <c r="HI171" s="7">
        <f t="shared" si="209"/>
        <v>75</v>
      </c>
      <c r="HJ171" s="7">
        <f t="shared" si="209"/>
        <v>76</v>
      </c>
      <c r="HK171" s="7">
        <f t="shared" si="209"/>
        <v>77</v>
      </c>
      <c r="HL171" s="7">
        <f t="shared" si="209"/>
        <v>78</v>
      </c>
      <c r="HM171" s="7">
        <f t="shared" si="209"/>
        <v>79</v>
      </c>
      <c r="HN171" s="7">
        <f t="shared" si="209"/>
        <v>80</v>
      </c>
      <c r="HO171" s="7">
        <f t="shared" si="209"/>
        <v>81</v>
      </c>
      <c r="HP171" s="7">
        <f t="shared" si="209"/>
        <v>82</v>
      </c>
      <c r="HQ171" s="7">
        <f t="shared" si="209"/>
        <v>83</v>
      </c>
      <c r="HR171" s="7">
        <f t="shared" si="209"/>
        <v>84</v>
      </c>
      <c r="HS171" s="7">
        <f t="shared" si="209"/>
        <v>85</v>
      </c>
      <c r="HT171" s="7">
        <f t="shared" si="209"/>
        <v>86</v>
      </c>
      <c r="HU171" s="7">
        <f t="shared" si="209"/>
        <v>87</v>
      </c>
      <c r="HV171" s="7">
        <f t="shared" si="209"/>
        <v>88</v>
      </c>
      <c r="HW171" s="7">
        <f t="shared" si="209"/>
        <v>89</v>
      </c>
      <c r="HX171" s="7">
        <f t="shared" si="209"/>
        <v>90</v>
      </c>
      <c r="HY171" s="7">
        <f t="shared" si="209"/>
        <v>91</v>
      </c>
      <c r="HZ171" s="7">
        <f t="shared" si="209"/>
        <v>92</v>
      </c>
      <c r="IA171" s="7">
        <f t="shared" si="209"/>
        <v>93</v>
      </c>
    </row>
    <row r="172" spans="1:237" ht="11.25" x14ac:dyDescent="0.2">
      <c r="G172" s="7"/>
      <c r="H172" s="7"/>
      <c r="I172" s="7"/>
      <c r="J172" s="7"/>
      <c r="K172" s="7"/>
      <c r="L172" s="7">
        <f t="shared" si="206"/>
        <v>1</v>
      </c>
      <c r="M172" s="7">
        <f t="shared" si="206"/>
        <v>2</v>
      </c>
      <c r="N172" s="7">
        <f t="shared" si="206"/>
        <v>3</v>
      </c>
      <c r="O172" s="7">
        <f t="shared" si="206"/>
        <v>4</v>
      </c>
      <c r="P172" s="7">
        <f t="shared" si="206"/>
        <v>5</v>
      </c>
      <c r="Q172" s="7">
        <f t="shared" ref="Q172" si="210">P172+1</f>
        <v>6</v>
      </c>
      <c r="R172" s="7">
        <f t="shared" ref="R172" si="211">Q172+1</f>
        <v>7</v>
      </c>
      <c r="S172" s="7">
        <f t="shared" ref="S172" si="212">R172+1</f>
        <v>8</v>
      </c>
      <c r="T172" s="7">
        <f t="shared" ref="T172" si="213">S172+1</f>
        <v>9</v>
      </c>
      <c r="U172" s="7">
        <f t="shared" ref="U172" si="214">T172+1</f>
        <v>10</v>
      </c>
      <c r="V172" s="7">
        <f t="shared" ref="V172" si="215">U172+1</f>
        <v>11</v>
      </c>
      <c r="W172" s="7">
        <f t="shared" ref="W172" si="216">V172+1</f>
        <v>12</v>
      </c>
      <c r="X172" s="7">
        <f t="shared" ref="X172" si="217">W172+1</f>
        <v>13</v>
      </c>
      <c r="Y172" s="7">
        <f t="shared" ref="Y172" si="218">X172+1</f>
        <v>14</v>
      </c>
      <c r="Z172" s="7">
        <f t="shared" ref="Z172" si="219">Y172+1</f>
        <v>15</v>
      </c>
      <c r="AA172" s="7">
        <f t="shared" ref="AA172" si="220">Z172+1</f>
        <v>16</v>
      </c>
      <c r="AB172" s="7">
        <f t="shared" ref="AB172" si="221">AA172+1</f>
        <v>17</v>
      </c>
      <c r="AC172" s="7">
        <f t="shared" ref="AC172" si="222">AB172+1</f>
        <v>18</v>
      </c>
      <c r="AD172" s="7">
        <f t="shared" ref="AD172" si="223">AC172+1</f>
        <v>19</v>
      </c>
      <c r="AE172" s="7">
        <f t="shared" ref="AE172" si="224">AD172+1</f>
        <v>20</v>
      </c>
      <c r="AF172" s="7">
        <f t="shared" ref="AF172" si="225">AE172+1</f>
        <v>21</v>
      </c>
      <c r="AG172" s="7">
        <f t="shared" ref="AG172" si="226">AF172+1</f>
        <v>22</v>
      </c>
      <c r="AH172" s="7">
        <f t="shared" ref="AH172" si="227">AG172+1</f>
        <v>23</v>
      </c>
      <c r="AI172" s="7">
        <f t="shared" ref="AI172" si="228">AH172+1</f>
        <v>24</v>
      </c>
      <c r="AJ172" s="7">
        <f t="shared" ref="AJ172" si="229">AI172+1</f>
        <v>25</v>
      </c>
      <c r="AK172" s="7">
        <f t="shared" ref="AK172" si="230">AJ172+1</f>
        <v>26</v>
      </c>
      <c r="AL172" s="7">
        <f t="shared" ref="AL172" si="231">AK172+1</f>
        <v>27</v>
      </c>
      <c r="AM172" s="7">
        <f t="shared" ref="AM172" si="232">AL172+1</f>
        <v>28</v>
      </c>
      <c r="AN172" s="7">
        <f t="shared" ref="AN172" si="233">AM172+1</f>
        <v>29</v>
      </c>
      <c r="AO172" s="7">
        <f t="shared" ref="AO172" si="234">AN172+1</f>
        <v>30</v>
      </c>
      <c r="AP172" s="7">
        <f t="shared" ref="AP172" si="235">AO172+1</f>
        <v>31</v>
      </c>
      <c r="AQ172" s="7">
        <f t="shared" ref="AQ172" si="236">AP172+1</f>
        <v>32</v>
      </c>
      <c r="AR172" s="7">
        <f t="shared" ref="AR172" si="237">AQ172+1</f>
        <v>33</v>
      </c>
      <c r="AS172" s="7">
        <f t="shared" ref="AS172" si="238">AR172+1</f>
        <v>34</v>
      </c>
      <c r="AT172" s="7">
        <f t="shared" ref="AT172" si="239">AS172+1</f>
        <v>35</v>
      </c>
      <c r="AU172" s="7">
        <f t="shared" ref="AU172" si="240">AT172+1</f>
        <v>36</v>
      </c>
      <c r="AV172" s="7">
        <f t="shared" ref="AV172" si="241">AU172+1</f>
        <v>37</v>
      </c>
      <c r="AW172" s="7">
        <f t="shared" ref="AW172" si="242">AV172+1</f>
        <v>38</v>
      </c>
      <c r="AX172" s="7">
        <f t="shared" ref="AX172" si="243">AW172+1</f>
        <v>39</v>
      </c>
      <c r="AY172" s="7">
        <f t="shared" ref="AY172" si="244">AX172+1</f>
        <v>40</v>
      </c>
      <c r="AZ172" s="7">
        <f t="shared" ref="AZ172" si="245">AY172+1</f>
        <v>41</v>
      </c>
      <c r="BA172" s="7">
        <f t="shared" ref="BA172" si="246">AZ172+1</f>
        <v>42</v>
      </c>
      <c r="BB172" s="7">
        <f t="shared" ref="BB172" si="247">BA172+1</f>
        <v>43</v>
      </c>
      <c r="BC172" s="7">
        <f t="shared" ref="BC172" si="248">BB172+1</f>
        <v>44</v>
      </c>
      <c r="BD172" s="7">
        <f t="shared" ref="BD172" si="249">BC172+1</f>
        <v>45</v>
      </c>
      <c r="BE172" s="7">
        <f t="shared" ref="BE172" si="250">BD172+1</f>
        <v>46</v>
      </c>
      <c r="BF172" s="7">
        <f t="shared" ref="BF172" si="251">BE172+1</f>
        <v>47</v>
      </c>
      <c r="BG172" s="7">
        <f t="shared" ref="BG172" si="252">BF172+1</f>
        <v>48</v>
      </c>
      <c r="BH172" s="7">
        <f t="shared" ref="BH172" si="253">BG172+1</f>
        <v>49</v>
      </c>
      <c r="BI172" s="7">
        <f t="shared" ref="BI172" si="254">BH172+1</f>
        <v>50</v>
      </c>
      <c r="BJ172" s="7">
        <f t="shared" ref="BJ172" si="255">BI172+1</f>
        <v>51</v>
      </c>
      <c r="BK172" s="7">
        <f t="shared" ref="BK172" si="256">BJ172+1</f>
        <v>52</v>
      </c>
      <c r="BL172" s="7">
        <f t="shared" ref="BL172" si="257">BK172+1</f>
        <v>53</v>
      </c>
      <c r="BM172" s="7">
        <f t="shared" ref="BM172" si="258">BL172+1</f>
        <v>54</v>
      </c>
      <c r="BN172" s="7">
        <f t="shared" ref="BN172" si="259">BM172+1</f>
        <v>55</v>
      </c>
      <c r="BO172" s="7">
        <f t="shared" ref="BO172" si="260">BN172+1</f>
        <v>56</v>
      </c>
      <c r="BP172" s="7">
        <f t="shared" ref="BP172" si="261">BO172+1</f>
        <v>57</v>
      </c>
      <c r="BQ172" s="7">
        <f t="shared" ref="BQ172" si="262">BP172+1</f>
        <v>58</v>
      </c>
      <c r="BR172" s="7">
        <f t="shared" ref="BR172" si="263">BQ172+1</f>
        <v>59</v>
      </c>
      <c r="BS172" s="7">
        <f t="shared" ref="BS172" si="264">BR172+1</f>
        <v>60</v>
      </c>
      <c r="BT172" s="7">
        <f t="shared" ref="BT172" si="265">BS172+1</f>
        <v>61</v>
      </c>
      <c r="BU172" s="7">
        <f t="shared" ref="BU172" si="266">BT172+1</f>
        <v>62</v>
      </c>
      <c r="BV172" s="7">
        <f t="shared" ref="BV172" si="267">BU172+1</f>
        <v>63</v>
      </c>
      <c r="BW172" s="7">
        <f t="shared" ref="BW172" si="268">BV172+1</f>
        <v>64</v>
      </c>
      <c r="BX172" s="7">
        <f t="shared" ref="BX172" si="269">BW172+1</f>
        <v>65</v>
      </c>
      <c r="BY172" s="7">
        <f t="shared" ref="BY172" si="270">BX172+1</f>
        <v>66</v>
      </c>
      <c r="BZ172" s="7">
        <f t="shared" ref="BZ172" si="271">BY172+1</f>
        <v>67</v>
      </c>
      <c r="CA172" s="7">
        <f t="shared" ref="CA172" si="272">BZ172+1</f>
        <v>68</v>
      </c>
      <c r="CB172" s="7">
        <f t="shared" ref="CB172" si="273">CA172+1</f>
        <v>69</v>
      </c>
      <c r="CC172" s="7">
        <f t="shared" ref="CC172" si="274">CB172+1</f>
        <v>70</v>
      </c>
      <c r="CD172" s="7">
        <f t="shared" ref="CD172" si="275">CC172+1</f>
        <v>71</v>
      </c>
      <c r="CE172" s="7">
        <f t="shared" ref="CE172" si="276">CD172+1</f>
        <v>72</v>
      </c>
      <c r="CF172" s="7">
        <f t="shared" ref="CF172" si="277">CE172+1</f>
        <v>73</v>
      </c>
      <c r="CG172" s="7">
        <f t="shared" ref="CG172" si="278">CF172+1</f>
        <v>74</v>
      </c>
      <c r="CH172" s="7">
        <f t="shared" ref="CH172" si="279">CG172+1</f>
        <v>75</v>
      </c>
      <c r="CI172" s="7">
        <f t="shared" ref="CI172" si="280">CH172+1</f>
        <v>76</v>
      </c>
      <c r="CJ172" s="7">
        <f t="shared" ref="CJ172" si="281">CI172+1</f>
        <v>77</v>
      </c>
      <c r="CK172" s="7">
        <f t="shared" ref="CK172" si="282">CJ172+1</f>
        <v>78</v>
      </c>
      <c r="CL172" s="7">
        <f t="shared" ref="CL172" si="283">CK172+1</f>
        <v>79</v>
      </c>
      <c r="CM172" s="7">
        <f t="shared" ref="CM172" si="284">CL172+1</f>
        <v>80</v>
      </c>
      <c r="CN172" s="7">
        <f t="shared" ref="CN172" si="285">CM172+1</f>
        <v>81</v>
      </c>
      <c r="CO172" s="7">
        <f t="shared" ref="CO172" si="286">CN172+1</f>
        <v>82</v>
      </c>
      <c r="CP172" s="7">
        <f t="shared" ref="CP172" si="287">CO172+1</f>
        <v>83</v>
      </c>
      <c r="CQ172" s="7">
        <f t="shared" ref="CQ172" si="288">CP172+1</f>
        <v>84</v>
      </c>
      <c r="CR172" s="7">
        <f t="shared" ref="CR172" si="289">CQ172+1</f>
        <v>85</v>
      </c>
      <c r="CS172" s="7">
        <f t="shared" ref="CS172" si="290">CR172+1</f>
        <v>86</v>
      </c>
      <c r="CT172" s="7">
        <f t="shared" ref="CT172" si="291">CS172+1</f>
        <v>87</v>
      </c>
      <c r="CU172" s="7">
        <f t="shared" ref="CU172" si="292">CT172+1</f>
        <v>88</v>
      </c>
      <c r="CV172" s="7">
        <f t="shared" ref="CV172" si="293">CU172+1</f>
        <v>89</v>
      </c>
      <c r="CW172" s="7">
        <f t="shared" ref="CW172" si="294">CV172+1</f>
        <v>90</v>
      </c>
      <c r="CX172" s="7">
        <f t="shared" ref="CX172" si="295">CW172+1</f>
        <v>91</v>
      </c>
      <c r="CY172" s="7">
        <f t="shared" ref="CY172" si="296">CX172+1</f>
        <v>92</v>
      </c>
      <c r="CZ172" s="7">
        <f t="shared" ref="CZ172" si="297">CY172+1</f>
        <v>93</v>
      </c>
      <c r="DA172" s="7">
        <f t="shared" ref="DA172" si="298">CZ172+1</f>
        <v>94</v>
      </c>
      <c r="DB172" s="7">
        <f t="shared" ref="DB172" si="299">DA172+1</f>
        <v>95</v>
      </c>
      <c r="DC172" s="7">
        <f t="shared" ref="DC172" si="300">DB172+1</f>
        <v>96</v>
      </c>
      <c r="DD172" s="7">
        <f t="shared" ref="DD172" si="301">DC172+1</f>
        <v>97</v>
      </c>
      <c r="DE172" s="7">
        <f t="shared" ref="DE172" si="302">DD172+1</f>
        <v>98</v>
      </c>
      <c r="DF172" s="7">
        <f t="shared" ref="DF172" si="303">DE172+1</f>
        <v>99</v>
      </c>
      <c r="DG172" s="7">
        <f t="shared" ref="DG172" si="304">DF172+1</f>
        <v>100</v>
      </c>
      <c r="DH172" s="7">
        <f t="shared" ref="DH172" si="305">DG172+1</f>
        <v>101</v>
      </c>
      <c r="DI172" s="7">
        <f t="shared" ref="DI172" si="306">DH172+1</f>
        <v>102</v>
      </c>
      <c r="DJ172" s="7">
        <f t="shared" ref="DJ172" si="307">DI172+1</f>
        <v>103</v>
      </c>
      <c r="DK172" s="7">
        <f t="shared" ref="DK172" si="308">DJ172+1</f>
        <v>104</v>
      </c>
      <c r="DL172" s="7">
        <f t="shared" ref="DL172" si="309">DK172+1</f>
        <v>105</v>
      </c>
      <c r="DM172" s="7">
        <f t="shared" ref="DM172" si="310">DL172+1</f>
        <v>106</v>
      </c>
      <c r="DN172" s="7">
        <f t="shared" ref="DN172" si="311">DM172+1</f>
        <v>107</v>
      </c>
      <c r="DO172" s="7">
        <f t="shared" ref="DO172" si="312">DN172+1</f>
        <v>108</v>
      </c>
      <c r="DP172" s="7">
        <f t="shared" ref="DP172" si="313">DO172+1</f>
        <v>109</v>
      </c>
      <c r="DQ172" s="7">
        <f t="shared" ref="DQ172" si="314">DP172+1</f>
        <v>110</v>
      </c>
      <c r="DR172" s="7">
        <f t="shared" ref="DR172" si="315">DQ172+1</f>
        <v>111</v>
      </c>
      <c r="DS172" s="7">
        <f t="shared" ref="DS172" si="316">DR172+1</f>
        <v>112</v>
      </c>
      <c r="DT172" s="7">
        <f t="shared" ref="DT172" si="317">DS172+1</f>
        <v>113</v>
      </c>
      <c r="DU172" s="7">
        <f t="shared" ref="DU172" si="318">DT172+1</f>
        <v>114</v>
      </c>
      <c r="DV172" s="7">
        <f t="shared" ref="DV172" si="319">DU172+1</f>
        <v>115</v>
      </c>
      <c r="DW172" s="7">
        <f t="shared" ref="DW172" si="320">DV172+1</f>
        <v>116</v>
      </c>
      <c r="DX172" s="7">
        <f t="shared" ref="DX172" si="321">DW172+1</f>
        <v>117</v>
      </c>
      <c r="DY172" s="7">
        <f t="shared" ref="DY172" si="322">DX172+1</f>
        <v>118</v>
      </c>
      <c r="DZ172" s="7">
        <f t="shared" ref="DZ172" si="323">DY172+1</f>
        <v>119</v>
      </c>
      <c r="EA172" s="7">
        <f t="shared" ref="EA172" si="324">DZ172+1</f>
        <v>120</v>
      </c>
      <c r="EB172" s="7">
        <f t="shared" ref="EB172" si="325">EA172+1</f>
        <v>121</v>
      </c>
      <c r="EC172" s="7">
        <f t="shared" ref="EC172" si="326">EB172+1</f>
        <v>122</v>
      </c>
      <c r="ED172" s="7">
        <f t="shared" ref="ED172" si="327">EC172+1</f>
        <v>123</v>
      </c>
      <c r="EE172" s="7">
        <f t="shared" ref="EE172" si="328">ED172+1</f>
        <v>124</v>
      </c>
      <c r="EF172" s="7">
        <f t="shared" ref="EF172" si="329">EE172+1</f>
        <v>125</v>
      </c>
      <c r="EG172" s="7">
        <f t="shared" ref="EG172" si="330">EF172+1</f>
        <v>126</v>
      </c>
      <c r="EH172" s="7">
        <f t="shared" ref="EH172" si="331">EG172+1</f>
        <v>127</v>
      </c>
      <c r="EI172" s="7">
        <f t="shared" ref="EI172" si="332">EH172+1</f>
        <v>128</v>
      </c>
      <c r="EJ172" s="7">
        <f t="shared" ref="EJ172" si="333">EI172+1</f>
        <v>129</v>
      </c>
      <c r="EK172" s="7">
        <f t="shared" ref="EK172" si="334">EJ172+1</f>
        <v>130</v>
      </c>
      <c r="EL172" s="7">
        <f t="shared" ref="EL172" si="335">EK172+1</f>
        <v>131</v>
      </c>
      <c r="EM172" s="7">
        <f t="shared" si="207"/>
        <v>132</v>
      </c>
      <c r="EN172" s="7">
        <f t="shared" si="207"/>
        <v>133</v>
      </c>
      <c r="EO172" s="7">
        <f t="shared" si="207"/>
        <v>134</v>
      </c>
      <c r="EP172" s="7">
        <f t="shared" si="207"/>
        <v>135</v>
      </c>
      <c r="EQ172" s="7">
        <f t="shared" si="207"/>
        <v>136</v>
      </c>
      <c r="ER172" s="7">
        <f t="shared" si="208"/>
        <v>137</v>
      </c>
      <c r="ES172" s="7">
        <f t="shared" si="208"/>
        <v>138</v>
      </c>
      <c r="ET172" s="7">
        <f t="shared" si="208"/>
        <v>139</v>
      </c>
      <c r="EU172" s="7">
        <f t="shared" si="208"/>
        <v>140</v>
      </c>
      <c r="EV172" s="7">
        <f t="shared" si="208"/>
        <v>141</v>
      </c>
      <c r="EW172" s="7">
        <f t="shared" si="208"/>
        <v>142</v>
      </c>
      <c r="EX172" s="7">
        <f t="shared" si="208"/>
        <v>143</v>
      </c>
      <c r="EY172" s="7">
        <f t="shared" si="208"/>
        <v>144</v>
      </c>
      <c r="EZ172" s="7">
        <f t="shared" si="208"/>
        <v>145</v>
      </c>
      <c r="FA172" s="7">
        <f t="shared" si="208"/>
        <v>146</v>
      </c>
      <c r="FB172" s="7">
        <f t="shared" si="208"/>
        <v>147</v>
      </c>
      <c r="FC172" s="7">
        <f t="shared" si="208"/>
        <v>148</v>
      </c>
      <c r="FD172" s="7">
        <f t="shared" si="208"/>
        <v>149</v>
      </c>
      <c r="FE172" s="7">
        <f t="shared" si="208"/>
        <v>150</v>
      </c>
      <c r="FF172" s="7">
        <f t="shared" si="208"/>
        <v>151</v>
      </c>
      <c r="FG172" s="7">
        <f t="shared" si="208"/>
        <v>152</v>
      </c>
      <c r="FH172" s="7">
        <f t="shared" si="208"/>
        <v>153</v>
      </c>
      <c r="FI172" s="7">
        <f t="shared" si="208"/>
        <v>154</v>
      </c>
      <c r="FJ172" s="7">
        <f t="shared" si="208"/>
        <v>155</v>
      </c>
      <c r="FK172" s="7">
        <f t="shared" si="208"/>
        <v>156</v>
      </c>
      <c r="FL172" s="7">
        <f t="shared" si="208"/>
        <v>157</v>
      </c>
      <c r="FM172" s="7">
        <f t="shared" si="208"/>
        <v>158</v>
      </c>
      <c r="FN172" s="7">
        <f t="shared" si="208"/>
        <v>159</v>
      </c>
      <c r="FO172" s="7">
        <f t="shared" si="208"/>
        <v>160</v>
      </c>
      <c r="FP172" s="7">
        <f t="shared" si="208"/>
        <v>161</v>
      </c>
      <c r="FQ172" s="7">
        <f t="shared" si="208"/>
        <v>162</v>
      </c>
      <c r="FR172" s="7">
        <f t="shared" si="208"/>
        <v>163</v>
      </c>
      <c r="FS172" s="7">
        <f t="shared" si="208"/>
        <v>164</v>
      </c>
      <c r="FT172" s="7">
        <f t="shared" si="208"/>
        <v>165</v>
      </c>
      <c r="FU172" s="7">
        <f t="shared" si="208"/>
        <v>166</v>
      </c>
      <c r="FV172" s="7">
        <f t="shared" si="208"/>
        <v>167</v>
      </c>
      <c r="FW172" s="7">
        <f t="shared" si="208"/>
        <v>168</v>
      </c>
      <c r="FX172" s="7">
        <f t="shared" si="208"/>
        <v>169</v>
      </c>
      <c r="FY172" s="7">
        <f t="shared" si="208"/>
        <v>170</v>
      </c>
    </row>
    <row r="173" spans="1:237" x14ac:dyDescent="0.25">
      <c r="N173"/>
      <c r="P173" s="84"/>
    </row>
    <row r="174" spans="1:237" x14ac:dyDescent="0.25">
      <c r="P174" s="84"/>
    </row>
    <row r="175" spans="1:237" x14ac:dyDescent="0.25">
      <c r="P175" s="84"/>
    </row>
    <row r="176" spans="1:237" x14ac:dyDescent="0.25">
      <c r="P176" s="84"/>
    </row>
    <row r="177" spans="16:16" x14ac:dyDescent="0.25">
      <c r="P177" s="84"/>
    </row>
    <row r="178" spans="16:16" x14ac:dyDescent="0.25">
      <c r="P178" s="84"/>
    </row>
    <row r="179" spans="16:16" x14ac:dyDescent="0.25">
      <c r="P179" s="84"/>
    </row>
    <row r="180" spans="16:16" x14ac:dyDescent="0.25">
      <c r="P180" s="84"/>
    </row>
    <row r="181" spans="16:16" x14ac:dyDescent="0.25">
      <c r="P181" s="84"/>
    </row>
    <row r="182" spans="16:16" x14ac:dyDescent="0.25">
      <c r="P182" s="84"/>
    </row>
    <row r="183" spans="16:16" x14ac:dyDescent="0.25">
      <c r="P183" s="84"/>
    </row>
    <row r="184" spans="16:16" x14ac:dyDescent="0.25">
      <c r="P184" s="84"/>
    </row>
    <row r="185" spans="16:16" x14ac:dyDescent="0.25">
      <c r="P185" s="84"/>
    </row>
    <row r="186" spans="16:16" x14ac:dyDescent="0.25">
      <c r="P186" s="84"/>
    </row>
    <row r="187" spans="16:16" x14ac:dyDescent="0.25">
      <c r="P187" s="84"/>
    </row>
    <row r="188" spans="16:16" x14ac:dyDescent="0.25">
      <c r="P188" s="84"/>
    </row>
    <row r="189" spans="16:16" x14ac:dyDescent="0.25">
      <c r="P189" s="84"/>
    </row>
    <row r="190" spans="16:16" x14ac:dyDescent="0.25">
      <c r="P190" s="84"/>
    </row>
    <row r="191" spans="16:16" x14ac:dyDescent="0.25">
      <c r="P191" s="84"/>
    </row>
    <row r="192" spans="16:16" x14ac:dyDescent="0.25">
      <c r="P192" s="84"/>
    </row>
    <row r="193" spans="16:16" x14ac:dyDescent="0.25">
      <c r="P193" s="84"/>
    </row>
    <row r="194" spans="16:16" x14ac:dyDescent="0.25">
      <c r="P194" s="84"/>
    </row>
    <row r="195" spans="16:16" x14ac:dyDescent="0.25">
      <c r="P195" s="84"/>
    </row>
    <row r="196" spans="16:16" x14ac:dyDescent="0.25">
      <c r="P196" s="84"/>
    </row>
    <row r="197" spans="16:16" x14ac:dyDescent="0.25">
      <c r="P197" s="84"/>
    </row>
    <row r="198" spans="16:16" x14ac:dyDescent="0.25">
      <c r="P198" s="84"/>
    </row>
    <row r="199" spans="16:16" x14ac:dyDescent="0.25">
      <c r="P199" s="84"/>
    </row>
    <row r="200" spans="16:16" x14ac:dyDescent="0.25">
      <c r="P200" s="84"/>
    </row>
    <row r="201" spans="16:16" x14ac:dyDescent="0.25">
      <c r="P201" s="84"/>
    </row>
    <row r="202" spans="16:16" x14ac:dyDescent="0.25">
      <c r="P202" s="84"/>
    </row>
    <row r="203" spans="16:16" x14ac:dyDescent="0.25">
      <c r="P203" s="84"/>
    </row>
    <row r="204" spans="16:16" x14ac:dyDescent="0.25">
      <c r="P204" s="84"/>
    </row>
    <row r="205" spans="16:16" x14ac:dyDescent="0.25">
      <c r="P205" s="84"/>
    </row>
    <row r="206" spans="16:16" x14ac:dyDescent="0.25">
      <c r="P206" s="84"/>
    </row>
    <row r="207" spans="16:16" x14ac:dyDescent="0.25">
      <c r="P207" s="84"/>
    </row>
    <row r="208" spans="16:16" x14ac:dyDescent="0.25">
      <c r="P208" s="84"/>
    </row>
    <row r="209" spans="16:16" x14ac:dyDescent="0.25">
      <c r="P209" s="84"/>
    </row>
    <row r="210" spans="16:16" x14ac:dyDescent="0.25">
      <c r="P210" s="84"/>
    </row>
    <row r="211" spans="16:16" x14ac:dyDescent="0.25">
      <c r="P211" s="84"/>
    </row>
    <row r="212" spans="16:16" x14ac:dyDescent="0.25">
      <c r="P212" s="84"/>
    </row>
    <row r="213" spans="16:16" x14ac:dyDescent="0.25">
      <c r="P213" s="84"/>
    </row>
    <row r="214" spans="16:16" x14ac:dyDescent="0.25">
      <c r="P214" s="84"/>
    </row>
    <row r="215" spans="16:16" x14ac:dyDescent="0.25">
      <c r="P215" s="84"/>
    </row>
    <row r="216" spans="16:16" x14ac:dyDescent="0.25">
      <c r="P216" s="84"/>
    </row>
    <row r="217" spans="16:16" x14ac:dyDescent="0.25">
      <c r="P217" s="84"/>
    </row>
    <row r="218" spans="16:16" x14ac:dyDescent="0.25">
      <c r="P218" s="84"/>
    </row>
    <row r="219" spans="16:16" x14ac:dyDescent="0.25">
      <c r="P219" s="84"/>
    </row>
    <row r="220" spans="16:16" x14ac:dyDescent="0.25">
      <c r="P220" s="84"/>
    </row>
    <row r="221" spans="16:16" x14ac:dyDescent="0.25">
      <c r="P221" s="84"/>
    </row>
    <row r="222" spans="16:16" x14ac:dyDescent="0.25">
      <c r="P222" s="84"/>
    </row>
    <row r="223" spans="16:16" x14ac:dyDescent="0.25">
      <c r="P223" s="84"/>
    </row>
    <row r="224" spans="16:16" x14ac:dyDescent="0.25">
      <c r="P224" s="84"/>
    </row>
    <row r="225" spans="16:16" x14ac:dyDescent="0.25">
      <c r="P225" s="84"/>
    </row>
    <row r="226" spans="16:16" x14ac:dyDescent="0.25">
      <c r="P226" s="84"/>
    </row>
    <row r="227" spans="16:16" x14ac:dyDescent="0.25">
      <c r="P227" s="84"/>
    </row>
    <row r="228" spans="16:16" x14ac:dyDescent="0.25">
      <c r="P228" s="84"/>
    </row>
    <row r="229" spans="16:16" x14ac:dyDescent="0.25">
      <c r="P229" s="84"/>
    </row>
    <row r="230" spans="16:16" x14ac:dyDescent="0.25">
      <c r="P230" s="84"/>
    </row>
    <row r="231" spans="16:16" x14ac:dyDescent="0.25">
      <c r="P231" s="84"/>
    </row>
    <row r="232" spans="16:16" x14ac:dyDescent="0.25">
      <c r="P232" s="84"/>
    </row>
    <row r="233" spans="16:16" x14ac:dyDescent="0.25">
      <c r="P233" s="84"/>
    </row>
  </sheetData>
  <sheetProtection autoFilter="0"/>
  <dataConsolidate/>
  <mergeCells count="34">
    <mergeCell ref="A1:F2"/>
    <mergeCell ref="EG4:EJ4"/>
    <mergeCell ref="DA4:DD4"/>
    <mergeCell ref="DE4:DH4"/>
    <mergeCell ref="DI4:DL4"/>
    <mergeCell ref="DM4:DP4"/>
    <mergeCell ref="DQ4:DT4"/>
    <mergeCell ref="DU4:DX4"/>
    <mergeCell ref="CK4:CN4"/>
    <mergeCell ref="CO4:CR4"/>
    <mergeCell ref="CS4:CV4"/>
    <mergeCell ref="DY4:EB4"/>
    <mergeCell ref="EC4:EF4"/>
    <mergeCell ref="BQ4:BT4"/>
    <mergeCell ref="BU4:BX4"/>
    <mergeCell ref="BA4:BD4"/>
    <mergeCell ref="I1:J2"/>
    <mergeCell ref="Q4:T4"/>
    <mergeCell ref="U4:X4"/>
    <mergeCell ref="Y4:AB4"/>
    <mergeCell ref="AC4:AF4"/>
    <mergeCell ref="BE4:BH4"/>
    <mergeCell ref="CC4:CF4"/>
    <mergeCell ref="CG4:CJ4"/>
    <mergeCell ref="AG4:AJ4"/>
    <mergeCell ref="AK4:AN4"/>
    <mergeCell ref="AO4:AR4"/>
    <mergeCell ref="AS4:AV4"/>
    <mergeCell ref="AW4:AZ4"/>
    <mergeCell ref="EL1:EL2"/>
    <mergeCell ref="CW4:CZ4"/>
    <mergeCell ref="BY4:CB4"/>
    <mergeCell ref="BI4:BL4"/>
    <mergeCell ref="BM4:BP4"/>
  </mergeCells>
  <phoneticPr fontId="37" type="noConversion"/>
  <conditionalFormatting sqref="J6:J170">
    <cfRule type="cellIs" dxfId="409" priority="1" operator="equal">
      <formula>"CRECHE"</formula>
    </cfRule>
    <cfRule type="cellIs" dxfId="408" priority="2" operator="equal">
      <formula>"ADAPTADO"</formula>
    </cfRule>
  </conditionalFormatting>
  <conditionalFormatting sqref="EW5:EW170">
    <cfRule type="cellIs" dxfId="407" priority="8123" operator="greaterThan">
      <formula>0</formula>
    </cfRule>
  </conditionalFormatting>
  <dataValidations count="1">
    <dataValidation type="custom" allowBlank="1" showInputMessage="1" showErrorMessage="1" errorTitle="Atenção!" error="Veículo não é Adaptado" sqref="R6:R170 EJ6:EJ170 EH6:EH170 EF6:EF170 ED6:ED170 EB6:EB170 DZ6:DZ170 DX6:DX170 DV6:DV170 DT6:DT170 DR6:DR170 DP6:DP170 DN6:DN170 DL6:DL170 DJ6:DJ170 DH6:DH170 DF6:DF170 DD6:DD170 DB6:DB170 CZ6:CZ170 CX6:CX170 CV6:CV170 CT6:CT170 CR6:CR170 CP6:CP170 CN6:CN170 CL6:CL170 CJ6:CJ170 CH6:CH170 CF6:CF170 CD6:CD170 CB6:CB170 BZ6:BZ170 BX6:BX170 BV6:BV170 BT6:BT170 BR6:BR170 BP6:BP170 BN6:BN170 BL6:BL170 BJ6:BJ170 BH6:BH170 BF6:BF170 BD6:BD170 BB6:BB170 AZ6:AZ170 AX6:AX170 AV6:AV170 AT6:AT170 AR6:AR170 AP6:AP170 AN6:AN170 AL6:AL170 AJ6:AJ170 AH6:AH170 AF6:AF170 AD6:AD170 AB6:AB170 Z6:Z170 X6:X170 V6:V170 T6:T170" xr:uid="{00000000-0002-0000-0000-000000000000}">
      <formula1>$J6="ADAPTADO"</formula1>
    </dataValidation>
  </dataValidations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9" filterMode="1">
    <tabColor indexed="40"/>
  </sheetPr>
  <dimension ref="A1:B3867"/>
  <sheetViews>
    <sheetView workbookViewId="0"/>
  </sheetViews>
  <sheetFormatPr defaultColWidth="33" defaultRowHeight="12.75" x14ac:dyDescent="0.2"/>
  <cols>
    <col min="1" max="1" width="61.85546875" customWidth="1"/>
  </cols>
  <sheetData>
    <row r="1" spans="1:2" ht="15" x14ac:dyDescent="0.25">
      <c r="A1" s="516" t="s">
        <v>319</v>
      </c>
      <c r="B1" s="516" t="s">
        <v>320</v>
      </c>
    </row>
    <row r="2" spans="1:2" ht="15" hidden="1" x14ac:dyDescent="0.25">
      <c r="A2" s="517" t="s">
        <v>220</v>
      </c>
      <c r="B2" s="517" t="s">
        <v>321</v>
      </c>
    </row>
    <row r="3" spans="1:2" ht="15" hidden="1" x14ac:dyDescent="0.25">
      <c r="A3" s="517" t="s">
        <v>190</v>
      </c>
      <c r="B3" s="517" t="s">
        <v>322</v>
      </c>
    </row>
    <row r="4" spans="1:2" ht="15" hidden="1" x14ac:dyDescent="0.25">
      <c r="A4" s="517" t="s">
        <v>190</v>
      </c>
      <c r="B4" s="517" t="s">
        <v>322</v>
      </c>
    </row>
    <row r="5" spans="1:2" ht="15" hidden="1" x14ac:dyDescent="0.25">
      <c r="A5" s="517" t="s">
        <v>190</v>
      </c>
      <c r="B5" s="517" t="s">
        <v>322</v>
      </c>
    </row>
    <row r="6" spans="1:2" ht="15" hidden="1" x14ac:dyDescent="0.25">
      <c r="A6" s="517" t="s">
        <v>190</v>
      </c>
      <c r="B6" s="517" t="s">
        <v>322</v>
      </c>
    </row>
    <row r="7" spans="1:2" ht="15" hidden="1" x14ac:dyDescent="0.25">
      <c r="A7" s="517" t="s">
        <v>190</v>
      </c>
      <c r="B7" s="517" t="s">
        <v>322</v>
      </c>
    </row>
    <row r="8" spans="1:2" ht="15" hidden="1" x14ac:dyDescent="0.25">
      <c r="A8" s="517" t="s">
        <v>190</v>
      </c>
      <c r="B8" s="517" t="s">
        <v>322</v>
      </c>
    </row>
    <row r="9" spans="1:2" ht="15" hidden="1" x14ac:dyDescent="0.25">
      <c r="A9" s="517" t="s">
        <v>191</v>
      </c>
      <c r="B9" s="517" t="s">
        <v>323</v>
      </c>
    </row>
    <row r="10" spans="1:2" ht="15" hidden="1" x14ac:dyDescent="0.25">
      <c r="A10" s="517" t="s">
        <v>191</v>
      </c>
      <c r="B10" s="517" t="s">
        <v>323</v>
      </c>
    </row>
    <row r="11" spans="1:2" ht="15" hidden="1" x14ac:dyDescent="0.25">
      <c r="A11" s="517" t="s">
        <v>191</v>
      </c>
      <c r="B11" s="517" t="s">
        <v>323</v>
      </c>
    </row>
    <row r="12" spans="1:2" ht="15" hidden="1" x14ac:dyDescent="0.25">
      <c r="A12" s="517" t="s">
        <v>192</v>
      </c>
      <c r="B12" s="517" t="s">
        <v>324</v>
      </c>
    </row>
    <row r="13" spans="1:2" ht="15" hidden="1" x14ac:dyDescent="0.25">
      <c r="A13" s="517" t="s">
        <v>192</v>
      </c>
      <c r="B13" s="517" t="s">
        <v>324</v>
      </c>
    </row>
    <row r="14" spans="1:2" ht="15" hidden="1" x14ac:dyDescent="0.25">
      <c r="A14" s="517" t="s">
        <v>192</v>
      </c>
      <c r="B14" s="517" t="s">
        <v>324</v>
      </c>
    </row>
    <row r="15" spans="1:2" ht="15" hidden="1" x14ac:dyDescent="0.25">
      <c r="A15" s="517" t="s">
        <v>192</v>
      </c>
      <c r="B15" s="517" t="s">
        <v>324</v>
      </c>
    </row>
    <row r="16" spans="1:2" ht="15" hidden="1" x14ac:dyDescent="0.25">
      <c r="A16" s="517" t="s">
        <v>192</v>
      </c>
      <c r="B16" s="517" t="s">
        <v>324</v>
      </c>
    </row>
    <row r="17" spans="1:2" ht="15" hidden="1" x14ac:dyDescent="0.25">
      <c r="A17" s="517" t="s">
        <v>193</v>
      </c>
      <c r="B17" s="517" t="s">
        <v>325</v>
      </c>
    </row>
    <row r="18" spans="1:2" ht="15" hidden="1" x14ac:dyDescent="0.25">
      <c r="A18" s="517" t="s">
        <v>193</v>
      </c>
      <c r="B18" s="517" t="s">
        <v>325</v>
      </c>
    </row>
    <row r="19" spans="1:2" ht="15" hidden="1" x14ac:dyDescent="0.25">
      <c r="A19" s="517" t="s">
        <v>193</v>
      </c>
      <c r="B19" s="517" t="s">
        <v>325</v>
      </c>
    </row>
    <row r="20" spans="1:2" ht="15" hidden="1" x14ac:dyDescent="0.25">
      <c r="A20" s="517" t="s">
        <v>193</v>
      </c>
      <c r="B20" s="517" t="s">
        <v>325</v>
      </c>
    </row>
    <row r="21" spans="1:2" ht="15" hidden="1" x14ac:dyDescent="0.25">
      <c r="A21" s="517" t="s">
        <v>193</v>
      </c>
      <c r="B21" s="517" t="s">
        <v>325</v>
      </c>
    </row>
    <row r="22" spans="1:2" ht="15" hidden="1" x14ac:dyDescent="0.25">
      <c r="A22" s="517" t="s">
        <v>193</v>
      </c>
      <c r="B22" s="517" t="s">
        <v>325</v>
      </c>
    </row>
    <row r="23" spans="1:2" ht="15" hidden="1" x14ac:dyDescent="0.25">
      <c r="A23" s="517" t="s">
        <v>193</v>
      </c>
      <c r="B23" s="517" t="s">
        <v>325</v>
      </c>
    </row>
    <row r="24" spans="1:2" ht="15" hidden="1" x14ac:dyDescent="0.25">
      <c r="A24" s="517" t="s">
        <v>193</v>
      </c>
      <c r="B24" s="517" t="s">
        <v>325</v>
      </c>
    </row>
    <row r="25" spans="1:2" ht="15" hidden="1" x14ac:dyDescent="0.25">
      <c r="A25" s="517" t="s">
        <v>193</v>
      </c>
      <c r="B25" s="517" t="s">
        <v>325</v>
      </c>
    </row>
    <row r="26" spans="1:2" ht="15" hidden="1" x14ac:dyDescent="0.25">
      <c r="A26" s="517" t="s">
        <v>193</v>
      </c>
      <c r="B26" s="517" t="s">
        <v>325</v>
      </c>
    </row>
    <row r="27" spans="1:2" ht="15" hidden="1" x14ac:dyDescent="0.25">
      <c r="A27" s="517" t="s">
        <v>193</v>
      </c>
      <c r="B27" s="517" t="s">
        <v>325</v>
      </c>
    </row>
    <row r="28" spans="1:2" ht="15" hidden="1" x14ac:dyDescent="0.25">
      <c r="A28" s="517" t="s">
        <v>193</v>
      </c>
      <c r="B28" s="517" t="s">
        <v>325</v>
      </c>
    </row>
    <row r="29" spans="1:2" ht="15" hidden="1" x14ac:dyDescent="0.25">
      <c r="A29" s="517" t="s">
        <v>193</v>
      </c>
      <c r="B29" s="517" t="s">
        <v>325</v>
      </c>
    </row>
    <row r="30" spans="1:2" ht="15" hidden="1" x14ac:dyDescent="0.25">
      <c r="A30" s="517" t="s">
        <v>221</v>
      </c>
      <c r="B30" s="517" t="s">
        <v>326</v>
      </c>
    </row>
    <row r="31" spans="1:2" ht="15" hidden="1" x14ac:dyDescent="0.25">
      <c r="A31" s="517" t="s">
        <v>194</v>
      </c>
      <c r="B31" s="517" t="s">
        <v>327</v>
      </c>
    </row>
    <row r="32" spans="1:2" ht="15" hidden="1" x14ac:dyDescent="0.25">
      <c r="A32" s="517" t="s">
        <v>194</v>
      </c>
      <c r="B32" s="517" t="s">
        <v>327</v>
      </c>
    </row>
    <row r="33" spans="1:2" ht="15" hidden="1" x14ac:dyDescent="0.25">
      <c r="A33" s="517" t="s">
        <v>194</v>
      </c>
      <c r="B33" s="517" t="s">
        <v>327</v>
      </c>
    </row>
    <row r="34" spans="1:2" ht="15" hidden="1" x14ac:dyDescent="0.25">
      <c r="A34" s="517" t="s">
        <v>194</v>
      </c>
      <c r="B34" s="517" t="s">
        <v>327</v>
      </c>
    </row>
    <row r="35" spans="1:2" ht="15" hidden="1" x14ac:dyDescent="0.25">
      <c r="A35" s="517" t="s">
        <v>194</v>
      </c>
      <c r="B35" s="517" t="s">
        <v>327</v>
      </c>
    </row>
    <row r="36" spans="1:2" ht="15" hidden="1" x14ac:dyDescent="0.25">
      <c r="A36" s="517" t="s">
        <v>194</v>
      </c>
      <c r="B36" s="517" t="s">
        <v>327</v>
      </c>
    </row>
    <row r="37" spans="1:2" ht="15" hidden="1" x14ac:dyDescent="0.25">
      <c r="A37" s="517" t="s">
        <v>194</v>
      </c>
      <c r="B37" s="517" t="s">
        <v>327</v>
      </c>
    </row>
    <row r="38" spans="1:2" ht="15" hidden="1" x14ac:dyDescent="0.25">
      <c r="A38" s="517" t="s">
        <v>194</v>
      </c>
      <c r="B38" s="517" t="s">
        <v>327</v>
      </c>
    </row>
    <row r="39" spans="1:2" ht="15" hidden="1" x14ac:dyDescent="0.25">
      <c r="A39" s="517" t="s">
        <v>194</v>
      </c>
      <c r="B39" s="517" t="s">
        <v>327</v>
      </c>
    </row>
    <row r="40" spans="1:2" ht="15" hidden="1" x14ac:dyDescent="0.25">
      <c r="A40" s="517" t="s">
        <v>194</v>
      </c>
      <c r="B40" s="517" t="s">
        <v>327</v>
      </c>
    </row>
    <row r="41" spans="1:2" ht="15" hidden="1" x14ac:dyDescent="0.25">
      <c r="A41" s="517" t="s">
        <v>194</v>
      </c>
      <c r="B41" s="517" t="s">
        <v>327</v>
      </c>
    </row>
    <row r="42" spans="1:2" ht="15" hidden="1" x14ac:dyDescent="0.25">
      <c r="A42" s="517" t="s">
        <v>194</v>
      </c>
      <c r="B42" s="517" t="s">
        <v>327</v>
      </c>
    </row>
    <row r="43" spans="1:2" ht="15" hidden="1" x14ac:dyDescent="0.25">
      <c r="A43" s="517" t="s">
        <v>222</v>
      </c>
      <c r="B43" s="517" t="s">
        <v>328</v>
      </c>
    </row>
    <row r="44" spans="1:2" ht="15" hidden="1" x14ac:dyDescent="0.25">
      <c r="A44" s="517" t="s">
        <v>195</v>
      </c>
      <c r="B44" s="517" t="s">
        <v>329</v>
      </c>
    </row>
    <row r="45" spans="1:2" ht="15" hidden="1" x14ac:dyDescent="0.25">
      <c r="A45" s="517" t="s">
        <v>196</v>
      </c>
      <c r="B45" s="517" t="s">
        <v>330</v>
      </c>
    </row>
    <row r="46" spans="1:2" ht="15" hidden="1" x14ac:dyDescent="0.25">
      <c r="A46" s="517" t="s">
        <v>196</v>
      </c>
      <c r="B46" s="517" t="s">
        <v>330</v>
      </c>
    </row>
    <row r="47" spans="1:2" ht="15" hidden="1" x14ac:dyDescent="0.25">
      <c r="A47" s="517" t="s">
        <v>196</v>
      </c>
      <c r="B47" s="517" t="s">
        <v>330</v>
      </c>
    </row>
    <row r="48" spans="1:2" ht="15" hidden="1" x14ac:dyDescent="0.25">
      <c r="A48" s="517" t="s">
        <v>196</v>
      </c>
      <c r="B48" s="517" t="s">
        <v>330</v>
      </c>
    </row>
    <row r="49" spans="1:2" ht="15" hidden="1" x14ac:dyDescent="0.25">
      <c r="A49" s="517" t="s">
        <v>196</v>
      </c>
      <c r="B49" s="517" t="s">
        <v>330</v>
      </c>
    </row>
    <row r="50" spans="1:2" ht="15" hidden="1" x14ac:dyDescent="0.25">
      <c r="A50" s="517" t="s">
        <v>196</v>
      </c>
      <c r="B50" s="517" t="s">
        <v>330</v>
      </c>
    </row>
    <row r="51" spans="1:2" ht="15" hidden="1" x14ac:dyDescent="0.25">
      <c r="A51" s="517" t="s">
        <v>196</v>
      </c>
      <c r="B51" s="517" t="s">
        <v>330</v>
      </c>
    </row>
    <row r="52" spans="1:2" ht="15" hidden="1" x14ac:dyDescent="0.25">
      <c r="A52" s="517" t="s">
        <v>196</v>
      </c>
      <c r="B52" s="517" t="s">
        <v>330</v>
      </c>
    </row>
    <row r="53" spans="1:2" ht="15" hidden="1" x14ac:dyDescent="0.25">
      <c r="A53" s="517" t="s">
        <v>196</v>
      </c>
      <c r="B53" s="517" t="s">
        <v>330</v>
      </c>
    </row>
    <row r="54" spans="1:2" ht="15" hidden="1" x14ac:dyDescent="0.25">
      <c r="A54" s="517" t="s">
        <v>196</v>
      </c>
      <c r="B54" s="517" t="s">
        <v>330</v>
      </c>
    </row>
    <row r="55" spans="1:2" ht="15" hidden="1" x14ac:dyDescent="0.25">
      <c r="A55" s="517" t="s">
        <v>196</v>
      </c>
      <c r="B55" s="517" t="s">
        <v>330</v>
      </c>
    </row>
    <row r="56" spans="1:2" ht="15" hidden="1" x14ac:dyDescent="0.25">
      <c r="A56" s="517" t="s">
        <v>196</v>
      </c>
      <c r="B56" s="517" t="s">
        <v>330</v>
      </c>
    </row>
    <row r="57" spans="1:2" ht="15" hidden="1" x14ac:dyDescent="0.25">
      <c r="A57" s="517" t="s">
        <v>197</v>
      </c>
      <c r="B57" s="517" t="s">
        <v>331</v>
      </c>
    </row>
    <row r="58" spans="1:2" ht="15" hidden="1" x14ac:dyDescent="0.25">
      <c r="A58" s="517" t="s">
        <v>197</v>
      </c>
      <c r="B58" s="517" t="s">
        <v>331</v>
      </c>
    </row>
    <row r="59" spans="1:2" ht="15" hidden="1" x14ac:dyDescent="0.25">
      <c r="A59" s="517" t="s">
        <v>197</v>
      </c>
      <c r="B59" s="517" t="s">
        <v>331</v>
      </c>
    </row>
    <row r="60" spans="1:2" ht="15" hidden="1" x14ac:dyDescent="0.25">
      <c r="A60" s="517" t="s">
        <v>197</v>
      </c>
      <c r="B60" s="517" t="s">
        <v>331</v>
      </c>
    </row>
    <row r="61" spans="1:2" ht="15" hidden="1" x14ac:dyDescent="0.25">
      <c r="A61" s="517" t="s">
        <v>197</v>
      </c>
      <c r="B61" s="517" t="s">
        <v>331</v>
      </c>
    </row>
    <row r="62" spans="1:2" ht="15" hidden="1" x14ac:dyDescent="0.25">
      <c r="A62" s="517" t="s">
        <v>197</v>
      </c>
      <c r="B62" s="517" t="s">
        <v>331</v>
      </c>
    </row>
    <row r="63" spans="1:2" ht="15" hidden="1" x14ac:dyDescent="0.25">
      <c r="A63" s="517" t="s">
        <v>197</v>
      </c>
      <c r="B63" s="517" t="s">
        <v>331</v>
      </c>
    </row>
    <row r="64" spans="1:2" ht="15" hidden="1" x14ac:dyDescent="0.25">
      <c r="A64" s="517" t="s">
        <v>197</v>
      </c>
      <c r="B64" s="517" t="s">
        <v>331</v>
      </c>
    </row>
    <row r="65" spans="1:2" ht="15" hidden="1" x14ac:dyDescent="0.25">
      <c r="A65" s="517" t="s">
        <v>197</v>
      </c>
      <c r="B65" s="517" t="s">
        <v>331</v>
      </c>
    </row>
    <row r="66" spans="1:2" ht="15" hidden="1" x14ac:dyDescent="0.25">
      <c r="A66" s="517" t="s">
        <v>197</v>
      </c>
      <c r="B66" s="517" t="s">
        <v>331</v>
      </c>
    </row>
    <row r="67" spans="1:2" ht="15" hidden="1" x14ac:dyDescent="0.25">
      <c r="A67" s="517" t="s">
        <v>197</v>
      </c>
      <c r="B67" s="517" t="s">
        <v>331</v>
      </c>
    </row>
    <row r="68" spans="1:2" ht="15" hidden="1" x14ac:dyDescent="0.25">
      <c r="A68" s="517" t="s">
        <v>197</v>
      </c>
      <c r="B68" s="517" t="s">
        <v>331</v>
      </c>
    </row>
    <row r="69" spans="1:2" ht="15" hidden="1" x14ac:dyDescent="0.25">
      <c r="A69" s="517" t="s">
        <v>197</v>
      </c>
      <c r="B69" s="517" t="s">
        <v>331</v>
      </c>
    </row>
    <row r="70" spans="1:2" ht="15" hidden="1" x14ac:dyDescent="0.25">
      <c r="A70" s="517" t="s">
        <v>223</v>
      </c>
      <c r="B70" s="517" t="s">
        <v>332</v>
      </c>
    </row>
    <row r="71" spans="1:2" ht="15" hidden="1" x14ac:dyDescent="0.25">
      <c r="A71" s="517" t="s">
        <v>198</v>
      </c>
      <c r="B71" s="517" t="s">
        <v>333</v>
      </c>
    </row>
    <row r="72" spans="1:2" ht="15" hidden="1" x14ac:dyDescent="0.25">
      <c r="A72" s="517" t="s">
        <v>198</v>
      </c>
      <c r="B72" s="517" t="s">
        <v>333</v>
      </c>
    </row>
    <row r="73" spans="1:2" ht="15" hidden="1" x14ac:dyDescent="0.25">
      <c r="A73" s="517" t="s">
        <v>198</v>
      </c>
      <c r="B73" s="517" t="s">
        <v>333</v>
      </c>
    </row>
    <row r="74" spans="1:2" ht="15" hidden="1" x14ac:dyDescent="0.25">
      <c r="A74" s="517" t="s">
        <v>199</v>
      </c>
      <c r="B74" s="517" t="s">
        <v>334</v>
      </c>
    </row>
    <row r="75" spans="1:2" ht="15" hidden="1" x14ac:dyDescent="0.25">
      <c r="A75" s="517" t="s">
        <v>199</v>
      </c>
      <c r="B75" s="517" t="s">
        <v>334</v>
      </c>
    </row>
    <row r="76" spans="1:2" ht="15" hidden="1" x14ac:dyDescent="0.25">
      <c r="A76" s="517" t="s">
        <v>199</v>
      </c>
      <c r="B76" s="517" t="s">
        <v>334</v>
      </c>
    </row>
    <row r="77" spans="1:2" ht="15" hidden="1" x14ac:dyDescent="0.25">
      <c r="A77" s="517" t="s">
        <v>199</v>
      </c>
      <c r="B77" s="517" t="s">
        <v>334</v>
      </c>
    </row>
    <row r="78" spans="1:2" ht="15" hidden="1" x14ac:dyDescent="0.25">
      <c r="A78" s="517" t="s">
        <v>200</v>
      </c>
      <c r="B78" s="517" t="s">
        <v>335</v>
      </c>
    </row>
    <row r="79" spans="1:2" ht="15" hidden="1" x14ac:dyDescent="0.25">
      <c r="A79" s="517" t="s">
        <v>298</v>
      </c>
      <c r="B79" s="517" t="s">
        <v>298</v>
      </c>
    </row>
    <row r="80" spans="1:2" ht="15" hidden="1" x14ac:dyDescent="0.25">
      <c r="A80" s="517" t="s">
        <v>336</v>
      </c>
      <c r="B80" s="517" t="s">
        <v>336</v>
      </c>
    </row>
    <row r="81" spans="1:2" ht="15" hidden="1" x14ac:dyDescent="0.25">
      <c r="A81" s="517" t="s">
        <v>336</v>
      </c>
      <c r="B81" s="517" t="s">
        <v>336</v>
      </c>
    </row>
    <row r="82" spans="1:2" ht="15" hidden="1" x14ac:dyDescent="0.25">
      <c r="A82" s="517" t="s">
        <v>337</v>
      </c>
      <c r="B82" s="517" t="s">
        <v>337</v>
      </c>
    </row>
    <row r="83" spans="1:2" ht="15" hidden="1" x14ac:dyDescent="0.25">
      <c r="A83" s="517" t="s">
        <v>338</v>
      </c>
      <c r="B83" s="517" t="s">
        <v>338</v>
      </c>
    </row>
    <row r="84" spans="1:2" ht="15" hidden="1" x14ac:dyDescent="0.25">
      <c r="A84" s="517" t="s">
        <v>300</v>
      </c>
      <c r="B84" s="517" t="s">
        <v>300</v>
      </c>
    </row>
    <row r="85" spans="1:2" ht="15" hidden="1" x14ac:dyDescent="0.25">
      <c r="A85" s="517" t="s">
        <v>339</v>
      </c>
      <c r="B85" s="517" t="s">
        <v>339</v>
      </c>
    </row>
    <row r="86" spans="1:2" ht="15" hidden="1" x14ac:dyDescent="0.25">
      <c r="A86" s="517" t="s">
        <v>340</v>
      </c>
      <c r="B86" s="517" t="s">
        <v>340</v>
      </c>
    </row>
    <row r="87" spans="1:2" ht="15" hidden="1" x14ac:dyDescent="0.25">
      <c r="A87" s="517" t="s">
        <v>340</v>
      </c>
      <c r="B87" s="517" t="s">
        <v>340</v>
      </c>
    </row>
    <row r="88" spans="1:2" ht="15" hidden="1" x14ac:dyDescent="0.25">
      <c r="A88" s="517" t="s">
        <v>341</v>
      </c>
      <c r="B88" s="517" t="s">
        <v>341</v>
      </c>
    </row>
    <row r="89" spans="1:2" ht="15" hidden="1" x14ac:dyDescent="0.25">
      <c r="A89" s="517" t="s">
        <v>301</v>
      </c>
      <c r="B89" s="517" t="s">
        <v>301</v>
      </c>
    </row>
    <row r="90" spans="1:2" ht="15" hidden="1" x14ac:dyDescent="0.25">
      <c r="A90" s="517" t="s">
        <v>342</v>
      </c>
      <c r="B90" s="517" t="s">
        <v>342</v>
      </c>
    </row>
    <row r="91" spans="1:2" ht="15" hidden="1" x14ac:dyDescent="0.25">
      <c r="A91" s="517" t="s">
        <v>343</v>
      </c>
      <c r="B91" s="517" t="s">
        <v>343</v>
      </c>
    </row>
    <row r="92" spans="1:2" ht="15" hidden="1" x14ac:dyDescent="0.25">
      <c r="A92" s="517" t="s">
        <v>344</v>
      </c>
      <c r="B92" s="517" t="s">
        <v>344</v>
      </c>
    </row>
    <row r="93" spans="1:2" ht="15" hidden="1" x14ac:dyDescent="0.25">
      <c r="A93" s="517" t="s">
        <v>305</v>
      </c>
      <c r="B93" s="517" t="s">
        <v>305</v>
      </c>
    </row>
    <row r="94" spans="1:2" ht="15" hidden="1" x14ac:dyDescent="0.25">
      <c r="A94" s="517" t="s">
        <v>345</v>
      </c>
      <c r="B94" s="517" t="s">
        <v>345</v>
      </c>
    </row>
    <row r="95" spans="1:2" ht="15" hidden="1" x14ac:dyDescent="0.25">
      <c r="A95" s="517" t="s">
        <v>346</v>
      </c>
      <c r="B95" s="517" t="s">
        <v>346</v>
      </c>
    </row>
    <row r="96" spans="1:2" ht="15" hidden="1" x14ac:dyDescent="0.25">
      <c r="A96" s="517" t="s">
        <v>347</v>
      </c>
      <c r="B96" s="517" t="s">
        <v>347</v>
      </c>
    </row>
    <row r="97" spans="1:2" ht="15" hidden="1" x14ac:dyDescent="0.25">
      <c r="A97" s="517" t="s">
        <v>347</v>
      </c>
      <c r="B97" s="517" t="s">
        <v>347</v>
      </c>
    </row>
    <row r="98" spans="1:2" ht="15" hidden="1" x14ac:dyDescent="0.25">
      <c r="A98" s="517" t="s">
        <v>348</v>
      </c>
      <c r="B98" s="517" t="s">
        <v>348</v>
      </c>
    </row>
    <row r="99" spans="1:2" ht="15" hidden="1" x14ac:dyDescent="0.25">
      <c r="A99" s="517" t="s">
        <v>303</v>
      </c>
      <c r="B99" s="517" t="s">
        <v>303</v>
      </c>
    </row>
    <row r="100" spans="1:2" ht="15" hidden="1" x14ac:dyDescent="0.25">
      <c r="A100" s="517" t="s">
        <v>303</v>
      </c>
      <c r="B100" s="517" t="s">
        <v>303</v>
      </c>
    </row>
    <row r="101" spans="1:2" ht="15" hidden="1" x14ac:dyDescent="0.25">
      <c r="A101" s="517" t="s">
        <v>302</v>
      </c>
      <c r="B101" s="517" t="s">
        <v>302</v>
      </c>
    </row>
    <row r="102" spans="1:2" ht="15" hidden="1" x14ac:dyDescent="0.25">
      <c r="A102" s="517" t="s">
        <v>349</v>
      </c>
      <c r="B102" s="517" t="s">
        <v>349</v>
      </c>
    </row>
    <row r="103" spans="1:2" ht="15" hidden="1" x14ac:dyDescent="0.25">
      <c r="A103" s="517" t="s">
        <v>349</v>
      </c>
      <c r="B103" s="517" t="s">
        <v>349</v>
      </c>
    </row>
    <row r="104" spans="1:2" ht="15" hidden="1" x14ac:dyDescent="0.25">
      <c r="A104" s="517" t="s">
        <v>349</v>
      </c>
      <c r="B104" s="517" t="s">
        <v>349</v>
      </c>
    </row>
    <row r="105" spans="1:2" ht="15" hidden="1" x14ac:dyDescent="0.25">
      <c r="A105" s="517" t="s">
        <v>350</v>
      </c>
      <c r="B105" s="517" t="s">
        <v>350</v>
      </c>
    </row>
    <row r="106" spans="1:2" ht="15" hidden="1" x14ac:dyDescent="0.25">
      <c r="A106" s="517" t="s">
        <v>350</v>
      </c>
      <c r="B106" s="517" t="s">
        <v>350</v>
      </c>
    </row>
    <row r="107" spans="1:2" ht="15" hidden="1" x14ac:dyDescent="0.25">
      <c r="A107" s="517" t="s">
        <v>351</v>
      </c>
      <c r="B107" s="517" t="s">
        <v>351</v>
      </c>
    </row>
    <row r="108" spans="1:2" ht="15" hidden="1" x14ac:dyDescent="0.25">
      <c r="A108" s="517" t="s">
        <v>352</v>
      </c>
      <c r="B108" s="517" t="s">
        <v>352</v>
      </c>
    </row>
    <row r="109" spans="1:2" ht="15" hidden="1" x14ac:dyDescent="0.25">
      <c r="A109" s="517" t="s">
        <v>353</v>
      </c>
      <c r="B109" s="517" t="s">
        <v>353</v>
      </c>
    </row>
    <row r="110" spans="1:2" ht="15" hidden="1" x14ac:dyDescent="0.25">
      <c r="A110" s="517" t="s">
        <v>354</v>
      </c>
      <c r="B110" s="517" t="s">
        <v>354</v>
      </c>
    </row>
    <row r="111" spans="1:2" ht="15" hidden="1" x14ac:dyDescent="0.25">
      <c r="A111" s="517" t="s">
        <v>355</v>
      </c>
      <c r="B111" s="517" t="s">
        <v>355</v>
      </c>
    </row>
    <row r="112" spans="1:2" ht="15" hidden="1" x14ac:dyDescent="0.25">
      <c r="A112" s="517" t="s">
        <v>355</v>
      </c>
      <c r="B112" s="517" t="s">
        <v>355</v>
      </c>
    </row>
    <row r="113" spans="1:2" ht="15" hidden="1" x14ac:dyDescent="0.25">
      <c r="A113" s="517" t="s">
        <v>304</v>
      </c>
      <c r="B113" s="517" t="s">
        <v>304</v>
      </c>
    </row>
    <row r="114" spans="1:2" ht="15" hidden="1" x14ac:dyDescent="0.25">
      <c r="A114" s="517" t="s">
        <v>356</v>
      </c>
      <c r="B114" s="517" t="s">
        <v>356</v>
      </c>
    </row>
    <row r="115" spans="1:2" ht="15" hidden="1" x14ac:dyDescent="0.25">
      <c r="A115" s="517" t="s">
        <v>357</v>
      </c>
      <c r="B115" s="517" t="s">
        <v>357</v>
      </c>
    </row>
    <row r="116" spans="1:2" ht="15" hidden="1" x14ac:dyDescent="0.25">
      <c r="A116" s="517" t="s">
        <v>358</v>
      </c>
      <c r="B116" s="517" t="s">
        <v>358</v>
      </c>
    </row>
    <row r="117" spans="1:2" ht="15" hidden="1" x14ac:dyDescent="0.25">
      <c r="A117" s="517" t="s">
        <v>359</v>
      </c>
      <c r="B117" s="517" t="s">
        <v>359</v>
      </c>
    </row>
    <row r="118" spans="1:2" ht="15" hidden="1" x14ac:dyDescent="0.25">
      <c r="A118" s="517" t="s">
        <v>359</v>
      </c>
      <c r="B118" s="517" t="s">
        <v>359</v>
      </c>
    </row>
    <row r="119" spans="1:2" ht="15" hidden="1" x14ac:dyDescent="0.25">
      <c r="A119" s="517" t="s">
        <v>360</v>
      </c>
      <c r="B119" s="517" t="s">
        <v>360</v>
      </c>
    </row>
    <row r="120" spans="1:2" ht="15" hidden="1" x14ac:dyDescent="0.25">
      <c r="A120" s="517" t="s">
        <v>361</v>
      </c>
      <c r="B120" s="517" t="s">
        <v>361</v>
      </c>
    </row>
    <row r="121" spans="1:2" ht="15" hidden="1" x14ac:dyDescent="0.25">
      <c r="A121" s="517" t="s">
        <v>214</v>
      </c>
      <c r="B121" s="517" t="s">
        <v>362</v>
      </c>
    </row>
    <row r="122" spans="1:2" ht="15" hidden="1" x14ac:dyDescent="0.25">
      <c r="A122" s="517" t="s">
        <v>214</v>
      </c>
      <c r="B122" s="517" t="s">
        <v>362</v>
      </c>
    </row>
    <row r="123" spans="1:2" ht="15" hidden="1" x14ac:dyDescent="0.25">
      <c r="A123" s="517" t="s">
        <v>215</v>
      </c>
      <c r="B123" s="517" t="s">
        <v>363</v>
      </c>
    </row>
    <row r="124" spans="1:2" ht="15" hidden="1" x14ac:dyDescent="0.25">
      <c r="A124" s="517" t="s">
        <v>216</v>
      </c>
      <c r="B124" s="517" t="s">
        <v>364</v>
      </c>
    </row>
    <row r="125" spans="1:2" ht="15" hidden="1" x14ac:dyDescent="0.25">
      <c r="A125" s="517" t="s">
        <v>216</v>
      </c>
      <c r="B125" s="517" t="s">
        <v>364</v>
      </c>
    </row>
    <row r="126" spans="1:2" ht="15" hidden="1" x14ac:dyDescent="0.25">
      <c r="A126" s="517" t="s">
        <v>216</v>
      </c>
      <c r="B126" s="517" t="s">
        <v>364</v>
      </c>
    </row>
    <row r="127" spans="1:2" ht="15" hidden="1" x14ac:dyDescent="0.25">
      <c r="A127" s="517" t="s">
        <v>216</v>
      </c>
      <c r="B127" s="517" t="s">
        <v>364</v>
      </c>
    </row>
    <row r="128" spans="1:2" ht="15" hidden="1" x14ac:dyDescent="0.25">
      <c r="A128" s="517" t="s">
        <v>217</v>
      </c>
      <c r="B128" s="517" t="s">
        <v>365</v>
      </c>
    </row>
    <row r="129" spans="1:2" ht="15" hidden="1" x14ac:dyDescent="0.25">
      <c r="A129" s="517" t="s">
        <v>218</v>
      </c>
      <c r="B129" s="517" t="s">
        <v>366</v>
      </c>
    </row>
    <row r="130" spans="1:2" ht="15" hidden="1" x14ac:dyDescent="0.25">
      <c r="A130" s="517" t="s">
        <v>219</v>
      </c>
      <c r="B130" s="517" t="s">
        <v>367</v>
      </c>
    </row>
    <row r="131" spans="1:2" ht="15" hidden="1" x14ac:dyDescent="0.25">
      <c r="A131" s="517" t="s">
        <v>224</v>
      </c>
      <c r="B131" s="517" t="s">
        <v>368</v>
      </c>
    </row>
    <row r="132" spans="1:2" ht="15" hidden="1" x14ac:dyDescent="0.25">
      <c r="A132" s="517" t="s">
        <v>224</v>
      </c>
      <c r="B132" s="517" t="s">
        <v>368</v>
      </c>
    </row>
    <row r="133" spans="1:2" ht="15" hidden="1" x14ac:dyDescent="0.25">
      <c r="A133" s="517" t="s">
        <v>225</v>
      </c>
      <c r="B133" s="517" t="s">
        <v>369</v>
      </c>
    </row>
    <row r="134" spans="1:2" ht="15" hidden="1" x14ac:dyDescent="0.25">
      <c r="A134" s="517" t="s">
        <v>201</v>
      </c>
      <c r="B134" s="517" t="s">
        <v>370</v>
      </c>
    </row>
    <row r="135" spans="1:2" ht="15" hidden="1" x14ac:dyDescent="0.25">
      <c r="A135" s="517" t="s">
        <v>201</v>
      </c>
      <c r="B135" s="517" t="s">
        <v>370</v>
      </c>
    </row>
    <row r="136" spans="1:2" ht="15" hidden="1" x14ac:dyDescent="0.25">
      <c r="A136" s="517" t="s">
        <v>201</v>
      </c>
      <c r="B136" s="517" t="s">
        <v>370</v>
      </c>
    </row>
    <row r="137" spans="1:2" ht="15" hidden="1" x14ac:dyDescent="0.25">
      <c r="A137" s="517" t="s">
        <v>226</v>
      </c>
      <c r="B137" s="517" t="s">
        <v>371</v>
      </c>
    </row>
    <row r="138" spans="1:2" ht="15" hidden="1" x14ac:dyDescent="0.25">
      <c r="A138" s="517" t="s">
        <v>227</v>
      </c>
      <c r="B138" s="517" t="s">
        <v>372</v>
      </c>
    </row>
    <row r="139" spans="1:2" ht="15" hidden="1" x14ac:dyDescent="0.25">
      <c r="A139" s="517" t="s">
        <v>227</v>
      </c>
      <c r="B139" s="517" t="s">
        <v>372</v>
      </c>
    </row>
    <row r="140" spans="1:2" ht="15" hidden="1" x14ac:dyDescent="0.25">
      <c r="A140" s="517" t="s">
        <v>228</v>
      </c>
      <c r="B140" s="517" t="s">
        <v>373</v>
      </c>
    </row>
    <row r="141" spans="1:2" ht="15" hidden="1" x14ac:dyDescent="0.25">
      <c r="A141" s="517" t="s">
        <v>228</v>
      </c>
      <c r="B141" s="517" t="s">
        <v>373</v>
      </c>
    </row>
    <row r="142" spans="1:2" ht="15" hidden="1" x14ac:dyDescent="0.25">
      <c r="A142" s="517" t="s">
        <v>229</v>
      </c>
      <c r="B142" s="517" t="s">
        <v>374</v>
      </c>
    </row>
    <row r="143" spans="1:2" ht="15" hidden="1" x14ac:dyDescent="0.25">
      <c r="A143" s="517" t="s">
        <v>230</v>
      </c>
      <c r="B143" s="517" t="s">
        <v>375</v>
      </c>
    </row>
    <row r="144" spans="1:2" ht="15" hidden="1" x14ac:dyDescent="0.25">
      <c r="A144" s="517" t="s">
        <v>230</v>
      </c>
      <c r="B144" s="517" t="s">
        <v>375</v>
      </c>
    </row>
    <row r="145" spans="1:2" ht="15" hidden="1" x14ac:dyDescent="0.25">
      <c r="A145" s="517" t="s">
        <v>230</v>
      </c>
      <c r="B145" s="517" t="s">
        <v>375</v>
      </c>
    </row>
    <row r="146" spans="1:2" ht="15" hidden="1" x14ac:dyDescent="0.25">
      <c r="A146" s="517" t="s">
        <v>231</v>
      </c>
      <c r="B146" s="517" t="s">
        <v>376</v>
      </c>
    </row>
    <row r="147" spans="1:2" ht="15" hidden="1" x14ac:dyDescent="0.25">
      <c r="A147" s="517" t="s">
        <v>232</v>
      </c>
      <c r="B147" s="517" t="s">
        <v>301</v>
      </c>
    </row>
    <row r="148" spans="1:2" ht="15" hidden="1" x14ac:dyDescent="0.25">
      <c r="A148" s="517" t="s">
        <v>233</v>
      </c>
      <c r="B148" s="517" t="s">
        <v>377</v>
      </c>
    </row>
    <row r="149" spans="1:2" ht="15" hidden="1" x14ac:dyDescent="0.25">
      <c r="A149" s="517" t="s">
        <v>234</v>
      </c>
      <c r="B149" s="517" t="s">
        <v>378</v>
      </c>
    </row>
    <row r="150" spans="1:2" ht="15" hidden="1" x14ac:dyDescent="0.25">
      <c r="A150" s="517" t="s">
        <v>235</v>
      </c>
      <c r="B150" s="517" t="s">
        <v>379</v>
      </c>
    </row>
    <row r="151" spans="1:2" ht="15" hidden="1" x14ac:dyDescent="0.25">
      <c r="A151" s="517" t="s">
        <v>235</v>
      </c>
      <c r="B151" s="517" t="s">
        <v>379</v>
      </c>
    </row>
    <row r="152" spans="1:2" ht="15" hidden="1" x14ac:dyDescent="0.25">
      <c r="A152" s="517" t="s">
        <v>202</v>
      </c>
      <c r="B152" s="517" t="s">
        <v>380</v>
      </c>
    </row>
    <row r="153" spans="1:2" ht="15" hidden="1" x14ac:dyDescent="0.25">
      <c r="A153" s="517" t="s">
        <v>236</v>
      </c>
      <c r="B153" s="517" t="s">
        <v>381</v>
      </c>
    </row>
    <row r="154" spans="1:2" ht="15" hidden="1" x14ac:dyDescent="0.25">
      <c r="A154" s="517" t="s">
        <v>236</v>
      </c>
      <c r="B154" s="517" t="s">
        <v>381</v>
      </c>
    </row>
    <row r="155" spans="1:2" ht="15" hidden="1" x14ac:dyDescent="0.25">
      <c r="A155" s="517" t="s">
        <v>237</v>
      </c>
      <c r="B155" s="517" t="s">
        <v>382</v>
      </c>
    </row>
    <row r="156" spans="1:2" ht="15" hidden="1" x14ac:dyDescent="0.25">
      <c r="A156" s="517" t="s">
        <v>237</v>
      </c>
      <c r="B156" s="517" t="s">
        <v>382</v>
      </c>
    </row>
    <row r="157" spans="1:2" ht="15" hidden="1" x14ac:dyDescent="0.25">
      <c r="A157" s="517" t="s">
        <v>383</v>
      </c>
      <c r="B157" s="517" t="s">
        <v>384</v>
      </c>
    </row>
    <row r="158" spans="1:2" ht="15" hidden="1" x14ac:dyDescent="0.25">
      <c r="A158" s="517" t="s">
        <v>238</v>
      </c>
      <c r="B158" s="517" t="s">
        <v>385</v>
      </c>
    </row>
    <row r="159" spans="1:2" ht="15" hidden="1" x14ac:dyDescent="0.25">
      <c r="A159" s="517" t="s">
        <v>238</v>
      </c>
      <c r="B159" s="517" t="s">
        <v>385</v>
      </c>
    </row>
    <row r="160" spans="1:2" ht="15" hidden="1" x14ac:dyDescent="0.25">
      <c r="A160" s="517" t="s">
        <v>239</v>
      </c>
      <c r="B160" s="517" t="s">
        <v>386</v>
      </c>
    </row>
    <row r="161" spans="1:2" ht="15" hidden="1" x14ac:dyDescent="0.25">
      <c r="A161" s="517" t="s">
        <v>239</v>
      </c>
      <c r="B161" s="517" t="s">
        <v>386</v>
      </c>
    </row>
    <row r="162" spans="1:2" ht="15" hidden="1" x14ac:dyDescent="0.25">
      <c r="A162" s="517" t="s">
        <v>240</v>
      </c>
      <c r="B162" s="517" t="s">
        <v>387</v>
      </c>
    </row>
    <row r="163" spans="1:2" ht="15" hidden="1" x14ac:dyDescent="0.25">
      <c r="A163" s="517" t="s">
        <v>240</v>
      </c>
      <c r="B163" s="517" t="s">
        <v>387</v>
      </c>
    </row>
    <row r="164" spans="1:2" ht="15" hidden="1" x14ac:dyDescent="0.25">
      <c r="A164" s="517" t="s">
        <v>240</v>
      </c>
      <c r="B164" s="517" t="s">
        <v>387</v>
      </c>
    </row>
    <row r="165" spans="1:2" ht="15" hidden="1" x14ac:dyDescent="0.25">
      <c r="A165" s="517" t="s">
        <v>240</v>
      </c>
      <c r="B165" s="517" t="s">
        <v>387</v>
      </c>
    </row>
    <row r="166" spans="1:2" ht="15" hidden="1" x14ac:dyDescent="0.25">
      <c r="A166" s="517" t="s">
        <v>241</v>
      </c>
      <c r="B166" s="517" t="s">
        <v>388</v>
      </c>
    </row>
    <row r="167" spans="1:2" ht="15" hidden="1" x14ac:dyDescent="0.25">
      <c r="A167" s="517" t="s">
        <v>203</v>
      </c>
      <c r="B167" s="517" t="s">
        <v>389</v>
      </c>
    </row>
    <row r="168" spans="1:2" ht="15" hidden="1" x14ac:dyDescent="0.25">
      <c r="A168" s="517" t="s">
        <v>242</v>
      </c>
      <c r="B168" s="517" t="s">
        <v>390</v>
      </c>
    </row>
    <row r="169" spans="1:2" ht="15" hidden="1" x14ac:dyDescent="0.25">
      <c r="A169" s="517" t="s">
        <v>242</v>
      </c>
      <c r="B169" s="517" t="s">
        <v>390</v>
      </c>
    </row>
    <row r="170" spans="1:2" ht="15" hidden="1" x14ac:dyDescent="0.25">
      <c r="A170" s="517" t="s">
        <v>242</v>
      </c>
      <c r="B170" s="517" t="s">
        <v>390</v>
      </c>
    </row>
    <row r="171" spans="1:2" ht="15" hidden="1" x14ac:dyDescent="0.25">
      <c r="A171" s="517" t="s">
        <v>242</v>
      </c>
      <c r="B171" s="517" t="s">
        <v>390</v>
      </c>
    </row>
    <row r="172" spans="1:2" ht="15" hidden="1" x14ac:dyDescent="0.25">
      <c r="A172" s="517" t="s">
        <v>243</v>
      </c>
      <c r="B172" s="517" t="s">
        <v>391</v>
      </c>
    </row>
    <row r="173" spans="1:2" ht="15" hidden="1" x14ac:dyDescent="0.25">
      <c r="A173" s="517" t="s">
        <v>244</v>
      </c>
      <c r="B173" s="517" t="s">
        <v>392</v>
      </c>
    </row>
    <row r="174" spans="1:2" ht="15" hidden="1" x14ac:dyDescent="0.25">
      <c r="A174" s="517" t="s">
        <v>245</v>
      </c>
      <c r="B174" s="517" t="s">
        <v>393</v>
      </c>
    </row>
    <row r="175" spans="1:2" ht="15" hidden="1" x14ac:dyDescent="0.25">
      <c r="A175" s="517" t="s">
        <v>394</v>
      </c>
      <c r="B175" s="517" t="s">
        <v>395</v>
      </c>
    </row>
    <row r="176" spans="1:2" ht="15" hidden="1" x14ac:dyDescent="0.25">
      <c r="A176" s="517" t="s">
        <v>246</v>
      </c>
      <c r="B176" s="517" t="s">
        <v>396</v>
      </c>
    </row>
    <row r="177" spans="1:2" ht="15" hidden="1" x14ac:dyDescent="0.25">
      <c r="A177" s="517" t="s">
        <v>247</v>
      </c>
      <c r="B177" s="517" t="s">
        <v>397</v>
      </c>
    </row>
    <row r="178" spans="1:2" ht="15" hidden="1" x14ac:dyDescent="0.25">
      <c r="A178" s="517" t="s">
        <v>247</v>
      </c>
      <c r="B178" s="517" t="s">
        <v>397</v>
      </c>
    </row>
    <row r="179" spans="1:2" ht="15" hidden="1" x14ac:dyDescent="0.25">
      <c r="A179" s="517" t="s">
        <v>248</v>
      </c>
      <c r="B179" s="517" t="s">
        <v>398</v>
      </c>
    </row>
    <row r="180" spans="1:2" ht="15" hidden="1" x14ac:dyDescent="0.25">
      <c r="A180" s="517" t="s">
        <v>249</v>
      </c>
      <c r="B180" s="517" t="s">
        <v>399</v>
      </c>
    </row>
    <row r="181" spans="1:2" ht="15" hidden="1" x14ac:dyDescent="0.25">
      <c r="A181" s="517" t="s">
        <v>204</v>
      </c>
      <c r="B181" s="517" t="s">
        <v>400</v>
      </c>
    </row>
    <row r="182" spans="1:2" ht="15" hidden="1" x14ac:dyDescent="0.25">
      <c r="A182" s="517" t="s">
        <v>250</v>
      </c>
      <c r="B182" s="517" t="s">
        <v>401</v>
      </c>
    </row>
    <row r="183" spans="1:2" ht="15" hidden="1" x14ac:dyDescent="0.25">
      <c r="A183" s="517" t="s">
        <v>251</v>
      </c>
      <c r="B183" s="517" t="s">
        <v>402</v>
      </c>
    </row>
    <row r="184" spans="1:2" ht="15" hidden="1" x14ac:dyDescent="0.25">
      <c r="A184" s="517" t="s">
        <v>252</v>
      </c>
      <c r="B184" s="517" t="s">
        <v>403</v>
      </c>
    </row>
    <row r="185" spans="1:2" ht="15" hidden="1" x14ac:dyDescent="0.25">
      <c r="A185" s="517" t="s">
        <v>205</v>
      </c>
      <c r="B185" s="517" t="s">
        <v>404</v>
      </c>
    </row>
    <row r="186" spans="1:2" ht="15" hidden="1" x14ac:dyDescent="0.25">
      <c r="A186" s="517" t="s">
        <v>253</v>
      </c>
      <c r="B186" s="517" t="s">
        <v>405</v>
      </c>
    </row>
    <row r="187" spans="1:2" ht="15" hidden="1" x14ac:dyDescent="0.25">
      <c r="A187" s="517" t="s">
        <v>253</v>
      </c>
      <c r="B187" s="517" t="s">
        <v>405</v>
      </c>
    </row>
    <row r="188" spans="1:2" ht="15" hidden="1" x14ac:dyDescent="0.25">
      <c r="A188" s="517" t="s">
        <v>253</v>
      </c>
      <c r="B188" s="517" t="s">
        <v>405</v>
      </c>
    </row>
    <row r="189" spans="1:2" ht="15" hidden="1" x14ac:dyDescent="0.25">
      <c r="A189" s="517" t="s">
        <v>253</v>
      </c>
      <c r="B189" s="517" t="s">
        <v>405</v>
      </c>
    </row>
    <row r="190" spans="1:2" ht="15" hidden="1" x14ac:dyDescent="0.25">
      <c r="A190" s="517" t="s">
        <v>253</v>
      </c>
      <c r="B190" s="517" t="s">
        <v>405</v>
      </c>
    </row>
    <row r="191" spans="1:2" ht="15" hidden="1" x14ac:dyDescent="0.25">
      <c r="A191" s="517" t="s">
        <v>253</v>
      </c>
      <c r="B191" s="517" t="s">
        <v>405</v>
      </c>
    </row>
    <row r="192" spans="1:2" ht="15" hidden="1" x14ac:dyDescent="0.25">
      <c r="A192" s="517" t="s">
        <v>253</v>
      </c>
      <c r="B192" s="517" t="s">
        <v>405</v>
      </c>
    </row>
    <row r="193" spans="1:2" ht="15" hidden="1" x14ac:dyDescent="0.25">
      <c r="A193" s="517" t="s">
        <v>253</v>
      </c>
      <c r="B193" s="517" t="s">
        <v>405</v>
      </c>
    </row>
    <row r="194" spans="1:2" ht="15" hidden="1" x14ac:dyDescent="0.25">
      <c r="A194" s="517" t="s">
        <v>253</v>
      </c>
      <c r="B194" s="517" t="s">
        <v>405</v>
      </c>
    </row>
    <row r="195" spans="1:2" ht="15" hidden="1" x14ac:dyDescent="0.25">
      <c r="A195" s="517" t="s">
        <v>253</v>
      </c>
      <c r="B195" s="517" t="s">
        <v>405</v>
      </c>
    </row>
    <row r="196" spans="1:2" ht="15" hidden="1" x14ac:dyDescent="0.25">
      <c r="A196" s="517" t="s">
        <v>253</v>
      </c>
      <c r="B196" s="517" t="s">
        <v>405</v>
      </c>
    </row>
    <row r="197" spans="1:2" ht="15" hidden="1" x14ac:dyDescent="0.25">
      <c r="A197" s="517" t="s">
        <v>253</v>
      </c>
      <c r="B197" s="517" t="s">
        <v>405</v>
      </c>
    </row>
    <row r="198" spans="1:2" ht="15" hidden="1" x14ac:dyDescent="0.25">
      <c r="A198" s="517" t="s">
        <v>190</v>
      </c>
      <c r="B198" s="517" t="s">
        <v>322</v>
      </c>
    </row>
    <row r="199" spans="1:2" ht="15" hidden="1" x14ac:dyDescent="0.25">
      <c r="A199" s="517" t="s">
        <v>190</v>
      </c>
      <c r="B199" s="517" t="s">
        <v>322</v>
      </c>
    </row>
    <row r="200" spans="1:2" ht="15" hidden="1" x14ac:dyDescent="0.25">
      <c r="A200" s="517" t="s">
        <v>190</v>
      </c>
      <c r="B200" s="517" t="s">
        <v>322</v>
      </c>
    </row>
    <row r="201" spans="1:2" ht="15" hidden="1" x14ac:dyDescent="0.25">
      <c r="A201" s="517" t="s">
        <v>190</v>
      </c>
      <c r="B201" s="517" t="s">
        <v>322</v>
      </c>
    </row>
    <row r="202" spans="1:2" ht="15" hidden="1" x14ac:dyDescent="0.25">
      <c r="A202" s="517" t="s">
        <v>190</v>
      </c>
      <c r="B202" s="517" t="s">
        <v>322</v>
      </c>
    </row>
    <row r="203" spans="1:2" ht="15" hidden="1" x14ac:dyDescent="0.25">
      <c r="A203" s="517" t="s">
        <v>190</v>
      </c>
      <c r="B203" s="517" t="s">
        <v>322</v>
      </c>
    </row>
    <row r="204" spans="1:2" ht="15" hidden="1" x14ac:dyDescent="0.25">
      <c r="A204" s="517" t="s">
        <v>190</v>
      </c>
      <c r="B204" s="517" t="s">
        <v>322</v>
      </c>
    </row>
    <row r="205" spans="1:2" ht="15" hidden="1" x14ac:dyDescent="0.25">
      <c r="A205" s="517" t="s">
        <v>190</v>
      </c>
      <c r="B205" s="517" t="s">
        <v>322</v>
      </c>
    </row>
    <row r="206" spans="1:2" ht="15" hidden="1" x14ac:dyDescent="0.25">
      <c r="A206" s="517" t="s">
        <v>190</v>
      </c>
      <c r="B206" s="517" t="s">
        <v>322</v>
      </c>
    </row>
    <row r="207" spans="1:2" ht="15" hidden="1" x14ac:dyDescent="0.25">
      <c r="A207" s="517" t="s">
        <v>190</v>
      </c>
      <c r="B207" s="517" t="s">
        <v>322</v>
      </c>
    </row>
    <row r="208" spans="1:2" ht="15" hidden="1" x14ac:dyDescent="0.25">
      <c r="A208" s="517" t="s">
        <v>190</v>
      </c>
      <c r="B208" s="517" t="s">
        <v>322</v>
      </c>
    </row>
    <row r="209" spans="1:2" ht="15" hidden="1" x14ac:dyDescent="0.25">
      <c r="A209" s="517" t="s">
        <v>190</v>
      </c>
      <c r="B209" s="517" t="s">
        <v>322</v>
      </c>
    </row>
    <row r="210" spans="1:2" ht="15" hidden="1" x14ac:dyDescent="0.25">
      <c r="A210" s="517" t="s">
        <v>190</v>
      </c>
      <c r="B210" s="517" t="s">
        <v>322</v>
      </c>
    </row>
    <row r="211" spans="1:2" ht="15" hidden="1" x14ac:dyDescent="0.25">
      <c r="A211" s="517" t="s">
        <v>190</v>
      </c>
      <c r="B211" s="517" t="s">
        <v>322</v>
      </c>
    </row>
    <row r="212" spans="1:2" ht="15" hidden="1" x14ac:dyDescent="0.25">
      <c r="A212" s="517" t="s">
        <v>190</v>
      </c>
      <c r="B212" s="517" t="s">
        <v>322</v>
      </c>
    </row>
    <row r="213" spans="1:2" ht="15" hidden="1" x14ac:dyDescent="0.25">
      <c r="A213" s="517" t="s">
        <v>190</v>
      </c>
      <c r="B213" s="517" t="s">
        <v>322</v>
      </c>
    </row>
    <row r="214" spans="1:2" ht="15" hidden="1" x14ac:dyDescent="0.25">
      <c r="A214" s="517" t="s">
        <v>190</v>
      </c>
      <c r="B214" s="517" t="s">
        <v>322</v>
      </c>
    </row>
    <row r="215" spans="1:2" ht="15" hidden="1" x14ac:dyDescent="0.25">
      <c r="A215" s="517" t="s">
        <v>190</v>
      </c>
      <c r="B215" s="517" t="s">
        <v>322</v>
      </c>
    </row>
    <row r="216" spans="1:2" ht="15" hidden="1" x14ac:dyDescent="0.25">
      <c r="A216" s="517" t="s">
        <v>190</v>
      </c>
      <c r="B216" s="517" t="s">
        <v>322</v>
      </c>
    </row>
    <row r="217" spans="1:2" ht="15" hidden="1" x14ac:dyDescent="0.25">
      <c r="A217" s="517" t="s">
        <v>190</v>
      </c>
      <c r="B217" s="517" t="s">
        <v>322</v>
      </c>
    </row>
    <row r="218" spans="1:2" ht="15" hidden="1" x14ac:dyDescent="0.25">
      <c r="A218" s="517" t="s">
        <v>190</v>
      </c>
      <c r="B218" s="517" t="s">
        <v>322</v>
      </c>
    </row>
    <row r="219" spans="1:2" ht="15" hidden="1" x14ac:dyDescent="0.25">
      <c r="A219" s="517" t="s">
        <v>190</v>
      </c>
      <c r="B219" s="517" t="s">
        <v>322</v>
      </c>
    </row>
    <row r="220" spans="1:2" ht="15" hidden="1" x14ac:dyDescent="0.25">
      <c r="A220" s="517" t="s">
        <v>190</v>
      </c>
      <c r="B220" s="517" t="s">
        <v>322</v>
      </c>
    </row>
    <row r="221" spans="1:2" ht="15" hidden="1" x14ac:dyDescent="0.25">
      <c r="A221" s="517" t="s">
        <v>190</v>
      </c>
      <c r="B221" s="517" t="s">
        <v>322</v>
      </c>
    </row>
    <row r="222" spans="1:2" ht="15" hidden="1" x14ac:dyDescent="0.25">
      <c r="A222" s="517" t="s">
        <v>190</v>
      </c>
      <c r="B222" s="517" t="s">
        <v>322</v>
      </c>
    </row>
    <row r="223" spans="1:2" ht="15" hidden="1" x14ac:dyDescent="0.25">
      <c r="A223" s="517" t="s">
        <v>190</v>
      </c>
      <c r="B223" s="517" t="s">
        <v>322</v>
      </c>
    </row>
    <row r="224" spans="1:2" ht="15" hidden="1" x14ac:dyDescent="0.25">
      <c r="A224" s="517" t="s">
        <v>190</v>
      </c>
      <c r="B224" s="517" t="s">
        <v>322</v>
      </c>
    </row>
    <row r="225" spans="1:2" ht="15" hidden="1" x14ac:dyDescent="0.25">
      <c r="A225" s="517" t="s">
        <v>190</v>
      </c>
      <c r="B225" s="517" t="s">
        <v>322</v>
      </c>
    </row>
    <row r="226" spans="1:2" ht="15" hidden="1" x14ac:dyDescent="0.25">
      <c r="A226" s="517" t="s">
        <v>190</v>
      </c>
      <c r="B226" s="517" t="s">
        <v>322</v>
      </c>
    </row>
    <row r="227" spans="1:2" ht="15" hidden="1" x14ac:dyDescent="0.25">
      <c r="A227" s="517" t="s">
        <v>190</v>
      </c>
      <c r="B227" s="517" t="s">
        <v>322</v>
      </c>
    </row>
    <row r="228" spans="1:2" ht="15" hidden="1" x14ac:dyDescent="0.25">
      <c r="A228" s="517" t="s">
        <v>190</v>
      </c>
      <c r="B228" s="517" t="s">
        <v>322</v>
      </c>
    </row>
    <row r="229" spans="1:2" ht="15" hidden="1" x14ac:dyDescent="0.25">
      <c r="A229" s="517" t="s">
        <v>190</v>
      </c>
      <c r="B229" s="517" t="s">
        <v>322</v>
      </c>
    </row>
    <row r="230" spans="1:2" ht="15" hidden="1" x14ac:dyDescent="0.25">
      <c r="A230" s="517" t="s">
        <v>190</v>
      </c>
      <c r="B230" s="517" t="s">
        <v>322</v>
      </c>
    </row>
    <row r="231" spans="1:2" ht="15" hidden="1" x14ac:dyDescent="0.25">
      <c r="A231" s="517" t="s">
        <v>190</v>
      </c>
      <c r="B231" s="517" t="s">
        <v>322</v>
      </c>
    </row>
    <row r="232" spans="1:2" ht="15" hidden="1" x14ac:dyDescent="0.25">
      <c r="A232" s="517" t="s">
        <v>191</v>
      </c>
      <c r="B232" s="517" t="s">
        <v>323</v>
      </c>
    </row>
    <row r="233" spans="1:2" ht="15" hidden="1" x14ac:dyDescent="0.25">
      <c r="A233" s="517" t="s">
        <v>192</v>
      </c>
      <c r="B233" s="517" t="s">
        <v>324</v>
      </c>
    </row>
    <row r="234" spans="1:2" ht="15" hidden="1" x14ac:dyDescent="0.25">
      <c r="A234" s="517" t="s">
        <v>192</v>
      </c>
      <c r="B234" s="517" t="s">
        <v>324</v>
      </c>
    </row>
    <row r="235" spans="1:2" ht="15" hidden="1" x14ac:dyDescent="0.25">
      <c r="A235" s="517" t="s">
        <v>192</v>
      </c>
      <c r="B235" s="517" t="s">
        <v>324</v>
      </c>
    </row>
    <row r="236" spans="1:2" ht="15" hidden="1" x14ac:dyDescent="0.25">
      <c r="A236" s="517" t="s">
        <v>192</v>
      </c>
      <c r="B236" s="517" t="s">
        <v>324</v>
      </c>
    </row>
    <row r="237" spans="1:2" ht="15" hidden="1" x14ac:dyDescent="0.25">
      <c r="A237" s="517" t="s">
        <v>192</v>
      </c>
      <c r="B237" s="517" t="s">
        <v>324</v>
      </c>
    </row>
    <row r="238" spans="1:2" ht="15" hidden="1" x14ac:dyDescent="0.25">
      <c r="A238" s="517" t="s">
        <v>192</v>
      </c>
      <c r="B238" s="517" t="s">
        <v>324</v>
      </c>
    </row>
    <row r="239" spans="1:2" ht="15" hidden="1" x14ac:dyDescent="0.25">
      <c r="A239" s="517" t="s">
        <v>192</v>
      </c>
      <c r="B239" s="517" t="s">
        <v>324</v>
      </c>
    </row>
    <row r="240" spans="1:2" ht="15" hidden="1" x14ac:dyDescent="0.25">
      <c r="A240" s="517" t="s">
        <v>192</v>
      </c>
      <c r="B240" s="517" t="s">
        <v>324</v>
      </c>
    </row>
    <row r="241" spans="1:2" ht="15" hidden="1" x14ac:dyDescent="0.25">
      <c r="A241" s="517" t="s">
        <v>407</v>
      </c>
      <c r="B241" s="517" t="s">
        <v>408</v>
      </c>
    </row>
    <row r="242" spans="1:2" ht="15" hidden="1" x14ac:dyDescent="0.25">
      <c r="A242" s="518" t="s">
        <v>407</v>
      </c>
      <c r="B242" s="517" t="s">
        <v>408</v>
      </c>
    </row>
    <row r="243" spans="1:2" ht="15" hidden="1" x14ac:dyDescent="0.25">
      <c r="A243" s="517" t="s">
        <v>409</v>
      </c>
      <c r="B243" s="517" t="s">
        <v>410</v>
      </c>
    </row>
    <row r="244" spans="1:2" ht="15" hidden="1" x14ac:dyDescent="0.25">
      <c r="A244" s="517" t="s">
        <v>409</v>
      </c>
      <c r="B244" s="517" t="s">
        <v>410</v>
      </c>
    </row>
    <row r="245" spans="1:2" ht="15" hidden="1" x14ac:dyDescent="0.25">
      <c r="A245" s="517" t="s">
        <v>409</v>
      </c>
      <c r="B245" s="517" t="s">
        <v>410</v>
      </c>
    </row>
    <row r="246" spans="1:2" ht="15" hidden="1" x14ac:dyDescent="0.25">
      <c r="A246" s="517" t="s">
        <v>411</v>
      </c>
      <c r="B246" s="517" t="s">
        <v>412</v>
      </c>
    </row>
    <row r="247" spans="1:2" ht="15" hidden="1" x14ac:dyDescent="0.25">
      <c r="A247" s="517" t="s">
        <v>411</v>
      </c>
      <c r="B247" s="517" t="s">
        <v>412</v>
      </c>
    </row>
    <row r="248" spans="1:2" ht="15" hidden="1" x14ac:dyDescent="0.25">
      <c r="A248" s="517" t="s">
        <v>193</v>
      </c>
      <c r="B248" s="517" t="s">
        <v>325</v>
      </c>
    </row>
    <row r="249" spans="1:2" ht="15" hidden="1" x14ac:dyDescent="0.25">
      <c r="A249" s="517" t="s">
        <v>193</v>
      </c>
      <c r="B249" s="517" t="s">
        <v>325</v>
      </c>
    </row>
    <row r="250" spans="1:2" ht="15" hidden="1" x14ac:dyDescent="0.25">
      <c r="A250" s="517" t="s">
        <v>193</v>
      </c>
      <c r="B250" s="517" t="s">
        <v>325</v>
      </c>
    </row>
    <row r="251" spans="1:2" ht="15" hidden="1" x14ac:dyDescent="0.25">
      <c r="A251" s="517" t="s">
        <v>193</v>
      </c>
      <c r="B251" s="517" t="s">
        <v>325</v>
      </c>
    </row>
    <row r="252" spans="1:2" ht="15" hidden="1" x14ac:dyDescent="0.25">
      <c r="A252" s="517" t="s">
        <v>193</v>
      </c>
      <c r="B252" s="517" t="s">
        <v>325</v>
      </c>
    </row>
    <row r="253" spans="1:2" ht="15" hidden="1" x14ac:dyDescent="0.25">
      <c r="A253" s="517" t="s">
        <v>193</v>
      </c>
      <c r="B253" s="517" t="s">
        <v>325</v>
      </c>
    </row>
    <row r="254" spans="1:2" ht="15" hidden="1" x14ac:dyDescent="0.25">
      <c r="A254" s="517" t="s">
        <v>193</v>
      </c>
      <c r="B254" s="517" t="s">
        <v>325</v>
      </c>
    </row>
    <row r="255" spans="1:2" ht="15" hidden="1" x14ac:dyDescent="0.25">
      <c r="A255" s="517" t="s">
        <v>193</v>
      </c>
      <c r="B255" s="517" t="s">
        <v>325</v>
      </c>
    </row>
    <row r="256" spans="1:2" ht="15" hidden="1" x14ac:dyDescent="0.25">
      <c r="A256" s="517" t="s">
        <v>193</v>
      </c>
      <c r="B256" s="517" t="s">
        <v>325</v>
      </c>
    </row>
    <row r="257" spans="1:2" ht="15" hidden="1" x14ac:dyDescent="0.25">
      <c r="A257" s="517" t="s">
        <v>193</v>
      </c>
      <c r="B257" s="517" t="s">
        <v>325</v>
      </c>
    </row>
    <row r="258" spans="1:2" ht="15" hidden="1" x14ac:dyDescent="0.25">
      <c r="A258" s="517" t="s">
        <v>193</v>
      </c>
      <c r="B258" s="517" t="s">
        <v>325</v>
      </c>
    </row>
    <row r="259" spans="1:2" ht="15" hidden="1" x14ac:dyDescent="0.25">
      <c r="A259" s="517" t="s">
        <v>193</v>
      </c>
      <c r="B259" s="517" t="s">
        <v>325</v>
      </c>
    </row>
    <row r="260" spans="1:2" ht="15" hidden="1" x14ac:dyDescent="0.25">
      <c r="A260" s="517" t="s">
        <v>193</v>
      </c>
      <c r="B260" s="517" t="s">
        <v>325</v>
      </c>
    </row>
    <row r="261" spans="1:2" ht="15" hidden="1" x14ac:dyDescent="0.25">
      <c r="A261" s="517" t="s">
        <v>193</v>
      </c>
      <c r="B261" s="517" t="s">
        <v>325</v>
      </c>
    </row>
    <row r="262" spans="1:2" ht="15" hidden="1" x14ac:dyDescent="0.25">
      <c r="A262" s="517" t="s">
        <v>193</v>
      </c>
      <c r="B262" s="517" t="s">
        <v>325</v>
      </c>
    </row>
    <row r="263" spans="1:2" ht="15" hidden="1" x14ac:dyDescent="0.25">
      <c r="A263" s="517" t="s">
        <v>193</v>
      </c>
      <c r="B263" s="517" t="s">
        <v>325</v>
      </c>
    </row>
    <row r="264" spans="1:2" ht="15" hidden="1" x14ac:dyDescent="0.25">
      <c r="A264" s="517" t="s">
        <v>193</v>
      </c>
      <c r="B264" s="517" t="s">
        <v>325</v>
      </c>
    </row>
    <row r="265" spans="1:2" ht="15" hidden="1" x14ac:dyDescent="0.25">
      <c r="A265" s="517" t="s">
        <v>193</v>
      </c>
      <c r="B265" s="517" t="s">
        <v>325</v>
      </c>
    </row>
    <row r="266" spans="1:2" ht="15" hidden="1" x14ac:dyDescent="0.25">
      <c r="A266" s="517" t="s">
        <v>193</v>
      </c>
      <c r="B266" s="517" t="s">
        <v>325</v>
      </c>
    </row>
    <row r="267" spans="1:2" ht="15" hidden="1" x14ac:dyDescent="0.25">
      <c r="A267" s="517" t="s">
        <v>193</v>
      </c>
      <c r="B267" s="517" t="s">
        <v>325</v>
      </c>
    </row>
    <row r="268" spans="1:2" ht="15" hidden="1" x14ac:dyDescent="0.25">
      <c r="A268" s="517" t="s">
        <v>193</v>
      </c>
      <c r="B268" s="517" t="s">
        <v>325</v>
      </c>
    </row>
    <row r="269" spans="1:2" ht="15" hidden="1" x14ac:dyDescent="0.25">
      <c r="A269" s="517" t="s">
        <v>193</v>
      </c>
      <c r="B269" s="517" t="s">
        <v>325</v>
      </c>
    </row>
    <row r="270" spans="1:2" ht="15" hidden="1" x14ac:dyDescent="0.25">
      <c r="A270" s="517" t="s">
        <v>193</v>
      </c>
      <c r="B270" s="517" t="s">
        <v>325</v>
      </c>
    </row>
    <row r="271" spans="1:2" ht="15" hidden="1" x14ac:dyDescent="0.25">
      <c r="A271" s="517" t="s">
        <v>193</v>
      </c>
      <c r="B271" s="517" t="s">
        <v>325</v>
      </c>
    </row>
    <row r="272" spans="1:2" ht="15" hidden="1" x14ac:dyDescent="0.25">
      <c r="A272" s="517" t="s">
        <v>193</v>
      </c>
      <c r="B272" s="517" t="s">
        <v>325</v>
      </c>
    </row>
    <row r="273" spans="1:2" ht="15" hidden="1" x14ac:dyDescent="0.25">
      <c r="A273" s="517" t="s">
        <v>193</v>
      </c>
      <c r="B273" s="517" t="s">
        <v>325</v>
      </c>
    </row>
    <row r="274" spans="1:2" ht="15" hidden="1" x14ac:dyDescent="0.25">
      <c r="A274" s="517" t="s">
        <v>193</v>
      </c>
      <c r="B274" s="517" t="s">
        <v>325</v>
      </c>
    </row>
    <row r="275" spans="1:2" ht="15" hidden="1" x14ac:dyDescent="0.25">
      <c r="A275" s="517" t="s">
        <v>193</v>
      </c>
      <c r="B275" s="517" t="s">
        <v>325</v>
      </c>
    </row>
    <row r="276" spans="1:2" ht="15" hidden="1" x14ac:dyDescent="0.25">
      <c r="A276" s="517" t="s">
        <v>193</v>
      </c>
      <c r="B276" s="517" t="s">
        <v>325</v>
      </c>
    </row>
    <row r="277" spans="1:2" ht="15" hidden="1" x14ac:dyDescent="0.25">
      <c r="A277" s="517" t="s">
        <v>193</v>
      </c>
      <c r="B277" s="517" t="s">
        <v>325</v>
      </c>
    </row>
    <row r="278" spans="1:2" ht="15" hidden="1" x14ac:dyDescent="0.25">
      <c r="A278" s="517" t="s">
        <v>193</v>
      </c>
      <c r="B278" s="517" t="s">
        <v>325</v>
      </c>
    </row>
    <row r="279" spans="1:2" ht="15" hidden="1" x14ac:dyDescent="0.25">
      <c r="A279" s="517" t="s">
        <v>193</v>
      </c>
      <c r="B279" s="517" t="s">
        <v>325</v>
      </c>
    </row>
    <row r="280" spans="1:2" ht="15" hidden="1" x14ac:dyDescent="0.25">
      <c r="A280" s="517" t="s">
        <v>193</v>
      </c>
      <c r="B280" s="517" t="s">
        <v>325</v>
      </c>
    </row>
    <row r="281" spans="1:2" ht="15" hidden="1" x14ac:dyDescent="0.25">
      <c r="A281" s="517" t="s">
        <v>193</v>
      </c>
      <c r="B281" s="517" t="s">
        <v>325</v>
      </c>
    </row>
    <row r="282" spans="1:2" ht="15" hidden="1" x14ac:dyDescent="0.25">
      <c r="A282" s="517" t="s">
        <v>193</v>
      </c>
      <c r="B282" s="517" t="s">
        <v>325</v>
      </c>
    </row>
    <row r="283" spans="1:2" ht="15" hidden="1" x14ac:dyDescent="0.25">
      <c r="A283" s="517" t="s">
        <v>193</v>
      </c>
      <c r="B283" s="517" t="s">
        <v>325</v>
      </c>
    </row>
    <row r="284" spans="1:2" ht="15" hidden="1" x14ac:dyDescent="0.25">
      <c r="A284" s="517" t="s">
        <v>193</v>
      </c>
      <c r="B284" s="517" t="s">
        <v>325</v>
      </c>
    </row>
    <row r="285" spans="1:2" ht="15" hidden="1" x14ac:dyDescent="0.25">
      <c r="A285" s="517" t="s">
        <v>193</v>
      </c>
      <c r="B285" s="517" t="s">
        <v>325</v>
      </c>
    </row>
    <row r="286" spans="1:2" ht="15" hidden="1" x14ac:dyDescent="0.25">
      <c r="A286" s="517" t="s">
        <v>193</v>
      </c>
      <c r="B286" s="517" t="s">
        <v>325</v>
      </c>
    </row>
    <row r="287" spans="1:2" ht="15" hidden="1" x14ac:dyDescent="0.25">
      <c r="A287" s="517" t="s">
        <v>193</v>
      </c>
      <c r="B287" s="517" t="s">
        <v>325</v>
      </c>
    </row>
    <row r="288" spans="1:2" ht="15" hidden="1" x14ac:dyDescent="0.25">
      <c r="A288" s="517" t="s">
        <v>193</v>
      </c>
      <c r="B288" s="517" t="s">
        <v>325</v>
      </c>
    </row>
    <row r="289" spans="1:2" ht="15" hidden="1" x14ac:dyDescent="0.25">
      <c r="A289" s="517" t="s">
        <v>193</v>
      </c>
      <c r="B289" s="517" t="s">
        <v>325</v>
      </c>
    </row>
    <row r="290" spans="1:2" ht="15" hidden="1" x14ac:dyDescent="0.25">
      <c r="A290" s="517" t="s">
        <v>193</v>
      </c>
      <c r="B290" s="517" t="s">
        <v>325</v>
      </c>
    </row>
    <row r="291" spans="1:2" ht="15" hidden="1" x14ac:dyDescent="0.25">
      <c r="A291" s="517" t="s">
        <v>193</v>
      </c>
      <c r="B291" s="517" t="s">
        <v>325</v>
      </c>
    </row>
    <row r="292" spans="1:2" ht="15" hidden="1" x14ac:dyDescent="0.25">
      <c r="A292" s="517" t="s">
        <v>193</v>
      </c>
      <c r="B292" s="517" t="s">
        <v>325</v>
      </c>
    </row>
    <row r="293" spans="1:2" ht="15" hidden="1" x14ac:dyDescent="0.25">
      <c r="A293" s="517" t="s">
        <v>193</v>
      </c>
      <c r="B293" s="517" t="s">
        <v>325</v>
      </c>
    </row>
    <row r="294" spans="1:2" ht="15" hidden="1" x14ac:dyDescent="0.25">
      <c r="A294" s="517" t="s">
        <v>193</v>
      </c>
      <c r="B294" s="517" t="s">
        <v>325</v>
      </c>
    </row>
    <row r="295" spans="1:2" ht="15" hidden="1" x14ac:dyDescent="0.25">
      <c r="A295" s="517" t="s">
        <v>193</v>
      </c>
      <c r="B295" s="517" t="s">
        <v>325</v>
      </c>
    </row>
    <row r="296" spans="1:2" ht="15" hidden="1" x14ac:dyDescent="0.25">
      <c r="A296" s="517" t="s">
        <v>193</v>
      </c>
      <c r="B296" s="517" t="s">
        <v>325</v>
      </c>
    </row>
    <row r="297" spans="1:2" ht="15" hidden="1" x14ac:dyDescent="0.25">
      <c r="A297" s="517" t="s">
        <v>193</v>
      </c>
      <c r="B297" s="517" t="s">
        <v>325</v>
      </c>
    </row>
    <row r="298" spans="1:2" ht="15" hidden="1" x14ac:dyDescent="0.25">
      <c r="A298" s="517" t="s">
        <v>193</v>
      </c>
      <c r="B298" s="517" t="s">
        <v>325</v>
      </c>
    </row>
    <row r="299" spans="1:2" ht="15" hidden="1" x14ac:dyDescent="0.25">
      <c r="A299" s="517" t="s">
        <v>193</v>
      </c>
      <c r="B299" s="517" t="s">
        <v>325</v>
      </c>
    </row>
    <row r="300" spans="1:2" ht="15" hidden="1" x14ac:dyDescent="0.25">
      <c r="A300" s="517" t="s">
        <v>193</v>
      </c>
      <c r="B300" s="517" t="s">
        <v>325</v>
      </c>
    </row>
    <row r="301" spans="1:2" ht="15" hidden="1" x14ac:dyDescent="0.25">
      <c r="A301" s="517" t="s">
        <v>193</v>
      </c>
      <c r="B301" s="517" t="s">
        <v>325</v>
      </c>
    </row>
    <row r="302" spans="1:2" ht="15" hidden="1" x14ac:dyDescent="0.25">
      <c r="A302" s="517" t="s">
        <v>193</v>
      </c>
      <c r="B302" s="517" t="s">
        <v>325</v>
      </c>
    </row>
    <row r="303" spans="1:2" ht="15" hidden="1" x14ac:dyDescent="0.25">
      <c r="A303" s="517" t="s">
        <v>193</v>
      </c>
      <c r="B303" s="517" t="s">
        <v>325</v>
      </c>
    </row>
    <row r="304" spans="1:2" ht="15" hidden="1" x14ac:dyDescent="0.25">
      <c r="A304" s="517" t="s">
        <v>193</v>
      </c>
      <c r="B304" s="517" t="s">
        <v>325</v>
      </c>
    </row>
    <row r="305" spans="1:2" ht="15" hidden="1" x14ac:dyDescent="0.25">
      <c r="A305" s="517" t="s">
        <v>193</v>
      </c>
      <c r="B305" s="517" t="s">
        <v>325</v>
      </c>
    </row>
    <row r="306" spans="1:2" ht="15" hidden="1" x14ac:dyDescent="0.25">
      <c r="A306" s="517" t="s">
        <v>193</v>
      </c>
      <c r="B306" s="517" t="s">
        <v>325</v>
      </c>
    </row>
    <row r="307" spans="1:2" ht="15" hidden="1" x14ac:dyDescent="0.25">
      <c r="A307" s="517" t="s">
        <v>193</v>
      </c>
      <c r="B307" s="517" t="s">
        <v>325</v>
      </c>
    </row>
    <row r="308" spans="1:2" ht="15" hidden="1" x14ac:dyDescent="0.25">
      <c r="A308" s="517" t="s">
        <v>193</v>
      </c>
      <c r="B308" s="517" t="s">
        <v>325</v>
      </c>
    </row>
    <row r="309" spans="1:2" ht="15" hidden="1" x14ac:dyDescent="0.25">
      <c r="A309" s="517" t="s">
        <v>194</v>
      </c>
      <c r="B309" s="517" t="s">
        <v>327</v>
      </c>
    </row>
    <row r="310" spans="1:2" ht="15" hidden="1" x14ac:dyDescent="0.25">
      <c r="A310" s="517" t="s">
        <v>194</v>
      </c>
      <c r="B310" s="517" t="s">
        <v>327</v>
      </c>
    </row>
    <row r="311" spans="1:2" ht="15" hidden="1" x14ac:dyDescent="0.25">
      <c r="A311" s="517" t="s">
        <v>194</v>
      </c>
      <c r="B311" s="517" t="s">
        <v>327</v>
      </c>
    </row>
    <row r="312" spans="1:2" ht="15" hidden="1" x14ac:dyDescent="0.25">
      <c r="A312" s="517" t="s">
        <v>194</v>
      </c>
      <c r="B312" s="517" t="s">
        <v>327</v>
      </c>
    </row>
    <row r="313" spans="1:2" ht="15" hidden="1" x14ac:dyDescent="0.25">
      <c r="A313" s="517" t="s">
        <v>194</v>
      </c>
      <c r="B313" s="517" t="s">
        <v>327</v>
      </c>
    </row>
    <row r="314" spans="1:2" ht="15" hidden="1" x14ac:dyDescent="0.25">
      <c r="A314" s="517" t="s">
        <v>194</v>
      </c>
      <c r="B314" s="517" t="s">
        <v>327</v>
      </c>
    </row>
    <row r="315" spans="1:2" ht="15" hidden="1" x14ac:dyDescent="0.25">
      <c r="A315" s="517" t="s">
        <v>194</v>
      </c>
      <c r="B315" s="517" t="s">
        <v>327</v>
      </c>
    </row>
    <row r="316" spans="1:2" ht="15" hidden="1" x14ac:dyDescent="0.25">
      <c r="A316" s="517" t="s">
        <v>194</v>
      </c>
      <c r="B316" s="517" t="s">
        <v>327</v>
      </c>
    </row>
    <row r="317" spans="1:2" ht="15" hidden="1" x14ac:dyDescent="0.25">
      <c r="A317" s="517" t="s">
        <v>194</v>
      </c>
      <c r="B317" s="517" t="s">
        <v>327</v>
      </c>
    </row>
    <row r="318" spans="1:2" ht="15" hidden="1" x14ac:dyDescent="0.25">
      <c r="A318" s="517" t="s">
        <v>194</v>
      </c>
      <c r="B318" s="517" t="s">
        <v>327</v>
      </c>
    </row>
    <row r="319" spans="1:2" ht="15" hidden="1" x14ac:dyDescent="0.25">
      <c r="A319" s="517" t="s">
        <v>194</v>
      </c>
      <c r="B319" s="517" t="s">
        <v>327</v>
      </c>
    </row>
    <row r="320" spans="1:2" ht="15" hidden="1" x14ac:dyDescent="0.25">
      <c r="A320" s="517" t="s">
        <v>194</v>
      </c>
      <c r="B320" s="517" t="s">
        <v>327</v>
      </c>
    </row>
    <row r="321" spans="1:2" ht="15" hidden="1" x14ac:dyDescent="0.25">
      <c r="A321" s="517" t="s">
        <v>195</v>
      </c>
      <c r="B321" s="517" t="s">
        <v>329</v>
      </c>
    </row>
    <row r="322" spans="1:2" ht="15" hidden="1" x14ac:dyDescent="0.25">
      <c r="A322" s="517" t="s">
        <v>195</v>
      </c>
      <c r="B322" s="517" t="s">
        <v>329</v>
      </c>
    </row>
    <row r="323" spans="1:2" ht="15" hidden="1" x14ac:dyDescent="0.25">
      <c r="A323" s="517" t="s">
        <v>195</v>
      </c>
      <c r="B323" s="517" t="s">
        <v>329</v>
      </c>
    </row>
    <row r="324" spans="1:2" ht="15" hidden="1" x14ac:dyDescent="0.25">
      <c r="A324" s="517" t="s">
        <v>195</v>
      </c>
      <c r="B324" s="517" t="s">
        <v>329</v>
      </c>
    </row>
    <row r="325" spans="1:2" ht="15" hidden="1" x14ac:dyDescent="0.25">
      <c r="A325" s="517" t="s">
        <v>195</v>
      </c>
      <c r="B325" s="517" t="s">
        <v>329</v>
      </c>
    </row>
    <row r="326" spans="1:2" ht="15" hidden="1" x14ac:dyDescent="0.25">
      <c r="A326" s="517" t="s">
        <v>196</v>
      </c>
      <c r="B326" s="517" t="s">
        <v>330</v>
      </c>
    </row>
    <row r="327" spans="1:2" ht="15" hidden="1" x14ac:dyDescent="0.25">
      <c r="A327" s="517" t="s">
        <v>197</v>
      </c>
      <c r="B327" s="517" t="s">
        <v>331</v>
      </c>
    </row>
    <row r="328" spans="1:2" ht="15" hidden="1" x14ac:dyDescent="0.25">
      <c r="A328" s="517" t="s">
        <v>197</v>
      </c>
      <c r="B328" s="517" t="s">
        <v>331</v>
      </c>
    </row>
    <row r="329" spans="1:2" ht="15" hidden="1" x14ac:dyDescent="0.25">
      <c r="A329" s="517" t="s">
        <v>413</v>
      </c>
      <c r="B329" s="517" t="s">
        <v>414</v>
      </c>
    </row>
    <row r="330" spans="1:2" ht="15" hidden="1" x14ac:dyDescent="0.25">
      <c r="A330" s="518" t="s">
        <v>413</v>
      </c>
      <c r="B330" s="517" t="s">
        <v>414</v>
      </c>
    </row>
    <row r="331" spans="1:2" ht="15" hidden="1" x14ac:dyDescent="0.25">
      <c r="A331" s="517" t="s">
        <v>413</v>
      </c>
      <c r="B331" s="517" t="s">
        <v>414</v>
      </c>
    </row>
    <row r="332" spans="1:2" ht="15" hidden="1" x14ac:dyDescent="0.25">
      <c r="A332" s="517" t="s">
        <v>198</v>
      </c>
      <c r="B332" s="517" t="s">
        <v>333</v>
      </c>
    </row>
    <row r="333" spans="1:2" ht="15" hidden="1" x14ac:dyDescent="0.25">
      <c r="A333" s="517" t="s">
        <v>198</v>
      </c>
      <c r="B333" s="517" t="s">
        <v>333</v>
      </c>
    </row>
    <row r="334" spans="1:2" ht="15" hidden="1" x14ac:dyDescent="0.25">
      <c r="A334" s="517" t="s">
        <v>198</v>
      </c>
      <c r="B334" s="517" t="s">
        <v>333</v>
      </c>
    </row>
    <row r="335" spans="1:2" ht="15" hidden="1" x14ac:dyDescent="0.25">
      <c r="A335" s="517" t="s">
        <v>199</v>
      </c>
      <c r="B335" s="517" t="s">
        <v>334</v>
      </c>
    </row>
    <row r="336" spans="1:2" ht="15" hidden="1" x14ac:dyDescent="0.25">
      <c r="A336" s="517" t="s">
        <v>199</v>
      </c>
      <c r="B336" s="517" t="s">
        <v>334</v>
      </c>
    </row>
    <row r="337" spans="1:2" ht="15" hidden="1" x14ac:dyDescent="0.25">
      <c r="A337" s="517" t="s">
        <v>200</v>
      </c>
      <c r="B337" s="517" t="s">
        <v>335</v>
      </c>
    </row>
    <row r="338" spans="1:2" ht="15" hidden="1" x14ac:dyDescent="0.25">
      <c r="A338" s="517" t="s">
        <v>200</v>
      </c>
      <c r="B338" s="517" t="s">
        <v>335</v>
      </c>
    </row>
    <row r="339" spans="1:2" ht="15" hidden="1" x14ac:dyDescent="0.25">
      <c r="A339" s="517" t="s">
        <v>200</v>
      </c>
      <c r="B339" s="517" t="s">
        <v>335</v>
      </c>
    </row>
    <row r="340" spans="1:2" ht="15" hidden="1" x14ac:dyDescent="0.25">
      <c r="A340" s="517" t="s">
        <v>415</v>
      </c>
      <c r="B340" s="517" t="s">
        <v>415</v>
      </c>
    </row>
    <row r="341" spans="1:2" ht="15" hidden="1" x14ac:dyDescent="0.25">
      <c r="A341" s="517" t="s">
        <v>416</v>
      </c>
      <c r="B341" s="517" t="s">
        <v>416</v>
      </c>
    </row>
    <row r="342" spans="1:2" ht="15" hidden="1" x14ac:dyDescent="0.25">
      <c r="A342" s="517" t="s">
        <v>417</v>
      </c>
      <c r="B342" s="517" t="s">
        <v>417</v>
      </c>
    </row>
    <row r="343" spans="1:2" ht="15" hidden="1" x14ac:dyDescent="0.25">
      <c r="A343" s="517" t="s">
        <v>418</v>
      </c>
      <c r="B343" s="517" t="s">
        <v>418</v>
      </c>
    </row>
    <row r="344" spans="1:2" ht="15" hidden="1" x14ac:dyDescent="0.25">
      <c r="A344" s="517" t="s">
        <v>419</v>
      </c>
      <c r="B344" s="517" t="s">
        <v>419</v>
      </c>
    </row>
    <row r="345" spans="1:2" ht="15" hidden="1" x14ac:dyDescent="0.25">
      <c r="A345" s="517" t="s">
        <v>420</v>
      </c>
      <c r="B345" s="517" t="s">
        <v>420</v>
      </c>
    </row>
    <row r="346" spans="1:2" ht="15" hidden="1" x14ac:dyDescent="0.25">
      <c r="A346" s="517" t="s">
        <v>421</v>
      </c>
      <c r="B346" s="517" t="s">
        <v>421</v>
      </c>
    </row>
    <row r="347" spans="1:2" ht="15" hidden="1" x14ac:dyDescent="0.25">
      <c r="A347" s="517" t="s">
        <v>422</v>
      </c>
      <c r="B347" s="517" t="s">
        <v>422</v>
      </c>
    </row>
    <row r="348" spans="1:2" ht="15" hidden="1" x14ac:dyDescent="0.25">
      <c r="A348" s="517" t="s">
        <v>423</v>
      </c>
      <c r="B348" s="517" t="s">
        <v>423</v>
      </c>
    </row>
    <row r="349" spans="1:2" ht="15" hidden="1" x14ac:dyDescent="0.25">
      <c r="A349" s="517" t="s">
        <v>424</v>
      </c>
      <c r="B349" s="517" t="s">
        <v>424</v>
      </c>
    </row>
    <row r="350" spans="1:2" ht="15" hidden="1" x14ac:dyDescent="0.25">
      <c r="A350" s="517" t="s">
        <v>425</v>
      </c>
      <c r="B350" s="517" t="s">
        <v>425</v>
      </c>
    </row>
    <row r="351" spans="1:2" ht="15" hidden="1" x14ac:dyDescent="0.25">
      <c r="A351" s="517" t="s">
        <v>426</v>
      </c>
      <c r="B351" s="517" t="s">
        <v>426</v>
      </c>
    </row>
    <row r="352" spans="1:2" ht="15" hidden="1" x14ac:dyDescent="0.25">
      <c r="A352" s="517" t="s">
        <v>427</v>
      </c>
      <c r="B352" s="517" t="s">
        <v>427</v>
      </c>
    </row>
    <row r="353" spans="1:2" ht="15" hidden="1" x14ac:dyDescent="0.25">
      <c r="A353" s="517" t="s">
        <v>428</v>
      </c>
      <c r="B353" s="517" t="s">
        <v>428</v>
      </c>
    </row>
    <row r="354" spans="1:2" ht="15" hidden="1" x14ac:dyDescent="0.25">
      <c r="A354" s="517" t="s">
        <v>429</v>
      </c>
      <c r="B354" s="517" t="s">
        <v>429</v>
      </c>
    </row>
    <row r="355" spans="1:2" ht="15" hidden="1" x14ac:dyDescent="0.25">
      <c r="A355" s="517" t="s">
        <v>430</v>
      </c>
      <c r="B355" s="517" t="s">
        <v>430</v>
      </c>
    </row>
    <row r="356" spans="1:2" ht="15" hidden="1" x14ac:dyDescent="0.25">
      <c r="A356" s="517" t="s">
        <v>431</v>
      </c>
      <c r="B356" s="517" t="s">
        <v>431</v>
      </c>
    </row>
    <row r="357" spans="1:2" ht="15" hidden="1" x14ac:dyDescent="0.25">
      <c r="A357" s="517" t="s">
        <v>431</v>
      </c>
      <c r="B357" s="517" t="s">
        <v>431</v>
      </c>
    </row>
    <row r="358" spans="1:2" ht="15" hidden="1" x14ac:dyDescent="0.25">
      <c r="A358" s="517" t="s">
        <v>432</v>
      </c>
      <c r="B358" s="517" t="s">
        <v>432</v>
      </c>
    </row>
    <row r="359" spans="1:2" ht="15" hidden="1" x14ac:dyDescent="0.25">
      <c r="A359" s="517" t="s">
        <v>433</v>
      </c>
      <c r="B359" s="517" t="s">
        <v>433</v>
      </c>
    </row>
    <row r="360" spans="1:2" ht="15" hidden="1" x14ac:dyDescent="0.25">
      <c r="A360" s="517" t="s">
        <v>434</v>
      </c>
      <c r="B360" s="517" t="s">
        <v>434</v>
      </c>
    </row>
    <row r="361" spans="1:2" ht="15" hidden="1" x14ac:dyDescent="0.25">
      <c r="A361" s="517" t="s">
        <v>435</v>
      </c>
      <c r="B361" s="517" t="s">
        <v>435</v>
      </c>
    </row>
    <row r="362" spans="1:2" ht="15" hidden="1" x14ac:dyDescent="0.25">
      <c r="A362" s="517" t="s">
        <v>435</v>
      </c>
      <c r="B362" s="517" t="s">
        <v>435</v>
      </c>
    </row>
    <row r="363" spans="1:2" ht="15" hidden="1" x14ac:dyDescent="0.25">
      <c r="A363" s="517" t="s">
        <v>436</v>
      </c>
      <c r="B363" s="517" t="s">
        <v>436</v>
      </c>
    </row>
    <row r="364" spans="1:2" ht="15" hidden="1" x14ac:dyDescent="0.25">
      <c r="A364" s="517" t="s">
        <v>437</v>
      </c>
      <c r="B364" s="517" t="s">
        <v>437</v>
      </c>
    </row>
    <row r="365" spans="1:2" ht="15" hidden="1" x14ac:dyDescent="0.25">
      <c r="A365" s="517" t="s">
        <v>438</v>
      </c>
      <c r="B365" s="517" t="s">
        <v>438</v>
      </c>
    </row>
    <row r="366" spans="1:2" ht="15" hidden="1" x14ac:dyDescent="0.25">
      <c r="A366" s="517" t="s">
        <v>438</v>
      </c>
      <c r="B366" s="517" t="s">
        <v>438</v>
      </c>
    </row>
    <row r="367" spans="1:2" ht="15" hidden="1" x14ac:dyDescent="0.25">
      <c r="A367" s="517" t="s">
        <v>298</v>
      </c>
      <c r="B367" s="517" t="s">
        <v>298</v>
      </c>
    </row>
    <row r="368" spans="1:2" ht="15" hidden="1" x14ac:dyDescent="0.25">
      <c r="A368" s="517" t="s">
        <v>439</v>
      </c>
      <c r="B368" s="517" t="s">
        <v>439</v>
      </c>
    </row>
    <row r="369" spans="1:2" ht="15" hidden="1" x14ac:dyDescent="0.25">
      <c r="A369" s="517" t="s">
        <v>440</v>
      </c>
      <c r="B369" s="517" t="s">
        <v>440</v>
      </c>
    </row>
    <row r="370" spans="1:2" ht="15" hidden="1" x14ac:dyDescent="0.25">
      <c r="A370" s="517" t="s">
        <v>441</v>
      </c>
      <c r="B370" s="517" t="s">
        <v>441</v>
      </c>
    </row>
    <row r="371" spans="1:2" ht="15" hidden="1" x14ac:dyDescent="0.25">
      <c r="A371" s="517" t="s">
        <v>442</v>
      </c>
      <c r="B371" s="517" t="s">
        <v>442</v>
      </c>
    </row>
    <row r="372" spans="1:2" ht="15" hidden="1" x14ac:dyDescent="0.25">
      <c r="A372" s="517" t="s">
        <v>443</v>
      </c>
      <c r="B372" s="517" t="s">
        <v>443</v>
      </c>
    </row>
    <row r="373" spans="1:2" ht="15" hidden="1" x14ac:dyDescent="0.25">
      <c r="A373" s="517" t="s">
        <v>444</v>
      </c>
      <c r="B373" s="517" t="s">
        <v>444</v>
      </c>
    </row>
    <row r="374" spans="1:2" ht="15" hidden="1" x14ac:dyDescent="0.25">
      <c r="A374" s="517" t="s">
        <v>445</v>
      </c>
      <c r="B374" s="517" t="s">
        <v>445</v>
      </c>
    </row>
    <row r="375" spans="1:2" ht="15" hidden="1" x14ac:dyDescent="0.25">
      <c r="A375" s="517" t="s">
        <v>446</v>
      </c>
      <c r="B375" s="517" t="s">
        <v>446</v>
      </c>
    </row>
    <row r="376" spans="1:2" ht="15" hidden="1" x14ac:dyDescent="0.25">
      <c r="A376" s="517" t="s">
        <v>447</v>
      </c>
      <c r="B376" s="517" t="s">
        <v>447</v>
      </c>
    </row>
    <row r="377" spans="1:2" ht="15" hidden="1" x14ac:dyDescent="0.25">
      <c r="A377" s="517" t="s">
        <v>448</v>
      </c>
      <c r="B377" s="517" t="s">
        <v>448</v>
      </c>
    </row>
    <row r="378" spans="1:2" ht="15" hidden="1" x14ac:dyDescent="0.25">
      <c r="A378" s="517" t="s">
        <v>449</v>
      </c>
      <c r="B378" s="517" t="s">
        <v>449</v>
      </c>
    </row>
    <row r="379" spans="1:2" ht="15" hidden="1" x14ac:dyDescent="0.25">
      <c r="A379" s="517" t="s">
        <v>450</v>
      </c>
      <c r="B379" s="517" t="s">
        <v>450</v>
      </c>
    </row>
    <row r="380" spans="1:2" ht="15" hidden="1" x14ac:dyDescent="0.25">
      <c r="A380" s="517" t="s">
        <v>451</v>
      </c>
      <c r="B380" s="517" t="s">
        <v>451</v>
      </c>
    </row>
    <row r="381" spans="1:2" ht="15" hidden="1" x14ac:dyDescent="0.25">
      <c r="A381" s="517" t="s">
        <v>452</v>
      </c>
      <c r="B381" s="517" t="s">
        <v>452</v>
      </c>
    </row>
    <row r="382" spans="1:2" ht="15" hidden="1" x14ac:dyDescent="0.25">
      <c r="A382" s="517" t="s">
        <v>453</v>
      </c>
      <c r="B382" s="517" t="s">
        <v>453</v>
      </c>
    </row>
    <row r="383" spans="1:2" ht="15" hidden="1" x14ac:dyDescent="0.25">
      <c r="A383" s="517" t="s">
        <v>454</v>
      </c>
      <c r="B383" s="517" t="s">
        <v>454</v>
      </c>
    </row>
    <row r="384" spans="1:2" ht="15" hidden="1" x14ac:dyDescent="0.25">
      <c r="A384" s="517" t="s">
        <v>455</v>
      </c>
      <c r="B384" s="517" t="s">
        <v>455</v>
      </c>
    </row>
    <row r="385" spans="1:2" ht="15" hidden="1" x14ac:dyDescent="0.25">
      <c r="A385" s="517" t="s">
        <v>455</v>
      </c>
      <c r="B385" s="517" t="s">
        <v>455</v>
      </c>
    </row>
    <row r="386" spans="1:2" ht="15" hidden="1" x14ac:dyDescent="0.25">
      <c r="A386" s="517" t="s">
        <v>456</v>
      </c>
      <c r="B386" s="517" t="s">
        <v>456</v>
      </c>
    </row>
    <row r="387" spans="1:2" ht="15" hidden="1" x14ac:dyDescent="0.25">
      <c r="A387" s="517" t="s">
        <v>457</v>
      </c>
      <c r="B387" s="517" t="s">
        <v>457</v>
      </c>
    </row>
    <row r="388" spans="1:2" ht="15" hidden="1" x14ac:dyDescent="0.25">
      <c r="A388" s="517" t="s">
        <v>458</v>
      </c>
      <c r="B388" s="517" t="s">
        <v>458</v>
      </c>
    </row>
    <row r="389" spans="1:2" ht="15" hidden="1" x14ac:dyDescent="0.25">
      <c r="A389" s="517" t="s">
        <v>458</v>
      </c>
      <c r="B389" s="517" t="s">
        <v>458</v>
      </c>
    </row>
    <row r="390" spans="1:2" ht="15" hidden="1" x14ac:dyDescent="0.25">
      <c r="A390" s="517" t="s">
        <v>459</v>
      </c>
      <c r="B390" s="517" t="s">
        <v>459</v>
      </c>
    </row>
    <row r="391" spans="1:2" ht="15" hidden="1" x14ac:dyDescent="0.25">
      <c r="A391" s="517" t="s">
        <v>460</v>
      </c>
      <c r="B391" s="517" t="s">
        <v>460</v>
      </c>
    </row>
    <row r="392" spans="1:2" ht="15" hidden="1" x14ac:dyDescent="0.25">
      <c r="A392" s="517" t="s">
        <v>460</v>
      </c>
      <c r="B392" s="517" t="s">
        <v>460</v>
      </c>
    </row>
    <row r="393" spans="1:2" ht="15" hidden="1" x14ac:dyDescent="0.25">
      <c r="A393" s="517" t="s">
        <v>461</v>
      </c>
      <c r="B393" s="517" t="s">
        <v>461</v>
      </c>
    </row>
    <row r="394" spans="1:2" ht="15" hidden="1" x14ac:dyDescent="0.25">
      <c r="A394" s="517" t="s">
        <v>462</v>
      </c>
      <c r="B394" s="517" t="s">
        <v>462</v>
      </c>
    </row>
    <row r="395" spans="1:2" ht="15" hidden="1" x14ac:dyDescent="0.25">
      <c r="A395" s="517" t="s">
        <v>463</v>
      </c>
      <c r="B395" s="517" t="s">
        <v>463</v>
      </c>
    </row>
    <row r="396" spans="1:2" ht="15" hidden="1" x14ac:dyDescent="0.25">
      <c r="A396" s="517" t="s">
        <v>464</v>
      </c>
      <c r="B396" s="517" t="s">
        <v>464</v>
      </c>
    </row>
    <row r="397" spans="1:2" ht="15" hidden="1" x14ac:dyDescent="0.25">
      <c r="A397" s="517" t="s">
        <v>464</v>
      </c>
      <c r="B397" s="517" t="s">
        <v>464</v>
      </c>
    </row>
    <row r="398" spans="1:2" ht="15" hidden="1" x14ac:dyDescent="0.25">
      <c r="A398" s="517" t="s">
        <v>465</v>
      </c>
      <c r="B398" s="517" t="s">
        <v>465</v>
      </c>
    </row>
    <row r="399" spans="1:2" ht="15" hidden="1" x14ac:dyDescent="0.25">
      <c r="A399" s="517" t="s">
        <v>466</v>
      </c>
      <c r="B399" s="517" t="s">
        <v>466</v>
      </c>
    </row>
    <row r="400" spans="1:2" ht="15" hidden="1" x14ac:dyDescent="0.25">
      <c r="A400" s="517" t="s">
        <v>467</v>
      </c>
      <c r="B400" s="517" t="s">
        <v>467</v>
      </c>
    </row>
    <row r="401" spans="1:2" ht="15" hidden="1" x14ac:dyDescent="0.25">
      <c r="A401" s="517" t="s">
        <v>468</v>
      </c>
      <c r="B401" s="517" t="s">
        <v>468</v>
      </c>
    </row>
    <row r="402" spans="1:2" ht="15" hidden="1" x14ac:dyDescent="0.25">
      <c r="A402" s="517" t="s">
        <v>469</v>
      </c>
      <c r="B402" s="517" t="s">
        <v>469</v>
      </c>
    </row>
    <row r="403" spans="1:2" ht="15" hidden="1" x14ac:dyDescent="0.25">
      <c r="A403" s="517" t="s">
        <v>300</v>
      </c>
      <c r="B403" s="517" t="s">
        <v>300</v>
      </c>
    </row>
    <row r="404" spans="1:2" ht="15" hidden="1" x14ac:dyDescent="0.25">
      <c r="A404" s="517" t="s">
        <v>470</v>
      </c>
      <c r="B404" s="517" t="s">
        <v>470</v>
      </c>
    </row>
    <row r="405" spans="1:2" ht="15" hidden="1" x14ac:dyDescent="0.25">
      <c r="A405" s="517" t="s">
        <v>471</v>
      </c>
      <c r="B405" s="517" t="s">
        <v>471</v>
      </c>
    </row>
    <row r="406" spans="1:2" ht="15" hidden="1" x14ac:dyDescent="0.25">
      <c r="A406" s="517" t="s">
        <v>472</v>
      </c>
      <c r="B406" s="517" t="s">
        <v>472</v>
      </c>
    </row>
    <row r="407" spans="1:2" ht="15" hidden="1" x14ac:dyDescent="0.25">
      <c r="A407" s="517" t="s">
        <v>473</v>
      </c>
      <c r="B407" s="517" t="s">
        <v>473</v>
      </c>
    </row>
    <row r="408" spans="1:2" ht="15" hidden="1" x14ac:dyDescent="0.25">
      <c r="A408" s="517" t="s">
        <v>473</v>
      </c>
      <c r="B408" s="517" t="s">
        <v>473</v>
      </c>
    </row>
    <row r="409" spans="1:2" ht="15" hidden="1" x14ac:dyDescent="0.25">
      <c r="A409" s="517" t="s">
        <v>474</v>
      </c>
      <c r="B409" s="517" t="s">
        <v>474</v>
      </c>
    </row>
    <row r="410" spans="1:2" ht="15" hidden="1" x14ac:dyDescent="0.25">
      <c r="A410" s="517" t="s">
        <v>475</v>
      </c>
      <c r="B410" s="517" t="s">
        <v>475</v>
      </c>
    </row>
    <row r="411" spans="1:2" ht="15" hidden="1" x14ac:dyDescent="0.25">
      <c r="A411" s="517" t="s">
        <v>476</v>
      </c>
      <c r="B411" s="517" t="s">
        <v>476</v>
      </c>
    </row>
    <row r="412" spans="1:2" ht="15" hidden="1" x14ac:dyDescent="0.25">
      <c r="A412" s="517" t="s">
        <v>477</v>
      </c>
      <c r="B412" s="517" t="s">
        <v>477</v>
      </c>
    </row>
    <row r="413" spans="1:2" ht="15" hidden="1" x14ac:dyDescent="0.25">
      <c r="A413" s="517" t="s">
        <v>478</v>
      </c>
      <c r="B413" s="517" t="s">
        <v>478</v>
      </c>
    </row>
    <row r="414" spans="1:2" ht="15" hidden="1" x14ac:dyDescent="0.25">
      <c r="A414" s="517" t="s">
        <v>479</v>
      </c>
      <c r="B414" s="517" t="s">
        <v>479</v>
      </c>
    </row>
    <row r="415" spans="1:2" ht="15" hidden="1" x14ac:dyDescent="0.25">
      <c r="A415" s="517" t="s">
        <v>479</v>
      </c>
      <c r="B415" s="517" t="s">
        <v>479</v>
      </c>
    </row>
    <row r="416" spans="1:2" ht="15" hidden="1" x14ac:dyDescent="0.25">
      <c r="A416" s="517" t="s">
        <v>480</v>
      </c>
      <c r="B416" s="517" t="s">
        <v>480</v>
      </c>
    </row>
    <row r="417" spans="1:2" ht="15" hidden="1" x14ac:dyDescent="0.25">
      <c r="A417" s="517" t="s">
        <v>480</v>
      </c>
      <c r="B417" s="517" t="s">
        <v>480</v>
      </c>
    </row>
    <row r="418" spans="1:2" ht="15" hidden="1" x14ac:dyDescent="0.25">
      <c r="A418" s="517" t="s">
        <v>481</v>
      </c>
      <c r="B418" s="517" t="s">
        <v>481</v>
      </c>
    </row>
    <row r="419" spans="1:2" ht="15" hidden="1" x14ac:dyDescent="0.25">
      <c r="A419" s="517" t="s">
        <v>481</v>
      </c>
      <c r="B419" s="517" t="s">
        <v>481</v>
      </c>
    </row>
    <row r="420" spans="1:2" ht="15" hidden="1" x14ac:dyDescent="0.25">
      <c r="A420" s="517" t="s">
        <v>482</v>
      </c>
      <c r="B420" s="517" t="s">
        <v>482</v>
      </c>
    </row>
    <row r="421" spans="1:2" ht="15" hidden="1" x14ac:dyDescent="0.25">
      <c r="A421" s="517" t="s">
        <v>483</v>
      </c>
      <c r="B421" s="517" t="s">
        <v>483</v>
      </c>
    </row>
    <row r="422" spans="1:2" ht="15" hidden="1" x14ac:dyDescent="0.25">
      <c r="A422" s="517" t="s">
        <v>484</v>
      </c>
      <c r="B422" s="517" t="s">
        <v>484</v>
      </c>
    </row>
    <row r="423" spans="1:2" ht="15" hidden="1" x14ac:dyDescent="0.25">
      <c r="A423" s="517" t="s">
        <v>485</v>
      </c>
      <c r="B423" s="517" t="s">
        <v>485</v>
      </c>
    </row>
    <row r="424" spans="1:2" ht="15" hidden="1" x14ac:dyDescent="0.25">
      <c r="A424" s="517" t="s">
        <v>485</v>
      </c>
      <c r="B424" s="517" t="s">
        <v>485</v>
      </c>
    </row>
    <row r="425" spans="1:2" ht="15" hidden="1" x14ac:dyDescent="0.25">
      <c r="A425" s="517" t="s">
        <v>486</v>
      </c>
      <c r="B425" s="517" t="s">
        <v>486</v>
      </c>
    </row>
    <row r="426" spans="1:2" ht="15" hidden="1" x14ac:dyDescent="0.25">
      <c r="A426" s="517" t="s">
        <v>487</v>
      </c>
      <c r="B426" s="517" t="s">
        <v>487</v>
      </c>
    </row>
    <row r="427" spans="1:2" ht="15" hidden="1" x14ac:dyDescent="0.25">
      <c r="A427" s="517" t="s">
        <v>488</v>
      </c>
      <c r="B427" s="517" t="s">
        <v>488</v>
      </c>
    </row>
    <row r="428" spans="1:2" ht="15" hidden="1" x14ac:dyDescent="0.25">
      <c r="A428" s="517" t="s">
        <v>489</v>
      </c>
      <c r="B428" s="517" t="s">
        <v>489</v>
      </c>
    </row>
    <row r="429" spans="1:2" ht="15" hidden="1" x14ac:dyDescent="0.25">
      <c r="A429" s="517" t="s">
        <v>490</v>
      </c>
      <c r="B429" s="517" t="s">
        <v>490</v>
      </c>
    </row>
    <row r="430" spans="1:2" ht="15" hidden="1" x14ac:dyDescent="0.25">
      <c r="A430" s="517" t="s">
        <v>491</v>
      </c>
      <c r="B430" s="517" t="s">
        <v>491</v>
      </c>
    </row>
    <row r="431" spans="1:2" ht="15" hidden="1" x14ac:dyDescent="0.25">
      <c r="A431" s="517" t="s">
        <v>491</v>
      </c>
      <c r="B431" s="517" t="s">
        <v>491</v>
      </c>
    </row>
    <row r="432" spans="1:2" ht="15" hidden="1" x14ac:dyDescent="0.25">
      <c r="A432" s="517" t="s">
        <v>492</v>
      </c>
      <c r="B432" s="517" t="s">
        <v>492</v>
      </c>
    </row>
    <row r="433" spans="1:2" ht="15" hidden="1" x14ac:dyDescent="0.25">
      <c r="A433" s="517" t="s">
        <v>343</v>
      </c>
      <c r="B433" s="517" t="s">
        <v>343</v>
      </c>
    </row>
    <row r="434" spans="1:2" ht="15" hidden="1" x14ac:dyDescent="0.25">
      <c r="A434" s="517" t="s">
        <v>493</v>
      </c>
      <c r="B434" s="517" t="s">
        <v>493</v>
      </c>
    </row>
    <row r="435" spans="1:2" ht="15" hidden="1" x14ac:dyDescent="0.25">
      <c r="A435" s="517" t="s">
        <v>494</v>
      </c>
      <c r="B435" s="517" t="s">
        <v>494</v>
      </c>
    </row>
    <row r="436" spans="1:2" ht="15" hidden="1" x14ac:dyDescent="0.25">
      <c r="A436" s="517" t="s">
        <v>495</v>
      </c>
      <c r="B436" s="517" t="s">
        <v>495</v>
      </c>
    </row>
    <row r="437" spans="1:2" ht="15" hidden="1" x14ac:dyDescent="0.25">
      <c r="A437" s="517" t="s">
        <v>496</v>
      </c>
      <c r="B437" s="517" t="s">
        <v>496</v>
      </c>
    </row>
    <row r="438" spans="1:2" ht="15" hidden="1" x14ac:dyDescent="0.25">
      <c r="A438" s="517" t="s">
        <v>496</v>
      </c>
      <c r="B438" s="517" t="s">
        <v>496</v>
      </c>
    </row>
    <row r="439" spans="1:2" ht="15" hidden="1" x14ac:dyDescent="0.25">
      <c r="A439" s="517" t="s">
        <v>497</v>
      </c>
      <c r="B439" s="517" t="s">
        <v>497</v>
      </c>
    </row>
    <row r="440" spans="1:2" ht="15" hidden="1" x14ac:dyDescent="0.25">
      <c r="A440" s="517" t="s">
        <v>498</v>
      </c>
      <c r="B440" s="517" t="s">
        <v>498</v>
      </c>
    </row>
    <row r="441" spans="1:2" ht="15" hidden="1" x14ac:dyDescent="0.25">
      <c r="A441" s="517" t="s">
        <v>499</v>
      </c>
      <c r="B441" s="517" t="s">
        <v>499</v>
      </c>
    </row>
    <row r="442" spans="1:2" ht="15" hidden="1" x14ac:dyDescent="0.25">
      <c r="A442" s="517" t="s">
        <v>500</v>
      </c>
      <c r="B442" s="517" t="s">
        <v>500</v>
      </c>
    </row>
    <row r="443" spans="1:2" ht="15" hidden="1" x14ac:dyDescent="0.25">
      <c r="A443" s="517" t="s">
        <v>501</v>
      </c>
      <c r="B443" s="517" t="s">
        <v>501</v>
      </c>
    </row>
    <row r="444" spans="1:2" ht="15" hidden="1" x14ac:dyDescent="0.25">
      <c r="A444" s="517" t="s">
        <v>502</v>
      </c>
      <c r="B444" s="517" t="s">
        <v>502</v>
      </c>
    </row>
    <row r="445" spans="1:2" ht="15" hidden="1" x14ac:dyDescent="0.25">
      <c r="A445" s="517" t="s">
        <v>503</v>
      </c>
      <c r="B445" s="517" t="s">
        <v>503</v>
      </c>
    </row>
    <row r="446" spans="1:2" ht="15" hidden="1" x14ac:dyDescent="0.25">
      <c r="A446" s="517" t="s">
        <v>503</v>
      </c>
      <c r="B446" s="517" t="s">
        <v>503</v>
      </c>
    </row>
    <row r="447" spans="1:2" ht="15" hidden="1" x14ac:dyDescent="0.25">
      <c r="A447" s="517" t="s">
        <v>504</v>
      </c>
      <c r="B447" s="517" t="s">
        <v>504</v>
      </c>
    </row>
    <row r="448" spans="1:2" ht="15" hidden="1" x14ac:dyDescent="0.25">
      <c r="A448" s="517" t="s">
        <v>505</v>
      </c>
      <c r="B448" s="517" t="s">
        <v>505</v>
      </c>
    </row>
    <row r="449" spans="1:2" ht="15" hidden="1" x14ac:dyDescent="0.25">
      <c r="A449" s="517" t="s">
        <v>506</v>
      </c>
      <c r="B449" s="517" t="s">
        <v>506</v>
      </c>
    </row>
    <row r="450" spans="1:2" ht="15" hidden="1" x14ac:dyDescent="0.25">
      <c r="A450" s="517" t="s">
        <v>507</v>
      </c>
      <c r="B450" s="517" t="s">
        <v>507</v>
      </c>
    </row>
    <row r="451" spans="1:2" ht="15" hidden="1" x14ac:dyDescent="0.25">
      <c r="A451" s="517" t="s">
        <v>507</v>
      </c>
      <c r="B451" s="517" t="s">
        <v>507</v>
      </c>
    </row>
    <row r="452" spans="1:2" ht="15" hidden="1" x14ac:dyDescent="0.25">
      <c r="A452" s="517" t="s">
        <v>508</v>
      </c>
      <c r="B452" s="517" t="s">
        <v>508</v>
      </c>
    </row>
    <row r="453" spans="1:2" ht="15" hidden="1" x14ac:dyDescent="0.25">
      <c r="A453" s="517" t="s">
        <v>509</v>
      </c>
      <c r="B453" s="517" t="s">
        <v>509</v>
      </c>
    </row>
    <row r="454" spans="1:2" ht="15" hidden="1" x14ac:dyDescent="0.25">
      <c r="A454" s="517" t="s">
        <v>510</v>
      </c>
      <c r="B454" s="517" t="s">
        <v>510</v>
      </c>
    </row>
    <row r="455" spans="1:2" ht="15" hidden="1" x14ac:dyDescent="0.25">
      <c r="A455" s="517" t="s">
        <v>510</v>
      </c>
      <c r="B455" s="517" t="s">
        <v>510</v>
      </c>
    </row>
    <row r="456" spans="1:2" ht="15" hidden="1" x14ac:dyDescent="0.25">
      <c r="A456" s="517" t="s">
        <v>511</v>
      </c>
      <c r="B456" s="517" t="s">
        <v>511</v>
      </c>
    </row>
    <row r="457" spans="1:2" ht="15" hidden="1" x14ac:dyDescent="0.25">
      <c r="A457" s="517" t="s">
        <v>511</v>
      </c>
      <c r="B457" s="517" t="s">
        <v>511</v>
      </c>
    </row>
    <row r="458" spans="1:2" ht="15" hidden="1" x14ac:dyDescent="0.25">
      <c r="A458" s="517" t="s">
        <v>512</v>
      </c>
      <c r="B458" s="517" t="s">
        <v>512</v>
      </c>
    </row>
    <row r="459" spans="1:2" ht="15" hidden="1" x14ac:dyDescent="0.25">
      <c r="A459" s="517" t="s">
        <v>513</v>
      </c>
      <c r="B459" s="517" t="s">
        <v>513</v>
      </c>
    </row>
    <row r="460" spans="1:2" ht="15" hidden="1" x14ac:dyDescent="0.25">
      <c r="A460" s="517" t="s">
        <v>514</v>
      </c>
      <c r="B460" s="517" t="s">
        <v>514</v>
      </c>
    </row>
    <row r="461" spans="1:2" ht="15" hidden="1" x14ac:dyDescent="0.25">
      <c r="A461" s="517" t="s">
        <v>515</v>
      </c>
      <c r="B461" s="517" t="s">
        <v>515</v>
      </c>
    </row>
    <row r="462" spans="1:2" ht="15" hidden="1" x14ac:dyDescent="0.25">
      <c r="A462" s="517" t="s">
        <v>516</v>
      </c>
      <c r="B462" s="517" t="s">
        <v>516</v>
      </c>
    </row>
    <row r="463" spans="1:2" ht="15" hidden="1" x14ac:dyDescent="0.25">
      <c r="A463" s="517" t="s">
        <v>516</v>
      </c>
      <c r="B463" s="517" t="s">
        <v>516</v>
      </c>
    </row>
    <row r="464" spans="1:2" ht="15" hidden="1" x14ac:dyDescent="0.25">
      <c r="A464" s="517" t="s">
        <v>517</v>
      </c>
      <c r="B464" s="517" t="s">
        <v>517</v>
      </c>
    </row>
    <row r="465" spans="1:2" ht="15" hidden="1" x14ac:dyDescent="0.25">
      <c r="A465" s="517" t="s">
        <v>518</v>
      </c>
      <c r="B465" s="517" t="s">
        <v>518</v>
      </c>
    </row>
    <row r="466" spans="1:2" ht="15" hidden="1" x14ac:dyDescent="0.25">
      <c r="A466" s="517" t="s">
        <v>518</v>
      </c>
      <c r="B466" s="517" t="s">
        <v>518</v>
      </c>
    </row>
    <row r="467" spans="1:2" ht="15" hidden="1" x14ac:dyDescent="0.25">
      <c r="A467" s="517" t="s">
        <v>519</v>
      </c>
      <c r="B467" s="517" t="s">
        <v>519</v>
      </c>
    </row>
    <row r="468" spans="1:2" ht="15" hidden="1" x14ac:dyDescent="0.25">
      <c r="A468" s="517" t="s">
        <v>519</v>
      </c>
      <c r="B468" s="517" t="s">
        <v>519</v>
      </c>
    </row>
    <row r="469" spans="1:2" ht="15" hidden="1" x14ac:dyDescent="0.25">
      <c r="A469" s="517" t="s">
        <v>520</v>
      </c>
      <c r="B469" s="517" t="s">
        <v>520</v>
      </c>
    </row>
    <row r="470" spans="1:2" ht="15" hidden="1" x14ac:dyDescent="0.25">
      <c r="A470" s="517" t="s">
        <v>521</v>
      </c>
      <c r="B470" s="517" t="s">
        <v>521</v>
      </c>
    </row>
    <row r="471" spans="1:2" ht="15" hidden="1" x14ac:dyDescent="0.25">
      <c r="A471" s="517" t="s">
        <v>522</v>
      </c>
      <c r="B471" s="517" t="s">
        <v>522</v>
      </c>
    </row>
    <row r="472" spans="1:2" ht="15" hidden="1" x14ac:dyDescent="0.25">
      <c r="A472" s="517" t="s">
        <v>523</v>
      </c>
      <c r="B472" s="517" t="s">
        <v>523</v>
      </c>
    </row>
    <row r="473" spans="1:2" ht="15" hidden="1" x14ac:dyDescent="0.25">
      <c r="A473" s="517" t="s">
        <v>524</v>
      </c>
      <c r="B473" s="517" t="s">
        <v>524</v>
      </c>
    </row>
    <row r="474" spans="1:2" ht="15" hidden="1" x14ac:dyDescent="0.25">
      <c r="A474" s="517" t="s">
        <v>525</v>
      </c>
      <c r="B474" s="517" t="s">
        <v>525</v>
      </c>
    </row>
    <row r="475" spans="1:2" ht="15" hidden="1" x14ac:dyDescent="0.25">
      <c r="A475" s="517" t="s">
        <v>526</v>
      </c>
      <c r="B475" s="517" t="s">
        <v>526</v>
      </c>
    </row>
    <row r="476" spans="1:2" ht="15" hidden="1" x14ac:dyDescent="0.25">
      <c r="A476" s="517" t="s">
        <v>527</v>
      </c>
      <c r="B476" s="517" t="s">
        <v>527</v>
      </c>
    </row>
    <row r="477" spans="1:2" ht="15" hidden="1" x14ac:dyDescent="0.25">
      <c r="A477" s="517" t="s">
        <v>528</v>
      </c>
      <c r="B477" s="517" t="s">
        <v>528</v>
      </c>
    </row>
    <row r="478" spans="1:2" ht="15" hidden="1" x14ac:dyDescent="0.25">
      <c r="A478" s="517" t="s">
        <v>528</v>
      </c>
      <c r="B478" s="517" t="s">
        <v>528</v>
      </c>
    </row>
    <row r="479" spans="1:2" ht="15" hidden="1" x14ac:dyDescent="0.25">
      <c r="A479" s="517" t="s">
        <v>529</v>
      </c>
      <c r="B479" s="517" t="s">
        <v>529</v>
      </c>
    </row>
    <row r="480" spans="1:2" ht="15" hidden="1" x14ac:dyDescent="0.25">
      <c r="A480" s="517" t="s">
        <v>530</v>
      </c>
      <c r="B480" s="517" t="s">
        <v>530</v>
      </c>
    </row>
    <row r="481" spans="1:2" ht="15" hidden="1" x14ac:dyDescent="0.25">
      <c r="A481" s="517" t="s">
        <v>531</v>
      </c>
      <c r="B481" s="517" t="s">
        <v>531</v>
      </c>
    </row>
    <row r="482" spans="1:2" ht="15" hidden="1" x14ac:dyDescent="0.25">
      <c r="A482" s="517" t="s">
        <v>531</v>
      </c>
      <c r="B482" s="517" t="s">
        <v>531</v>
      </c>
    </row>
    <row r="483" spans="1:2" ht="15" hidden="1" x14ac:dyDescent="0.25">
      <c r="A483" s="517" t="s">
        <v>532</v>
      </c>
      <c r="B483" s="517" t="s">
        <v>532</v>
      </c>
    </row>
    <row r="484" spans="1:2" ht="15" hidden="1" x14ac:dyDescent="0.25">
      <c r="A484" s="517" t="s">
        <v>532</v>
      </c>
      <c r="B484" s="517" t="s">
        <v>532</v>
      </c>
    </row>
    <row r="485" spans="1:2" ht="15" hidden="1" x14ac:dyDescent="0.25">
      <c r="A485" s="517" t="s">
        <v>299</v>
      </c>
      <c r="B485" s="517" t="s">
        <v>299</v>
      </c>
    </row>
    <row r="486" spans="1:2" ht="15" hidden="1" x14ac:dyDescent="0.25">
      <c r="A486" s="517" t="s">
        <v>533</v>
      </c>
      <c r="B486" s="517" t="s">
        <v>533</v>
      </c>
    </row>
    <row r="487" spans="1:2" ht="15" hidden="1" x14ac:dyDescent="0.25">
      <c r="A487" s="517" t="s">
        <v>534</v>
      </c>
      <c r="B487" s="517" t="s">
        <v>534</v>
      </c>
    </row>
    <row r="488" spans="1:2" ht="15" hidden="1" x14ac:dyDescent="0.25">
      <c r="A488" s="517" t="s">
        <v>535</v>
      </c>
      <c r="B488" s="517" t="s">
        <v>535</v>
      </c>
    </row>
    <row r="489" spans="1:2" ht="15" hidden="1" x14ac:dyDescent="0.25">
      <c r="A489" s="517" t="s">
        <v>535</v>
      </c>
      <c r="B489" s="517" t="s">
        <v>535</v>
      </c>
    </row>
    <row r="490" spans="1:2" ht="15" hidden="1" x14ac:dyDescent="0.25">
      <c r="A490" s="517" t="s">
        <v>536</v>
      </c>
      <c r="B490" s="517" t="s">
        <v>536</v>
      </c>
    </row>
    <row r="491" spans="1:2" ht="15" hidden="1" x14ac:dyDescent="0.25">
      <c r="A491" s="517" t="s">
        <v>536</v>
      </c>
      <c r="B491" s="517" t="s">
        <v>536</v>
      </c>
    </row>
    <row r="492" spans="1:2" ht="15" hidden="1" x14ac:dyDescent="0.25">
      <c r="A492" s="517" t="s">
        <v>537</v>
      </c>
      <c r="B492" s="517" t="s">
        <v>537</v>
      </c>
    </row>
    <row r="493" spans="1:2" ht="15" hidden="1" x14ac:dyDescent="0.25">
      <c r="A493" s="517" t="s">
        <v>538</v>
      </c>
      <c r="B493" s="517" t="s">
        <v>538</v>
      </c>
    </row>
    <row r="494" spans="1:2" ht="15" hidden="1" x14ac:dyDescent="0.25">
      <c r="A494" s="517" t="s">
        <v>539</v>
      </c>
      <c r="B494" s="517" t="s">
        <v>539</v>
      </c>
    </row>
    <row r="495" spans="1:2" ht="15" hidden="1" x14ac:dyDescent="0.25">
      <c r="A495" s="517" t="s">
        <v>540</v>
      </c>
      <c r="B495" s="517" t="s">
        <v>540</v>
      </c>
    </row>
    <row r="496" spans="1:2" ht="15" hidden="1" x14ac:dyDescent="0.25">
      <c r="A496" s="517" t="s">
        <v>541</v>
      </c>
      <c r="B496" s="517" t="s">
        <v>541</v>
      </c>
    </row>
    <row r="497" spans="1:2" ht="15" hidden="1" x14ac:dyDescent="0.25">
      <c r="A497" s="517" t="s">
        <v>542</v>
      </c>
      <c r="B497" s="517" t="s">
        <v>542</v>
      </c>
    </row>
    <row r="498" spans="1:2" ht="15" hidden="1" x14ac:dyDescent="0.25">
      <c r="A498" s="517" t="s">
        <v>543</v>
      </c>
      <c r="B498" s="517" t="s">
        <v>543</v>
      </c>
    </row>
    <row r="499" spans="1:2" ht="15" hidden="1" x14ac:dyDescent="0.25">
      <c r="A499" s="517" t="s">
        <v>544</v>
      </c>
      <c r="B499" s="517" t="s">
        <v>544</v>
      </c>
    </row>
    <row r="500" spans="1:2" ht="15" hidden="1" x14ac:dyDescent="0.25">
      <c r="A500" s="517" t="s">
        <v>545</v>
      </c>
      <c r="B500" s="517" t="s">
        <v>545</v>
      </c>
    </row>
    <row r="501" spans="1:2" ht="15" hidden="1" x14ac:dyDescent="0.25">
      <c r="A501" s="517" t="s">
        <v>546</v>
      </c>
      <c r="B501" s="517" t="s">
        <v>546</v>
      </c>
    </row>
    <row r="502" spans="1:2" ht="15" hidden="1" x14ac:dyDescent="0.25">
      <c r="A502" s="517" t="s">
        <v>547</v>
      </c>
      <c r="B502" s="517" t="s">
        <v>547</v>
      </c>
    </row>
    <row r="503" spans="1:2" ht="15" hidden="1" x14ac:dyDescent="0.25">
      <c r="A503" s="517" t="s">
        <v>547</v>
      </c>
      <c r="B503" s="517" t="s">
        <v>547</v>
      </c>
    </row>
    <row r="504" spans="1:2" ht="15" hidden="1" x14ac:dyDescent="0.25">
      <c r="A504" s="517" t="s">
        <v>548</v>
      </c>
      <c r="B504" s="517" t="s">
        <v>548</v>
      </c>
    </row>
    <row r="505" spans="1:2" ht="15" hidden="1" x14ac:dyDescent="0.25">
      <c r="A505" s="517" t="s">
        <v>548</v>
      </c>
      <c r="B505" s="517" t="s">
        <v>548</v>
      </c>
    </row>
    <row r="506" spans="1:2" ht="15" hidden="1" x14ac:dyDescent="0.25">
      <c r="A506" s="517" t="s">
        <v>549</v>
      </c>
      <c r="B506" s="517" t="s">
        <v>549</v>
      </c>
    </row>
    <row r="507" spans="1:2" ht="15" hidden="1" x14ac:dyDescent="0.25">
      <c r="A507" s="517" t="s">
        <v>550</v>
      </c>
      <c r="B507" s="517" t="s">
        <v>550</v>
      </c>
    </row>
    <row r="508" spans="1:2" ht="15" hidden="1" x14ac:dyDescent="0.25">
      <c r="A508" s="517" t="s">
        <v>550</v>
      </c>
      <c r="B508" s="517" t="s">
        <v>550</v>
      </c>
    </row>
    <row r="509" spans="1:2" ht="15" hidden="1" x14ac:dyDescent="0.25">
      <c r="A509" s="517" t="s">
        <v>551</v>
      </c>
      <c r="B509" s="517" t="s">
        <v>551</v>
      </c>
    </row>
    <row r="510" spans="1:2" ht="15" hidden="1" x14ac:dyDescent="0.25">
      <c r="A510" s="517" t="s">
        <v>552</v>
      </c>
      <c r="B510" s="517" t="s">
        <v>552</v>
      </c>
    </row>
    <row r="511" spans="1:2" ht="15" hidden="1" x14ac:dyDescent="0.25">
      <c r="A511" s="517" t="s">
        <v>553</v>
      </c>
      <c r="B511" s="517" t="s">
        <v>553</v>
      </c>
    </row>
    <row r="512" spans="1:2" ht="15" hidden="1" x14ac:dyDescent="0.25">
      <c r="A512" s="517" t="s">
        <v>554</v>
      </c>
      <c r="B512" s="517" t="s">
        <v>554</v>
      </c>
    </row>
    <row r="513" spans="1:2" ht="15" hidden="1" x14ac:dyDescent="0.25">
      <c r="A513" s="517" t="s">
        <v>555</v>
      </c>
      <c r="B513" s="517" t="s">
        <v>555</v>
      </c>
    </row>
    <row r="514" spans="1:2" ht="15" hidden="1" x14ac:dyDescent="0.25">
      <c r="A514" s="517" t="s">
        <v>556</v>
      </c>
      <c r="B514" s="517" t="s">
        <v>556</v>
      </c>
    </row>
    <row r="515" spans="1:2" ht="15" hidden="1" x14ac:dyDescent="0.25">
      <c r="A515" s="517" t="s">
        <v>556</v>
      </c>
      <c r="B515" s="517" t="s">
        <v>556</v>
      </c>
    </row>
    <row r="516" spans="1:2" ht="15" hidden="1" x14ac:dyDescent="0.25">
      <c r="A516" s="517" t="s">
        <v>557</v>
      </c>
      <c r="B516" s="517" t="s">
        <v>557</v>
      </c>
    </row>
    <row r="517" spans="1:2" ht="15" hidden="1" x14ac:dyDescent="0.25">
      <c r="A517" s="517" t="s">
        <v>558</v>
      </c>
      <c r="B517" s="517" t="s">
        <v>558</v>
      </c>
    </row>
    <row r="518" spans="1:2" ht="15" hidden="1" x14ac:dyDescent="0.25">
      <c r="A518" s="517" t="s">
        <v>559</v>
      </c>
      <c r="B518" s="517" t="s">
        <v>559</v>
      </c>
    </row>
    <row r="519" spans="1:2" ht="15" hidden="1" x14ac:dyDescent="0.25">
      <c r="A519" s="517" t="s">
        <v>560</v>
      </c>
      <c r="B519" s="517" t="s">
        <v>560</v>
      </c>
    </row>
    <row r="520" spans="1:2" ht="15" hidden="1" x14ac:dyDescent="0.25">
      <c r="A520" s="517" t="s">
        <v>561</v>
      </c>
      <c r="B520" s="517" t="s">
        <v>561</v>
      </c>
    </row>
    <row r="521" spans="1:2" ht="15" hidden="1" x14ac:dyDescent="0.25">
      <c r="A521" s="517" t="s">
        <v>562</v>
      </c>
      <c r="B521" s="517" t="s">
        <v>562</v>
      </c>
    </row>
    <row r="522" spans="1:2" ht="15" hidden="1" x14ac:dyDescent="0.25">
      <c r="A522" s="517" t="s">
        <v>563</v>
      </c>
      <c r="B522" s="517" t="s">
        <v>563</v>
      </c>
    </row>
    <row r="523" spans="1:2" ht="15" hidden="1" x14ac:dyDescent="0.25">
      <c r="A523" s="517" t="s">
        <v>564</v>
      </c>
      <c r="B523" s="517" t="s">
        <v>564</v>
      </c>
    </row>
    <row r="524" spans="1:2" ht="15" hidden="1" x14ac:dyDescent="0.25">
      <c r="A524" s="517" t="s">
        <v>565</v>
      </c>
      <c r="B524" s="517" t="s">
        <v>565</v>
      </c>
    </row>
    <row r="525" spans="1:2" ht="15" hidden="1" x14ac:dyDescent="0.25">
      <c r="A525" s="517" t="s">
        <v>566</v>
      </c>
      <c r="B525" s="517" t="s">
        <v>566</v>
      </c>
    </row>
    <row r="526" spans="1:2" ht="15" hidden="1" x14ac:dyDescent="0.25">
      <c r="A526" s="517" t="s">
        <v>566</v>
      </c>
      <c r="B526" s="517" t="s">
        <v>566</v>
      </c>
    </row>
    <row r="527" spans="1:2" ht="15" hidden="1" x14ac:dyDescent="0.25">
      <c r="A527" s="517" t="s">
        <v>567</v>
      </c>
      <c r="B527" s="517" t="s">
        <v>567</v>
      </c>
    </row>
    <row r="528" spans="1:2" ht="15" hidden="1" x14ac:dyDescent="0.25">
      <c r="A528" s="517" t="s">
        <v>568</v>
      </c>
      <c r="B528" s="517" t="s">
        <v>568</v>
      </c>
    </row>
    <row r="529" spans="1:2" ht="15" hidden="1" x14ac:dyDescent="0.25">
      <c r="A529" s="517" t="s">
        <v>569</v>
      </c>
      <c r="B529" s="517" t="s">
        <v>569</v>
      </c>
    </row>
    <row r="530" spans="1:2" ht="15" hidden="1" x14ac:dyDescent="0.25">
      <c r="A530" s="517" t="s">
        <v>570</v>
      </c>
      <c r="B530" s="517" t="s">
        <v>570</v>
      </c>
    </row>
    <row r="531" spans="1:2" ht="15" hidden="1" x14ac:dyDescent="0.25">
      <c r="A531" s="517" t="s">
        <v>571</v>
      </c>
      <c r="B531" s="517" t="s">
        <v>571</v>
      </c>
    </row>
    <row r="532" spans="1:2" ht="15" hidden="1" x14ac:dyDescent="0.25">
      <c r="A532" s="517" t="s">
        <v>572</v>
      </c>
      <c r="B532" s="517" t="s">
        <v>572</v>
      </c>
    </row>
    <row r="533" spans="1:2" ht="15" hidden="1" x14ac:dyDescent="0.25">
      <c r="A533" s="517" t="s">
        <v>572</v>
      </c>
      <c r="B533" s="517" t="s">
        <v>572</v>
      </c>
    </row>
    <row r="534" spans="1:2" ht="15" hidden="1" x14ac:dyDescent="0.25">
      <c r="A534" s="517" t="s">
        <v>573</v>
      </c>
      <c r="B534" s="517" t="s">
        <v>573</v>
      </c>
    </row>
    <row r="535" spans="1:2" ht="15" hidden="1" x14ac:dyDescent="0.25">
      <c r="A535" s="517" t="s">
        <v>574</v>
      </c>
      <c r="B535" s="517" t="s">
        <v>574</v>
      </c>
    </row>
    <row r="536" spans="1:2" ht="15" hidden="1" x14ac:dyDescent="0.25">
      <c r="A536" s="517" t="s">
        <v>356</v>
      </c>
      <c r="B536" s="517" t="s">
        <v>356</v>
      </c>
    </row>
    <row r="537" spans="1:2" ht="15" hidden="1" x14ac:dyDescent="0.25">
      <c r="A537" s="517" t="s">
        <v>575</v>
      </c>
      <c r="B537" s="517" t="s">
        <v>575</v>
      </c>
    </row>
    <row r="538" spans="1:2" ht="15" hidden="1" x14ac:dyDescent="0.25">
      <c r="A538" s="517" t="s">
        <v>576</v>
      </c>
      <c r="B538" s="517" t="s">
        <v>576</v>
      </c>
    </row>
    <row r="539" spans="1:2" ht="15" hidden="1" x14ac:dyDescent="0.25">
      <c r="A539" s="517" t="s">
        <v>577</v>
      </c>
      <c r="B539" s="517" t="s">
        <v>577</v>
      </c>
    </row>
    <row r="540" spans="1:2" ht="15" hidden="1" x14ac:dyDescent="0.25">
      <c r="A540" s="517" t="s">
        <v>578</v>
      </c>
      <c r="B540" s="517" t="s">
        <v>578</v>
      </c>
    </row>
    <row r="541" spans="1:2" ht="15" hidden="1" x14ac:dyDescent="0.25">
      <c r="A541" s="517" t="s">
        <v>579</v>
      </c>
      <c r="B541" s="517" t="s">
        <v>579</v>
      </c>
    </row>
    <row r="542" spans="1:2" ht="15" hidden="1" x14ac:dyDescent="0.25">
      <c r="A542" s="517" t="s">
        <v>580</v>
      </c>
      <c r="B542" s="517" t="s">
        <v>580</v>
      </c>
    </row>
    <row r="543" spans="1:2" ht="15" hidden="1" x14ac:dyDescent="0.25">
      <c r="A543" s="517" t="s">
        <v>581</v>
      </c>
      <c r="B543" s="517" t="s">
        <v>581</v>
      </c>
    </row>
    <row r="544" spans="1:2" ht="15" hidden="1" x14ac:dyDescent="0.25">
      <c r="A544" s="517" t="s">
        <v>582</v>
      </c>
      <c r="B544" s="517" t="s">
        <v>582</v>
      </c>
    </row>
    <row r="545" spans="1:2" ht="15" hidden="1" x14ac:dyDescent="0.25">
      <c r="A545" s="517" t="s">
        <v>583</v>
      </c>
      <c r="B545" s="517" t="s">
        <v>583</v>
      </c>
    </row>
    <row r="546" spans="1:2" ht="15" hidden="1" x14ac:dyDescent="0.25">
      <c r="A546" s="517" t="s">
        <v>584</v>
      </c>
      <c r="B546" s="517" t="s">
        <v>584</v>
      </c>
    </row>
    <row r="547" spans="1:2" ht="15" hidden="1" x14ac:dyDescent="0.25">
      <c r="A547" s="517" t="s">
        <v>584</v>
      </c>
      <c r="B547" s="517" t="s">
        <v>584</v>
      </c>
    </row>
    <row r="548" spans="1:2" ht="15" hidden="1" x14ac:dyDescent="0.25">
      <c r="A548" s="517" t="s">
        <v>585</v>
      </c>
      <c r="B548" s="517" t="s">
        <v>585</v>
      </c>
    </row>
    <row r="549" spans="1:2" ht="15" hidden="1" x14ac:dyDescent="0.25">
      <c r="A549" s="517" t="s">
        <v>586</v>
      </c>
      <c r="B549" s="517" t="s">
        <v>586</v>
      </c>
    </row>
    <row r="550" spans="1:2" ht="15" hidden="1" x14ac:dyDescent="0.25">
      <c r="A550" s="517" t="s">
        <v>587</v>
      </c>
      <c r="B550" s="517" t="s">
        <v>587</v>
      </c>
    </row>
    <row r="551" spans="1:2" ht="15" hidden="1" x14ac:dyDescent="0.25">
      <c r="A551" s="517" t="s">
        <v>588</v>
      </c>
      <c r="B551" s="517" t="s">
        <v>588</v>
      </c>
    </row>
    <row r="552" spans="1:2" ht="15" hidden="1" x14ac:dyDescent="0.25">
      <c r="A552" s="517" t="s">
        <v>589</v>
      </c>
      <c r="B552" s="517" t="s">
        <v>589</v>
      </c>
    </row>
    <row r="553" spans="1:2" ht="15" hidden="1" x14ac:dyDescent="0.25">
      <c r="A553" s="517" t="s">
        <v>590</v>
      </c>
      <c r="B553" s="517" t="s">
        <v>590</v>
      </c>
    </row>
    <row r="554" spans="1:2" ht="15" hidden="1" x14ac:dyDescent="0.25">
      <c r="A554" s="517" t="s">
        <v>591</v>
      </c>
      <c r="B554" s="517" t="s">
        <v>591</v>
      </c>
    </row>
    <row r="555" spans="1:2" ht="15" hidden="1" x14ac:dyDescent="0.25">
      <c r="A555" s="517" t="s">
        <v>592</v>
      </c>
      <c r="B555" s="517" t="s">
        <v>592</v>
      </c>
    </row>
    <row r="556" spans="1:2" ht="15" hidden="1" x14ac:dyDescent="0.25">
      <c r="A556" s="517" t="s">
        <v>593</v>
      </c>
      <c r="B556" s="517" t="s">
        <v>593</v>
      </c>
    </row>
    <row r="557" spans="1:2" ht="15" hidden="1" x14ac:dyDescent="0.25">
      <c r="A557" s="517" t="s">
        <v>594</v>
      </c>
      <c r="B557" s="517" t="s">
        <v>594</v>
      </c>
    </row>
    <row r="558" spans="1:2" ht="15" hidden="1" x14ac:dyDescent="0.25">
      <c r="A558" s="517" t="s">
        <v>595</v>
      </c>
      <c r="B558" s="517" t="s">
        <v>595</v>
      </c>
    </row>
    <row r="559" spans="1:2" ht="15" hidden="1" x14ac:dyDescent="0.25">
      <c r="A559" s="517" t="s">
        <v>357</v>
      </c>
      <c r="B559" s="517" t="s">
        <v>357</v>
      </c>
    </row>
    <row r="560" spans="1:2" ht="15" hidden="1" x14ac:dyDescent="0.25">
      <c r="A560" s="517" t="s">
        <v>596</v>
      </c>
      <c r="B560" s="517" t="s">
        <v>596</v>
      </c>
    </row>
    <row r="561" spans="1:2" ht="15" hidden="1" x14ac:dyDescent="0.25">
      <c r="A561" s="517" t="s">
        <v>597</v>
      </c>
      <c r="B561" s="517" t="s">
        <v>597</v>
      </c>
    </row>
    <row r="562" spans="1:2" ht="15" hidden="1" x14ac:dyDescent="0.25">
      <c r="A562" s="517" t="s">
        <v>598</v>
      </c>
      <c r="B562" s="517" t="s">
        <v>598</v>
      </c>
    </row>
    <row r="563" spans="1:2" ht="15" hidden="1" x14ac:dyDescent="0.25">
      <c r="A563" s="517" t="s">
        <v>598</v>
      </c>
      <c r="B563" s="517" t="s">
        <v>598</v>
      </c>
    </row>
    <row r="564" spans="1:2" ht="15" hidden="1" x14ac:dyDescent="0.25">
      <c r="A564" s="517" t="s">
        <v>599</v>
      </c>
      <c r="B564" s="517" t="s">
        <v>599</v>
      </c>
    </row>
    <row r="565" spans="1:2" ht="15" hidden="1" x14ac:dyDescent="0.25">
      <c r="A565" s="517" t="s">
        <v>600</v>
      </c>
      <c r="B565" s="517" t="s">
        <v>600</v>
      </c>
    </row>
    <row r="566" spans="1:2" ht="15" hidden="1" x14ac:dyDescent="0.25">
      <c r="A566" s="517" t="s">
        <v>601</v>
      </c>
      <c r="B566" s="517" t="s">
        <v>602</v>
      </c>
    </row>
    <row r="567" spans="1:2" ht="15" hidden="1" x14ac:dyDescent="0.25">
      <c r="A567" s="517" t="s">
        <v>603</v>
      </c>
      <c r="B567" s="517" t="s">
        <v>604</v>
      </c>
    </row>
    <row r="568" spans="1:2" ht="15" hidden="1" x14ac:dyDescent="0.25">
      <c r="A568" s="517" t="s">
        <v>605</v>
      </c>
      <c r="B568" s="517" t="s">
        <v>606</v>
      </c>
    </row>
    <row r="569" spans="1:2" ht="15" hidden="1" x14ac:dyDescent="0.25">
      <c r="A569" s="517" t="s">
        <v>607</v>
      </c>
      <c r="B569" s="517" t="s">
        <v>608</v>
      </c>
    </row>
    <row r="570" spans="1:2" ht="15" hidden="1" x14ac:dyDescent="0.25">
      <c r="A570" s="517" t="s">
        <v>214</v>
      </c>
      <c r="B570" s="517" t="s">
        <v>362</v>
      </c>
    </row>
    <row r="571" spans="1:2" ht="15" hidden="1" x14ac:dyDescent="0.25">
      <c r="A571" s="517" t="s">
        <v>609</v>
      </c>
      <c r="B571" s="517" t="s">
        <v>610</v>
      </c>
    </row>
    <row r="572" spans="1:2" ht="15" hidden="1" x14ac:dyDescent="0.25">
      <c r="A572" s="517" t="s">
        <v>611</v>
      </c>
      <c r="B572" s="517" t="s">
        <v>612</v>
      </c>
    </row>
    <row r="573" spans="1:2" ht="15" hidden="1" x14ac:dyDescent="0.25">
      <c r="A573" s="517" t="s">
        <v>613</v>
      </c>
      <c r="B573" s="517" t="s">
        <v>614</v>
      </c>
    </row>
    <row r="574" spans="1:2" ht="15" hidden="1" x14ac:dyDescent="0.25">
      <c r="A574" s="517" t="s">
        <v>615</v>
      </c>
      <c r="B574" s="517" t="s">
        <v>616</v>
      </c>
    </row>
    <row r="575" spans="1:2" ht="15" hidden="1" x14ac:dyDescent="0.25">
      <c r="A575" s="517" t="s">
        <v>617</v>
      </c>
      <c r="B575" s="517" t="s">
        <v>618</v>
      </c>
    </row>
    <row r="576" spans="1:2" ht="15" hidden="1" x14ac:dyDescent="0.25">
      <c r="A576" s="517" t="s">
        <v>619</v>
      </c>
      <c r="B576" s="517" t="s">
        <v>620</v>
      </c>
    </row>
    <row r="577" spans="1:2" ht="15" hidden="1" x14ac:dyDescent="0.25">
      <c r="A577" s="517" t="s">
        <v>621</v>
      </c>
      <c r="B577" s="517" t="s">
        <v>622</v>
      </c>
    </row>
    <row r="578" spans="1:2" ht="15" hidden="1" x14ac:dyDescent="0.25">
      <c r="A578" s="517" t="s">
        <v>623</v>
      </c>
      <c r="B578" s="517" t="s">
        <v>624</v>
      </c>
    </row>
    <row r="579" spans="1:2" ht="15" hidden="1" x14ac:dyDescent="0.25">
      <c r="A579" s="517" t="s">
        <v>623</v>
      </c>
      <c r="B579" s="517" t="s">
        <v>624</v>
      </c>
    </row>
    <row r="580" spans="1:2" ht="15" hidden="1" x14ac:dyDescent="0.25">
      <c r="A580" s="517" t="s">
        <v>625</v>
      </c>
      <c r="B580" s="517" t="s">
        <v>626</v>
      </c>
    </row>
    <row r="581" spans="1:2" ht="15" hidden="1" x14ac:dyDescent="0.25">
      <c r="A581" s="517" t="s">
        <v>627</v>
      </c>
      <c r="B581" s="517" t="s">
        <v>628</v>
      </c>
    </row>
    <row r="582" spans="1:2" ht="15" hidden="1" x14ac:dyDescent="0.25">
      <c r="A582" s="517" t="s">
        <v>629</v>
      </c>
      <c r="B582" s="517" t="s">
        <v>630</v>
      </c>
    </row>
    <row r="583" spans="1:2" ht="15" hidden="1" x14ac:dyDescent="0.25">
      <c r="A583" s="517" t="s">
        <v>631</v>
      </c>
      <c r="B583" s="517" t="s">
        <v>632</v>
      </c>
    </row>
    <row r="584" spans="1:2" ht="15" hidden="1" x14ac:dyDescent="0.25">
      <c r="A584" s="517" t="s">
        <v>633</v>
      </c>
      <c r="B584" s="517" t="s">
        <v>634</v>
      </c>
    </row>
    <row r="585" spans="1:2" ht="15" hidden="1" x14ac:dyDescent="0.25">
      <c r="A585" s="517" t="s">
        <v>633</v>
      </c>
      <c r="B585" s="517" t="s">
        <v>634</v>
      </c>
    </row>
    <row r="586" spans="1:2" ht="15" hidden="1" x14ac:dyDescent="0.25">
      <c r="A586" s="517" t="s">
        <v>635</v>
      </c>
      <c r="B586" s="517" t="s">
        <v>636</v>
      </c>
    </row>
    <row r="587" spans="1:2" ht="15" hidden="1" x14ac:dyDescent="0.25">
      <c r="A587" s="517" t="s">
        <v>637</v>
      </c>
      <c r="B587" s="517" t="s">
        <v>638</v>
      </c>
    </row>
    <row r="588" spans="1:2" ht="15" hidden="1" x14ac:dyDescent="0.25">
      <c r="A588" s="517" t="s">
        <v>639</v>
      </c>
      <c r="B588" s="517" t="s">
        <v>640</v>
      </c>
    </row>
    <row r="589" spans="1:2" ht="15" hidden="1" x14ac:dyDescent="0.25">
      <c r="A589" s="517" t="s">
        <v>639</v>
      </c>
      <c r="B589" s="517" t="s">
        <v>640</v>
      </c>
    </row>
    <row r="590" spans="1:2" ht="15" hidden="1" x14ac:dyDescent="0.25">
      <c r="A590" s="517" t="s">
        <v>641</v>
      </c>
      <c r="B590" s="517" t="s">
        <v>642</v>
      </c>
    </row>
    <row r="591" spans="1:2" ht="15" hidden="1" x14ac:dyDescent="0.25">
      <c r="A591" s="517" t="s">
        <v>641</v>
      </c>
      <c r="B591" s="517" t="s">
        <v>642</v>
      </c>
    </row>
    <row r="592" spans="1:2" ht="15" hidden="1" x14ac:dyDescent="0.25">
      <c r="A592" s="517" t="s">
        <v>643</v>
      </c>
      <c r="B592" s="517" t="s">
        <v>644</v>
      </c>
    </row>
    <row r="593" spans="1:2" ht="15" hidden="1" x14ac:dyDescent="0.25">
      <c r="A593" s="517" t="s">
        <v>645</v>
      </c>
      <c r="B593" s="517" t="s">
        <v>646</v>
      </c>
    </row>
    <row r="594" spans="1:2" ht="15" hidden="1" x14ac:dyDescent="0.25">
      <c r="A594" s="517" t="s">
        <v>647</v>
      </c>
      <c r="B594" s="517" t="s">
        <v>648</v>
      </c>
    </row>
    <row r="595" spans="1:2" ht="15" hidden="1" x14ac:dyDescent="0.25">
      <c r="A595" s="517" t="s">
        <v>647</v>
      </c>
      <c r="B595" s="517" t="s">
        <v>648</v>
      </c>
    </row>
    <row r="596" spans="1:2" ht="15" hidden="1" x14ac:dyDescent="0.25">
      <c r="A596" s="517" t="s">
        <v>649</v>
      </c>
      <c r="B596" s="517" t="s">
        <v>650</v>
      </c>
    </row>
    <row r="597" spans="1:2" ht="15" hidden="1" x14ac:dyDescent="0.25">
      <c r="A597" s="517" t="s">
        <v>651</v>
      </c>
      <c r="B597" s="517" t="s">
        <v>652</v>
      </c>
    </row>
    <row r="598" spans="1:2" ht="15" hidden="1" x14ac:dyDescent="0.25">
      <c r="A598" s="517" t="s">
        <v>653</v>
      </c>
      <c r="B598" s="517" t="s">
        <v>654</v>
      </c>
    </row>
    <row r="599" spans="1:2" ht="15" hidden="1" x14ac:dyDescent="0.25">
      <c r="A599" s="517" t="s">
        <v>653</v>
      </c>
      <c r="B599" s="517" t="s">
        <v>654</v>
      </c>
    </row>
    <row r="600" spans="1:2" ht="15" hidden="1" x14ac:dyDescent="0.25">
      <c r="A600" s="517" t="s">
        <v>655</v>
      </c>
      <c r="B600" s="517" t="s">
        <v>656</v>
      </c>
    </row>
    <row r="601" spans="1:2" ht="15" hidden="1" x14ac:dyDescent="0.25">
      <c r="A601" s="517" t="s">
        <v>655</v>
      </c>
      <c r="B601" s="517" t="s">
        <v>656</v>
      </c>
    </row>
    <row r="602" spans="1:2" ht="15" hidden="1" x14ac:dyDescent="0.25">
      <c r="A602" s="517" t="s">
        <v>657</v>
      </c>
      <c r="B602" s="517" t="s">
        <v>658</v>
      </c>
    </row>
    <row r="603" spans="1:2" ht="15" hidden="1" x14ac:dyDescent="0.25">
      <c r="A603" s="517" t="s">
        <v>659</v>
      </c>
      <c r="B603" s="517" t="s">
        <v>660</v>
      </c>
    </row>
    <row r="604" spans="1:2" ht="15" hidden="1" x14ac:dyDescent="0.25">
      <c r="A604" s="517" t="s">
        <v>661</v>
      </c>
      <c r="B604" s="517" t="s">
        <v>662</v>
      </c>
    </row>
    <row r="605" spans="1:2" ht="15" hidden="1" x14ac:dyDescent="0.25">
      <c r="A605" s="517" t="s">
        <v>663</v>
      </c>
      <c r="B605" s="517" t="s">
        <v>664</v>
      </c>
    </row>
    <row r="606" spans="1:2" ht="15" hidden="1" x14ac:dyDescent="0.25">
      <c r="A606" s="517" t="s">
        <v>201</v>
      </c>
      <c r="B606" s="517" t="s">
        <v>370</v>
      </c>
    </row>
    <row r="607" spans="1:2" ht="15" hidden="1" x14ac:dyDescent="0.25">
      <c r="A607" s="517" t="s">
        <v>665</v>
      </c>
      <c r="B607" s="517" t="s">
        <v>666</v>
      </c>
    </row>
    <row r="608" spans="1:2" ht="15" hidden="1" x14ac:dyDescent="0.25">
      <c r="A608" s="517" t="s">
        <v>667</v>
      </c>
      <c r="B608" s="517" t="s">
        <v>668</v>
      </c>
    </row>
    <row r="609" spans="1:2" ht="15" hidden="1" x14ac:dyDescent="0.25">
      <c r="A609" s="517" t="s">
        <v>669</v>
      </c>
      <c r="B609" s="517" t="s">
        <v>670</v>
      </c>
    </row>
    <row r="610" spans="1:2" ht="15" hidden="1" x14ac:dyDescent="0.25">
      <c r="A610" s="517" t="s">
        <v>671</v>
      </c>
      <c r="B610" s="517" t="s">
        <v>672</v>
      </c>
    </row>
    <row r="611" spans="1:2" ht="15" hidden="1" x14ac:dyDescent="0.25">
      <c r="A611" s="517" t="s">
        <v>673</v>
      </c>
      <c r="B611" s="517" t="s">
        <v>674</v>
      </c>
    </row>
    <row r="612" spans="1:2" ht="15" hidden="1" x14ac:dyDescent="0.25">
      <c r="A612" s="517" t="s">
        <v>675</v>
      </c>
      <c r="B612" s="517" t="s">
        <v>676</v>
      </c>
    </row>
    <row r="613" spans="1:2" ht="15" hidden="1" x14ac:dyDescent="0.25">
      <c r="A613" s="517" t="s">
        <v>675</v>
      </c>
      <c r="B613" s="517" t="s">
        <v>676</v>
      </c>
    </row>
    <row r="614" spans="1:2" ht="15" hidden="1" x14ac:dyDescent="0.25">
      <c r="A614" s="517" t="s">
        <v>677</v>
      </c>
      <c r="B614" s="517" t="s">
        <v>678</v>
      </c>
    </row>
    <row r="615" spans="1:2" ht="15" hidden="1" x14ac:dyDescent="0.25">
      <c r="A615" s="517" t="s">
        <v>677</v>
      </c>
      <c r="B615" s="517" t="s">
        <v>678</v>
      </c>
    </row>
    <row r="616" spans="1:2" ht="15" hidden="1" x14ac:dyDescent="0.25">
      <c r="A616" s="517" t="s">
        <v>679</v>
      </c>
      <c r="B616" s="517" t="s">
        <v>680</v>
      </c>
    </row>
    <row r="617" spans="1:2" ht="15" hidden="1" x14ac:dyDescent="0.25">
      <c r="A617" s="517" t="s">
        <v>679</v>
      </c>
      <c r="B617" s="517" t="s">
        <v>680</v>
      </c>
    </row>
    <row r="618" spans="1:2" ht="15" hidden="1" x14ac:dyDescent="0.25">
      <c r="A618" s="517" t="s">
        <v>679</v>
      </c>
      <c r="B618" s="517" t="s">
        <v>680</v>
      </c>
    </row>
    <row r="619" spans="1:2" ht="15" hidden="1" x14ac:dyDescent="0.25">
      <c r="A619" s="517" t="s">
        <v>679</v>
      </c>
      <c r="B619" s="517" t="s">
        <v>680</v>
      </c>
    </row>
    <row r="620" spans="1:2" ht="15" hidden="1" x14ac:dyDescent="0.25">
      <c r="A620" s="517" t="s">
        <v>679</v>
      </c>
      <c r="B620" s="517" t="s">
        <v>680</v>
      </c>
    </row>
    <row r="621" spans="1:2" ht="15" hidden="1" x14ac:dyDescent="0.25">
      <c r="A621" s="517" t="s">
        <v>679</v>
      </c>
      <c r="B621" s="517" t="s">
        <v>680</v>
      </c>
    </row>
    <row r="622" spans="1:2" ht="15" hidden="1" x14ac:dyDescent="0.25">
      <c r="A622" s="517" t="s">
        <v>679</v>
      </c>
      <c r="B622" s="517" t="s">
        <v>680</v>
      </c>
    </row>
    <row r="623" spans="1:2" ht="15" hidden="1" x14ac:dyDescent="0.25">
      <c r="A623" s="517" t="s">
        <v>679</v>
      </c>
      <c r="B623" s="517" t="s">
        <v>680</v>
      </c>
    </row>
    <row r="624" spans="1:2" ht="15" hidden="1" x14ac:dyDescent="0.25">
      <c r="A624" s="517" t="s">
        <v>681</v>
      </c>
      <c r="B624" s="517" t="s">
        <v>682</v>
      </c>
    </row>
    <row r="625" spans="1:2" ht="15" hidden="1" x14ac:dyDescent="0.25">
      <c r="A625" s="517" t="s">
        <v>681</v>
      </c>
      <c r="B625" s="517" t="s">
        <v>682</v>
      </c>
    </row>
    <row r="626" spans="1:2" ht="15" hidden="1" x14ac:dyDescent="0.25">
      <c r="A626" s="517" t="s">
        <v>231</v>
      </c>
      <c r="B626" s="517" t="s">
        <v>376</v>
      </c>
    </row>
    <row r="627" spans="1:2" ht="15" hidden="1" x14ac:dyDescent="0.25">
      <c r="A627" s="517" t="s">
        <v>231</v>
      </c>
      <c r="B627" s="517" t="s">
        <v>376</v>
      </c>
    </row>
    <row r="628" spans="1:2" ht="15" hidden="1" x14ac:dyDescent="0.25">
      <c r="A628" s="517" t="s">
        <v>683</v>
      </c>
      <c r="B628" s="517" t="s">
        <v>684</v>
      </c>
    </row>
    <row r="629" spans="1:2" ht="15" hidden="1" x14ac:dyDescent="0.25">
      <c r="A629" s="517" t="s">
        <v>685</v>
      </c>
      <c r="B629" s="517" t="s">
        <v>686</v>
      </c>
    </row>
    <row r="630" spans="1:2" ht="15" hidden="1" x14ac:dyDescent="0.25">
      <c r="A630" s="517" t="s">
        <v>687</v>
      </c>
      <c r="B630" s="517" t="s">
        <v>688</v>
      </c>
    </row>
    <row r="631" spans="1:2" ht="15" hidden="1" x14ac:dyDescent="0.25">
      <c r="A631" s="517" t="s">
        <v>689</v>
      </c>
      <c r="B631" s="517" t="s">
        <v>690</v>
      </c>
    </row>
    <row r="632" spans="1:2" ht="15" hidden="1" x14ac:dyDescent="0.25">
      <c r="A632" s="517" t="s">
        <v>689</v>
      </c>
      <c r="B632" s="517" t="s">
        <v>690</v>
      </c>
    </row>
    <row r="633" spans="1:2" ht="15" hidden="1" x14ac:dyDescent="0.25">
      <c r="A633" s="517" t="s">
        <v>689</v>
      </c>
      <c r="B633" s="517" t="s">
        <v>690</v>
      </c>
    </row>
    <row r="634" spans="1:2" ht="15" hidden="1" x14ac:dyDescent="0.25">
      <c r="A634" s="517" t="s">
        <v>691</v>
      </c>
      <c r="B634" s="517" t="s">
        <v>692</v>
      </c>
    </row>
    <row r="635" spans="1:2" ht="15" hidden="1" x14ac:dyDescent="0.25">
      <c r="A635" s="517" t="s">
        <v>691</v>
      </c>
      <c r="B635" s="517" t="s">
        <v>692</v>
      </c>
    </row>
    <row r="636" spans="1:2" ht="15" hidden="1" x14ac:dyDescent="0.25">
      <c r="A636" s="517" t="s">
        <v>693</v>
      </c>
      <c r="B636" s="517" t="s">
        <v>694</v>
      </c>
    </row>
    <row r="637" spans="1:2" ht="15" hidden="1" x14ac:dyDescent="0.25">
      <c r="A637" s="517" t="s">
        <v>693</v>
      </c>
      <c r="B637" s="517" t="s">
        <v>694</v>
      </c>
    </row>
    <row r="638" spans="1:2" ht="15" hidden="1" x14ac:dyDescent="0.25">
      <c r="A638" s="517" t="s">
        <v>695</v>
      </c>
      <c r="B638" s="517" t="s">
        <v>696</v>
      </c>
    </row>
    <row r="639" spans="1:2" ht="15" hidden="1" x14ac:dyDescent="0.25">
      <c r="A639" s="517" t="s">
        <v>695</v>
      </c>
      <c r="B639" s="517" t="s">
        <v>696</v>
      </c>
    </row>
    <row r="640" spans="1:2" ht="15" hidden="1" x14ac:dyDescent="0.25">
      <c r="A640" s="517" t="s">
        <v>697</v>
      </c>
      <c r="B640" s="517" t="s">
        <v>698</v>
      </c>
    </row>
    <row r="641" spans="1:2" ht="15" hidden="1" x14ac:dyDescent="0.25">
      <c r="A641" s="517" t="s">
        <v>697</v>
      </c>
      <c r="B641" s="517" t="s">
        <v>698</v>
      </c>
    </row>
    <row r="642" spans="1:2" ht="15" hidden="1" x14ac:dyDescent="0.25">
      <c r="A642" s="517" t="s">
        <v>699</v>
      </c>
      <c r="B642" s="517" t="s">
        <v>700</v>
      </c>
    </row>
    <row r="643" spans="1:2" ht="15" hidden="1" x14ac:dyDescent="0.25">
      <c r="A643" s="519" t="s">
        <v>701</v>
      </c>
      <c r="B643" s="519" t="s">
        <v>702</v>
      </c>
    </row>
    <row r="644" spans="1:2" ht="15" hidden="1" x14ac:dyDescent="0.25">
      <c r="A644" s="517" t="s">
        <v>703</v>
      </c>
      <c r="B644" s="517" t="s">
        <v>704</v>
      </c>
    </row>
    <row r="645" spans="1:2" ht="15" hidden="1" x14ac:dyDescent="0.25">
      <c r="A645" s="517" t="s">
        <v>705</v>
      </c>
      <c r="B645" s="517" t="s">
        <v>706</v>
      </c>
    </row>
    <row r="646" spans="1:2" ht="15" hidden="1" x14ac:dyDescent="0.25">
      <c r="A646" s="517" t="s">
        <v>705</v>
      </c>
      <c r="B646" s="517" t="s">
        <v>706</v>
      </c>
    </row>
    <row r="647" spans="1:2" ht="15" hidden="1" x14ac:dyDescent="0.25">
      <c r="A647" s="517" t="s">
        <v>707</v>
      </c>
      <c r="B647" s="517" t="s">
        <v>708</v>
      </c>
    </row>
    <row r="648" spans="1:2" ht="15" hidden="1" x14ac:dyDescent="0.25">
      <c r="A648" s="517" t="s">
        <v>707</v>
      </c>
      <c r="B648" s="517" t="s">
        <v>708</v>
      </c>
    </row>
    <row r="649" spans="1:2" ht="15" hidden="1" x14ac:dyDescent="0.25">
      <c r="A649" s="517" t="s">
        <v>709</v>
      </c>
      <c r="B649" s="517" t="s">
        <v>710</v>
      </c>
    </row>
    <row r="650" spans="1:2" ht="15" hidden="1" x14ac:dyDescent="0.25">
      <c r="A650" s="517" t="s">
        <v>202</v>
      </c>
      <c r="B650" s="517" t="s">
        <v>380</v>
      </c>
    </row>
    <row r="651" spans="1:2" ht="15" hidden="1" x14ac:dyDescent="0.25">
      <c r="A651" s="518" t="s">
        <v>711</v>
      </c>
      <c r="B651" s="517" t="s">
        <v>712</v>
      </c>
    </row>
    <row r="652" spans="1:2" ht="15" hidden="1" x14ac:dyDescent="0.25">
      <c r="A652" s="517" t="s">
        <v>713</v>
      </c>
      <c r="B652" s="517" t="s">
        <v>714</v>
      </c>
    </row>
    <row r="653" spans="1:2" ht="15" hidden="1" x14ac:dyDescent="0.25">
      <c r="A653" s="517" t="s">
        <v>715</v>
      </c>
      <c r="B653" s="517" t="s">
        <v>716</v>
      </c>
    </row>
    <row r="654" spans="1:2" ht="15" hidden="1" x14ac:dyDescent="0.25">
      <c r="A654" s="517" t="s">
        <v>715</v>
      </c>
      <c r="B654" s="517" t="s">
        <v>716</v>
      </c>
    </row>
    <row r="655" spans="1:2" ht="15" hidden="1" x14ac:dyDescent="0.25">
      <c r="A655" s="517" t="s">
        <v>717</v>
      </c>
      <c r="B655" s="517" t="s">
        <v>718</v>
      </c>
    </row>
    <row r="656" spans="1:2" ht="15" hidden="1" x14ac:dyDescent="0.25">
      <c r="A656" s="517" t="s">
        <v>719</v>
      </c>
      <c r="B656" s="517" t="s">
        <v>720</v>
      </c>
    </row>
    <row r="657" spans="1:2" ht="15" hidden="1" x14ac:dyDescent="0.25">
      <c r="A657" s="517" t="s">
        <v>721</v>
      </c>
      <c r="B657" s="517" t="s">
        <v>722</v>
      </c>
    </row>
    <row r="658" spans="1:2" ht="15" hidden="1" x14ac:dyDescent="0.25">
      <c r="A658" s="517" t="s">
        <v>721</v>
      </c>
      <c r="B658" s="517" t="s">
        <v>722</v>
      </c>
    </row>
    <row r="659" spans="1:2" ht="15" hidden="1" x14ac:dyDescent="0.25">
      <c r="A659" s="517" t="s">
        <v>721</v>
      </c>
      <c r="B659" s="517" t="s">
        <v>722</v>
      </c>
    </row>
    <row r="660" spans="1:2" ht="15" hidden="1" x14ac:dyDescent="0.25">
      <c r="A660" s="517" t="s">
        <v>723</v>
      </c>
      <c r="B660" s="517" t="s">
        <v>724</v>
      </c>
    </row>
    <row r="661" spans="1:2" ht="15" hidden="1" x14ac:dyDescent="0.25">
      <c r="A661" s="517" t="s">
        <v>725</v>
      </c>
      <c r="B661" s="517" t="s">
        <v>726</v>
      </c>
    </row>
    <row r="662" spans="1:2" ht="15" hidden="1" x14ac:dyDescent="0.25">
      <c r="A662" s="517" t="s">
        <v>725</v>
      </c>
      <c r="B662" s="517" t="s">
        <v>726</v>
      </c>
    </row>
    <row r="663" spans="1:2" ht="15" hidden="1" x14ac:dyDescent="0.25">
      <c r="A663" s="517" t="s">
        <v>725</v>
      </c>
      <c r="B663" s="517" t="s">
        <v>726</v>
      </c>
    </row>
    <row r="664" spans="1:2" ht="15" hidden="1" x14ac:dyDescent="0.25">
      <c r="A664" s="517" t="s">
        <v>727</v>
      </c>
      <c r="B664" s="517" t="s">
        <v>728</v>
      </c>
    </row>
    <row r="665" spans="1:2" ht="15" hidden="1" x14ac:dyDescent="0.25">
      <c r="A665" s="517" t="s">
        <v>727</v>
      </c>
      <c r="B665" s="517" t="s">
        <v>728</v>
      </c>
    </row>
    <row r="666" spans="1:2" ht="15" hidden="1" x14ac:dyDescent="0.25">
      <c r="A666" s="517" t="s">
        <v>729</v>
      </c>
      <c r="B666" s="517" t="s">
        <v>730</v>
      </c>
    </row>
    <row r="667" spans="1:2" ht="15" hidden="1" x14ac:dyDescent="0.25">
      <c r="A667" s="517" t="s">
        <v>729</v>
      </c>
      <c r="B667" s="517" t="s">
        <v>730</v>
      </c>
    </row>
    <row r="668" spans="1:2" ht="15" hidden="1" x14ac:dyDescent="0.25">
      <c r="A668" s="517" t="s">
        <v>729</v>
      </c>
      <c r="B668" s="517" t="s">
        <v>730</v>
      </c>
    </row>
    <row r="669" spans="1:2" ht="15" hidden="1" x14ac:dyDescent="0.25">
      <c r="A669" s="518" t="s">
        <v>731</v>
      </c>
      <c r="B669" s="517" t="s">
        <v>732</v>
      </c>
    </row>
    <row r="670" spans="1:2" ht="15" hidden="1" x14ac:dyDescent="0.25">
      <c r="A670" s="517" t="s">
        <v>733</v>
      </c>
      <c r="B670" s="517" t="s">
        <v>734</v>
      </c>
    </row>
    <row r="671" spans="1:2" ht="15" hidden="1" x14ac:dyDescent="0.25">
      <c r="A671" s="517" t="s">
        <v>733</v>
      </c>
      <c r="B671" s="517" t="s">
        <v>734</v>
      </c>
    </row>
    <row r="672" spans="1:2" ht="15" hidden="1" x14ac:dyDescent="0.25">
      <c r="A672" s="517" t="s">
        <v>203</v>
      </c>
      <c r="B672" s="517" t="s">
        <v>389</v>
      </c>
    </row>
    <row r="673" spans="1:2" ht="15" hidden="1" x14ac:dyDescent="0.25">
      <c r="A673" s="517" t="s">
        <v>735</v>
      </c>
      <c r="B673" s="517" t="s">
        <v>736</v>
      </c>
    </row>
    <row r="674" spans="1:2" ht="15" hidden="1" x14ac:dyDescent="0.25">
      <c r="A674" s="517" t="s">
        <v>735</v>
      </c>
      <c r="B674" s="517" t="s">
        <v>736</v>
      </c>
    </row>
    <row r="675" spans="1:2" ht="15" hidden="1" x14ac:dyDescent="0.25">
      <c r="A675" s="517" t="s">
        <v>735</v>
      </c>
      <c r="B675" s="517" t="s">
        <v>736</v>
      </c>
    </row>
    <row r="676" spans="1:2" ht="15" hidden="1" x14ac:dyDescent="0.25">
      <c r="A676" s="517" t="s">
        <v>737</v>
      </c>
      <c r="B676" s="517" t="s">
        <v>738</v>
      </c>
    </row>
    <row r="677" spans="1:2" ht="15" hidden="1" x14ac:dyDescent="0.25">
      <c r="A677" s="517" t="s">
        <v>739</v>
      </c>
      <c r="B677" s="517" t="s">
        <v>740</v>
      </c>
    </row>
    <row r="678" spans="1:2" ht="15" hidden="1" x14ac:dyDescent="0.25">
      <c r="A678" s="517" t="s">
        <v>741</v>
      </c>
      <c r="B678" s="517" t="s">
        <v>742</v>
      </c>
    </row>
    <row r="679" spans="1:2" ht="15" hidden="1" x14ac:dyDescent="0.25">
      <c r="A679" s="517" t="s">
        <v>741</v>
      </c>
      <c r="B679" s="517" t="s">
        <v>742</v>
      </c>
    </row>
    <row r="680" spans="1:2" ht="15" hidden="1" x14ac:dyDescent="0.25">
      <c r="A680" s="517" t="s">
        <v>741</v>
      </c>
      <c r="B680" s="517" t="s">
        <v>742</v>
      </c>
    </row>
    <row r="681" spans="1:2" ht="15" hidden="1" x14ac:dyDescent="0.25">
      <c r="A681" s="517" t="s">
        <v>743</v>
      </c>
      <c r="B681" s="517" t="s">
        <v>744</v>
      </c>
    </row>
    <row r="682" spans="1:2" ht="15" hidden="1" x14ac:dyDescent="0.25">
      <c r="A682" s="517" t="s">
        <v>745</v>
      </c>
      <c r="B682" s="517" t="s">
        <v>746</v>
      </c>
    </row>
    <row r="683" spans="1:2" ht="15" hidden="1" x14ac:dyDescent="0.25">
      <c r="A683" s="517" t="s">
        <v>747</v>
      </c>
      <c r="B683" s="517" t="s">
        <v>748</v>
      </c>
    </row>
    <row r="684" spans="1:2" ht="15" hidden="1" x14ac:dyDescent="0.25">
      <c r="A684" s="517" t="s">
        <v>749</v>
      </c>
      <c r="B684" s="517" t="s">
        <v>750</v>
      </c>
    </row>
    <row r="685" spans="1:2" ht="15" hidden="1" x14ac:dyDescent="0.25">
      <c r="A685" s="517" t="s">
        <v>751</v>
      </c>
      <c r="B685" s="517" t="s">
        <v>752</v>
      </c>
    </row>
    <row r="686" spans="1:2" ht="15" hidden="1" x14ac:dyDescent="0.25">
      <c r="A686" s="517" t="s">
        <v>753</v>
      </c>
      <c r="B686" s="517" t="s">
        <v>754</v>
      </c>
    </row>
    <row r="687" spans="1:2" ht="15" hidden="1" x14ac:dyDescent="0.25">
      <c r="A687" s="517" t="s">
        <v>755</v>
      </c>
      <c r="B687" s="517" t="s">
        <v>756</v>
      </c>
    </row>
    <row r="688" spans="1:2" ht="15" hidden="1" x14ac:dyDescent="0.25">
      <c r="A688" s="517" t="s">
        <v>757</v>
      </c>
      <c r="B688" s="517" t="s">
        <v>758</v>
      </c>
    </row>
    <row r="689" spans="1:2" ht="15" hidden="1" x14ac:dyDescent="0.25">
      <c r="A689" s="517" t="s">
        <v>759</v>
      </c>
      <c r="B689" s="517" t="s">
        <v>760</v>
      </c>
    </row>
    <row r="690" spans="1:2" ht="15" hidden="1" x14ac:dyDescent="0.25">
      <c r="A690" s="517" t="s">
        <v>761</v>
      </c>
      <c r="B690" s="517" t="s">
        <v>762</v>
      </c>
    </row>
    <row r="691" spans="1:2" ht="15" hidden="1" x14ac:dyDescent="0.25">
      <c r="A691" s="517" t="s">
        <v>763</v>
      </c>
      <c r="B691" s="517" t="s">
        <v>764</v>
      </c>
    </row>
    <row r="692" spans="1:2" ht="15" hidden="1" x14ac:dyDescent="0.25">
      <c r="A692" s="517" t="s">
        <v>763</v>
      </c>
      <c r="B692" s="517" t="s">
        <v>764</v>
      </c>
    </row>
    <row r="693" spans="1:2" ht="15" hidden="1" x14ac:dyDescent="0.25">
      <c r="A693" s="517" t="s">
        <v>765</v>
      </c>
      <c r="B693" s="517" t="s">
        <v>766</v>
      </c>
    </row>
    <row r="694" spans="1:2" ht="15" hidden="1" x14ac:dyDescent="0.25">
      <c r="A694" s="517" t="s">
        <v>767</v>
      </c>
      <c r="B694" s="517" t="s">
        <v>768</v>
      </c>
    </row>
    <row r="695" spans="1:2" ht="15" hidden="1" x14ac:dyDescent="0.25">
      <c r="A695" s="517" t="s">
        <v>767</v>
      </c>
      <c r="B695" s="517" t="s">
        <v>768</v>
      </c>
    </row>
    <row r="696" spans="1:2" ht="15" hidden="1" x14ac:dyDescent="0.25">
      <c r="A696" s="517" t="s">
        <v>767</v>
      </c>
      <c r="B696" s="517" t="s">
        <v>768</v>
      </c>
    </row>
    <row r="697" spans="1:2" ht="15" hidden="1" x14ac:dyDescent="0.25">
      <c r="A697" s="517" t="s">
        <v>769</v>
      </c>
      <c r="B697" s="517" t="s">
        <v>770</v>
      </c>
    </row>
    <row r="698" spans="1:2" ht="15" hidden="1" x14ac:dyDescent="0.25">
      <c r="A698" s="517" t="s">
        <v>771</v>
      </c>
      <c r="B698" s="517" t="s">
        <v>772</v>
      </c>
    </row>
    <row r="699" spans="1:2" ht="15" hidden="1" x14ac:dyDescent="0.25">
      <c r="A699" s="518" t="s">
        <v>773</v>
      </c>
      <c r="B699" s="517" t="s">
        <v>774</v>
      </c>
    </row>
    <row r="700" spans="1:2" ht="15" hidden="1" x14ac:dyDescent="0.25">
      <c r="A700" s="518" t="s">
        <v>775</v>
      </c>
      <c r="B700" s="517" t="s">
        <v>776</v>
      </c>
    </row>
    <row r="701" spans="1:2" ht="15" hidden="1" x14ac:dyDescent="0.25">
      <c r="A701" s="517" t="s">
        <v>777</v>
      </c>
      <c r="B701" s="517" t="s">
        <v>778</v>
      </c>
    </row>
    <row r="702" spans="1:2" ht="15" hidden="1" x14ac:dyDescent="0.25">
      <c r="A702" s="518" t="s">
        <v>779</v>
      </c>
      <c r="B702" s="518" t="s">
        <v>780</v>
      </c>
    </row>
    <row r="703" spans="1:2" ht="15" hidden="1" x14ac:dyDescent="0.25">
      <c r="A703" s="517" t="s">
        <v>781</v>
      </c>
      <c r="B703" s="517" t="s">
        <v>782</v>
      </c>
    </row>
    <row r="704" spans="1:2" ht="15" hidden="1" x14ac:dyDescent="0.25">
      <c r="A704" s="517" t="s">
        <v>783</v>
      </c>
      <c r="B704" s="517" t="s">
        <v>784</v>
      </c>
    </row>
    <row r="705" spans="1:2" ht="15" hidden="1" x14ac:dyDescent="0.25">
      <c r="A705" s="517" t="s">
        <v>785</v>
      </c>
      <c r="B705" s="517" t="s">
        <v>786</v>
      </c>
    </row>
    <row r="706" spans="1:2" ht="15" hidden="1" x14ac:dyDescent="0.25">
      <c r="A706" s="517" t="s">
        <v>785</v>
      </c>
      <c r="B706" s="517" t="s">
        <v>786</v>
      </c>
    </row>
    <row r="707" spans="1:2" ht="15" hidden="1" x14ac:dyDescent="0.25">
      <c r="A707" s="517" t="s">
        <v>785</v>
      </c>
      <c r="B707" s="517" t="s">
        <v>786</v>
      </c>
    </row>
    <row r="708" spans="1:2" ht="15" hidden="1" x14ac:dyDescent="0.25">
      <c r="A708" s="518" t="s">
        <v>785</v>
      </c>
      <c r="B708" s="517" t="s">
        <v>786</v>
      </c>
    </row>
    <row r="709" spans="1:2" ht="15" hidden="1" x14ac:dyDescent="0.25">
      <c r="A709" s="517" t="s">
        <v>785</v>
      </c>
      <c r="B709" s="517" t="s">
        <v>786</v>
      </c>
    </row>
    <row r="710" spans="1:2" ht="15" hidden="1" x14ac:dyDescent="0.25">
      <c r="A710" s="517" t="s">
        <v>787</v>
      </c>
      <c r="B710" s="517" t="s">
        <v>788</v>
      </c>
    </row>
    <row r="711" spans="1:2" ht="15" hidden="1" x14ac:dyDescent="0.25">
      <c r="A711" s="517" t="s">
        <v>787</v>
      </c>
      <c r="B711" s="517" t="s">
        <v>788</v>
      </c>
    </row>
    <row r="712" spans="1:2" ht="15" hidden="1" x14ac:dyDescent="0.25">
      <c r="A712" s="517" t="s">
        <v>787</v>
      </c>
      <c r="B712" s="517" t="s">
        <v>788</v>
      </c>
    </row>
    <row r="713" spans="1:2" ht="15" hidden="1" x14ac:dyDescent="0.25">
      <c r="A713" s="517" t="s">
        <v>787</v>
      </c>
      <c r="B713" s="517" t="s">
        <v>788</v>
      </c>
    </row>
    <row r="714" spans="1:2" ht="15" hidden="1" x14ac:dyDescent="0.25">
      <c r="A714" s="517" t="s">
        <v>787</v>
      </c>
      <c r="B714" s="517" t="s">
        <v>788</v>
      </c>
    </row>
    <row r="715" spans="1:2" ht="15" hidden="1" x14ac:dyDescent="0.25">
      <c r="A715" s="517" t="s">
        <v>787</v>
      </c>
      <c r="B715" s="517" t="s">
        <v>788</v>
      </c>
    </row>
    <row r="716" spans="1:2" ht="15" hidden="1" x14ac:dyDescent="0.25">
      <c r="A716" s="517" t="s">
        <v>787</v>
      </c>
      <c r="B716" s="517" t="s">
        <v>788</v>
      </c>
    </row>
    <row r="717" spans="1:2" ht="15" hidden="1" x14ac:dyDescent="0.25">
      <c r="A717" s="517" t="s">
        <v>787</v>
      </c>
      <c r="B717" s="517" t="s">
        <v>788</v>
      </c>
    </row>
    <row r="718" spans="1:2" ht="15" hidden="1" x14ac:dyDescent="0.25">
      <c r="A718" s="517" t="s">
        <v>787</v>
      </c>
      <c r="B718" s="517" t="s">
        <v>788</v>
      </c>
    </row>
    <row r="719" spans="1:2" ht="15" hidden="1" x14ac:dyDescent="0.25">
      <c r="A719" s="517" t="s">
        <v>789</v>
      </c>
      <c r="B719" s="517" t="s">
        <v>790</v>
      </c>
    </row>
    <row r="720" spans="1:2" ht="15" hidden="1" x14ac:dyDescent="0.25">
      <c r="A720" s="517" t="s">
        <v>791</v>
      </c>
      <c r="B720" s="517" t="s">
        <v>792</v>
      </c>
    </row>
    <row r="721" spans="1:2" ht="15" hidden="1" x14ac:dyDescent="0.25">
      <c r="A721" s="517" t="s">
        <v>793</v>
      </c>
      <c r="B721" s="517" t="s">
        <v>794</v>
      </c>
    </row>
    <row r="722" spans="1:2" ht="15" hidden="1" x14ac:dyDescent="0.25">
      <c r="A722" s="517" t="s">
        <v>795</v>
      </c>
      <c r="B722" s="517" t="s">
        <v>796</v>
      </c>
    </row>
    <row r="723" spans="1:2" ht="15" hidden="1" x14ac:dyDescent="0.25">
      <c r="A723" s="517" t="s">
        <v>795</v>
      </c>
      <c r="B723" s="517" t="s">
        <v>796</v>
      </c>
    </row>
    <row r="724" spans="1:2" ht="15" hidden="1" x14ac:dyDescent="0.25">
      <c r="A724" s="517" t="s">
        <v>797</v>
      </c>
      <c r="B724" s="517" t="s">
        <v>798</v>
      </c>
    </row>
    <row r="725" spans="1:2" ht="15" hidden="1" x14ac:dyDescent="0.25">
      <c r="A725" s="517" t="s">
        <v>799</v>
      </c>
      <c r="B725" s="517" t="s">
        <v>800</v>
      </c>
    </row>
    <row r="726" spans="1:2" ht="15" hidden="1" x14ac:dyDescent="0.25">
      <c r="A726" s="517" t="s">
        <v>801</v>
      </c>
      <c r="B726" s="517" t="s">
        <v>802</v>
      </c>
    </row>
    <row r="727" spans="1:2" ht="15" hidden="1" x14ac:dyDescent="0.25">
      <c r="A727" s="517" t="s">
        <v>801</v>
      </c>
      <c r="B727" s="517" t="s">
        <v>802</v>
      </c>
    </row>
    <row r="728" spans="1:2" ht="15" hidden="1" x14ac:dyDescent="0.25">
      <c r="A728" s="517" t="s">
        <v>803</v>
      </c>
      <c r="B728" s="517" t="s">
        <v>804</v>
      </c>
    </row>
    <row r="729" spans="1:2" ht="15" hidden="1" x14ac:dyDescent="0.25">
      <c r="A729" s="517" t="s">
        <v>803</v>
      </c>
      <c r="B729" s="517" t="s">
        <v>804</v>
      </c>
    </row>
    <row r="730" spans="1:2" ht="15" hidden="1" x14ac:dyDescent="0.25">
      <c r="A730" s="517" t="s">
        <v>803</v>
      </c>
      <c r="B730" s="517" t="s">
        <v>804</v>
      </c>
    </row>
    <row r="731" spans="1:2" ht="15" hidden="1" x14ac:dyDescent="0.25">
      <c r="A731" s="517" t="s">
        <v>803</v>
      </c>
      <c r="B731" s="517" t="s">
        <v>804</v>
      </c>
    </row>
    <row r="732" spans="1:2" ht="15" hidden="1" x14ac:dyDescent="0.25">
      <c r="A732" s="517" t="s">
        <v>803</v>
      </c>
      <c r="B732" s="517" t="s">
        <v>804</v>
      </c>
    </row>
    <row r="733" spans="1:2" ht="15" hidden="1" x14ac:dyDescent="0.25">
      <c r="A733" s="517" t="s">
        <v>803</v>
      </c>
      <c r="B733" s="517" t="s">
        <v>804</v>
      </c>
    </row>
    <row r="734" spans="1:2" ht="15" hidden="1" x14ac:dyDescent="0.25">
      <c r="A734" s="517" t="s">
        <v>803</v>
      </c>
      <c r="B734" s="517" t="s">
        <v>804</v>
      </c>
    </row>
    <row r="735" spans="1:2" ht="15" hidden="1" x14ac:dyDescent="0.25">
      <c r="A735" s="517" t="s">
        <v>805</v>
      </c>
      <c r="B735" s="517" t="s">
        <v>806</v>
      </c>
    </row>
    <row r="736" spans="1:2" ht="15" hidden="1" x14ac:dyDescent="0.25">
      <c r="A736" s="517" t="s">
        <v>807</v>
      </c>
      <c r="B736" s="517" t="s">
        <v>808</v>
      </c>
    </row>
    <row r="737" spans="1:2" ht="15" hidden="1" x14ac:dyDescent="0.25">
      <c r="A737" s="517" t="s">
        <v>809</v>
      </c>
      <c r="B737" s="517" t="s">
        <v>810</v>
      </c>
    </row>
    <row r="738" spans="1:2" ht="15" hidden="1" x14ac:dyDescent="0.25">
      <c r="A738" s="517" t="s">
        <v>811</v>
      </c>
      <c r="B738" s="517" t="s">
        <v>812</v>
      </c>
    </row>
    <row r="739" spans="1:2" ht="15" hidden="1" x14ac:dyDescent="0.25">
      <c r="A739" s="517" t="s">
        <v>813</v>
      </c>
      <c r="B739" s="517" t="s">
        <v>814</v>
      </c>
    </row>
    <row r="740" spans="1:2" ht="15" hidden="1" x14ac:dyDescent="0.25">
      <c r="A740" s="517" t="s">
        <v>815</v>
      </c>
      <c r="B740" s="517" t="s">
        <v>816</v>
      </c>
    </row>
    <row r="741" spans="1:2" ht="15" hidden="1" x14ac:dyDescent="0.25">
      <c r="A741" s="517" t="s">
        <v>817</v>
      </c>
      <c r="B741" s="517" t="s">
        <v>818</v>
      </c>
    </row>
    <row r="742" spans="1:2" ht="15" hidden="1" x14ac:dyDescent="0.25">
      <c r="A742" s="517" t="s">
        <v>204</v>
      </c>
      <c r="B742" s="517" t="s">
        <v>400</v>
      </c>
    </row>
    <row r="743" spans="1:2" ht="15" hidden="1" x14ac:dyDescent="0.25">
      <c r="A743" s="517" t="s">
        <v>819</v>
      </c>
      <c r="B743" s="517" t="s">
        <v>820</v>
      </c>
    </row>
    <row r="744" spans="1:2" ht="15" hidden="1" x14ac:dyDescent="0.25">
      <c r="A744" s="517" t="s">
        <v>821</v>
      </c>
      <c r="B744" s="517" t="s">
        <v>822</v>
      </c>
    </row>
    <row r="745" spans="1:2" ht="15" hidden="1" x14ac:dyDescent="0.25">
      <c r="A745" s="517" t="s">
        <v>823</v>
      </c>
      <c r="B745" s="517" t="s">
        <v>824</v>
      </c>
    </row>
    <row r="746" spans="1:2" ht="15" hidden="1" x14ac:dyDescent="0.25">
      <c r="A746" s="517" t="s">
        <v>825</v>
      </c>
      <c r="B746" s="517" t="s">
        <v>826</v>
      </c>
    </row>
    <row r="747" spans="1:2" ht="15" hidden="1" x14ac:dyDescent="0.25">
      <c r="A747" s="517" t="s">
        <v>825</v>
      </c>
      <c r="B747" s="517" t="s">
        <v>826</v>
      </c>
    </row>
    <row r="748" spans="1:2" ht="15" hidden="1" x14ac:dyDescent="0.25">
      <c r="A748" s="517" t="s">
        <v>825</v>
      </c>
      <c r="B748" s="517" t="s">
        <v>826</v>
      </c>
    </row>
    <row r="749" spans="1:2" ht="15" hidden="1" x14ac:dyDescent="0.25">
      <c r="A749" s="517" t="s">
        <v>827</v>
      </c>
      <c r="B749" s="517" t="s">
        <v>828</v>
      </c>
    </row>
    <row r="750" spans="1:2" ht="15" hidden="1" x14ac:dyDescent="0.25">
      <c r="A750" s="517" t="s">
        <v>827</v>
      </c>
      <c r="B750" s="517" t="s">
        <v>828</v>
      </c>
    </row>
    <row r="751" spans="1:2" ht="15" hidden="1" x14ac:dyDescent="0.25">
      <c r="A751" s="517" t="s">
        <v>827</v>
      </c>
      <c r="B751" s="517" t="s">
        <v>828</v>
      </c>
    </row>
    <row r="752" spans="1:2" ht="15" hidden="1" x14ac:dyDescent="0.25">
      <c r="A752" s="517" t="s">
        <v>829</v>
      </c>
      <c r="B752" s="517" t="s">
        <v>830</v>
      </c>
    </row>
    <row r="753" spans="1:2" ht="15" hidden="1" x14ac:dyDescent="0.25">
      <c r="A753" s="517" t="s">
        <v>829</v>
      </c>
      <c r="B753" s="517" t="s">
        <v>830</v>
      </c>
    </row>
    <row r="754" spans="1:2" ht="15" hidden="1" x14ac:dyDescent="0.25">
      <c r="A754" s="517" t="s">
        <v>831</v>
      </c>
      <c r="B754" s="517" t="s">
        <v>832</v>
      </c>
    </row>
    <row r="755" spans="1:2" ht="15" hidden="1" x14ac:dyDescent="0.25">
      <c r="A755" s="517" t="s">
        <v>831</v>
      </c>
      <c r="B755" s="517" t="s">
        <v>832</v>
      </c>
    </row>
    <row r="756" spans="1:2" ht="15" hidden="1" x14ac:dyDescent="0.25">
      <c r="A756" s="517" t="s">
        <v>833</v>
      </c>
      <c r="B756" s="517" t="s">
        <v>834</v>
      </c>
    </row>
    <row r="757" spans="1:2" ht="15" hidden="1" x14ac:dyDescent="0.25">
      <c r="A757" s="517" t="s">
        <v>833</v>
      </c>
      <c r="B757" s="517" t="s">
        <v>834</v>
      </c>
    </row>
    <row r="758" spans="1:2" ht="15" hidden="1" x14ac:dyDescent="0.25">
      <c r="A758" s="517" t="s">
        <v>835</v>
      </c>
      <c r="B758" s="517" t="s">
        <v>836</v>
      </c>
    </row>
    <row r="759" spans="1:2" ht="15" hidden="1" x14ac:dyDescent="0.25">
      <c r="A759" s="517" t="s">
        <v>837</v>
      </c>
      <c r="B759" s="517" t="s">
        <v>838</v>
      </c>
    </row>
    <row r="760" spans="1:2" ht="15" hidden="1" x14ac:dyDescent="0.25">
      <c r="A760" s="517" t="s">
        <v>837</v>
      </c>
      <c r="B760" s="517" t="s">
        <v>838</v>
      </c>
    </row>
    <row r="761" spans="1:2" ht="15" hidden="1" x14ac:dyDescent="0.25">
      <c r="A761" s="517" t="s">
        <v>837</v>
      </c>
      <c r="B761" s="517" t="s">
        <v>838</v>
      </c>
    </row>
    <row r="762" spans="1:2" ht="15" hidden="1" x14ac:dyDescent="0.25">
      <c r="A762" s="517" t="s">
        <v>205</v>
      </c>
      <c r="B762" s="517" t="s">
        <v>404</v>
      </c>
    </row>
    <row r="763" spans="1:2" ht="15" hidden="1" x14ac:dyDescent="0.25">
      <c r="A763" s="517" t="s">
        <v>205</v>
      </c>
      <c r="B763" s="517" t="s">
        <v>404</v>
      </c>
    </row>
    <row r="764" spans="1:2" ht="15" hidden="1" x14ac:dyDescent="0.25">
      <c r="A764" s="518" t="s">
        <v>839</v>
      </c>
      <c r="B764" s="517" t="s">
        <v>840</v>
      </c>
    </row>
    <row r="765" spans="1:2" ht="15" hidden="1" x14ac:dyDescent="0.25">
      <c r="A765" s="517" t="s">
        <v>841</v>
      </c>
      <c r="B765" s="517" t="s">
        <v>842</v>
      </c>
    </row>
    <row r="766" spans="1:2" ht="15" hidden="1" x14ac:dyDescent="0.25">
      <c r="A766" s="517" t="s">
        <v>843</v>
      </c>
      <c r="B766" s="517" t="s">
        <v>778</v>
      </c>
    </row>
    <row r="767" spans="1:2" ht="15" hidden="1" x14ac:dyDescent="0.25">
      <c r="A767" s="517" t="s">
        <v>843</v>
      </c>
      <c r="B767" s="517" t="s">
        <v>778</v>
      </c>
    </row>
    <row r="768" spans="1:2" ht="15" hidden="1" x14ac:dyDescent="0.25">
      <c r="A768" s="517" t="s">
        <v>844</v>
      </c>
      <c r="B768" s="517" t="s">
        <v>845</v>
      </c>
    </row>
    <row r="769" spans="1:2" ht="15" hidden="1" x14ac:dyDescent="0.25">
      <c r="A769" s="517" t="s">
        <v>846</v>
      </c>
      <c r="B769" s="517" t="s">
        <v>847</v>
      </c>
    </row>
    <row r="770" spans="1:2" ht="15" hidden="1" x14ac:dyDescent="0.25">
      <c r="A770" s="517" t="s">
        <v>848</v>
      </c>
      <c r="B770" s="517" t="s">
        <v>849</v>
      </c>
    </row>
    <row r="771" spans="1:2" ht="15" hidden="1" x14ac:dyDescent="0.25">
      <c r="A771" s="517" t="s">
        <v>850</v>
      </c>
      <c r="B771" s="517" t="s">
        <v>851</v>
      </c>
    </row>
    <row r="772" spans="1:2" ht="15" hidden="1" x14ac:dyDescent="0.25">
      <c r="A772" s="517" t="s">
        <v>852</v>
      </c>
      <c r="B772" s="517" t="s">
        <v>853</v>
      </c>
    </row>
    <row r="773" spans="1:2" ht="15" hidden="1" x14ac:dyDescent="0.25">
      <c r="A773" s="517" t="s">
        <v>854</v>
      </c>
      <c r="B773" s="517" t="s">
        <v>855</v>
      </c>
    </row>
    <row r="774" spans="1:2" ht="15" hidden="1" x14ac:dyDescent="0.25">
      <c r="A774" s="517" t="s">
        <v>856</v>
      </c>
      <c r="B774" s="517" t="s">
        <v>857</v>
      </c>
    </row>
    <row r="775" spans="1:2" ht="15" hidden="1" x14ac:dyDescent="0.25">
      <c r="A775" s="517" t="s">
        <v>858</v>
      </c>
      <c r="B775" s="517" t="s">
        <v>859</v>
      </c>
    </row>
    <row r="776" spans="1:2" ht="15" hidden="1" x14ac:dyDescent="0.25">
      <c r="A776" s="517" t="s">
        <v>860</v>
      </c>
      <c r="B776" s="517" t="s">
        <v>861</v>
      </c>
    </row>
    <row r="777" spans="1:2" ht="15" hidden="1" x14ac:dyDescent="0.25">
      <c r="A777" s="517" t="s">
        <v>860</v>
      </c>
      <c r="B777" s="517" t="s">
        <v>861</v>
      </c>
    </row>
    <row r="778" spans="1:2" ht="15" hidden="1" x14ac:dyDescent="0.25">
      <c r="A778" s="517" t="s">
        <v>860</v>
      </c>
      <c r="B778" s="517" t="s">
        <v>861</v>
      </c>
    </row>
    <row r="779" spans="1:2" ht="15" hidden="1" x14ac:dyDescent="0.25">
      <c r="A779" s="517" t="s">
        <v>860</v>
      </c>
      <c r="B779" s="517" t="s">
        <v>861</v>
      </c>
    </row>
    <row r="780" spans="1:2" ht="15" hidden="1" x14ac:dyDescent="0.25">
      <c r="A780" s="517" t="s">
        <v>862</v>
      </c>
      <c r="B780" s="517" t="s">
        <v>863</v>
      </c>
    </row>
    <row r="781" spans="1:2" ht="15" hidden="1" x14ac:dyDescent="0.25">
      <c r="A781" s="517" t="s">
        <v>862</v>
      </c>
      <c r="B781" s="517" t="s">
        <v>863</v>
      </c>
    </row>
    <row r="782" spans="1:2" ht="15" hidden="1" x14ac:dyDescent="0.25">
      <c r="A782" s="517" t="s">
        <v>862</v>
      </c>
      <c r="B782" s="517" t="s">
        <v>863</v>
      </c>
    </row>
    <row r="783" spans="1:2" ht="15" hidden="1" x14ac:dyDescent="0.25">
      <c r="A783" s="517" t="s">
        <v>864</v>
      </c>
      <c r="B783" s="517" t="s">
        <v>865</v>
      </c>
    </row>
    <row r="784" spans="1:2" ht="15" hidden="1" x14ac:dyDescent="0.25">
      <c r="A784" s="517" t="s">
        <v>190</v>
      </c>
      <c r="B784" s="517" t="s">
        <v>322</v>
      </c>
    </row>
    <row r="785" spans="1:2" ht="15" hidden="1" x14ac:dyDescent="0.25">
      <c r="A785" s="517" t="s">
        <v>190</v>
      </c>
      <c r="B785" s="517" t="s">
        <v>322</v>
      </c>
    </row>
    <row r="786" spans="1:2" ht="15" hidden="1" x14ac:dyDescent="0.25">
      <c r="A786" s="517" t="s">
        <v>190</v>
      </c>
      <c r="B786" s="517" t="s">
        <v>322</v>
      </c>
    </row>
    <row r="787" spans="1:2" ht="15" hidden="1" x14ac:dyDescent="0.25">
      <c r="A787" s="517" t="s">
        <v>190</v>
      </c>
      <c r="B787" s="517" t="s">
        <v>322</v>
      </c>
    </row>
    <row r="788" spans="1:2" ht="15" hidden="1" x14ac:dyDescent="0.25">
      <c r="A788" s="517" t="s">
        <v>190</v>
      </c>
      <c r="B788" s="517" t="s">
        <v>322</v>
      </c>
    </row>
    <row r="789" spans="1:2" ht="15" hidden="1" x14ac:dyDescent="0.25">
      <c r="A789" s="517" t="s">
        <v>190</v>
      </c>
      <c r="B789" s="517" t="s">
        <v>322</v>
      </c>
    </row>
    <row r="790" spans="1:2" ht="15" hidden="1" x14ac:dyDescent="0.25">
      <c r="A790" s="517" t="s">
        <v>190</v>
      </c>
      <c r="B790" s="517" t="s">
        <v>322</v>
      </c>
    </row>
    <row r="791" spans="1:2" ht="15" hidden="1" x14ac:dyDescent="0.25">
      <c r="A791" s="517" t="s">
        <v>190</v>
      </c>
      <c r="B791" s="517" t="s">
        <v>322</v>
      </c>
    </row>
    <row r="792" spans="1:2" ht="15" hidden="1" x14ac:dyDescent="0.25">
      <c r="A792" s="517" t="s">
        <v>190</v>
      </c>
      <c r="B792" s="517" t="s">
        <v>322</v>
      </c>
    </row>
    <row r="793" spans="1:2" ht="15" hidden="1" x14ac:dyDescent="0.25">
      <c r="A793" s="517" t="s">
        <v>190</v>
      </c>
      <c r="B793" s="517" t="s">
        <v>322</v>
      </c>
    </row>
    <row r="794" spans="1:2" ht="15" hidden="1" x14ac:dyDescent="0.25">
      <c r="A794" s="517" t="s">
        <v>190</v>
      </c>
      <c r="B794" s="517" t="s">
        <v>322</v>
      </c>
    </row>
    <row r="795" spans="1:2" ht="15" hidden="1" x14ac:dyDescent="0.25">
      <c r="A795" s="517" t="s">
        <v>192</v>
      </c>
      <c r="B795" s="517" t="s">
        <v>324</v>
      </c>
    </row>
    <row r="796" spans="1:2" ht="15" hidden="1" x14ac:dyDescent="0.25">
      <c r="A796" s="517" t="s">
        <v>192</v>
      </c>
      <c r="B796" s="517" t="s">
        <v>324</v>
      </c>
    </row>
    <row r="797" spans="1:2" ht="15" hidden="1" x14ac:dyDescent="0.25">
      <c r="A797" s="517" t="s">
        <v>192</v>
      </c>
      <c r="B797" s="517" t="s">
        <v>324</v>
      </c>
    </row>
    <row r="798" spans="1:2" ht="15" hidden="1" x14ac:dyDescent="0.25">
      <c r="A798" s="517" t="s">
        <v>192</v>
      </c>
      <c r="B798" s="517" t="s">
        <v>324</v>
      </c>
    </row>
    <row r="799" spans="1:2" ht="15" hidden="1" x14ac:dyDescent="0.25">
      <c r="A799" s="517" t="s">
        <v>192</v>
      </c>
      <c r="B799" s="517" t="s">
        <v>324</v>
      </c>
    </row>
    <row r="800" spans="1:2" ht="15" hidden="1" x14ac:dyDescent="0.25">
      <c r="A800" s="517" t="s">
        <v>192</v>
      </c>
      <c r="B800" s="517" t="s">
        <v>324</v>
      </c>
    </row>
    <row r="801" spans="1:2" ht="15" hidden="1" x14ac:dyDescent="0.25">
      <c r="A801" s="517" t="s">
        <v>192</v>
      </c>
      <c r="B801" s="517" t="s">
        <v>324</v>
      </c>
    </row>
    <row r="802" spans="1:2" ht="15" hidden="1" x14ac:dyDescent="0.25">
      <c r="A802" s="517" t="s">
        <v>192</v>
      </c>
      <c r="B802" s="517" t="s">
        <v>324</v>
      </c>
    </row>
    <row r="803" spans="1:2" ht="15" hidden="1" x14ac:dyDescent="0.25">
      <c r="A803" s="517" t="s">
        <v>192</v>
      </c>
      <c r="B803" s="517" t="s">
        <v>324</v>
      </c>
    </row>
    <row r="804" spans="1:2" ht="15" hidden="1" x14ac:dyDescent="0.25">
      <c r="A804" s="517" t="s">
        <v>192</v>
      </c>
      <c r="B804" s="517" t="s">
        <v>324</v>
      </c>
    </row>
    <row r="805" spans="1:2" ht="15" hidden="1" x14ac:dyDescent="0.25">
      <c r="A805" s="517" t="s">
        <v>192</v>
      </c>
      <c r="B805" s="517" t="s">
        <v>324</v>
      </c>
    </row>
    <row r="806" spans="1:2" ht="15" hidden="1" x14ac:dyDescent="0.25">
      <c r="A806" s="517" t="s">
        <v>192</v>
      </c>
      <c r="B806" s="517" t="s">
        <v>324</v>
      </c>
    </row>
    <row r="807" spans="1:2" ht="15" hidden="1" x14ac:dyDescent="0.25">
      <c r="A807" s="517" t="s">
        <v>192</v>
      </c>
      <c r="B807" s="517" t="s">
        <v>324</v>
      </c>
    </row>
    <row r="808" spans="1:2" ht="15" hidden="1" x14ac:dyDescent="0.25">
      <c r="A808" s="517" t="s">
        <v>192</v>
      </c>
      <c r="B808" s="517" t="s">
        <v>324</v>
      </c>
    </row>
    <row r="809" spans="1:2" ht="15" hidden="1" x14ac:dyDescent="0.25">
      <c r="A809" s="517" t="s">
        <v>192</v>
      </c>
      <c r="B809" s="517" t="s">
        <v>324</v>
      </c>
    </row>
    <row r="810" spans="1:2" ht="15" hidden="1" x14ac:dyDescent="0.25">
      <c r="A810" s="517" t="s">
        <v>192</v>
      </c>
      <c r="B810" s="517" t="s">
        <v>324</v>
      </c>
    </row>
    <row r="811" spans="1:2" ht="15" hidden="1" x14ac:dyDescent="0.25">
      <c r="A811" s="517" t="s">
        <v>192</v>
      </c>
      <c r="B811" s="517" t="s">
        <v>324</v>
      </c>
    </row>
    <row r="812" spans="1:2" ht="15" hidden="1" x14ac:dyDescent="0.25">
      <c r="A812" s="517" t="s">
        <v>192</v>
      </c>
      <c r="B812" s="517" t="s">
        <v>324</v>
      </c>
    </row>
    <row r="813" spans="1:2" ht="15" hidden="1" x14ac:dyDescent="0.25">
      <c r="A813" s="517" t="s">
        <v>192</v>
      </c>
      <c r="B813" s="517" t="s">
        <v>324</v>
      </c>
    </row>
    <row r="814" spans="1:2" ht="15" hidden="1" x14ac:dyDescent="0.25">
      <c r="A814" s="517" t="s">
        <v>192</v>
      </c>
      <c r="B814" s="517" t="s">
        <v>324</v>
      </c>
    </row>
    <row r="815" spans="1:2" ht="15" hidden="1" x14ac:dyDescent="0.25">
      <c r="A815" s="517" t="s">
        <v>192</v>
      </c>
      <c r="B815" s="517" t="s">
        <v>324</v>
      </c>
    </row>
    <row r="816" spans="1:2" ht="15" hidden="1" x14ac:dyDescent="0.25">
      <c r="A816" s="517" t="s">
        <v>192</v>
      </c>
      <c r="B816" s="517" t="s">
        <v>324</v>
      </c>
    </row>
    <row r="817" spans="1:2" ht="15" hidden="1" x14ac:dyDescent="0.25">
      <c r="A817" s="517" t="s">
        <v>192</v>
      </c>
      <c r="B817" s="517" t="s">
        <v>324</v>
      </c>
    </row>
    <row r="818" spans="1:2" ht="15" hidden="1" x14ac:dyDescent="0.25">
      <c r="A818" s="517" t="s">
        <v>192</v>
      </c>
      <c r="B818" s="517" t="s">
        <v>324</v>
      </c>
    </row>
    <row r="819" spans="1:2" ht="15" hidden="1" x14ac:dyDescent="0.25">
      <c r="A819" s="517" t="s">
        <v>192</v>
      </c>
      <c r="B819" s="517" t="s">
        <v>324</v>
      </c>
    </row>
    <row r="820" spans="1:2" ht="15" hidden="1" x14ac:dyDescent="0.25">
      <c r="A820" s="517" t="s">
        <v>192</v>
      </c>
      <c r="B820" s="517" t="s">
        <v>324</v>
      </c>
    </row>
    <row r="821" spans="1:2" ht="15" hidden="1" x14ac:dyDescent="0.25">
      <c r="A821" s="517" t="s">
        <v>192</v>
      </c>
      <c r="B821" s="517" t="s">
        <v>324</v>
      </c>
    </row>
    <row r="822" spans="1:2" ht="15" hidden="1" x14ac:dyDescent="0.25">
      <c r="A822" s="517" t="s">
        <v>192</v>
      </c>
      <c r="B822" s="517" t="s">
        <v>324</v>
      </c>
    </row>
    <row r="823" spans="1:2" ht="15" hidden="1" x14ac:dyDescent="0.25">
      <c r="A823" s="517" t="s">
        <v>192</v>
      </c>
      <c r="B823" s="517" t="s">
        <v>324</v>
      </c>
    </row>
    <row r="824" spans="1:2" ht="15" hidden="1" x14ac:dyDescent="0.25">
      <c r="A824" s="517" t="s">
        <v>192</v>
      </c>
      <c r="B824" s="517" t="s">
        <v>324</v>
      </c>
    </row>
    <row r="825" spans="1:2" ht="15" hidden="1" x14ac:dyDescent="0.25">
      <c r="A825" s="517" t="s">
        <v>192</v>
      </c>
      <c r="B825" s="517" t="s">
        <v>324</v>
      </c>
    </row>
    <row r="826" spans="1:2" ht="15" hidden="1" x14ac:dyDescent="0.25">
      <c r="A826" s="517" t="s">
        <v>192</v>
      </c>
      <c r="B826" s="517" t="s">
        <v>324</v>
      </c>
    </row>
    <row r="827" spans="1:2" ht="15" hidden="1" x14ac:dyDescent="0.25">
      <c r="A827" s="517" t="s">
        <v>192</v>
      </c>
      <c r="B827" s="517" t="s">
        <v>324</v>
      </c>
    </row>
    <row r="828" spans="1:2" ht="15" hidden="1" x14ac:dyDescent="0.25">
      <c r="A828" s="517" t="s">
        <v>192</v>
      </c>
      <c r="B828" s="517" t="s">
        <v>324</v>
      </c>
    </row>
    <row r="829" spans="1:2" ht="15" hidden="1" x14ac:dyDescent="0.25">
      <c r="A829" s="517" t="s">
        <v>192</v>
      </c>
      <c r="B829" s="517" t="s">
        <v>324</v>
      </c>
    </row>
    <row r="830" spans="1:2" ht="15" hidden="1" x14ac:dyDescent="0.25">
      <c r="A830" s="517" t="s">
        <v>192</v>
      </c>
      <c r="B830" s="517" t="s">
        <v>324</v>
      </c>
    </row>
    <row r="831" spans="1:2" ht="15" hidden="1" x14ac:dyDescent="0.25">
      <c r="A831" s="517" t="s">
        <v>193</v>
      </c>
      <c r="B831" s="517" t="s">
        <v>325</v>
      </c>
    </row>
    <row r="832" spans="1:2" ht="15" hidden="1" x14ac:dyDescent="0.25">
      <c r="A832" s="517" t="s">
        <v>193</v>
      </c>
      <c r="B832" s="517" t="s">
        <v>325</v>
      </c>
    </row>
    <row r="833" spans="1:2" ht="15" hidden="1" x14ac:dyDescent="0.25">
      <c r="A833" s="517" t="s">
        <v>193</v>
      </c>
      <c r="B833" s="517" t="s">
        <v>325</v>
      </c>
    </row>
    <row r="834" spans="1:2" ht="15" hidden="1" x14ac:dyDescent="0.25">
      <c r="A834" s="517" t="s">
        <v>193</v>
      </c>
      <c r="B834" s="517" t="s">
        <v>325</v>
      </c>
    </row>
    <row r="835" spans="1:2" ht="15" hidden="1" x14ac:dyDescent="0.25">
      <c r="A835" s="517" t="s">
        <v>193</v>
      </c>
      <c r="B835" s="517" t="s">
        <v>325</v>
      </c>
    </row>
    <row r="836" spans="1:2" ht="15" hidden="1" x14ac:dyDescent="0.25">
      <c r="A836" s="517" t="s">
        <v>193</v>
      </c>
      <c r="B836" s="517" t="s">
        <v>325</v>
      </c>
    </row>
    <row r="837" spans="1:2" ht="15" hidden="1" x14ac:dyDescent="0.25">
      <c r="A837" s="517" t="s">
        <v>193</v>
      </c>
      <c r="B837" s="517" t="s">
        <v>325</v>
      </c>
    </row>
    <row r="838" spans="1:2" ht="15" hidden="1" x14ac:dyDescent="0.25">
      <c r="A838" s="517" t="s">
        <v>193</v>
      </c>
      <c r="B838" s="517" t="s">
        <v>325</v>
      </c>
    </row>
    <row r="839" spans="1:2" ht="15" hidden="1" x14ac:dyDescent="0.25">
      <c r="A839" s="517" t="s">
        <v>193</v>
      </c>
      <c r="B839" s="517" t="s">
        <v>325</v>
      </c>
    </row>
    <row r="840" spans="1:2" ht="15" hidden="1" x14ac:dyDescent="0.25">
      <c r="A840" s="517" t="s">
        <v>193</v>
      </c>
      <c r="B840" s="517" t="s">
        <v>325</v>
      </c>
    </row>
    <row r="841" spans="1:2" ht="15" hidden="1" x14ac:dyDescent="0.25">
      <c r="A841" s="517" t="s">
        <v>193</v>
      </c>
      <c r="B841" s="517" t="s">
        <v>325</v>
      </c>
    </row>
    <row r="842" spans="1:2" ht="15" hidden="1" x14ac:dyDescent="0.25">
      <c r="A842" s="517" t="s">
        <v>193</v>
      </c>
      <c r="B842" s="517" t="s">
        <v>325</v>
      </c>
    </row>
    <row r="843" spans="1:2" ht="15" hidden="1" x14ac:dyDescent="0.25">
      <c r="A843" s="517" t="s">
        <v>193</v>
      </c>
      <c r="B843" s="517" t="s">
        <v>325</v>
      </c>
    </row>
    <row r="844" spans="1:2" ht="15" hidden="1" x14ac:dyDescent="0.25">
      <c r="A844" s="517" t="s">
        <v>193</v>
      </c>
      <c r="B844" s="517" t="s">
        <v>325</v>
      </c>
    </row>
    <row r="845" spans="1:2" ht="15" hidden="1" x14ac:dyDescent="0.25">
      <c r="A845" s="517" t="s">
        <v>195</v>
      </c>
      <c r="B845" s="517" t="s">
        <v>329</v>
      </c>
    </row>
    <row r="846" spans="1:2" ht="15" hidden="1" x14ac:dyDescent="0.25">
      <c r="A846" s="517" t="s">
        <v>195</v>
      </c>
      <c r="B846" s="517" t="s">
        <v>329</v>
      </c>
    </row>
    <row r="847" spans="1:2" ht="15" hidden="1" x14ac:dyDescent="0.25">
      <c r="A847" s="517" t="s">
        <v>195</v>
      </c>
      <c r="B847" s="517" t="s">
        <v>329</v>
      </c>
    </row>
    <row r="848" spans="1:2" ht="15" hidden="1" x14ac:dyDescent="0.25">
      <c r="A848" s="517" t="s">
        <v>195</v>
      </c>
      <c r="B848" s="517" t="s">
        <v>329</v>
      </c>
    </row>
    <row r="849" spans="1:2" ht="15" hidden="1" x14ac:dyDescent="0.25">
      <c r="A849" s="517" t="s">
        <v>195</v>
      </c>
      <c r="B849" s="517" t="s">
        <v>329</v>
      </c>
    </row>
    <row r="850" spans="1:2" ht="15" hidden="1" x14ac:dyDescent="0.25">
      <c r="A850" s="517" t="s">
        <v>195</v>
      </c>
      <c r="B850" s="517" t="s">
        <v>329</v>
      </c>
    </row>
    <row r="851" spans="1:2" ht="15" hidden="1" x14ac:dyDescent="0.25">
      <c r="A851" s="517" t="s">
        <v>195</v>
      </c>
      <c r="B851" s="517" t="s">
        <v>329</v>
      </c>
    </row>
    <row r="852" spans="1:2" ht="15" hidden="1" x14ac:dyDescent="0.25">
      <c r="A852" s="517" t="s">
        <v>196</v>
      </c>
      <c r="B852" s="517" t="s">
        <v>330</v>
      </c>
    </row>
    <row r="853" spans="1:2" ht="15" hidden="1" x14ac:dyDescent="0.25">
      <c r="A853" s="517" t="s">
        <v>197</v>
      </c>
      <c r="B853" s="517" t="s">
        <v>331</v>
      </c>
    </row>
    <row r="854" spans="1:2" ht="15" hidden="1" x14ac:dyDescent="0.25">
      <c r="A854" s="517" t="s">
        <v>197</v>
      </c>
      <c r="B854" s="517" t="s">
        <v>331</v>
      </c>
    </row>
    <row r="855" spans="1:2" ht="15" hidden="1" x14ac:dyDescent="0.25">
      <c r="A855" s="517" t="s">
        <v>197</v>
      </c>
      <c r="B855" s="517" t="s">
        <v>331</v>
      </c>
    </row>
    <row r="856" spans="1:2" ht="15" hidden="1" x14ac:dyDescent="0.25">
      <c r="A856" s="517" t="s">
        <v>197</v>
      </c>
      <c r="B856" s="517" t="s">
        <v>331</v>
      </c>
    </row>
    <row r="857" spans="1:2" ht="15" hidden="1" x14ac:dyDescent="0.25">
      <c r="A857" s="517" t="s">
        <v>197</v>
      </c>
      <c r="B857" s="517" t="s">
        <v>331</v>
      </c>
    </row>
    <row r="858" spans="1:2" ht="15" hidden="1" x14ac:dyDescent="0.25">
      <c r="A858" s="517" t="s">
        <v>866</v>
      </c>
      <c r="B858" s="517" t="s">
        <v>867</v>
      </c>
    </row>
    <row r="859" spans="1:2" ht="15" hidden="1" x14ac:dyDescent="0.25">
      <c r="A859" s="517" t="s">
        <v>413</v>
      </c>
      <c r="B859" s="517" t="s">
        <v>414</v>
      </c>
    </row>
    <row r="860" spans="1:2" ht="15" hidden="1" x14ac:dyDescent="0.25">
      <c r="A860" s="517" t="s">
        <v>413</v>
      </c>
      <c r="B860" s="517" t="s">
        <v>414</v>
      </c>
    </row>
    <row r="861" spans="1:2" ht="15" hidden="1" x14ac:dyDescent="0.25">
      <c r="A861" s="517" t="s">
        <v>413</v>
      </c>
      <c r="B861" s="517" t="s">
        <v>414</v>
      </c>
    </row>
    <row r="862" spans="1:2" ht="15" hidden="1" x14ac:dyDescent="0.25">
      <c r="A862" s="517" t="s">
        <v>413</v>
      </c>
      <c r="B862" s="517" t="s">
        <v>414</v>
      </c>
    </row>
    <row r="863" spans="1:2" ht="15" hidden="1" x14ac:dyDescent="0.25">
      <c r="A863" s="517" t="s">
        <v>413</v>
      </c>
      <c r="B863" s="517" t="s">
        <v>414</v>
      </c>
    </row>
    <row r="864" spans="1:2" ht="15" hidden="1" x14ac:dyDescent="0.25">
      <c r="A864" s="517" t="s">
        <v>413</v>
      </c>
      <c r="B864" s="517" t="s">
        <v>414</v>
      </c>
    </row>
    <row r="865" spans="1:2" ht="15" hidden="1" x14ac:dyDescent="0.25">
      <c r="A865" s="517" t="s">
        <v>413</v>
      </c>
      <c r="B865" s="517" t="s">
        <v>414</v>
      </c>
    </row>
    <row r="866" spans="1:2" ht="15" hidden="1" x14ac:dyDescent="0.25">
      <c r="A866" s="517" t="s">
        <v>413</v>
      </c>
      <c r="B866" s="517" t="s">
        <v>414</v>
      </c>
    </row>
    <row r="867" spans="1:2" ht="15" hidden="1" x14ac:dyDescent="0.25">
      <c r="A867" s="517" t="s">
        <v>413</v>
      </c>
      <c r="B867" s="517" t="s">
        <v>414</v>
      </c>
    </row>
    <row r="868" spans="1:2" ht="15" hidden="1" x14ac:dyDescent="0.25">
      <c r="A868" s="517" t="s">
        <v>413</v>
      </c>
      <c r="B868" s="517" t="s">
        <v>414</v>
      </c>
    </row>
    <row r="869" spans="1:2" ht="15" hidden="1" x14ac:dyDescent="0.25">
      <c r="A869" s="517" t="s">
        <v>413</v>
      </c>
      <c r="B869" s="517" t="s">
        <v>414</v>
      </c>
    </row>
    <row r="870" spans="1:2" ht="15" hidden="1" x14ac:dyDescent="0.25">
      <c r="A870" s="517" t="s">
        <v>413</v>
      </c>
      <c r="B870" s="517" t="s">
        <v>414</v>
      </c>
    </row>
    <row r="871" spans="1:2" ht="15" hidden="1" x14ac:dyDescent="0.25">
      <c r="A871" s="517" t="s">
        <v>413</v>
      </c>
      <c r="B871" s="517" t="s">
        <v>414</v>
      </c>
    </row>
    <row r="872" spans="1:2" ht="15" hidden="1" x14ac:dyDescent="0.25">
      <c r="A872" s="517" t="s">
        <v>868</v>
      </c>
      <c r="B872" s="517" t="s">
        <v>869</v>
      </c>
    </row>
    <row r="873" spans="1:2" ht="15" hidden="1" x14ac:dyDescent="0.25">
      <c r="A873" s="517" t="s">
        <v>868</v>
      </c>
      <c r="B873" s="517" t="s">
        <v>869</v>
      </c>
    </row>
    <row r="874" spans="1:2" ht="15" hidden="1" x14ac:dyDescent="0.25">
      <c r="A874" s="517" t="s">
        <v>868</v>
      </c>
      <c r="B874" s="517" t="s">
        <v>869</v>
      </c>
    </row>
    <row r="875" spans="1:2" ht="15" hidden="1" x14ac:dyDescent="0.25">
      <c r="A875" s="517" t="s">
        <v>868</v>
      </c>
      <c r="B875" s="517" t="s">
        <v>869</v>
      </c>
    </row>
    <row r="876" spans="1:2" ht="15" hidden="1" x14ac:dyDescent="0.25">
      <c r="A876" s="517" t="s">
        <v>868</v>
      </c>
      <c r="B876" s="517" t="s">
        <v>869</v>
      </c>
    </row>
    <row r="877" spans="1:2" ht="15" hidden="1" x14ac:dyDescent="0.25">
      <c r="A877" s="517" t="s">
        <v>868</v>
      </c>
      <c r="B877" s="517" t="s">
        <v>869</v>
      </c>
    </row>
    <row r="878" spans="1:2" ht="15" hidden="1" x14ac:dyDescent="0.25">
      <c r="A878" s="517" t="s">
        <v>868</v>
      </c>
      <c r="B878" s="517" t="s">
        <v>869</v>
      </c>
    </row>
    <row r="879" spans="1:2" ht="15" hidden="1" x14ac:dyDescent="0.25">
      <c r="A879" s="517" t="s">
        <v>868</v>
      </c>
      <c r="B879" s="517" t="s">
        <v>869</v>
      </c>
    </row>
    <row r="880" spans="1:2" ht="15" hidden="1" x14ac:dyDescent="0.25">
      <c r="A880" s="517" t="s">
        <v>868</v>
      </c>
      <c r="B880" s="517" t="s">
        <v>869</v>
      </c>
    </row>
    <row r="881" spans="1:2" ht="15" hidden="1" x14ac:dyDescent="0.25">
      <c r="A881" s="517" t="s">
        <v>868</v>
      </c>
      <c r="B881" s="517" t="s">
        <v>869</v>
      </c>
    </row>
    <row r="882" spans="1:2" ht="15" hidden="1" x14ac:dyDescent="0.25">
      <c r="A882" s="517" t="s">
        <v>198</v>
      </c>
      <c r="B882" s="517" t="s">
        <v>333</v>
      </c>
    </row>
    <row r="883" spans="1:2" ht="15" hidden="1" x14ac:dyDescent="0.25">
      <c r="A883" s="517" t="s">
        <v>198</v>
      </c>
      <c r="B883" s="517" t="s">
        <v>333</v>
      </c>
    </row>
    <row r="884" spans="1:2" ht="15" hidden="1" x14ac:dyDescent="0.25">
      <c r="A884" s="517" t="s">
        <v>198</v>
      </c>
      <c r="B884" s="517" t="s">
        <v>333</v>
      </c>
    </row>
    <row r="885" spans="1:2" ht="15" hidden="1" x14ac:dyDescent="0.25">
      <c r="A885" s="517" t="s">
        <v>198</v>
      </c>
      <c r="B885" s="517" t="s">
        <v>333</v>
      </c>
    </row>
    <row r="886" spans="1:2" ht="15" hidden="1" x14ac:dyDescent="0.25">
      <c r="A886" s="517" t="s">
        <v>199</v>
      </c>
      <c r="B886" s="517" t="s">
        <v>334</v>
      </c>
    </row>
    <row r="887" spans="1:2" ht="15" hidden="1" x14ac:dyDescent="0.25">
      <c r="A887" s="517" t="s">
        <v>200</v>
      </c>
      <c r="B887" s="517" t="s">
        <v>335</v>
      </c>
    </row>
    <row r="888" spans="1:2" ht="15" hidden="1" x14ac:dyDescent="0.25">
      <c r="A888" s="517" t="s">
        <v>870</v>
      </c>
      <c r="B888" s="517" t="s">
        <v>870</v>
      </c>
    </row>
    <row r="889" spans="1:2" ht="15" hidden="1" x14ac:dyDescent="0.25">
      <c r="A889" s="517" t="s">
        <v>871</v>
      </c>
      <c r="B889" s="517" t="s">
        <v>871</v>
      </c>
    </row>
    <row r="890" spans="1:2" ht="15" hidden="1" x14ac:dyDescent="0.25">
      <c r="A890" s="517" t="s">
        <v>871</v>
      </c>
      <c r="B890" s="517" t="s">
        <v>871</v>
      </c>
    </row>
    <row r="891" spans="1:2" ht="15" hidden="1" x14ac:dyDescent="0.25">
      <c r="A891" s="517" t="s">
        <v>872</v>
      </c>
      <c r="B891" s="517" t="s">
        <v>872</v>
      </c>
    </row>
    <row r="892" spans="1:2" ht="15" hidden="1" x14ac:dyDescent="0.25">
      <c r="A892" s="517" t="s">
        <v>872</v>
      </c>
      <c r="B892" s="517" t="s">
        <v>872</v>
      </c>
    </row>
    <row r="893" spans="1:2" ht="15" hidden="1" x14ac:dyDescent="0.25">
      <c r="A893" s="517" t="s">
        <v>873</v>
      </c>
      <c r="B893" s="517" t="s">
        <v>873</v>
      </c>
    </row>
    <row r="894" spans="1:2" ht="15" hidden="1" x14ac:dyDescent="0.25">
      <c r="A894" s="517" t="s">
        <v>874</v>
      </c>
      <c r="B894" s="517" t="s">
        <v>874</v>
      </c>
    </row>
    <row r="895" spans="1:2" ht="15" hidden="1" x14ac:dyDescent="0.25">
      <c r="A895" s="517" t="s">
        <v>875</v>
      </c>
      <c r="B895" s="517" t="s">
        <v>875</v>
      </c>
    </row>
    <row r="896" spans="1:2" ht="15" hidden="1" x14ac:dyDescent="0.25">
      <c r="A896" s="517" t="s">
        <v>876</v>
      </c>
      <c r="B896" s="517" t="s">
        <v>876</v>
      </c>
    </row>
    <row r="897" spans="1:2" ht="15" hidden="1" x14ac:dyDescent="0.25">
      <c r="A897" s="517" t="s">
        <v>877</v>
      </c>
      <c r="B897" s="517" t="s">
        <v>877</v>
      </c>
    </row>
    <row r="898" spans="1:2" ht="15" hidden="1" x14ac:dyDescent="0.25">
      <c r="A898" s="517" t="s">
        <v>878</v>
      </c>
      <c r="B898" s="517" t="s">
        <v>878</v>
      </c>
    </row>
    <row r="899" spans="1:2" ht="15" hidden="1" x14ac:dyDescent="0.25">
      <c r="A899" s="517" t="s">
        <v>878</v>
      </c>
      <c r="B899" s="517" t="s">
        <v>878</v>
      </c>
    </row>
    <row r="900" spans="1:2" ht="15" hidden="1" x14ac:dyDescent="0.25">
      <c r="A900" s="517" t="s">
        <v>879</v>
      </c>
      <c r="B900" s="517" t="s">
        <v>879</v>
      </c>
    </row>
    <row r="901" spans="1:2" ht="15" hidden="1" x14ac:dyDescent="0.25">
      <c r="A901" s="517" t="s">
        <v>880</v>
      </c>
      <c r="B901" s="517" t="s">
        <v>880</v>
      </c>
    </row>
    <row r="902" spans="1:2" ht="15" hidden="1" x14ac:dyDescent="0.25">
      <c r="A902" s="517" t="s">
        <v>881</v>
      </c>
      <c r="B902" s="517" t="s">
        <v>881</v>
      </c>
    </row>
    <row r="903" spans="1:2" ht="15" hidden="1" x14ac:dyDescent="0.25">
      <c r="A903" s="517" t="s">
        <v>882</v>
      </c>
      <c r="B903" s="517" t="s">
        <v>882</v>
      </c>
    </row>
    <row r="904" spans="1:2" ht="15" hidden="1" x14ac:dyDescent="0.25">
      <c r="A904" s="517" t="s">
        <v>883</v>
      </c>
      <c r="B904" s="517" t="s">
        <v>883</v>
      </c>
    </row>
    <row r="905" spans="1:2" ht="15" hidden="1" x14ac:dyDescent="0.25">
      <c r="A905" s="517" t="s">
        <v>884</v>
      </c>
      <c r="B905" s="517" t="s">
        <v>884</v>
      </c>
    </row>
    <row r="906" spans="1:2" ht="15" hidden="1" x14ac:dyDescent="0.25">
      <c r="A906" s="517" t="s">
        <v>885</v>
      </c>
      <c r="B906" s="517" t="s">
        <v>885</v>
      </c>
    </row>
    <row r="907" spans="1:2" ht="15" hidden="1" x14ac:dyDescent="0.25">
      <c r="A907" s="517" t="s">
        <v>886</v>
      </c>
      <c r="B907" s="517" t="s">
        <v>886</v>
      </c>
    </row>
    <row r="908" spans="1:2" ht="15" hidden="1" x14ac:dyDescent="0.25">
      <c r="A908" s="517" t="s">
        <v>887</v>
      </c>
      <c r="B908" s="517" t="s">
        <v>887</v>
      </c>
    </row>
    <row r="909" spans="1:2" ht="15" hidden="1" x14ac:dyDescent="0.25">
      <c r="A909" s="517" t="s">
        <v>888</v>
      </c>
      <c r="B909" s="517" t="s">
        <v>888</v>
      </c>
    </row>
    <row r="910" spans="1:2" ht="15" hidden="1" x14ac:dyDescent="0.25">
      <c r="A910" s="517" t="s">
        <v>889</v>
      </c>
      <c r="B910" s="517" t="s">
        <v>889</v>
      </c>
    </row>
    <row r="911" spans="1:2" ht="15" hidden="1" x14ac:dyDescent="0.25">
      <c r="A911" s="517" t="s">
        <v>890</v>
      </c>
      <c r="B911" s="517" t="s">
        <v>890</v>
      </c>
    </row>
    <row r="912" spans="1:2" ht="15" hidden="1" x14ac:dyDescent="0.25">
      <c r="A912" s="517" t="s">
        <v>891</v>
      </c>
      <c r="B912" s="517" t="s">
        <v>891</v>
      </c>
    </row>
    <row r="913" spans="1:2" ht="15" hidden="1" x14ac:dyDescent="0.25">
      <c r="A913" s="517" t="s">
        <v>892</v>
      </c>
      <c r="B913" s="517" t="s">
        <v>892</v>
      </c>
    </row>
    <row r="914" spans="1:2" ht="15" hidden="1" x14ac:dyDescent="0.25">
      <c r="A914" s="517" t="s">
        <v>893</v>
      </c>
      <c r="B914" s="517" t="s">
        <v>893</v>
      </c>
    </row>
    <row r="915" spans="1:2" ht="15" hidden="1" x14ac:dyDescent="0.25">
      <c r="A915" s="517" t="s">
        <v>894</v>
      </c>
      <c r="B915" s="517" t="s">
        <v>894</v>
      </c>
    </row>
    <row r="916" spans="1:2" ht="15" hidden="1" x14ac:dyDescent="0.25">
      <c r="A916" s="517" t="s">
        <v>895</v>
      </c>
      <c r="B916" s="517" t="s">
        <v>895</v>
      </c>
    </row>
    <row r="917" spans="1:2" ht="15" hidden="1" x14ac:dyDescent="0.25">
      <c r="A917" s="517" t="s">
        <v>896</v>
      </c>
      <c r="B917" s="517" t="s">
        <v>896</v>
      </c>
    </row>
    <row r="918" spans="1:2" ht="15" hidden="1" x14ac:dyDescent="0.25">
      <c r="A918" s="517" t="s">
        <v>897</v>
      </c>
      <c r="B918" s="517" t="s">
        <v>897</v>
      </c>
    </row>
    <row r="919" spans="1:2" ht="15" hidden="1" x14ac:dyDescent="0.25">
      <c r="A919" s="517" t="s">
        <v>898</v>
      </c>
      <c r="B919" s="517" t="s">
        <v>898</v>
      </c>
    </row>
    <row r="920" spans="1:2" ht="15" hidden="1" x14ac:dyDescent="0.25">
      <c r="A920" s="517" t="s">
        <v>899</v>
      </c>
      <c r="B920" s="517" t="s">
        <v>899</v>
      </c>
    </row>
    <row r="921" spans="1:2" ht="15" hidden="1" x14ac:dyDescent="0.25">
      <c r="A921" s="517" t="s">
        <v>899</v>
      </c>
      <c r="B921" s="517" t="s">
        <v>899</v>
      </c>
    </row>
    <row r="922" spans="1:2" ht="15" hidden="1" x14ac:dyDescent="0.25">
      <c r="A922" s="517" t="s">
        <v>900</v>
      </c>
      <c r="B922" s="517" t="s">
        <v>900</v>
      </c>
    </row>
    <row r="923" spans="1:2" ht="15" hidden="1" x14ac:dyDescent="0.25">
      <c r="A923" s="517" t="s">
        <v>901</v>
      </c>
      <c r="B923" s="517" t="s">
        <v>901</v>
      </c>
    </row>
    <row r="924" spans="1:2" ht="15" hidden="1" x14ac:dyDescent="0.25">
      <c r="A924" s="517" t="s">
        <v>902</v>
      </c>
      <c r="B924" s="517" t="s">
        <v>902</v>
      </c>
    </row>
    <row r="925" spans="1:2" ht="15" hidden="1" x14ac:dyDescent="0.25">
      <c r="A925" s="517" t="s">
        <v>903</v>
      </c>
      <c r="B925" s="517" t="s">
        <v>903</v>
      </c>
    </row>
    <row r="926" spans="1:2" ht="15" hidden="1" x14ac:dyDescent="0.25">
      <c r="A926" s="517" t="s">
        <v>904</v>
      </c>
      <c r="B926" s="517" t="s">
        <v>904</v>
      </c>
    </row>
    <row r="927" spans="1:2" ht="15" hidden="1" x14ac:dyDescent="0.25">
      <c r="A927" s="517" t="s">
        <v>905</v>
      </c>
      <c r="B927" s="517" t="s">
        <v>905</v>
      </c>
    </row>
    <row r="928" spans="1:2" ht="15" hidden="1" x14ac:dyDescent="0.25">
      <c r="A928" s="517" t="s">
        <v>906</v>
      </c>
      <c r="B928" s="517" t="s">
        <v>906</v>
      </c>
    </row>
    <row r="929" spans="1:2" ht="15" hidden="1" x14ac:dyDescent="0.25">
      <c r="A929" s="517" t="s">
        <v>907</v>
      </c>
      <c r="B929" s="517" t="s">
        <v>907</v>
      </c>
    </row>
    <row r="930" spans="1:2" ht="15" hidden="1" x14ac:dyDescent="0.25">
      <c r="A930" s="517" t="s">
        <v>908</v>
      </c>
      <c r="B930" s="517" t="s">
        <v>908</v>
      </c>
    </row>
    <row r="931" spans="1:2" ht="15" hidden="1" x14ac:dyDescent="0.25">
      <c r="A931" s="517" t="s">
        <v>909</v>
      </c>
      <c r="B931" s="517" t="s">
        <v>909</v>
      </c>
    </row>
    <row r="932" spans="1:2" ht="15" hidden="1" x14ac:dyDescent="0.25">
      <c r="A932" s="517" t="s">
        <v>909</v>
      </c>
      <c r="B932" s="517" t="s">
        <v>909</v>
      </c>
    </row>
    <row r="933" spans="1:2" ht="15" hidden="1" x14ac:dyDescent="0.25">
      <c r="A933" s="517" t="s">
        <v>910</v>
      </c>
      <c r="B933" s="517" t="s">
        <v>910</v>
      </c>
    </row>
    <row r="934" spans="1:2" ht="15" hidden="1" x14ac:dyDescent="0.25">
      <c r="A934" s="517" t="s">
        <v>911</v>
      </c>
      <c r="B934" s="517" t="s">
        <v>911</v>
      </c>
    </row>
    <row r="935" spans="1:2" ht="15" hidden="1" x14ac:dyDescent="0.25">
      <c r="A935" s="517" t="s">
        <v>912</v>
      </c>
      <c r="B935" s="517" t="s">
        <v>912</v>
      </c>
    </row>
    <row r="936" spans="1:2" ht="15" hidden="1" x14ac:dyDescent="0.25">
      <c r="A936" s="517" t="s">
        <v>913</v>
      </c>
      <c r="B936" s="517" t="s">
        <v>913</v>
      </c>
    </row>
    <row r="937" spans="1:2" ht="15" hidden="1" x14ac:dyDescent="0.25">
      <c r="A937" s="517" t="s">
        <v>914</v>
      </c>
      <c r="B937" s="517" t="s">
        <v>914</v>
      </c>
    </row>
    <row r="938" spans="1:2" ht="15" hidden="1" x14ac:dyDescent="0.25">
      <c r="A938" s="517" t="s">
        <v>915</v>
      </c>
      <c r="B938" s="517" t="s">
        <v>915</v>
      </c>
    </row>
    <row r="939" spans="1:2" ht="15" hidden="1" x14ac:dyDescent="0.25">
      <c r="A939" s="517" t="s">
        <v>916</v>
      </c>
      <c r="B939" s="517" t="s">
        <v>916</v>
      </c>
    </row>
    <row r="940" spans="1:2" ht="15" hidden="1" x14ac:dyDescent="0.25">
      <c r="A940" s="517" t="s">
        <v>917</v>
      </c>
      <c r="B940" s="517" t="s">
        <v>917</v>
      </c>
    </row>
    <row r="941" spans="1:2" ht="15" hidden="1" x14ac:dyDescent="0.25">
      <c r="A941" s="517" t="s">
        <v>918</v>
      </c>
      <c r="B941" s="517" t="s">
        <v>918</v>
      </c>
    </row>
    <row r="942" spans="1:2" ht="15" hidden="1" x14ac:dyDescent="0.25">
      <c r="A942" s="517" t="s">
        <v>919</v>
      </c>
      <c r="B942" s="517" t="s">
        <v>919</v>
      </c>
    </row>
    <row r="943" spans="1:2" ht="15" hidden="1" x14ac:dyDescent="0.25">
      <c r="A943" s="517" t="s">
        <v>919</v>
      </c>
      <c r="B943" s="517" t="s">
        <v>919</v>
      </c>
    </row>
    <row r="944" spans="1:2" ht="15" hidden="1" x14ac:dyDescent="0.25">
      <c r="A944" s="517" t="s">
        <v>920</v>
      </c>
      <c r="B944" s="517" t="s">
        <v>920</v>
      </c>
    </row>
    <row r="945" spans="1:2" ht="15" hidden="1" x14ac:dyDescent="0.25">
      <c r="A945" s="517" t="s">
        <v>921</v>
      </c>
      <c r="B945" s="517" t="s">
        <v>921</v>
      </c>
    </row>
    <row r="946" spans="1:2" ht="15" hidden="1" x14ac:dyDescent="0.25">
      <c r="A946" s="517" t="s">
        <v>922</v>
      </c>
      <c r="B946" s="517" t="s">
        <v>922</v>
      </c>
    </row>
    <row r="947" spans="1:2" ht="15" hidden="1" x14ac:dyDescent="0.25">
      <c r="A947" s="517" t="s">
        <v>922</v>
      </c>
      <c r="B947" s="517" t="s">
        <v>922</v>
      </c>
    </row>
    <row r="948" spans="1:2" ht="15" hidden="1" x14ac:dyDescent="0.25">
      <c r="A948" s="517" t="s">
        <v>923</v>
      </c>
      <c r="B948" s="517" t="s">
        <v>923</v>
      </c>
    </row>
    <row r="949" spans="1:2" ht="15" hidden="1" x14ac:dyDescent="0.25">
      <c r="A949" s="517" t="s">
        <v>924</v>
      </c>
      <c r="B949" s="517" t="s">
        <v>924</v>
      </c>
    </row>
    <row r="950" spans="1:2" ht="15" hidden="1" x14ac:dyDescent="0.25">
      <c r="A950" s="517" t="s">
        <v>925</v>
      </c>
      <c r="B950" s="517" t="s">
        <v>925</v>
      </c>
    </row>
    <row r="951" spans="1:2" ht="15" hidden="1" x14ac:dyDescent="0.25">
      <c r="A951" s="517" t="s">
        <v>926</v>
      </c>
      <c r="B951" s="517" t="s">
        <v>926</v>
      </c>
    </row>
    <row r="952" spans="1:2" ht="15" hidden="1" x14ac:dyDescent="0.25">
      <c r="A952" s="517" t="s">
        <v>927</v>
      </c>
      <c r="B952" s="517" t="s">
        <v>927</v>
      </c>
    </row>
    <row r="953" spans="1:2" ht="15" hidden="1" x14ac:dyDescent="0.25">
      <c r="A953" s="517" t="s">
        <v>928</v>
      </c>
      <c r="B953" s="517" t="s">
        <v>928</v>
      </c>
    </row>
    <row r="954" spans="1:2" ht="15" hidden="1" x14ac:dyDescent="0.25">
      <c r="A954" s="517" t="s">
        <v>929</v>
      </c>
      <c r="B954" s="517" t="s">
        <v>929</v>
      </c>
    </row>
    <row r="955" spans="1:2" ht="15" hidden="1" x14ac:dyDescent="0.25">
      <c r="A955" s="517" t="s">
        <v>930</v>
      </c>
      <c r="B955" s="517" t="s">
        <v>930</v>
      </c>
    </row>
    <row r="956" spans="1:2" ht="15" hidden="1" x14ac:dyDescent="0.25">
      <c r="A956" s="517" t="s">
        <v>931</v>
      </c>
      <c r="B956" s="517" t="s">
        <v>931</v>
      </c>
    </row>
    <row r="957" spans="1:2" ht="15" hidden="1" x14ac:dyDescent="0.25">
      <c r="A957" s="517" t="s">
        <v>932</v>
      </c>
      <c r="B957" s="517" t="s">
        <v>932</v>
      </c>
    </row>
    <row r="958" spans="1:2" ht="15" hidden="1" x14ac:dyDescent="0.25">
      <c r="A958" s="517" t="s">
        <v>933</v>
      </c>
      <c r="B958" s="517" t="s">
        <v>933</v>
      </c>
    </row>
    <row r="959" spans="1:2" ht="15" hidden="1" x14ac:dyDescent="0.25">
      <c r="A959" s="517" t="s">
        <v>934</v>
      </c>
      <c r="B959" s="517" t="s">
        <v>934</v>
      </c>
    </row>
    <row r="960" spans="1:2" ht="15" hidden="1" x14ac:dyDescent="0.25">
      <c r="A960" s="517" t="s">
        <v>935</v>
      </c>
      <c r="B960" s="517" t="s">
        <v>935</v>
      </c>
    </row>
    <row r="961" spans="1:2" ht="15" hidden="1" x14ac:dyDescent="0.25">
      <c r="A961" s="517" t="s">
        <v>936</v>
      </c>
      <c r="B961" s="517" t="s">
        <v>936</v>
      </c>
    </row>
    <row r="962" spans="1:2" ht="15" hidden="1" x14ac:dyDescent="0.25">
      <c r="A962" s="517" t="s">
        <v>937</v>
      </c>
      <c r="B962" s="517" t="s">
        <v>937</v>
      </c>
    </row>
    <row r="963" spans="1:2" ht="15" hidden="1" x14ac:dyDescent="0.25">
      <c r="A963" s="517" t="s">
        <v>938</v>
      </c>
      <c r="B963" s="517" t="s">
        <v>938</v>
      </c>
    </row>
    <row r="964" spans="1:2" ht="15" hidden="1" x14ac:dyDescent="0.25">
      <c r="A964" s="517" t="s">
        <v>939</v>
      </c>
      <c r="B964" s="517" t="s">
        <v>939</v>
      </c>
    </row>
    <row r="965" spans="1:2" ht="15" hidden="1" x14ac:dyDescent="0.25">
      <c r="A965" s="517" t="s">
        <v>940</v>
      </c>
      <c r="B965" s="517" t="s">
        <v>940</v>
      </c>
    </row>
    <row r="966" spans="1:2" ht="15" hidden="1" x14ac:dyDescent="0.25">
      <c r="A966" s="517" t="s">
        <v>941</v>
      </c>
      <c r="B966" s="517" t="s">
        <v>941</v>
      </c>
    </row>
    <row r="967" spans="1:2" ht="15" hidden="1" x14ac:dyDescent="0.25">
      <c r="A967" s="517" t="s">
        <v>942</v>
      </c>
      <c r="B967" s="517" t="s">
        <v>942</v>
      </c>
    </row>
    <row r="968" spans="1:2" ht="15" hidden="1" x14ac:dyDescent="0.25">
      <c r="A968" s="517" t="s">
        <v>943</v>
      </c>
      <c r="B968" s="517" t="s">
        <v>943</v>
      </c>
    </row>
    <row r="969" spans="1:2" ht="15" hidden="1" x14ac:dyDescent="0.25">
      <c r="A969" s="517" t="s">
        <v>943</v>
      </c>
      <c r="B969" s="517" t="s">
        <v>943</v>
      </c>
    </row>
    <row r="970" spans="1:2" ht="15" hidden="1" x14ac:dyDescent="0.25">
      <c r="A970" s="517" t="s">
        <v>944</v>
      </c>
      <c r="B970" s="517" t="s">
        <v>944</v>
      </c>
    </row>
    <row r="971" spans="1:2" ht="15" hidden="1" x14ac:dyDescent="0.25">
      <c r="A971" s="517" t="s">
        <v>944</v>
      </c>
      <c r="B971" s="517" t="s">
        <v>944</v>
      </c>
    </row>
    <row r="972" spans="1:2" ht="15" hidden="1" x14ac:dyDescent="0.25">
      <c r="A972" s="517" t="s">
        <v>945</v>
      </c>
      <c r="B972" s="517" t="s">
        <v>945</v>
      </c>
    </row>
    <row r="973" spans="1:2" ht="15" hidden="1" x14ac:dyDescent="0.25">
      <c r="A973" s="517" t="s">
        <v>946</v>
      </c>
      <c r="B973" s="517" t="s">
        <v>946</v>
      </c>
    </row>
    <row r="974" spans="1:2" ht="15" hidden="1" x14ac:dyDescent="0.25">
      <c r="A974" s="517" t="s">
        <v>947</v>
      </c>
      <c r="B974" s="517" t="s">
        <v>947</v>
      </c>
    </row>
    <row r="975" spans="1:2" ht="15" hidden="1" x14ac:dyDescent="0.25">
      <c r="A975" s="517" t="s">
        <v>948</v>
      </c>
      <c r="B975" s="517" t="s">
        <v>948</v>
      </c>
    </row>
    <row r="976" spans="1:2" ht="15" hidden="1" x14ac:dyDescent="0.25">
      <c r="A976" s="517" t="s">
        <v>949</v>
      </c>
      <c r="B976" s="517" t="s">
        <v>949</v>
      </c>
    </row>
    <row r="977" spans="1:2" ht="15" hidden="1" x14ac:dyDescent="0.25">
      <c r="A977" s="517" t="s">
        <v>949</v>
      </c>
      <c r="B977" s="517" t="s">
        <v>949</v>
      </c>
    </row>
    <row r="978" spans="1:2" ht="15" hidden="1" x14ac:dyDescent="0.25">
      <c r="A978" s="517" t="s">
        <v>950</v>
      </c>
      <c r="B978" s="517" t="s">
        <v>950</v>
      </c>
    </row>
    <row r="979" spans="1:2" ht="15" hidden="1" x14ac:dyDescent="0.25">
      <c r="A979" s="517" t="s">
        <v>951</v>
      </c>
      <c r="B979" s="517" t="s">
        <v>951</v>
      </c>
    </row>
    <row r="980" spans="1:2" ht="15" hidden="1" x14ac:dyDescent="0.25">
      <c r="A980" s="517" t="s">
        <v>952</v>
      </c>
      <c r="B980" s="517" t="s">
        <v>952</v>
      </c>
    </row>
    <row r="981" spans="1:2" ht="15" hidden="1" x14ac:dyDescent="0.25">
      <c r="A981" s="517" t="s">
        <v>953</v>
      </c>
      <c r="B981" s="517" t="s">
        <v>953</v>
      </c>
    </row>
    <row r="982" spans="1:2" ht="15" hidden="1" x14ac:dyDescent="0.25">
      <c r="A982" s="517" t="s">
        <v>954</v>
      </c>
      <c r="B982" s="517" t="s">
        <v>954</v>
      </c>
    </row>
    <row r="983" spans="1:2" ht="15" hidden="1" x14ac:dyDescent="0.25">
      <c r="A983" s="517" t="s">
        <v>955</v>
      </c>
      <c r="B983" s="517" t="s">
        <v>955</v>
      </c>
    </row>
    <row r="984" spans="1:2" ht="15" hidden="1" x14ac:dyDescent="0.25">
      <c r="A984" s="517" t="s">
        <v>956</v>
      </c>
      <c r="B984" s="517" t="s">
        <v>956</v>
      </c>
    </row>
    <row r="985" spans="1:2" ht="15" hidden="1" x14ac:dyDescent="0.25">
      <c r="A985" s="517" t="s">
        <v>957</v>
      </c>
      <c r="B985" s="517" t="s">
        <v>957</v>
      </c>
    </row>
    <row r="986" spans="1:2" ht="15" hidden="1" x14ac:dyDescent="0.25">
      <c r="A986" s="517" t="s">
        <v>958</v>
      </c>
      <c r="B986" s="517" t="s">
        <v>958</v>
      </c>
    </row>
    <row r="987" spans="1:2" ht="15" hidden="1" x14ac:dyDescent="0.25">
      <c r="A987" s="517" t="s">
        <v>958</v>
      </c>
      <c r="B987" s="517" t="s">
        <v>958</v>
      </c>
    </row>
    <row r="988" spans="1:2" ht="15" hidden="1" x14ac:dyDescent="0.25">
      <c r="A988" s="517" t="s">
        <v>959</v>
      </c>
      <c r="B988" s="517" t="s">
        <v>959</v>
      </c>
    </row>
    <row r="989" spans="1:2" ht="15" hidden="1" x14ac:dyDescent="0.25">
      <c r="A989" s="517" t="s">
        <v>960</v>
      </c>
      <c r="B989" s="517" t="s">
        <v>960</v>
      </c>
    </row>
    <row r="990" spans="1:2" ht="15" hidden="1" x14ac:dyDescent="0.25">
      <c r="A990" s="517" t="s">
        <v>960</v>
      </c>
      <c r="B990" s="517" t="s">
        <v>960</v>
      </c>
    </row>
    <row r="991" spans="1:2" ht="15" hidden="1" x14ac:dyDescent="0.25">
      <c r="A991" s="517" t="s">
        <v>961</v>
      </c>
      <c r="B991" s="517" t="s">
        <v>961</v>
      </c>
    </row>
    <row r="992" spans="1:2" ht="15" hidden="1" x14ac:dyDescent="0.25">
      <c r="A992" s="517" t="s">
        <v>962</v>
      </c>
      <c r="B992" s="517" t="s">
        <v>962</v>
      </c>
    </row>
    <row r="993" spans="1:2" ht="15" hidden="1" x14ac:dyDescent="0.25">
      <c r="A993" s="517" t="s">
        <v>963</v>
      </c>
      <c r="B993" s="517" t="s">
        <v>963</v>
      </c>
    </row>
    <row r="994" spans="1:2" ht="15" hidden="1" x14ac:dyDescent="0.25">
      <c r="A994" s="517" t="s">
        <v>963</v>
      </c>
      <c r="B994" s="517" t="s">
        <v>963</v>
      </c>
    </row>
    <row r="995" spans="1:2" ht="15" hidden="1" x14ac:dyDescent="0.25">
      <c r="A995" s="517" t="s">
        <v>964</v>
      </c>
      <c r="B995" s="517" t="s">
        <v>964</v>
      </c>
    </row>
    <row r="996" spans="1:2" ht="15" hidden="1" x14ac:dyDescent="0.25">
      <c r="A996" s="517" t="s">
        <v>965</v>
      </c>
      <c r="B996" s="517" t="s">
        <v>965</v>
      </c>
    </row>
    <row r="997" spans="1:2" ht="15" hidden="1" x14ac:dyDescent="0.25">
      <c r="A997" s="517" t="s">
        <v>966</v>
      </c>
      <c r="B997" s="517" t="s">
        <v>966</v>
      </c>
    </row>
    <row r="998" spans="1:2" ht="15" hidden="1" x14ac:dyDescent="0.25">
      <c r="A998" s="517" t="s">
        <v>967</v>
      </c>
      <c r="B998" s="517" t="s">
        <v>967</v>
      </c>
    </row>
    <row r="999" spans="1:2" ht="15" hidden="1" x14ac:dyDescent="0.25">
      <c r="A999" s="517" t="s">
        <v>968</v>
      </c>
      <c r="B999" s="517" t="s">
        <v>968</v>
      </c>
    </row>
    <row r="1000" spans="1:2" ht="15" hidden="1" x14ac:dyDescent="0.25">
      <c r="A1000" s="517" t="s">
        <v>969</v>
      </c>
      <c r="B1000" s="517" t="s">
        <v>969</v>
      </c>
    </row>
    <row r="1001" spans="1:2" ht="15" hidden="1" x14ac:dyDescent="0.25">
      <c r="A1001" s="517" t="s">
        <v>969</v>
      </c>
      <c r="B1001" s="517" t="s">
        <v>969</v>
      </c>
    </row>
    <row r="1002" spans="1:2" ht="15" hidden="1" x14ac:dyDescent="0.25">
      <c r="A1002" s="517" t="s">
        <v>970</v>
      </c>
      <c r="B1002" s="517" t="s">
        <v>970</v>
      </c>
    </row>
    <row r="1003" spans="1:2" ht="15" hidden="1" x14ac:dyDescent="0.25">
      <c r="A1003" s="517" t="s">
        <v>971</v>
      </c>
      <c r="B1003" s="517" t="s">
        <v>971</v>
      </c>
    </row>
    <row r="1004" spans="1:2" ht="15" hidden="1" x14ac:dyDescent="0.25">
      <c r="A1004" s="517" t="s">
        <v>971</v>
      </c>
      <c r="B1004" s="517" t="s">
        <v>971</v>
      </c>
    </row>
    <row r="1005" spans="1:2" ht="15" hidden="1" x14ac:dyDescent="0.25">
      <c r="A1005" s="517" t="s">
        <v>972</v>
      </c>
      <c r="B1005" s="517" t="s">
        <v>972</v>
      </c>
    </row>
    <row r="1006" spans="1:2" ht="15" hidden="1" x14ac:dyDescent="0.25">
      <c r="A1006" s="517" t="s">
        <v>973</v>
      </c>
      <c r="B1006" s="517" t="s">
        <v>973</v>
      </c>
    </row>
    <row r="1007" spans="1:2" ht="15" hidden="1" x14ac:dyDescent="0.25">
      <c r="A1007" s="517" t="s">
        <v>974</v>
      </c>
      <c r="B1007" s="517" t="s">
        <v>974</v>
      </c>
    </row>
    <row r="1008" spans="1:2" ht="15" hidden="1" x14ac:dyDescent="0.25">
      <c r="A1008" s="517" t="s">
        <v>975</v>
      </c>
      <c r="B1008" s="517" t="s">
        <v>975</v>
      </c>
    </row>
    <row r="1009" spans="1:2" ht="15" hidden="1" x14ac:dyDescent="0.25">
      <c r="A1009" s="517" t="s">
        <v>976</v>
      </c>
      <c r="B1009" s="517" t="s">
        <v>976</v>
      </c>
    </row>
    <row r="1010" spans="1:2" ht="15" hidden="1" x14ac:dyDescent="0.25">
      <c r="A1010" s="517" t="s">
        <v>977</v>
      </c>
      <c r="B1010" s="517" t="s">
        <v>977</v>
      </c>
    </row>
    <row r="1011" spans="1:2" ht="15" hidden="1" x14ac:dyDescent="0.25">
      <c r="A1011" s="517" t="s">
        <v>978</v>
      </c>
      <c r="B1011" s="517" t="s">
        <v>978</v>
      </c>
    </row>
    <row r="1012" spans="1:2" ht="15" hidden="1" x14ac:dyDescent="0.25">
      <c r="A1012" s="517" t="s">
        <v>979</v>
      </c>
      <c r="B1012" s="517" t="s">
        <v>979</v>
      </c>
    </row>
    <row r="1013" spans="1:2" ht="15" hidden="1" x14ac:dyDescent="0.25">
      <c r="A1013" s="517" t="s">
        <v>979</v>
      </c>
      <c r="B1013" s="517" t="s">
        <v>979</v>
      </c>
    </row>
    <row r="1014" spans="1:2" ht="15" hidden="1" x14ac:dyDescent="0.25">
      <c r="A1014" s="517" t="s">
        <v>980</v>
      </c>
      <c r="B1014" s="517" t="s">
        <v>980</v>
      </c>
    </row>
    <row r="1015" spans="1:2" ht="15" hidden="1" x14ac:dyDescent="0.25">
      <c r="A1015" s="517" t="s">
        <v>981</v>
      </c>
      <c r="B1015" s="517" t="s">
        <v>981</v>
      </c>
    </row>
    <row r="1016" spans="1:2" ht="15" hidden="1" x14ac:dyDescent="0.25">
      <c r="A1016" s="517" t="s">
        <v>982</v>
      </c>
      <c r="B1016" s="517" t="s">
        <v>982</v>
      </c>
    </row>
    <row r="1017" spans="1:2" ht="15" hidden="1" x14ac:dyDescent="0.25">
      <c r="A1017" s="517" t="s">
        <v>983</v>
      </c>
      <c r="B1017" s="517" t="s">
        <v>983</v>
      </c>
    </row>
    <row r="1018" spans="1:2" ht="15" hidden="1" x14ac:dyDescent="0.25">
      <c r="A1018" s="517" t="s">
        <v>984</v>
      </c>
      <c r="B1018" s="517" t="s">
        <v>984</v>
      </c>
    </row>
    <row r="1019" spans="1:2" ht="15" hidden="1" x14ac:dyDescent="0.25">
      <c r="A1019" s="517" t="s">
        <v>985</v>
      </c>
      <c r="B1019" s="517" t="s">
        <v>985</v>
      </c>
    </row>
    <row r="1020" spans="1:2" ht="15" hidden="1" x14ac:dyDescent="0.25">
      <c r="A1020" s="517" t="s">
        <v>986</v>
      </c>
      <c r="B1020" s="517" t="s">
        <v>986</v>
      </c>
    </row>
    <row r="1021" spans="1:2" ht="15" hidden="1" x14ac:dyDescent="0.25">
      <c r="A1021" s="517" t="s">
        <v>987</v>
      </c>
      <c r="B1021" s="517" t="s">
        <v>987</v>
      </c>
    </row>
    <row r="1022" spans="1:2" ht="15" hidden="1" x14ac:dyDescent="0.25">
      <c r="A1022" s="517" t="s">
        <v>988</v>
      </c>
      <c r="B1022" s="517" t="s">
        <v>988</v>
      </c>
    </row>
    <row r="1023" spans="1:2" ht="15" hidden="1" x14ac:dyDescent="0.25">
      <c r="A1023" s="517" t="s">
        <v>989</v>
      </c>
      <c r="B1023" s="517" t="s">
        <v>989</v>
      </c>
    </row>
    <row r="1024" spans="1:2" ht="15" hidden="1" x14ac:dyDescent="0.25">
      <c r="A1024" s="517" t="s">
        <v>990</v>
      </c>
      <c r="B1024" s="517" t="s">
        <v>990</v>
      </c>
    </row>
    <row r="1025" spans="1:2" ht="15" hidden="1" x14ac:dyDescent="0.25">
      <c r="A1025" s="517" t="s">
        <v>991</v>
      </c>
      <c r="B1025" s="517" t="s">
        <v>991</v>
      </c>
    </row>
    <row r="1026" spans="1:2" ht="15" hidden="1" x14ac:dyDescent="0.25">
      <c r="A1026" s="517" t="s">
        <v>992</v>
      </c>
      <c r="B1026" s="517" t="s">
        <v>992</v>
      </c>
    </row>
    <row r="1027" spans="1:2" ht="15" hidden="1" x14ac:dyDescent="0.25">
      <c r="A1027" s="517" t="s">
        <v>993</v>
      </c>
      <c r="B1027" s="517" t="s">
        <v>993</v>
      </c>
    </row>
    <row r="1028" spans="1:2" ht="15" hidden="1" x14ac:dyDescent="0.25">
      <c r="A1028" s="517" t="s">
        <v>994</v>
      </c>
      <c r="B1028" s="517" t="s">
        <v>994</v>
      </c>
    </row>
    <row r="1029" spans="1:2" ht="15" hidden="1" x14ac:dyDescent="0.25">
      <c r="A1029" s="517" t="s">
        <v>995</v>
      </c>
      <c r="B1029" s="517" t="s">
        <v>995</v>
      </c>
    </row>
    <row r="1030" spans="1:2" ht="15" hidden="1" x14ac:dyDescent="0.25">
      <c r="A1030" s="517" t="s">
        <v>996</v>
      </c>
      <c r="B1030" s="517" t="s">
        <v>996</v>
      </c>
    </row>
    <row r="1031" spans="1:2" ht="15" hidden="1" x14ac:dyDescent="0.25">
      <c r="A1031" s="517" t="s">
        <v>997</v>
      </c>
      <c r="B1031" s="517" t="s">
        <v>997</v>
      </c>
    </row>
    <row r="1032" spans="1:2" ht="15" hidden="1" x14ac:dyDescent="0.25">
      <c r="A1032" s="517" t="s">
        <v>998</v>
      </c>
      <c r="B1032" s="517" t="s">
        <v>998</v>
      </c>
    </row>
    <row r="1033" spans="1:2" ht="15" hidden="1" x14ac:dyDescent="0.25">
      <c r="A1033" s="517" t="s">
        <v>999</v>
      </c>
      <c r="B1033" s="517" t="s">
        <v>999</v>
      </c>
    </row>
    <row r="1034" spans="1:2" ht="15" hidden="1" x14ac:dyDescent="0.25">
      <c r="A1034" s="517" t="s">
        <v>999</v>
      </c>
      <c r="B1034" s="517" t="s">
        <v>999</v>
      </c>
    </row>
    <row r="1035" spans="1:2" ht="15" hidden="1" x14ac:dyDescent="0.25">
      <c r="A1035" s="517" t="s">
        <v>1000</v>
      </c>
      <c r="B1035" s="517" t="s">
        <v>1000</v>
      </c>
    </row>
    <row r="1036" spans="1:2" ht="15" hidden="1" x14ac:dyDescent="0.25">
      <c r="A1036" s="517" t="s">
        <v>1001</v>
      </c>
      <c r="B1036" s="517" t="s">
        <v>1001</v>
      </c>
    </row>
    <row r="1037" spans="1:2" ht="15" hidden="1" x14ac:dyDescent="0.25">
      <c r="A1037" s="517" t="s">
        <v>1002</v>
      </c>
      <c r="B1037" s="517" t="s">
        <v>1002</v>
      </c>
    </row>
    <row r="1038" spans="1:2" ht="15" hidden="1" x14ac:dyDescent="0.25">
      <c r="A1038" s="517" t="s">
        <v>1002</v>
      </c>
      <c r="B1038" s="517" t="s">
        <v>1002</v>
      </c>
    </row>
    <row r="1039" spans="1:2" ht="15" hidden="1" x14ac:dyDescent="0.25">
      <c r="A1039" s="517" t="s">
        <v>1003</v>
      </c>
      <c r="B1039" s="517" t="s">
        <v>1003</v>
      </c>
    </row>
    <row r="1040" spans="1:2" ht="15" hidden="1" x14ac:dyDescent="0.25">
      <c r="A1040" s="517" t="s">
        <v>1004</v>
      </c>
      <c r="B1040" s="517" t="s">
        <v>1004</v>
      </c>
    </row>
    <row r="1041" spans="1:2" ht="15" hidden="1" x14ac:dyDescent="0.25">
      <c r="A1041" s="517" t="s">
        <v>1005</v>
      </c>
      <c r="B1041" s="517" t="s">
        <v>1005</v>
      </c>
    </row>
    <row r="1042" spans="1:2" ht="15" hidden="1" x14ac:dyDescent="0.25">
      <c r="A1042" s="517" t="s">
        <v>1006</v>
      </c>
      <c r="B1042" s="517" t="s">
        <v>1006</v>
      </c>
    </row>
    <row r="1043" spans="1:2" ht="15" hidden="1" x14ac:dyDescent="0.25">
      <c r="A1043" s="517" t="s">
        <v>1007</v>
      </c>
      <c r="B1043" s="517" t="s">
        <v>1007</v>
      </c>
    </row>
    <row r="1044" spans="1:2" ht="15" hidden="1" x14ac:dyDescent="0.25">
      <c r="A1044" s="517" t="s">
        <v>1008</v>
      </c>
      <c r="B1044" s="517" t="s">
        <v>1008</v>
      </c>
    </row>
    <row r="1045" spans="1:2" ht="15" hidden="1" x14ac:dyDescent="0.25">
      <c r="A1045" s="517" t="s">
        <v>1008</v>
      </c>
      <c r="B1045" s="517" t="s">
        <v>1008</v>
      </c>
    </row>
    <row r="1046" spans="1:2" ht="15" hidden="1" x14ac:dyDescent="0.25">
      <c r="A1046" s="517" t="s">
        <v>1009</v>
      </c>
      <c r="B1046" s="517" t="s">
        <v>1009</v>
      </c>
    </row>
    <row r="1047" spans="1:2" ht="15" hidden="1" x14ac:dyDescent="0.25">
      <c r="A1047" s="517" t="s">
        <v>1010</v>
      </c>
      <c r="B1047" s="517" t="s">
        <v>1010</v>
      </c>
    </row>
    <row r="1048" spans="1:2" ht="15" hidden="1" x14ac:dyDescent="0.25">
      <c r="A1048" s="517" t="s">
        <v>1011</v>
      </c>
      <c r="B1048" s="517" t="s">
        <v>1011</v>
      </c>
    </row>
    <row r="1049" spans="1:2" ht="15" hidden="1" x14ac:dyDescent="0.25">
      <c r="A1049" s="517" t="s">
        <v>1012</v>
      </c>
      <c r="B1049" s="517" t="s">
        <v>1012</v>
      </c>
    </row>
    <row r="1050" spans="1:2" ht="15" hidden="1" x14ac:dyDescent="0.25">
      <c r="A1050" s="517" t="s">
        <v>1013</v>
      </c>
      <c r="B1050" s="517" t="s">
        <v>1013</v>
      </c>
    </row>
    <row r="1051" spans="1:2" ht="15" hidden="1" x14ac:dyDescent="0.25">
      <c r="A1051" s="517" t="s">
        <v>1013</v>
      </c>
      <c r="B1051" s="517" t="s">
        <v>1013</v>
      </c>
    </row>
    <row r="1052" spans="1:2" ht="15" hidden="1" x14ac:dyDescent="0.25">
      <c r="A1052" s="517" t="s">
        <v>1014</v>
      </c>
      <c r="B1052" s="517" t="s">
        <v>1014</v>
      </c>
    </row>
    <row r="1053" spans="1:2" ht="15" hidden="1" x14ac:dyDescent="0.25">
      <c r="A1053" s="517" t="s">
        <v>1014</v>
      </c>
      <c r="B1053" s="517" t="s">
        <v>1014</v>
      </c>
    </row>
    <row r="1054" spans="1:2" ht="15" hidden="1" x14ac:dyDescent="0.25">
      <c r="A1054" s="517" t="s">
        <v>1015</v>
      </c>
      <c r="B1054" s="517" t="s">
        <v>1015</v>
      </c>
    </row>
    <row r="1055" spans="1:2" ht="15" hidden="1" x14ac:dyDescent="0.25">
      <c r="A1055" s="517" t="s">
        <v>1016</v>
      </c>
      <c r="B1055" s="517" t="s">
        <v>1016</v>
      </c>
    </row>
    <row r="1056" spans="1:2" ht="15" hidden="1" x14ac:dyDescent="0.25">
      <c r="A1056" s="517" t="s">
        <v>1017</v>
      </c>
      <c r="B1056" s="517" t="s">
        <v>1017</v>
      </c>
    </row>
    <row r="1057" spans="1:2" ht="15" hidden="1" x14ac:dyDescent="0.25">
      <c r="A1057" s="517" t="s">
        <v>1017</v>
      </c>
      <c r="B1057" s="517" t="s">
        <v>1017</v>
      </c>
    </row>
    <row r="1058" spans="1:2" ht="15" hidden="1" x14ac:dyDescent="0.25">
      <c r="A1058" s="517" t="s">
        <v>1018</v>
      </c>
      <c r="B1058" s="517" t="s">
        <v>1018</v>
      </c>
    </row>
    <row r="1059" spans="1:2" ht="15" hidden="1" x14ac:dyDescent="0.25">
      <c r="A1059" s="517" t="s">
        <v>1019</v>
      </c>
      <c r="B1059" s="517" t="s">
        <v>1019</v>
      </c>
    </row>
    <row r="1060" spans="1:2" ht="15" hidden="1" x14ac:dyDescent="0.25">
      <c r="A1060" s="517" t="s">
        <v>1020</v>
      </c>
      <c r="B1060" s="517" t="s">
        <v>1020</v>
      </c>
    </row>
    <row r="1061" spans="1:2" ht="15" hidden="1" x14ac:dyDescent="0.25">
      <c r="A1061" s="517" t="s">
        <v>1021</v>
      </c>
      <c r="B1061" s="517" t="s">
        <v>1021</v>
      </c>
    </row>
    <row r="1062" spans="1:2" ht="15" hidden="1" x14ac:dyDescent="0.25">
      <c r="A1062" s="517" t="s">
        <v>1022</v>
      </c>
      <c r="B1062" s="517" t="s">
        <v>1022</v>
      </c>
    </row>
    <row r="1063" spans="1:2" ht="15" hidden="1" x14ac:dyDescent="0.25">
      <c r="A1063" s="517" t="s">
        <v>1023</v>
      </c>
      <c r="B1063" s="517" t="s">
        <v>1023</v>
      </c>
    </row>
    <row r="1064" spans="1:2" ht="15" hidden="1" x14ac:dyDescent="0.25">
      <c r="A1064" s="517" t="s">
        <v>1024</v>
      </c>
      <c r="B1064" s="517" t="s">
        <v>1024</v>
      </c>
    </row>
    <row r="1065" spans="1:2" ht="15" hidden="1" x14ac:dyDescent="0.25">
      <c r="A1065" s="517" t="s">
        <v>1025</v>
      </c>
      <c r="B1065" s="517" t="s">
        <v>1025</v>
      </c>
    </row>
    <row r="1066" spans="1:2" ht="15" hidden="1" x14ac:dyDescent="0.25">
      <c r="A1066" s="517" t="s">
        <v>1025</v>
      </c>
      <c r="B1066" s="517" t="s">
        <v>1025</v>
      </c>
    </row>
    <row r="1067" spans="1:2" ht="15" hidden="1" x14ac:dyDescent="0.25">
      <c r="A1067" s="517" t="s">
        <v>1026</v>
      </c>
      <c r="B1067" s="517" t="s">
        <v>1026</v>
      </c>
    </row>
    <row r="1068" spans="1:2" ht="15" hidden="1" x14ac:dyDescent="0.25">
      <c r="A1068" s="517" t="s">
        <v>1027</v>
      </c>
      <c r="B1068" s="517" t="s">
        <v>1027</v>
      </c>
    </row>
    <row r="1069" spans="1:2" ht="15" hidden="1" x14ac:dyDescent="0.25">
      <c r="A1069" s="517" t="s">
        <v>1028</v>
      </c>
      <c r="B1069" s="517" t="s">
        <v>1028</v>
      </c>
    </row>
    <row r="1070" spans="1:2" ht="15" hidden="1" x14ac:dyDescent="0.25">
      <c r="A1070" s="517" t="s">
        <v>1029</v>
      </c>
      <c r="B1070" s="517" t="s">
        <v>1029</v>
      </c>
    </row>
    <row r="1071" spans="1:2" ht="15" hidden="1" x14ac:dyDescent="0.25">
      <c r="A1071" s="517" t="s">
        <v>1029</v>
      </c>
      <c r="B1071" s="517" t="s">
        <v>1029</v>
      </c>
    </row>
    <row r="1072" spans="1:2" ht="15" hidden="1" x14ac:dyDescent="0.25">
      <c r="A1072" s="517" t="s">
        <v>1030</v>
      </c>
      <c r="B1072" s="517" t="s">
        <v>1030</v>
      </c>
    </row>
    <row r="1073" spans="1:2" ht="15" hidden="1" x14ac:dyDescent="0.25">
      <c r="A1073" s="517" t="s">
        <v>1030</v>
      </c>
      <c r="B1073" s="517" t="s">
        <v>1030</v>
      </c>
    </row>
    <row r="1074" spans="1:2" ht="15" hidden="1" x14ac:dyDescent="0.25">
      <c r="A1074" s="517" t="s">
        <v>1031</v>
      </c>
      <c r="B1074" s="517" t="s">
        <v>1031</v>
      </c>
    </row>
    <row r="1075" spans="1:2" ht="15" hidden="1" x14ac:dyDescent="0.25">
      <c r="A1075" s="517" t="s">
        <v>1032</v>
      </c>
      <c r="B1075" s="517" t="s">
        <v>1032</v>
      </c>
    </row>
    <row r="1076" spans="1:2" ht="15" hidden="1" x14ac:dyDescent="0.25">
      <c r="A1076" s="517" t="s">
        <v>1033</v>
      </c>
      <c r="B1076" s="517" t="s">
        <v>1033</v>
      </c>
    </row>
    <row r="1077" spans="1:2" ht="15" hidden="1" x14ac:dyDescent="0.25">
      <c r="A1077" s="517" t="s">
        <v>1034</v>
      </c>
      <c r="B1077" s="517" t="s">
        <v>1034</v>
      </c>
    </row>
    <row r="1078" spans="1:2" ht="15" hidden="1" x14ac:dyDescent="0.25">
      <c r="A1078" s="517" t="s">
        <v>1035</v>
      </c>
      <c r="B1078" s="517" t="s">
        <v>1035</v>
      </c>
    </row>
    <row r="1079" spans="1:2" ht="15" hidden="1" x14ac:dyDescent="0.25">
      <c r="A1079" s="517" t="s">
        <v>1036</v>
      </c>
      <c r="B1079" s="517" t="s">
        <v>1036</v>
      </c>
    </row>
    <row r="1080" spans="1:2" ht="15" hidden="1" x14ac:dyDescent="0.25">
      <c r="A1080" s="517" t="s">
        <v>1037</v>
      </c>
      <c r="B1080" s="517" t="s">
        <v>1037</v>
      </c>
    </row>
    <row r="1081" spans="1:2" ht="15" hidden="1" x14ac:dyDescent="0.25">
      <c r="A1081" s="517" t="s">
        <v>1038</v>
      </c>
      <c r="B1081" s="517" t="s">
        <v>1038</v>
      </c>
    </row>
    <row r="1082" spans="1:2" ht="15" hidden="1" x14ac:dyDescent="0.25">
      <c r="A1082" s="517" t="s">
        <v>1039</v>
      </c>
      <c r="B1082" s="517" t="s">
        <v>1039</v>
      </c>
    </row>
    <row r="1083" spans="1:2" ht="15" hidden="1" x14ac:dyDescent="0.25">
      <c r="A1083" s="517" t="s">
        <v>1040</v>
      </c>
      <c r="B1083" s="517" t="s">
        <v>1040</v>
      </c>
    </row>
    <row r="1084" spans="1:2" ht="15" hidden="1" x14ac:dyDescent="0.25">
      <c r="A1084" s="517" t="s">
        <v>1041</v>
      </c>
      <c r="B1084" s="517" t="s">
        <v>1041</v>
      </c>
    </row>
    <row r="1085" spans="1:2" ht="15" hidden="1" x14ac:dyDescent="0.25">
      <c r="A1085" s="517" t="s">
        <v>1042</v>
      </c>
      <c r="B1085" s="517" t="s">
        <v>1042</v>
      </c>
    </row>
    <row r="1086" spans="1:2" ht="15" hidden="1" x14ac:dyDescent="0.25">
      <c r="A1086" s="517" t="s">
        <v>1043</v>
      </c>
      <c r="B1086" s="517" t="s">
        <v>1043</v>
      </c>
    </row>
    <row r="1087" spans="1:2" ht="15" hidden="1" x14ac:dyDescent="0.25">
      <c r="A1087" s="517" t="s">
        <v>1044</v>
      </c>
      <c r="B1087" s="517" t="s">
        <v>1044</v>
      </c>
    </row>
    <row r="1088" spans="1:2" ht="15" hidden="1" x14ac:dyDescent="0.25">
      <c r="A1088" s="517" t="s">
        <v>1045</v>
      </c>
      <c r="B1088" s="517" t="s">
        <v>1045</v>
      </c>
    </row>
    <row r="1089" spans="1:2" ht="15" hidden="1" x14ac:dyDescent="0.25">
      <c r="A1089" s="517" t="s">
        <v>1046</v>
      </c>
      <c r="B1089" s="517" t="s">
        <v>1046</v>
      </c>
    </row>
    <row r="1090" spans="1:2" ht="15" hidden="1" x14ac:dyDescent="0.25">
      <c r="A1090" s="517" t="s">
        <v>1047</v>
      </c>
      <c r="B1090" s="517" t="s">
        <v>1047</v>
      </c>
    </row>
    <row r="1091" spans="1:2" ht="15" hidden="1" x14ac:dyDescent="0.25">
      <c r="A1091" s="517" t="s">
        <v>1048</v>
      </c>
      <c r="B1091" s="517" t="s">
        <v>1048</v>
      </c>
    </row>
    <row r="1092" spans="1:2" ht="15" hidden="1" x14ac:dyDescent="0.25">
      <c r="A1092" s="517" t="s">
        <v>1049</v>
      </c>
      <c r="B1092" s="517" t="s">
        <v>1049</v>
      </c>
    </row>
    <row r="1093" spans="1:2" ht="15" hidden="1" x14ac:dyDescent="0.25">
      <c r="A1093" s="517" t="s">
        <v>1050</v>
      </c>
      <c r="B1093" s="517" t="s">
        <v>1050</v>
      </c>
    </row>
    <row r="1094" spans="1:2" ht="15" hidden="1" x14ac:dyDescent="0.25">
      <c r="A1094" s="517" t="s">
        <v>1051</v>
      </c>
      <c r="B1094" s="517" t="s">
        <v>1051</v>
      </c>
    </row>
    <row r="1095" spans="1:2" ht="15" hidden="1" x14ac:dyDescent="0.25">
      <c r="A1095" s="517" t="s">
        <v>1052</v>
      </c>
      <c r="B1095" s="517" t="s">
        <v>1052</v>
      </c>
    </row>
    <row r="1096" spans="1:2" ht="15" hidden="1" x14ac:dyDescent="0.25">
      <c r="A1096" s="517" t="s">
        <v>1053</v>
      </c>
      <c r="B1096" s="517" t="s">
        <v>1053</v>
      </c>
    </row>
    <row r="1097" spans="1:2" ht="15" hidden="1" x14ac:dyDescent="0.25">
      <c r="A1097" s="517" t="s">
        <v>1054</v>
      </c>
      <c r="B1097" s="517" t="s">
        <v>1054</v>
      </c>
    </row>
    <row r="1098" spans="1:2" ht="15" hidden="1" x14ac:dyDescent="0.25">
      <c r="A1098" s="517" t="s">
        <v>1054</v>
      </c>
      <c r="B1098" s="517" t="s">
        <v>1054</v>
      </c>
    </row>
    <row r="1099" spans="1:2" ht="15" hidden="1" x14ac:dyDescent="0.25">
      <c r="A1099" s="517" t="s">
        <v>1055</v>
      </c>
      <c r="B1099" s="517" t="s">
        <v>1055</v>
      </c>
    </row>
    <row r="1100" spans="1:2" ht="15" hidden="1" x14ac:dyDescent="0.25">
      <c r="A1100" s="517" t="s">
        <v>1056</v>
      </c>
      <c r="B1100" s="517" t="s">
        <v>1056</v>
      </c>
    </row>
    <row r="1101" spans="1:2" ht="15" hidden="1" x14ac:dyDescent="0.25">
      <c r="A1101" s="517" t="s">
        <v>1057</v>
      </c>
      <c r="B1101" s="517" t="s">
        <v>1057</v>
      </c>
    </row>
    <row r="1102" spans="1:2" ht="15" hidden="1" x14ac:dyDescent="0.25">
      <c r="A1102" s="517" t="s">
        <v>1058</v>
      </c>
      <c r="B1102" s="517" t="s">
        <v>1058</v>
      </c>
    </row>
    <row r="1103" spans="1:2" ht="15" hidden="1" x14ac:dyDescent="0.25">
      <c r="A1103" s="517" t="s">
        <v>1058</v>
      </c>
      <c r="B1103" s="517" t="s">
        <v>1058</v>
      </c>
    </row>
    <row r="1104" spans="1:2" ht="15" hidden="1" x14ac:dyDescent="0.25">
      <c r="A1104" s="517" t="s">
        <v>1059</v>
      </c>
      <c r="B1104" s="517" t="s">
        <v>1059</v>
      </c>
    </row>
    <row r="1105" spans="1:2" ht="15" hidden="1" x14ac:dyDescent="0.25">
      <c r="A1105" s="517" t="s">
        <v>1060</v>
      </c>
      <c r="B1105" s="517" t="s">
        <v>1060</v>
      </c>
    </row>
    <row r="1106" spans="1:2" ht="15" hidden="1" x14ac:dyDescent="0.25">
      <c r="A1106" s="517" t="s">
        <v>1061</v>
      </c>
      <c r="B1106" s="517" t="s">
        <v>1061</v>
      </c>
    </row>
    <row r="1107" spans="1:2" ht="15" hidden="1" x14ac:dyDescent="0.25">
      <c r="A1107" s="517" t="s">
        <v>1061</v>
      </c>
      <c r="B1107" s="517" t="s">
        <v>1061</v>
      </c>
    </row>
    <row r="1108" spans="1:2" ht="15" hidden="1" x14ac:dyDescent="0.25">
      <c r="A1108" s="517" t="s">
        <v>1062</v>
      </c>
      <c r="B1108" s="517" t="s">
        <v>1062</v>
      </c>
    </row>
    <row r="1109" spans="1:2" ht="15" hidden="1" x14ac:dyDescent="0.25">
      <c r="A1109" s="517" t="s">
        <v>1062</v>
      </c>
      <c r="B1109" s="517" t="s">
        <v>1062</v>
      </c>
    </row>
    <row r="1110" spans="1:2" ht="15" hidden="1" x14ac:dyDescent="0.25">
      <c r="A1110" s="517" t="s">
        <v>1063</v>
      </c>
      <c r="B1110" s="517" t="s">
        <v>1063</v>
      </c>
    </row>
    <row r="1111" spans="1:2" ht="15" hidden="1" x14ac:dyDescent="0.25">
      <c r="A1111" s="517" t="s">
        <v>1063</v>
      </c>
      <c r="B1111" s="517" t="s">
        <v>1063</v>
      </c>
    </row>
    <row r="1112" spans="1:2" ht="15" hidden="1" x14ac:dyDescent="0.25">
      <c r="A1112" s="517" t="s">
        <v>1064</v>
      </c>
      <c r="B1112" s="517" t="s">
        <v>1064</v>
      </c>
    </row>
    <row r="1113" spans="1:2" ht="15" hidden="1" x14ac:dyDescent="0.25">
      <c r="A1113" s="517" t="s">
        <v>1065</v>
      </c>
      <c r="B1113" s="517" t="s">
        <v>1065</v>
      </c>
    </row>
    <row r="1114" spans="1:2" ht="15" hidden="1" x14ac:dyDescent="0.25">
      <c r="A1114" s="517" t="s">
        <v>1066</v>
      </c>
      <c r="B1114" s="517" t="s">
        <v>1066</v>
      </c>
    </row>
    <row r="1115" spans="1:2" ht="15" hidden="1" x14ac:dyDescent="0.25">
      <c r="A1115" s="517" t="s">
        <v>1067</v>
      </c>
      <c r="B1115" s="517" t="s">
        <v>1067</v>
      </c>
    </row>
    <row r="1116" spans="1:2" ht="15" hidden="1" x14ac:dyDescent="0.25">
      <c r="A1116" s="517" t="s">
        <v>1067</v>
      </c>
      <c r="B1116" s="517" t="s">
        <v>1067</v>
      </c>
    </row>
    <row r="1117" spans="1:2" ht="15" hidden="1" x14ac:dyDescent="0.25">
      <c r="A1117" s="517" t="s">
        <v>1068</v>
      </c>
      <c r="B1117" s="517" t="s">
        <v>1068</v>
      </c>
    </row>
    <row r="1118" spans="1:2" ht="15" hidden="1" x14ac:dyDescent="0.25">
      <c r="A1118" s="517" t="s">
        <v>1069</v>
      </c>
      <c r="B1118" s="517" t="s">
        <v>1069</v>
      </c>
    </row>
    <row r="1119" spans="1:2" ht="15" hidden="1" x14ac:dyDescent="0.25">
      <c r="A1119" s="517" t="s">
        <v>1070</v>
      </c>
      <c r="B1119" s="517" t="s">
        <v>1070</v>
      </c>
    </row>
    <row r="1120" spans="1:2" ht="15" hidden="1" x14ac:dyDescent="0.25">
      <c r="A1120" s="517" t="s">
        <v>1071</v>
      </c>
      <c r="B1120" s="517" t="s">
        <v>1071</v>
      </c>
    </row>
    <row r="1121" spans="1:2" ht="15" hidden="1" x14ac:dyDescent="0.25">
      <c r="A1121" s="517" t="s">
        <v>1072</v>
      </c>
      <c r="B1121" s="517" t="s">
        <v>1072</v>
      </c>
    </row>
    <row r="1122" spans="1:2" ht="15" hidden="1" x14ac:dyDescent="0.25">
      <c r="A1122" s="517" t="s">
        <v>1073</v>
      </c>
      <c r="B1122" s="517" t="s">
        <v>1073</v>
      </c>
    </row>
    <row r="1123" spans="1:2" ht="15" hidden="1" x14ac:dyDescent="0.25">
      <c r="A1123" s="517" t="s">
        <v>1074</v>
      </c>
      <c r="B1123" s="517" t="s">
        <v>1074</v>
      </c>
    </row>
    <row r="1124" spans="1:2" ht="15" hidden="1" x14ac:dyDescent="0.25">
      <c r="A1124" s="517" t="s">
        <v>1075</v>
      </c>
      <c r="B1124" s="517" t="s">
        <v>1075</v>
      </c>
    </row>
    <row r="1125" spans="1:2" ht="15" hidden="1" x14ac:dyDescent="0.25">
      <c r="A1125" s="517" t="s">
        <v>1076</v>
      </c>
      <c r="B1125" s="517" t="s">
        <v>1077</v>
      </c>
    </row>
    <row r="1126" spans="1:2" ht="15" hidden="1" x14ac:dyDescent="0.25">
      <c r="A1126" s="517" t="s">
        <v>1076</v>
      </c>
      <c r="B1126" s="517" t="s">
        <v>1077</v>
      </c>
    </row>
    <row r="1127" spans="1:2" ht="15" hidden="1" x14ac:dyDescent="0.25">
      <c r="A1127" s="517" t="s">
        <v>1078</v>
      </c>
      <c r="B1127" s="517" t="s">
        <v>1079</v>
      </c>
    </row>
    <row r="1128" spans="1:2" ht="15" hidden="1" x14ac:dyDescent="0.25">
      <c r="A1128" s="517" t="s">
        <v>1080</v>
      </c>
      <c r="B1128" s="517" t="s">
        <v>1081</v>
      </c>
    </row>
    <row r="1129" spans="1:2" ht="15" hidden="1" x14ac:dyDescent="0.25">
      <c r="A1129" s="517" t="s">
        <v>1082</v>
      </c>
      <c r="B1129" s="517" t="s">
        <v>1083</v>
      </c>
    </row>
    <row r="1130" spans="1:2" ht="15" hidden="1" x14ac:dyDescent="0.25">
      <c r="A1130" s="518" t="s">
        <v>1082</v>
      </c>
      <c r="B1130" s="517" t="s">
        <v>1083</v>
      </c>
    </row>
    <row r="1131" spans="1:2" ht="15" hidden="1" x14ac:dyDescent="0.25">
      <c r="A1131" s="517" t="s">
        <v>1084</v>
      </c>
      <c r="B1131" s="517" t="s">
        <v>1085</v>
      </c>
    </row>
    <row r="1132" spans="1:2" ht="15" hidden="1" x14ac:dyDescent="0.25">
      <c r="A1132" s="517" t="s">
        <v>1086</v>
      </c>
      <c r="B1132" s="517" t="s">
        <v>1087</v>
      </c>
    </row>
    <row r="1133" spans="1:2" ht="15" hidden="1" x14ac:dyDescent="0.25">
      <c r="A1133" s="517" t="s">
        <v>1086</v>
      </c>
      <c r="B1133" s="517" t="s">
        <v>1087</v>
      </c>
    </row>
    <row r="1134" spans="1:2" ht="15" hidden="1" x14ac:dyDescent="0.25">
      <c r="A1134" s="517" t="s">
        <v>631</v>
      </c>
      <c r="B1134" s="517" t="s">
        <v>632</v>
      </c>
    </row>
    <row r="1135" spans="1:2" ht="15" hidden="1" x14ac:dyDescent="0.25">
      <c r="A1135" s="517" t="s">
        <v>1088</v>
      </c>
      <c r="B1135" s="517" t="s">
        <v>1089</v>
      </c>
    </row>
    <row r="1136" spans="1:2" ht="15" hidden="1" x14ac:dyDescent="0.25">
      <c r="A1136" s="517" t="s">
        <v>1090</v>
      </c>
      <c r="B1136" s="517" t="s">
        <v>1091</v>
      </c>
    </row>
    <row r="1137" spans="1:2" ht="15" hidden="1" x14ac:dyDescent="0.25">
      <c r="A1137" s="517" t="s">
        <v>1092</v>
      </c>
      <c r="B1137" s="517" t="s">
        <v>1093</v>
      </c>
    </row>
    <row r="1138" spans="1:2" ht="15" hidden="1" x14ac:dyDescent="0.25">
      <c r="A1138" s="517" t="s">
        <v>635</v>
      </c>
      <c r="B1138" s="517" t="s">
        <v>636</v>
      </c>
    </row>
    <row r="1139" spans="1:2" ht="15" hidden="1" x14ac:dyDescent="0.25">
      <c r="A1139" s="517" t="s">
        <v>635</v>
      </c>
      <c r="B1139" s="517" t="s">
        <v>636</v>
      </c>
    </row>
    <row r="1140" spans="1:2" ht="15" hidden="1" x14ac:dyDescent="0.25">
      <c r="A1140" s="517" t="s">
        <v>635</v>
      </c>
      <c r="B1140" s="517" t="s">
        <v>636</v>
      </c>
    </row>
    <row r="1141" spans="1:2" ht="15" hidden="1" x14ac:dyDescent="0.25">
      <c r="A1141" s="517" t="s">
        <v>1094</v>
      </c>
      <c r="B1141" s="517" t="s">
        <v>1095</v>
      </c>
    </row>
    <row r="1142" spans="1:2" ht="15" hidden="1" x14ac:dyDescent="0.25">
      <c r="A1142" s="517" t="s">
        <v>1094</v>
      </c>
      <c r="B1142" s="517" t="s">
        <v>1095</v>
      </c>
    </row>
    <row r="1143" spans="1:2" ht="15" hidden="1" x14ac:dyDescent="0.25">
      <c r="A1143" s="517" t="s">
        <v>1096</v>
      </c>
      <c r="B1143" s="517" t="s">
        <v>1097</v>
      </c>
    </row>
    <row r="1144" spans="1:2" ht="15" hidden="1" x14ac:dyDescent="0.25">
      <c r="A1144" s="517" t="s">
        <v>1096</v>
      </c>
      <c r="B1144" s="517" t="s">
        <v>1097</v>
      </c>
    </row>
    <row r="1145" spans="1:2" ht="15" hidden="1" x14ac:dyDescent="0.25">
      <c r="A1145" s="517" t="s">
        <v>1098</v>
      </c>
      <c r="B1145" s="517" t="s">
        <v>1099</v>
      </c>
    </row>
    <row r="1146" spans="1:2" ht="15" hidden="1" x14ac:dyDescent="0.25">
      <c r="A1146" s="517" t="s">
        <v>1100</v>
      </c>
      <c r="B1146" s="517" t="s">
        <v>1101</v>
      </c>
    </row>
    <row r="1147" spans="1:2" ht="15" hidden="1" x14ac:dyDescent="0.25">
      <c r="A1147" s="517" t="s">
        <v>1100</v>
      </c>
      <c r="B1147" s="517" t="s">
        <v>1101</v>
      </c>
    </row>
    <row r="1148" spans="1:2" ht="15" hidden="1" x14ac:dyDescent="0.25">
      <c r="A1148" s="517" t="s">
        <v>1102</v>
      </c>
      <c r="B1148" s="517" t="s">
        <v>1103</v>
      </c>
    </row>
    <row r="1149" spans="1:2" ht="15" hidden="1" x14ac:dyDescent="0.25">
      <c r="A1149" s="517" t="s">
        <v>1102</v>
      </c>
      <c r="B1149" s="517" t="s">
        <v>1103</v>
      </c>
    </row>
    <row r="1150" spans="1:2" ht="15" hidden="1" x14ac:dyDescent="0.25">
      <c r="A1150" s="517" t="s">
        <v>1104</v>
      </c>
      <c r="B1150" s="517" t="s">
        <v>1105</v>
      </c>
    </row>
    <row r="1151" spans="1:2" ht="15" hidden="1" x14ac:dyDescent="0.25">
      <c r="A1151" s="517" t="s">
        <v>1106</v>
      </c>
      <c r="B1151" s="517" t="s">
        <v>1107</v>
      </c>
    </row>
    <row r="1152" spans="1:2" ht="15" hidden="1" x14ac:dyDescent="0.25">
      <c r="A1152" s="517" t="s">
        <v>1108</v>
      </c>
      <c r="B1152" s="517" t="s">
        <v>1109</v>
      </c>
    </row>
    <row r="1153" spans="1:2" ht="15" hidden="1" x14ac:dyDescent="0.25">
      <c r="A1153" s="517" t="s">
        <v>1110</v>
      </c>
      <c r="B1153" s="517" t="s">
        <v>1111</v>
      </c>
    </row>
    <row r="1154" spans="1:2" ht="15" hidden="1" x14ac:dyDescent="0.25">
      <c r="A1154" s="517" t="s">
        <v>681</v>
      </c>
      <c r="B1154" s="517" t="s">
        <v>682</v>
      </c>
    </row>
    <row r="1155" spans="1:2" ht="15" hidden="1" x14ac:dyDescent="0.25">
      <c r="A1155" s="517" t="s">
        <v>681</v>
      </c>
      <c r="B1155" s="517" t="s">
        <v>682</v>
      </c>
    </row>
    <row r="1156" spans="1:2" ht="15" hidden="1" x14ac:dyDescent="0.25">
      <c r="A1156" s="517" t="s">
        <v>681</v>
      </c>
      <c r="B1156" s="517" t="s">
        <v>682</v>
      </c>
    </row>
    <row r="1157" spans="1:2" ht="15" hidden="1" x14ac:dyDescent="0.25">
      <c r="A1157" s="517" t="s">
        <v>681</v>
      </c>
      <c r="B1157" s="517" t="s">
        <v>682</v>
      </c>
    </row>
    <row r="1158" spans="1:2" ht="15" hidden="1" x14ac:dyDescent="0.25">
      <c r="A1158" s="517" t="s">
        <v>681</v>
      </c>
      <c r="B1158" s="517" t="s">
        <v>682</v>
      </c>
    </row>
    <row r="1159" spans="1:2" ht="15" hidden="1" x14ac:dyDescent="0.25">
      <c r="A1159" s="517" t="s">
        <v>1112</v>
      </c>
      <c r="B1159" s="517" t="s">
        <v>1113</v>
      </c>
    </row>
    <row r="1160" spans="1:2" ht="15" hidden="1" x14ac:dyDescent="0.25">
      <c r="A1160" s="517" t="s">
        <v>1114</v>
      </c>
      <c r="B1160" s="517" t="s">
        <v>1115</v>
      </c>
    </row>
    <row r="1161" spans="1:2" ht="15" hidden="1" x14ac:dyDescent="0.25">
      <c r="A1161" s="517" t="s">
        <v>1116</v>
      </c>
      <c r="B1161" s="517" t="s">
        <v>1117</v>
      </c>
    </row>
    <row r="1162" spans="1:2" ht="15" hidden="1" x14ac:dyDescent="0.25">
      <c r="A1162" s="517" t="s">
        <v>1118</v>
      </c>
      <c r="B1162" s="517" t="s">
        <v>1119</v>
      </c>
    </row>
    <row r="1163" spans="1:2" ht="15" hidden="1" x14ac:dyDescent="0.25">
      <c r="A1163" s="517" t="s">
        <v>1120</v>
      </c>
      <c r="B1163" s="517" t="s">
        <v>1121</v>
      </c>
    </row>
    <row r="1164" spans="1:2" ht="15" hidden="1" x14ac:dyDescent="0.25">
      <c r="A1164" s="517" t="s">
        <v>1122</v>
      </c>
      <c r="B1164" s="517" t="s">
        <v>1123</v>
      </c>
    </row>
    <row r="1165" spans="1:2" ht="15" hidden="1" x14ac:dyDescent="0.25">
      <c r="A1165" s="517" t="s">
        <v>1124</v>
      </c>
      <c r="B1165" s="517" t="s">
        <v>1125</v>
      </c>
    </row>
    <row r="1166" spans="1:2" ht="15" hidden="1" x14ac:dyDescent="0.25">
      <c r="A1166" s="517" t="s">
        <v>1126</v>
      </c>
      <c r="B1166" s="517" t="s">
        <v>1127</v>
      </c>
    </row>
    <row r="1167" spans="1:2" ht="15" hidden="1" x14ac:dyDescent="0.25">
      <c r="A1167" s="517" t="s">
        <v>1128</v>
      </c>
      <c r="B1167" s="517" t="s">
        <v>1129</v>
      </c>
    </row>
    <row r="1168" spans="1:2" ht="15" hidden="1" x14ac:dyDescent="0.25">
      <c r="A1168" s="517" t="s">
        <v>697</v>
      </c>
      <c r="B1168" s="517" t="s">
        <v>698</v>
      </c>
    </row>
    <row r="1169" spans="1:2" ht="15" hidden="1" x14ac:dyDescent="0.25">
      <c r="A1169" s="517" t="s">
        <v>697</v>
      </c>
      <c r="B1169" s="517" t="s">
        <v>698</v>
      </c>
    </row>
    <row r="1170" spans="1:2" ht="15" hidden="1" x14ac:dyDescent="0.25">
      <c r="A1170" s="517" t="s">
        <v>697</v>
      </c>
      <c r="B1170" s="517" t="s">
        <v>698</v>
      </c>
    </row>
    <row r="1171" spans="1:2" ht="15" hidden="1" x14ac:dyDescent="0.25">
      <c r="A1171" s="517" t="s">
        <v>1130</v>
      </c>
      <c r="B1171" s="517" t="s">
        <v>1131</v>
      </c>
    </row>
    <row r="1172" spans="1:2" ht="15" hidden="1" x14ac:dyDescent="0.25">
      <c r="A1172" s="517" t="s">
        <v>1132</v>
      </c>
      <c r="B1172" s="517" t="s">
        <v>1133</v>
      </c>
    </row>
    <row r="1173" spans="1:2" ht="15" hidden="1" x14ac:dyDescent="0.25">
      <c r="A1173" s="517" t="s">
        <v>1134</v>
      </c>
      <c r="B1173" s="517" t="s">
        <v>1135</v>
      </c>
    </row>
    <row r="1174" spans="1:2" ht="15" hidden="1" x14ac:dyDescent="0.25">
      <c r="A1174" s="517" t="s">
        <v>1136</v>
      </c>
      <c r="B1174" s="517" t="s">
        <v>1137</v>
      </c>
    </row>
    <row r="1175" spans="1:2" ht="15" hidden="1" x14ac:dyDescent="0.25">
      <c r="A1175" s="517" t="s">
        <v>1136</v>
      </c>
      <c r="B1175" s="517" t="s">
        <v>1137</v>
      </c>
    </row>
    <row r="1176" spans="1:2" ht="15" hidden="1" x14ac:dyDescent="0.25">
      <c r="A1176" s="517" t="s">
        <v>1138</v>
      </c>
      <c r="B1176" s="517" t="s">
        <v>1139</v>
      </c>
    </row>
    <row r="1177" spans="1:2" ht="15" hidden="1" x14ac:dyDescent="0.25">
      <c r="A1177" s="517" t="s">
        <v>1140</v>
      </c>
      <c r="B1177" s="517" t="s">
        <v>1141</v>
      </c>
    </row>
    <row r="1178" spans="1:2" ht="15" hidden="1" x14ac:dyDescent="0.25">
      <c r="A1178" s="517" t="s">
        <v>1140</v>
      </c>
      <c r="B1178" s="517" t="s">
        <v>1141</v>
      </c>
    </row>
    <row r="1179" spans="1:2" ht="15" hidden="1" x14ac:dyDescent="0.25">
      <c r="A1179" s="517" t="s">
        <v>1142</v>
      </c>
      <c r="B1179" s="517" t="s">
        <v>1141</v>
      </c>
    </row>
    <row r="1180" spans="1:2" ht="15" hidden="1" x14ac:dyDescent="0.25">
      <c r="A1180" s="517" t="s">
        <v>1142</v>
      </c>
      <c r="B1180" s="517" t="s">
        <v>1141</v>
      </c>
    </row>
    <row r="1181" spans="1:2" ht="15" hidden="1" x14ac:dyDescent="0.25">
      <c r="A1181" s="517" t="s">
        <v>1143</v>
      </c>
      <c r="B1181" s="517" t="s">
        <v>1144</v>
      </c>
    </row>
    <row r="1182" spans="1:2" ht="15" hidden="1" x14ac:dyDescent="0.25">
      <c r="A1182" s="517" t="s">
        <v>1145</v>
      </c>
      <c r="B1182" s="517" t="s">
        <v>1146</v>
      </c>
    </row>
    <row r="1183" spans="1:2" ht="15" hidden="1" x14ac:dyDescent="0.25">
      <c r="A1183" s="517" t="s">
        <v>1145</v>
      </c>
      <c r="B1183" s="517" t="s">
        <v>1146</v>
      </c>
    </row>
    <row r="1184" spans="1:2" ht="15" hidden="1" x14ac:dyDescent="0.25">
      <c r="A1184" s="517" t="s">
        <v>1147</v>
      </c>
      <c r="B1184" s="517" t="s">
        <v>1148</v>
      </c>
    </row>
    <row r="1185" spans="1:2" ht="15" hidden="1" x14ac:dyDescent="0.25">
      <c r="A1185" s="517" t="s">
        <v>1149</v>
      </c>
      <c r="B1185" s="517" t="s">
        <v>1150</v>
      </c>
    </row>
    <row r="1186" spans="1:2" ht="15" hidden="1" x14ac:dyDescent="0.25">
      <c r="A1186" s="517" t="s">
        <v>721</v>
      </c>
      <c r="B1186" s="517" t="s">
        <v>722</v>
      </c>
    </row>
    <row r="1187" spans="1:2" ht="15" hidden="1" x14ac:dyDescent="0.25">
      <c r="A1187" s="517" t="s">
        <v>1151</v>
      </c>
      <c r="B1187" s="517" t="s">
        <v>1152</v>
      </c>
    </row>
    <row r="1188" spans="1:2" ht="15" hidden="1" x14ac:dyDescent="0.25">
      <c r="A1188" s="517" t="s">
        <v>1153</v>
      </c>
      <c r="B1188" s="517" t="s">
        <v>1154</v>
      </c>
    </row>
    <row r="1189" spans="1:2" ht="15" hidden="1" x14ac:dyDescent="0.25">
      <c r="A1189" s="517" t="s">
        <v>1155</v>
      </c>
      <c r="B1189" s="517" t="s">
        <v>1156</v>
      </c>
    </row>
    <row r="1190" spans="1:2" ht="15" hidden="1" x14ac:dyDescent="0.25">
      <c r="A1190" s="517" t="s">
        <v>1157</v>
      </c>
      <c r="B1190" s="517" t="s">
        <v>1158</v>
      </c>
    </row>
    <row r="1191" spans="1:2" ht="15" hidden="1" x14ac:dyDescent="0.25">
      <c r="A1191" s="517" t="s">
        <v>725</v>
      </c>
      <c r="B1191" s="517" t="s">
        <v>726</v>
      </c>
    </row>
    <row r="1192" spans="1:2" ht="15" hidden="1" x14ac:dyDescent="0.25">
      <c r="A1192" s="517" t="s">
        <v>1159</v>
      </c>
      <c r="B1192" s="517" t="s">
        <v>1160</v>
      </c>
    </row>
    <row r="1193" spans="1:2" ht="15" hidden="1" x14ac:dyDescent="0.25">
      <c r="A1193" s="517" t="s">
        <v>1159</v>
      </c>
      <c r="B1193" s="517" t="s">
        <v>1160</v>
      </c>
    </row>
    <row r="1194" spans="1:2" ht="15" hidden="1" x14ac:dyDescent="0.25">
      <c r="A1194" s="517" t="s">
        <v>1159</v>
      </c>
      <c r="B1194" s="517" t="s">
        <v>1160</v>
      </c>
    </row>
    <row r="1195" spans="1:2" ht="15" hidden="1" x14ac:dyDescent="0.25">
      <c r="A1195" s="517" t="s">
        <v>1159</v>
      </c>
      <c r="B1195" s="517" t="s">
        <v>1160</v>
      </c>
    </row>
    <row r="1196" spans="1:2" ht="15" hidden="1" x14ac:dyDescent="0.25">
      <c r="A1196" s="517" t="s">
        <v>1161</v>
      </c>
      <c r="B1196" s="517" t="s">
        <v>1162</v>
      </c>
    </row>
    <row r="1197" spans="1:2" ht="15" hidden="1" x14ac:dyDescent="0.25">
      <c r="A1197" s="517" t="s">
        <v>1161</v>
      </c>
      <c r="B1197" s="517" t="s">
        <v>1162</v>
      </c>
    </row>
    <row r="1198" spans="1:2" ht="15" hidden="1" x14ac:dyDescent="0.25">
      <c r="A1198" s="517" t="s">
        <v>1163</v>
      </c>
      <c r="B1198" s="517" t="s">
        <v>1164</v>
      </c>
    </row>
    <row r="1199" spans="1:2" ht="15" hidden="1" x14ac:dyDescent="0.25">
      <c r="A1199" s="517" t="s">
        <v>1165</v>
      </c>
      <c r="B1199" s="517" t="s">
        <v>1166</v>
      </c>
    </row>
    <row r="1200" spans="1:2" ht="15" hidden="1" x14ac:dyDescent="0.25">
      <c r="A1200" s="517" t="s">
        <v>739</v>
      </c>
      <c r="B1200" s="517" t="s">
        <v>740</v>
      </c>
    </row>
    <row r="1201" spans="1:2" ht="15" hidden="1" x14ac:dyDescent="0.25">
      <c r="A1201" s="517" t="s">
        <v>739</v>
      </c>
      <c r="B1201" s="517" t="s">
        <v>740</v>
      </c>
    </row>
    <row r="1202" spans="1:2" ht="15" hidden="1" x14ac:dyDescent="0.25">
      <c r="A1202" s="517" t="s">
        <v>739</v>
      </c>
      <c r="B1202" s="517" t="s">
        <v>740</v>
      </c>
    </row>
    <row r="1203" spans="1:2" ht="15" hidden="1" x14ac:dyDescent="0.25">
      <c r="A1203" s="517" t="s">
        <v>1167</v>
      </c>
      <c r="B1203" s="517" t="s">
        <v>1168</v>
      </c>
    </row>
    <row r="1204" spans="1:2" ht="15" hidden="1" x14ac:dyDescent="0.25">
      <c r="A1204" s="517" t="s">
        <v>1167</v>
      </c>
      <c r="B1204" s="517" t="s">
        <v>1168</v>
      </c>
    </row>
    <row r="1205" spans="1:2" ht="15" hidden="1" x14ac:dyDescent="0.25">
      <c r="A1205" s="518" t="s">
        <v>1169</v>
      </c>
      <c r="B1205" s="517" t="s">
        <v>1170</v>
      </c>
    </row>
    <row r="1206" spans="1:2" ht="15" hidden="1" x14ac:dyDescent="0.25">
      <c r="A1206" s="517" t="s">
        <v>1171</v>
      </c>
      <c r="B1206" s="517" t="s">
        <v>1172</v>
      </c>
    </row>
    <row r="1207" spans="1:2" ht="15" hidden="1" x14ac:dyDescent="0.25">
      <c r="A1207" s="517" t="s">
        <v>1173</v>
      </c>
      <c r="B1207" s="517" t="s">
        <v>1174</v>
      </c>
    </row>
    <row r="1208" spans="1:2" ht="15" hidden="1" x14ac:dyDescent="0.25">
      <c r="A1208" s="517" t="s">
        <v>1175</v>
      </c>
      <c r="B1208" s="517" t="s">
        <v>1176</v>
      </c>
    </row>
    <row r="1209" spans="1:2" ht="15" hidden="1" x14ac:dyDescent="0.25">
      <c r="A1209" s="517" t="s">
        <v>1177</v>
      </c>
      <c r="B1209" s="517" t="s">
        <v>1178</v>
      </c>
    </row>
    <row r="1210" spans="1:2" ht="15" hidden="1" x14ac:dyDescent="0.25">
      <c r="A1210" s="517" t="s">
        <v>1177</v>
      </c>
      <c r="B1210" s="517" t="s">
        <v>1178</v>
      </c>
    </row>
    <row r="1211" spans="1:2" ht="15" hidden="1" x14ac:dyDescent="0.25">
      <c r="A1211" s="517" t="s">
        <v>1179</v>
      </c>
      <c r="B1211" s="517" t="s">
        <v>1180</v>
      </c>
    </row>
    <row r="1212" spans="1:2" ht="15" hidden="1" x14ac:dyDescent="0.25">
      <c r="A1212" s="517" t="s">
        <v>1181</v>
      </c>
      <c r="B1212" s="517" t="s">
        <v>1182</v>
      </c>
    </row>
    <row r="1213" spans="1:2" ht="15" hidden="1" x14ac:dyDescent="0.25">
      <c r="A1213" s="517" t="s">
        <v>1183</v>
      </c>
      <c r="B1213" s="517" t="s">
        <v>1184</v>
      </c>
    </row>
    <row r="1214" spans="1:2" ht="15" hidden="1" x14ac:dyDescent="0.25">
      <c r="A1214" s="517" t="s">
        <v>1185</v>
      </c>
      <c r="B1214" s="517" t="s">
        <v>1186</v>
      </c>
    </row>
    <row r="1215" spans="1:2" ht="15" hidden="1" x14ac:dyDescent="0.25">
      <c r="A1215" s="517" t="s">
        <v>1187</v>
      </c>
      <c r="B1215" s="517" t="s">
        <v>1188</v>
      </c>
    </row>
    <row r="1216" spans="1:2" ht="15" hidden="1" x14ac:dyDescent="0.25">
      <c r="A1216" s="517" t="s">
        <v>1187</v>
      </c>
      <c r="B1216" s="517" t="s">
        <v>1188</v>
      </c>
    </row>
    <row r="1217" spans="1:2" ht="15" hidden="1" x14ac:dyDescent="0.25">
      <c r="A1217" s="517" t="s">
        <v>1189</v>
      </c>
      <c r="B1217" s="517" t="s">
        <v>1190</v>
      </c>
    </row>
    <row r="1218" spans="1:2" ht="15" hidden="1" x14ac:dyDescent="0.25">
      <c r="A1218" s="519" t="s">
        <v>1189</v>
      </c>
      <c r="B1218" s="519" t="s">
        <v>1191</v>
      </c>
    </row>
    <row r="1219" spans="1:2" ht="15" hidden="1" x14ac:dyDescent="0.25">
      <c r="A1219" s="517" t="s">
        <v>1192</v>
      </c>
      <c r="B1219" s="517" t="s">
        <v>1193</v>
      </c>
    </row>
    <row r="1220" spans="1:2" ht="15" hidden="1" x14ac:dyDescent="0.25">
      <c r="A1220" s="517" t="s">
        <v>1192</v>
      </c>
      <c r="B1220" s="517" t="s">
        <v>1193</v>
      </c>
    </row>
    <row r="1221" spans="1:2" ht="15" hidden="1" x14ac:dyDescent="0.25">
      <c r="A1221" s="517" t="s">
        <v>1194</v>
      </c>
      <c r="B1221" s="517" t="s">
        <v>1195</v>
      </c>
    </row>
    <row r="1222" spans="1:2" ht="15" hidden="1" x14ac:dyDescent="0.25">
      <c r="A1222" s="517" t="s">
        <v>1196</v>
      </c>
      <c r="B1222" s="517" t="s">
        <v>1197</v>
      </c>
    </row>
    <row r="1223" spans="1:2" ht="15" hidden="1" x14ac:dyDescent="0.25">
      <c r="A1223" s="517" t="s">
        <v>1198</v>
      </c>
      <c r="B1223" s="517" t="s">
        <v>1199</v>
      </c>
    </row>
    <row r="1224" spans="1:2" ht="15" hidden="1" x14ac:dyDescent="0.25">
      <c r="A1224" s="517" t="s">
        <v>1200</v>
      </c>
      <c r="B1224" s="517" t="s">
        <v>1201</v>
      </c>
    </row>
    <row r="1225" spans="1:2" ht="15" hidden="1" x14ac:dyDescent="0.25">
      <c r="A1225" s="517" t="s">
        <v>1202</v>
      </c>
      <c r="B1225" s="517" t="s">
        <v>1203</v>
      </c>
    </row>
    <row r="1226" spans="1:2" ht="15" hidden="1" x14ac:dyDescent="0.25">
      <c r="A1226" s="517" t="s">
        <v>1204</v>
      </c>
      <c r="B1226" s="517" t="s">
        <v>1205</v>
      </c>
    </row>
    <row r="1227" spans="1:2" ht="15" hidden="1" x14ac:dyDescent="0.25">
      <c r="A1227" s="517" t="s">
        <v>1206</v>
      </c>
      <c r="B1227" s="517" t="s">
        <v>1207</v>
      </c>
    </row>
    <row r="1228" spans="1:2" ht="15" hidden="1" x14ac:dyDescent="0.25">
      <c r="A1228" s="517" t="s">
        <v>1206</v>
      </c>
      <c r="B1228" s="517" t="s">
        <v>1207</v>
      </c>
    </row>
    <row r="1229" spans="1:2" ht="15" hidden="1" x14ac:dyDescent="0.25">
      <c r="A1229" s="517" t="s">
        <v>1208</v>
      </c>
      <c r="B1229" s="517" t="s">
        <v>1209</v>
      </c>
    </row>
    <row r="1230" spans="1:2" ht="15" hidden="1" x14ac:dyDescent="0.25">
      <c r="A1230" s="517" t="s">
        <v>1208</v>
      </c>
      <c r="B1230" s="517" t="s">
        <v>1209</v>
      </c>
    </row>
    <row r="1231" spans="1:2" ht="15" hidden="1" x14ac:dyDescent="0.25">
      <c r="A1231" s="517" t="s">
        <v>801</v>
      </c>
      <c r="B1231" s="517" t="s">
        <v>802</v>
      </c>
    </row>
    <row r="1232" spans="1:2" ht="15" hidden="1" x14ac:dyDescent="0.25">
      <c r="A1232" s="517" t="s">
        <v>801</v>
      </c>
      <c r="B1232" s="517" t="s">
        <v>802</v>
      </c>
    </row>
    <row r="1233" spans="1:2" ht="15" hidden="1" x14ac:dyDescent="0.25">
      <c r="A1233" s="517" t="s">
        <v>1210</v>
      </c>
      <c r="B1233" s="517" t="s">
        <v>1211</v>
      </c>
    </row>
    <row r="1234" spans="1:2" ht="15" hidden="1" x14ac:dyDescent="0.25">
      <c r="A1234" s="517" t="s">
        <v>1212</v>
      </c>
      <c r="B1234" s="517" t="s">
        <v>1213</v>
      </c>
    </row>
    <row r="1235" spans="1:2" ht="15" hidden="1" x14ac:dyDescent="0.25">
      <c r="A1235" s="517" t="s">
        <v>1212</v>
      </c>
      <c r="B1235" s="517" t="s">
        <v>1213</v>
      </c>
    </row>
    <row r="1236" spans="1:2" ht="15" hidden="1" x14ac:dyDescent="0.25">
      <c r="A1236" s="517" t="s">
        <v>1212</v>
      </c>
      <c r="B1236" s="517" t="s">
        <v>1213</v>
      </c>
    </row>
    <row r="1237" spans="1:2" ht="15" hidden="1" x14ac:dyDescent="0.25">
      <c r="A1237" s="517" t="s">
        <v>1214</v>
      </c>
      <c r="B1237" s="517" t="s">
        <v>1215</v>
      </c>
    </row>
    <row r="1238" spans="1:2" ht="15" hidden="1" x14ac:dyDescent="0.25">
      <c r="A1238" s="517" t="s">
        <v>1214</v>
      </c>
      <c r="B1238" s="517" t="s">
        <v>1215</v>
      </c>
    </row>
    <row r="1239" spans="1:2" ht="15" hidden="1" x14ac:dyDescent="0.25">
      <c r="A1239" s="517" t="s">
        <v>807</v>
      </c>
      <c r="B1239" s="517" t="s">
        <v>808</v>
      </c>
    </row>
    <row r="1240" spans="1:2" ht="15" hidden="1" x14ac:dyDescent="0.25">
      <c r="A1240" s="517" t="s">
        <v>1216</v>
      </c>
      <c r="B1240" s="517" t="s">
        <v>1217</v>
      </c>
    </row>
    <row r="1241" spans="1:2" ht="15" hidden="1" x14ac:dyDescent="0.25">
      <c r="A1241" s="517" t="s">
        <v>1218</v>
      </c>
      <c r="B1241" s="517" t="s">
        <v>1219</v>
      </c>
    </row>
    <row r="1242" spans="1:2" ht="15" hidden="1" x14ac:dyDescent="0.25">
      <c r="A1242" s="517" t="s">
        <v>1220</v>
      </c>
      <c r="B1242" s="517" t="s">
        <v>1221</v>
      </c>
    </row>
    <row r="1243" spans="1:2" ht="15" hidden="1" x14ac:dyDescent="0.25">
      <c r="A1243" s="517" t="s">
        <v>1222</v>
      </c>
      <c r="B1243" s="517" t="s">
        <v>1223</v>
      </c>
    </row>
    <row r="1244" spans="1:2" ht="15" hidden="1" x14ac:dyDescent="0.25">
      <c r="A1244" s="517" t="s">
        <v>1224</v>
      </c>
      <c r="B1244" s="517" t="s">
        <v>1225</v>
      </c>
    </row>
    <row r="1245" spans="1:2" ht="15" hidden="1" x14ac:dyDescent="0.25">
      <c r="A1245" s="517" t="s">
        <v>1226</v>
      </c>
      <c r="B1245" s="517" t="s">
        <v>830</v>
      </c>
    </row>
    <row r="1246" spans="1:2" ht="15" hidden="1" x14ac:dyDescent="0.25">
      <c r="A1246" s="517" t="s">
        <v>1227</v>
      </c>
      <c r="B1246" s="517" t="s">
        <v>1228</v>
      </c>
    </row>
    <row r="1247" spans="1:2" ht="15" hidden="1" x14ac:dyDescent="0.25">
      <c r="A1247" s="517" t="s">
        <v>1229</v>
      </c>
      <c r="B1247" s="517" t="s">
        <v>1230</v>
      </c>
    </row>
    <row r="1248" spans="1:2" ht="15" hidden="1" x14ac:dyDescent="0.25">
      <c r="A1248" s="517" t="s">
        <v>1231</v>
      </c>
      <c r="B1248" s="517" t="s">
        <v>1232</v>
      </c>
    </row>
    <row r="1249" spans="1:2" ht="15" hidden="1" x14ac:dyDescent="0.25">
      <c r="A1249" s="518" t="s">
        <v>1231</v>
      </c>
      <c r="B1249" s="517" t="s">
        <v>1232</v>
      </c>
    </row>
    <row r="1250" spans="1:2" ht="15" hidden="1" x14ac:dyDescent="0.25">
      <c r="A1250" s="517" t="s">
        <v>1233</v>
      </c>
      <c r="B1250" s="517" t="s">
        <v>1234</v>
      </c>
    </row>
    <row r="1251" spans="1:2" ht="15" hidden="1" x14ac:dyDescent="0.25">
      <c r="A1251" s="517" t="s">
        <v>1233</v>
      </c>
      <c r="B1251" s="517" t="s">
        <v>1234</v>
      </c>
    </row>
    <row r="1252" spans="1:2" ht="15" hidden="1" x14ac:dyDescent="0.25">
      <c r="A1252" s="517" t="s">
        <v>1233</v>
      </c>
      <c r="B1252" s="517" t="s">
        <v>1234</v>
      </c>
    </row>
    <row r="1253" spans="1:2" ht="15" hidden="1" x14ac:dyDescent="0.25">
      <c r="A1253" s="517" t="s">
        <v>1235</v>
      </c>
      <c r="B1253" s="517" t="s">
        <v>1236</v>
      </c>
    </row>
    <row r="1254" spans="1:2" ht="15" hidden="1" x14ac:dyDescent="0.25">
      <c r="A1254" s="517" t="s">
        <v>1237</v>
      </c>
      <c r="B1254" s="517" t="s">
        <v>1238</v>
      </c>
    </row>
    <row r="1255" spans="1:2" ht="15" hidden="1" x14ac:dyDescent="0.25">
      <c r="A1255" s="517" t="s">
        <v>1239</v>
      </c>
      <c r="B1255" s="517" t="s">
        <v>1240</v>
      </c>
    </row>
    <row r="1256" spans="1:2" ht="15" hidden="1" x14ac:dyDescent="0.25">
      <c r="A1256" s="517" t="s">
        <v>1241</v>
      </c>
      <c r="B1256" s="517" t="s">
        <v>1242</v>
      </c>
    </row>
    <row r="1257" spans="1:2" ht="15" hidden="1" x14ac:dyDescent="0.25">
      <c r="A1257" s="517" t="s">
        <v>1243</v>
      </c>
      <c r="B1257" s="517" t="s">
        <v>1244</v>
      </c>
    </row>
    <row r="1258" spans="1:2" ht="15" hidden="1" x14ac:dyDescent="0.25">
      <c r="A1258" s="517" t="s">
        <v>1245</v>
      </c>
      <c r="B1258" s="517" t="s">
        <v>1246</v>
      </c>
    </row>
    <row r="1259" spans="1:2" ht="15" hidden="1" x14ac:dyDescent="0.25">
      <c r="A1259" s="517" t="s">
        <v>1247</v>
      </c>
      <c r="B1259" s="517" t="s">
        <v>1248</v>
      </c>
    </row>
    <row r="1260" spans="1:2" ht="15" hidden="1" x14ac:dyDescent="0.25">
      <c r="A1260" s="517" t="s">
        <v>1249</v>
      </c>
      <c r="B1260" s="517" t="s">
        <v>1250</v>
      </c>
    </row>
    <row r="1261" spans="1:2" ht="15" hidden="1" x14ac:dyDescent="0.25">
      <c r="A1261" s="518" t="s">
        <v>1249</v>
      </c>
      <c r="B1261" s="517" t="s">
        <v>1250</v>
      </c>
    </row>
    <row r="1262" spans="1:2" ht="15" hidden="1" x14ac:dyDescent="0.25">
      <c r="A1262" s="517" t="s">
        <v>1249</v>
      </c>
      <c r="B1262" s="517" t="s">
        <v>1250</v>
      </c>
    </row>
    <row r="1263" spans="1:2" ht="15" hidden="1" x14ac:dyDescent="0.25">
      <c r="A1263" s="517" t="s">
        <v>1251</v>
      </c>
      <c r="B1263" s="517" t="s">
        <v>1252</v>
      </c>
    </row>
    <row r="1264" spans="1:2" ht="15" hidden="1" x14ac:dyDescent="0.25">
      <c r="A1264" s="517" t="s">
        <v>1253</v>
      </c>
      <c r="B1264" s="517" t="s">
        <v>1254</v>
      </c>
    </row>
    <row r="1265" spans="1:2" ht="15" hidden="1" x14ac:dyDescent="0.25">
      <c r="A1265" s="517" t="s">
        <v>1253</v>
      </c>
      <c r="B1265" s="517" t="s">
        <v>1254</v>
      </c>
    </row>
    <row r="1266" spans="1:2" ht="15" hidden="1" x14ac:dyDescent="0.25">
      <c r="A1266" s="517" t="s">
        <v>1255</v>
      </c>
      <c r="B1266" s="517" t="s">
        <v>1256</v>
      </c>
    </row>
    <row r="1267" spans="1:2" ht="15" hidden="1" x14ac:dyDescent="0.25">
      <c r="A1267" s="517" t="s">
        <v>1257</v>
      </c>
      <c r="B1267" s="517" t="s">
        <v>1258</v>
      </c>
    </row>
    <row r="1268" spans="1:2" ht="15" hidden="1" x14ac:dyDescent="0.25">
      <c r="A1268" s="517" t="s">
        <v>1259</v>
      </c>
      <c r="B1268" s="517" t="s">
        <v>1260</v>
      </c>
    </row>
    <row r="1269" spans="1:2" ht="15" hidden="1" x14ac:dyDescent="0.25">
      <c r="A1269" s="517" t="s">
        <v>1261</v>
      </c>
      <c r="B1269" s="517" t="s">
        <v>1262</v>
      </c>
    </row>
    <row r="1270" spans="1:2" ht="15" hidden="1" x14ac:dyDescent="0.25">
      <c r="A1270" s="517" t="s">
        <v>1263</v>
      </c>
      <c r="B1270" s="517" t="s">
        <v>1264</v>
      </c>
    </row>
    <row r="1271" spans="1:2" ht="15" hidden="1" x14ac:dyDescent="0.25">
      <c r="A1271" s="518" t="s">
        <v>1265</v>
      </c>
      <c r="B1271" s="517" t="s">
        <v>1266</v>
      </c>
    </row>
    <row r="1272" spans="1:2" ht="15" hidden="1" x14ac:dyDescent="0.25">
      <c r="A1272" s="517" t="s">
        <v>1267</v>
      </c>
      <c r="B1272" s="517" t="s">
        <v>1268</v>
      </c>
    </row>
    <row r="1273" spans="1:2" ht="15" hidden="1" x14ac:dyDescent="0.25">
      <c r="A1273" s="517" t="s">
        <v>1269</v>
      </c>
      <c r="B1273" s="517" t="s">
        <v>1270</v>
      </c>
    </row>
    <row r="1274" spans="1:2" ht="15" hidden="1" x14ac:dyDescent="0.25">
      <c r="A1274" s="517" t="s">
        <v>1271</v>
      </c>
      <c r="B1274" s="517" t="s">
        <v>1272</v>
      </c>
    </row>
    <row r="1275" spans="1:2" ht="15" hidden="1" x14ac:dyDescent="0.25">
      <c r="A1275" s="517" t="s">
        <v>220</v>
      </c>
      <c r="B1275" s="517" t="s">
        <v>321</v>
      </c>
    </row>
    <row r="1276" spans="1:2" ht="15" hidden="1" x14ac:dyDescent="0.25">
      <c r="A1276" s="517" t="s">
        <v>220</v>
      </c>
      <c r="B1276" s="517" t="s">
        <v>321</v>
      </c>
    </row>
    <row r="1277" spans="1:2" ht="15" hidden="1" x14ac:dyDescent="0.25">
      <c r="A1277" s="517" t="s">
        <v>220</v>
      </c>
      <c r="B1277" s="517" t="s">
        <v>321</v>
      </c>
    </row>
    <row r="1278" spans="1:2" ht="15" hidden="1" x14ac:dyDescent="0.25">
      <c r="A1278" s="517" t="s">
        <v>220</v>
      </c>
      <c r="B1278" s="517" t="s">
        <v>321</v>
      </c>
    </row>
    <row r="1279" spans="1:2" ht="15" hidden="1" x14ac:dyDescent="0.25">
      <c r="A1279" s="517" t="s">
        <v>220</v>
      </c>
      <c r="B1279" s="517" t="s">
        <v>321</v>
      </c>
    </row>
    <row r="1280" spans="1:2" ht="15" hidden="1" x14ac:dyDescent="0.25">
      <c r="A1280" s="517" t="s">
        <v>220</v>
      </c>
      <c r="B1280" s="517" t="s">
        <v>321</v>
      </c>
    </row>
    <row r="1281" spans="1:2" ht="15" hidden="1" x14ac:dyDescent="0.25">
      <c r="A1281" s="517" t="s">
        <v>220</v>
      </c>
      <c r="B1281" s="517" t="s">
        <v>321</v>
      </c>
    </row>
    <row r="1282" spans="1:2" ht="15" hidden="1" x14ac:dyDescent="0.25">
      <c r="A1282" s="517" t="s">
        <v>220</v>
      </c>
      <c r="B1282" s="517" t="s">
        <v>321</v>
      </c>
    </row>
    <row r="1283" spans="1:2" ht="15" hidden="1" x14ac:dyDescent="0.25">
      <c r="A1283" s="517" t="s">
        <v>191</v>
      </c>
      <c r="B1283" s="517" t="s">
        <v>323</v>
      </c>
    </row>
    <row r="1284" spans="1:2" ht="15" hidden="1" x14ac:dyDescent="0.25">
      <c r="A1284" s="517" t="s">
        <v>191</v>
      </c>
      <c r="B1284" s="517" t="s">
        <v>323</v>
      </c>
    </row>
    <row r="1285" spans="1:2" ht="15" hidden="1" x14ac:dyDescent="0.25">
      <c r="A1285" s="517" t="s">
        <v>191</v>
      </c>
      <c r="B1285" s="517" t="s">
        <v>323</v>
      </c>
    </row>
    <row r="1286" spans="1:2" ht="15" hidden="1" x14ac:dyDescent="0.25">
      <c r="A1286" s="517" t="s">
        <v>191</v>
      </c>
      <c r="B1286" s="517" t="s">
        <v>323</v>
      </c>
    </row>
    <row r="1287" spans="1:2" ht="15" hidden="1" x14ac:dyDescent="0.25">
      <c r="A1287" s="517" t="s">
        <v>191</v>
      </c>
      <c r="B1287" s="517" t="s">
        <v>323</v>
      </c>
    </row>
    <row r="1288" spans="1:2" ht="15" hidden="1" x14ac:dyDescent="0.25">
      <c r="A1288" s="517" t="s">
        <v>191</v>
      </c>
      <c r="B1288" s="517" t="s">
        <v>323</v>
      </c>
    </row>
    <row r="1289" spans="1:2" ht="15" hidden="1" x14ac:dyDescent="0.25">
      <c r="A1289" s="517" t="s">
        <v>191</v>
      </c>
      <c r="B1289" s="517" t="s">
        <v>323</v>
      </c>
    </row>
    <row r="1290" spans="1:2" ht="15" hidden="1" x14ac:dyDescent="0.25">
      <c r="A1290" s="517" t="s">
        <v>191</v>
      </c>
      <c r="B1290" s="517" t="s">
        <v>323</v>
      </c>
    </row>
    <row r="1291" spans="1:2" ht="15" hidden="1" x14ac:dyDescent="0.25">
      <c r="A1291" s="517" t="s">
        <v>191</v>
      </c>
      <c r="B1291" s="517" t="s">
        <v>323</v>
      </c>
    </row>
    <row r="1292" spans="1:2" ht="15" hidden="1" x14ac:dyDescent="0.25">
      <c r="A1292" s="517" t="s">
        <v>191</v>
      </c>
      <c r="B1292" s="517" t="s">
        <v>323</v>
      </c>
    </row>
    <row r="1293" spans="1:2" ht="15" hidden="1" x14ac:dyDescent="0.25">
      <c r="A1293" s="517" t="s">
        <v>191</v>
      </c>
      <c r="B1293" s="517" t="s">
        <v>323</v>
      </c>
    </row>
    <row r="1294" spans="1:2" ht="15" hidden="1" x14ac:dyDescent="0.25">
      <c r="A1294" s="517" t="s">
        <v>191</v>
      </c>
      <c r="B1294" s="517" t="s">
        <v>323</v>
      </c>
    </row>
    <row r="1295" spans="1:2" ht="15" hidden="1" x14ac:dyDescent="0.25">
      <c r="A1295" s="517" t="s">
        <v>191</v>
      </c>
      <c r="B1295" s="517" t="s">
        <v>323</v>
      </c>
    </row>
    <row r="1296" spans="1:2" ht="15" hidden="1" x14ac:dyDescent="0.25">
      <c r="A1296" s="517" t="s">
        <v>407</v>
      </c>
      <c r="B1296" s="517" t="s">
        <v>408</v>
      </c>
    </row>
    <row r="1297" spans="1:2" ht="15" hidden="1" x14ac:dyDescent="0.25">
      <c r="A1297" s="517" t="s">
        <v>407</v>
      </c>
      <c r="B1297" s="517" t="s">
        <v>408</v>
      </c>
    </row>
    <row r="1298" spans="1:2" ht="15" hidden="1" x14ac:dyDescent="0.25">
      <c r="A1298" s="517" t="s">
        <v>407</v>
      </c>
      <c r="B1298" s="517" t="s">
        <v>408</v>
      </c>
    </row>
    <row r="1299" spans="1:2" ht="15" hidden="1" x14ac:dyDescent="0.25">
      <c r="A1299" s="517" t="s">
        <v>407</v>
      </c>
      <c r="B1299" s="517" t="s">
        <v>408</v>
      </c>
    </row>
    <row r="1300" spans="1:2" ht="15" hidden="1" x14ac:dyDescent="0.25">
      <c r="A1300" s="517" t="s">
        <v>407</v>
      </c>
      <c r="B1300" s="517" t="s">
        <v>408</v>
      </c>
    </row>
    <row r="1301" spans="1:2" ht="15" hidden="1" x14ac:dyDescent="0.25">
      <c r="A1301" s="517" t="s">
        <v>407</v>
      </c>
      <c r="B1301" s="517" t="s">
        <v>408</v>
      </c>
    </row>
    <row r="1302" spans="1:2" ht="15" hidden="1" x14ac:dyDescent="0.25">
      <c r="A1302" s="517" t="s">
        <v>1273</v>
      </c>
      <c r="B1302" s="517" t="s">
        <v>1274</v>
      </c>
    </row>
    <row r="1303" spans="1:2" ht="15" hidden="1" x14ac:dyDescent="0.25">
      <c r="A1303" s="517" t="s">
        <v>221</v>
      </c>
      <c r="B1303" s="517" t="s">
        <v>326</v>
      </c>
    </row>
    <row r="1304" spans="1:2" ht="15" hidden="1" x14ac:dyDescent="0.25">
      <c r="A1304" s="517" t="s">
        <v>221</v>
      </c>
      <c r="B1304" s="517" t="s">
        <v>326</v>
      </c>
    </row>
    <row r="1305" spans="1:2" ht="15" hidden="1" x14ac:dyDescent="0.25">
      <c r="A1305" s="517" t="s">
        <v>194</v>
      </c>
      <c r="B1305" s="517" t="s">
        <v>327</v>
      </c>
    </row>
    <row r="1306" spans="1:2" ht="15" hidden="1" x14ac:dyDescent="0.25">
      <c r="A1306" s="517" t="s">
        <v>194</v>
      </c>
      <c r="B1306" s="517" t="s">
        <v>327</v>
      </c>
    </row>
    <row r="1307" spans="1:2" ht="15" hidden="1" x14ac:dyDescent="0.25">
      <c r="A1307" s="517" t="s">
        <v>194</v>
      </c>
      <c r="B1307" s="517" t="s">
        <v>327</v>
      </c>
    </row>
    <row r="1308" spans="1:2" ht="15" hidden="1" x14ac:dyDescent="0.25">
      <c r="A1308" s="517" t="s">
        <v>222</v>
      </c>
      <c r="B1308" s="517" t="s">
        <v>328</v>
      </c>
    </row>
    <row r="1309" spans="1:2" ht="15" hidden="1" x14ac:dyDescent="0.25">
      <c r="A1309" s="517" t="s">
        <v>222</v>
      </c>
      <c r="B1309" s="517" t="s">
        <v>328</v>
      </c>
    </row>
    <row r="1310" spans="1:2" ht="15" hidden="1" x14ac:dyDescent="0.25">
      <c r="A1310" s="517" t="s">
        <v>222</v>
      </c>
      <c r="B1310" s="517" t="s">
        <v>328</v>
      </c>
    </row>
    <row r="1311" spans="1:2" ht="15" hidden="1" x14ac:dyDescent="0.25">
      <c r="A1311" s="517" t="s">
        <v>222</v>
      </c>
      <c r="B1311" s="517" t="s">
        <v>328</v>
      </c>
    </row>
    <row r="1312" spans="1:2" ht="15" hidden="1" x14ac:dyDescent="0.25">
      <c r="A1312" s="517" t="s">
        <v>222</v>
      </c>
      <c r="B1312" s="517" t="s">
        <v>328</v>
      </c>
    </row>
    <row r="1313" spans="1:2" ht="15" hidden="1" x14ac:dyDescent="0.25">
      <c r="A1313" s="517" t="s">
        <v>195</v>
      </c>
      <c r="B1313" s="517" t="s">
        <v>329</v>
      </c>
    </row>
    <row r="1314" spans="1:2" ht="15" hidden="1" x14ac:dyDescent="0.25">
      <c r="A1314" s="517" t="s">
        <v>196</v>
      </c>
      <c r="B1314" s="517" t="s">
        <v>330</v>
      </c>
    </row>
    <row r="1315" spans="1:2" ht="15" hidden="1" x14ac:dyDescent="0.25">
      <c r="A1315" s="517" t="s">
        <v>197</v>
      </c>
      <c r="B1315" s="517" t="s">
        <v>331</v>
      </c>
    </row>
    <row r="1316" spans="1:2" ht="15" hidden="1" x14ac:dyDescent="0.25">
      <c r="A1316" s="517" t="s">
        <v>197</v>
      </c>
      <c r="B1316" s="517" t="s">
        <v>331</v>
      </c>
    </row>
    <row r="1317" spans="1:2" ht="15" hidden="1" x14ac:dyDescent="0.25">
      <c r="A1317" s="517" t="s">
        <v>197</v>
      </c>
      <c r="B1317" s="517" t="s">
        <v>331</v>
      </c>
    </row>
    <row r="1318" spans="1:2" ht="15" hidden="1" x14ac:dyDescent="0.25">
      <c r="A1318" s="517" t="s">
        <v>197</v>
      </c>
      <c r="B1318" s="517" t="s">
        <v>331</v>
      </c>
    </row>
    <row r="1319" spans="1:2" ht="15" hidden="1" x14ac:dyDescent="0.25">
      <c r="A1319" s="517" t="s">
        <v>1275</v>
      </c>
      <c r="B1319" s="517" t="s">
        <v>1276</v>
      </c>
    </row>
    <row r="1320" spans="1:2" ht="15" hidden="1" x14ac:dyDescent="0.25">
      <c r="A1320" s="517" t="s">
        <v>1277</v>
      </c>
      <c r="B1320" s="517" t="s">
        <v>1278</v>
      </c>
    </row>
    <row r="1321" spans="1:2" ht="15" hidden="1" x14ac:dyDescent="0.25">
      <c r="A1321" s="517" t="s">
        <v>1279</v>
      </c>
      <c r="B1321" s="517" t="s">
        <v>1280</v>
      </c>
    </row>
    <row r="1322" spans="1:2" ht="15" hidden="1" x14ac:dyDescent="0.25">
      <c r="A1322" s="517" t="s">
        <v>1279</v>
      </c>
      <c r="B1322" s="517" t="s">
        <v>1280</v>
      </c>
    </row>
    <row r="1323" spans="1:2" ht="15" hidden="1" x14ac:dyDescent="0.25">
      <c r="A1323" s="517" t="s">
        <v>1279</v>
      </c>
      <c r="B1323" s="517" t="s">
        <v>1280</v>
      </c>
    </row>
    <row r="1324" spans="1:2" ht="15" hidden="1" x14ac:dyDescent="0.25">
      <c r="A1324" s="517" t="s">
        <v>1279</v>
      </c>
      <c r="B1324" s="517" t="s">
        <v>1280</v>
      </c>
    </row>
    <row r="1325" spans="1:2" ht="15" hidden="1" x14ac:dyDescent="0.25">
      <c r="A1325" s="517" t="s">
        <v>199</v>
      </c>
      <c r="B1325" s="517" t="s">
        <v>334</v>
      </c>
    </row>
    <row r="1326" spans="1:2" ht="15" hidden="1" x14ac:dyDescent="0.25">
      <c r="A1326" s="517" t="s">
        <v>1281</v>
      </c>
      <c r="B1326" s="517" t="s">
        <v>1282</v>
      </c>
    </row>
    <row r="1327" spans="1:2" ht="15" hidden="1" x14ac:dyDescent="0.25">
      <c r="A1327" s="517" t="s">
        <v>1281</v>
      </c>
      <c r="B1327" s="517" t="s">
        <v>1282</v>
      </c>
    </row>
    <row r="1328" spans="1:2" ht="15" hidden="1" x14ac:dyDescent="0.25">
      <c r="A1328" s="517" t="s">
        <v>1283</v>
      </c>
      <c r="B1328" s="517" t="s">
        <v>1283</v>
      </c>
    </row>
    <row r="1329" spans="1:2" ht="15" hidden="1" x14ac:dyDescent="0.25">
      <c r="A1329" s="517" t="s">
        <v>1284</v>
      </c>
      <c r="B1329" s="517" t="s">
        <v>1284</v>
      </c>
    </row>
    <row r="1330" spans="1:2" ht="15" hidden="1" x14ac:dyDescent="0.25">
      <c r="A1330" s="517" t="s">
        <v>1285</v>
      </c>
      <c r="B1330" s="517" t="s">
        <v>1285</v>
      </c>
    </row>
    <row r="1331" spans="1:2" ht="15" hidden="1" x14ac:dyDescent="0.25">
      <c r="A1331" s="517" t="s">
        <v>1286</v>
      </c>
      <c r="B1331" s="517" t="s">
        <v>1286</v>
      </c>
    </row>
    <row r="1332" spans="1:2" ht="15" hidden="1" x14ac:dyDescent="0.25">
      <c r="A1332" s="517" t="s">
        <v>1287</v>
      </c>
      <c r="B1332" s="517" t="s">
        <v>1287</v>
      </c>
    </row>
    <row r="1333" spans="1:2" ht="15" hidden="1" x14ac:dyDescent="0.25">
      <c r="A1333" s="517" t="s">
        <v>1288</v>
      </c>
      <c r="B1333" s="517" t="s">
        <v>1288</v>
      </c>
    </row>
    <row r="1334" spans="1:2" ht="15" hidden="1" x14ac:dyDescent="0.25">
      <c r="A1334" s="517" t="s">
        <v>1289</v>
      </c>
      <c r="B1334" s="517" t="s">
        <v>1289</v>
      </c>
    </row>
    <row r="1335" spans="1:2" ht="15" hidden="1" x14ac:dyDescent="0.25">
      <c r="A1335" s="517" t="s">
        <v>1290</v>
      </c>
      <c r="B1335" s="517" t="s">
        <v>1290</v>
      </c>
    </row>
    <row r="1336" spans="1:2" ht="15" hidden="1" x14ac:dyDescent="0.25">
      <c r="A1336" s="517" t="s">
        <v>1291</v>
      </c>
      <c r="B1336" s="517" t="s">
        <v>1291</v>
      </c>
    </row>
    <row r="1337" spans="1:2" ht="15" hidden="1" x14ac:dyDescent="0.25">
      <c r="A1337" s="517" t="s">
        <v>1292</v>
      </c>
      <c r="B1337" s="517" t="s">
        <v>1292</v>
      </c>
    </row>
    <row r="1338" spans="1:2" ht="15" hidden="1" x14ac:dyDescent="0.25">
      <c r="A1338" s="517" t="s">
        <v>1293</v>
      </c>
      <c r="B1338" s="517" t="s">
        <v>1293</v>
      </c>
    </row>
    <row r="1339" spans="1:2" ht="15" hidden="1" x14ac:dyDescent="0.25">
      <c r="A1339" s="517" t="s">
        <v>1294</v>
      </c>
      <c r="B1339" s="517" t="s">
        <v>1294</v>
      </c>
    </row>
    <row r="1340" spans="1:2" ht="15" hidden="1" x14ac:dyDescent="0.25">
      <c r="A1340" s="517" t="s">
        <v>1295</v>
      </c>
      <c r="B1340" s="517" t="s">
        <v>1295</v>
      </c>
    </row>
    <row r="1341" spans="1:2" ht="15" hidden="1" x14ac:dyDescent="0.25">
      <c r="A1341" s="517" t="s">
        <v>1296</v>
      </c>
      <c r="B1341" s="517" t="s">
        <v>1296</v>
      </c>
    </row>
    <row r="1342" spans="1:2" ht="15" hidden="1" x14ac:dyDescent="0.25">
      <c r="A1342" s="517" t="s">
        <v>1297</v>
      </c>
      <c r="B1342" s="517" t="s">
        <v>1297</v>
      </c>
    </row>
    <row r="1343" spans="1:2" ht="15" hidden="1" x14ac:dyDescent="0.25">
      <c r="A1343" s="517" t="s">
        <v>1298</v>
      </c>
      <c r="B1343" s="517" t="s">
        <v>1298</v>
      </c>
    </row>
    <row r="1344" spans="1:2" ht="15" hidden="1" x14ac:dyDescent="0.25">
      <c r="A1344" s="517" t="s">
        <v>1299</v>
      </c>
      <c r="B1344" s="517" t="s">
        <v>1299</v>
      </c>
    </row>
    <row r="1345" spans="1:2" ht="15" hidden="1" x14ac:dyDescent="0.25">
      <c r="A1345" s="517" t="s">
        <v>1300</v>
      </c>
      <c r="B1345" s="517" t="s">
        <v>1300</v>
      </c>
    </row>
    <row r="1346" spans="1:2" ht="15" hidden="1" x14ac:dyDescent="0.25">
      <c r="A1346" s="517" t="s">
        <v>1301</v>
      </c>
      <c r="B1346" s="517" t="s">
        <v>1301</v>
      </c>
    </row>
    <row r="1347" spans="1:2" ht="15" hidden="1" x14ac:dyDescent="0.25">
      <c r="A1347" s="517" t="s">
        <v>1302</v>
      </c>
      <c r="B1347" s="517" t="s">
        <v>1302</v>
      </c>
    </row>
    <row r="1348" spans="1:2" ht="15" hidden="1" x14ac:dyDescent="0.25">
      <c r="A1348" s="517" t="s">
        <v>1303</v>
      </c>
      <c r="B1348" s="517" t="s">
        <v>1303</v>
      </c>
    </row>
    <row r="1349" spans="1:2" ht="15" hidden="1" x14ac:dyDescent="0.25">
      <c r="A1349" s="517" t="s">
        <v>1304</v>
      </c>
      <c r="B1349" s="517" t="s">
        <v>1304</v>
      </c>
    </row>
    <row r="1350" spans="1:2" ht="15" hidden="1" x14ac:dyDescent="0.25">
      <c r="A1350" s="517" t="s">
        <v>1305</v>
      </c>
      <c r="B1350" s="517" t="s">
        <v>1305</v>
      </c>
    </row>
    <row r="1351" spans="1:2" ht="15" hidden="1" x14ac:dyDescent="0.25">
      <c r="A1351" s="517" t="s">
        <v>1305</v>
      </c>
      <c r="B1351" s="517" t="s">
        <v>1305</v>
      </c>
    </row>
    <row r="1352" spans="1:2" ht="15" hidden="1" x14ac:dyDescent="0.25">
      <c r="A1352" s="517" t="s">
        <v>1306</v>
      </c>
      <c r="B1352" s="517" t="s">
        <v>1306</v>
      </c>
    </row>
    <row r="1353" spans="1:2" ht="15" hidden="1" x14ac:dyDescent="0.25">
      <c r="A1353" s="517" t="s">
        <v>1307</v>
      </c>
      <c r="B1353" s="517" t="s">
        <v>1307</v>
      </c>
    </row>
    <row r="1354" spans="1:2" ht="15" hidden="1" x14ac:dyDescent="0.25">
      <c r="A1354" s="517" t="s">
        <v>1308</v>
      </c>
      <c r="B1354" s="517" t="s">
        <v>1308</v>
      </c>
    </row>
    <row r="1355" spans="1:2" ht="15" hidden="1" x14ac:dyDescent="0.25">
      <c r="A1355" s="517" t="s">
        <v>1309</v>
      </c>
      <c r="B1355" s="517" t="s">
        <v>1309</v>
      </c>
    </row>
    <row r="1356" spans="1:2" ht="15" hidden="1" x14ac:dyDescent="0.25">
      <c r="A1356" s="517" t="s">
        <v>1310</v>
      </c>
      <c r="B1356" s="517" t="s">
        <v>1310</v>
      </c>
    </row>
    <row r="1357" spans="1:2" ht="15" hidden="1" x14ac:dyDescent="0.25">
      <c r="A1357" s="517" t="s">
        <v>1311</v>
      </c>
      <c r="B1357" s="517" t="s">
        <v>1311</v>
      </c>
    </row>
    <row r="1358" spans="1:2" ht="15" hidden="1" x14ac:dyDescent="0.25">
      <c r="A1358" s="517" t="s">
        <v>1312</v>
      </c>
      <c r="B1358" s="517" t="s">
        <v>1312</v>
      </c>
    </row>
    <row r="1359" spans="1:2" ht="15" hidden="1" x14ac:dyDescent="0.25">
      <c r="A1359" s="517" t="s">
        <v>1313</v>
      </c>
      <c r="B1359" s="517" t="s">
        <v>1313</v>
      </c>
    </row>
    <row r="1360" spans="1:2" ht="15" hidden="1" x14ac:dyDescent="0.25">
      <c r="A1360" s="517" t="s">
        <v>1314</v>
      </c>
      <c r="B1360" s="517" t="s">
        <v>1314</v>
      </c>
    </row>
    <row r="1361" spans="1:2" ht="15" hidden="1" x14ac:dyDescent="0.25">
      <c r="A1361" s="517" t="s">
        <v>1314</v>
      </c>
      <c r="B1361" s="517" t="s">
        <v>1314</v>
      </c>
    </row>
    <row r="1362" spans="1:2" ht="15" hidden="1" x14ac:dyDescent="0.25">
      <c r="A1362" s="517" t="s">
        <v>1315</v>
      </c>
      <c r="B1362" s="517" t="s">
        <v>1315</v>
      </c>
    </row>
    <row r="1363" spans="1:2" ht="15" hidden="1" x14ac:dyDescent="0.25">
      <c r="A1363" s="517" t="s">
        <v>1316</v>
      </c>
      <c r="B1363" s="517" t="s">
        <v>1316</v>
      </c>
    </row>
    <row r="1364" spans="1:2" ht="15" hidden="1" x14ac:dyDescent="0.25">
      <c r="A1364" s="517" t="s">
        <v>1317</v>
      </c>
      <c r="B1364" s="517" t="s">
        <v>1317</v>
      </c>
    </row>
    <row r="1365" spans="1:2" ht="15" hidden="1" x14ac:dyDescent="0.25">
      <c r="A1365" s="517" t="s">
        <v>1318</v>
      </c>
      <c r="B1365" s="517" t="s">
        <v>1318</v>
      </c>
    </row>
    <row r="1366" spans="1:2" ht="15" hidden="1" x14ac:dyDescent="0.25">
      <c r="A1366" s="517" t="s">
        <v>1319</v>
      </c>
      <c r="B1366" s="517" t="s">
        <v>1319</v>
      </c>
    </row>
    <row r="1367" spans="1:2" ht="15" hidden="1" x14ac:dyDescent="0.25">
      <c r="A1367" s="517" t="s">
        <v>1320</v>
      </c>
      <c r="B1367" s="517" t="s">
        <v>1320</v>
      </c>
    </row>
    <row r="1368" spans="1:2" ht="15" hidden="1" x14ac:dyDescent="0.25">
      <c r="A1368" s="517" t="s">
        <v>1321</v>
      </c>
      <c r="B1368" s="517" t="s">
        <v>1321</v>
      </c>
    </row>
    <row r="1369" spans="1:2" ht="15" hidden="1" x14ac:dyDescent="0.25">
      <c r="A1369" s="517" t="s">
        <v>1322</v>
      </c>
      <c r="B1369" s="517" t="s">
        <v>1322</v>
      </c>
    </row>
    <row r="1370" spans="1:2" ht="15" hidden="1" x14ac:dyDescent="0.25">
      <c r="A1370" s="517" t="s">
        <v>1323</v>
      </c>
      <c r="B1370" s="517" t="s">
        <v>1323</v>
      </c>
    </row>
    <row r="1371" spans="1:2" ht="15" hidden="1" x14ac:dyDescent="0.25">
      <c r="A1371" s="517" t="s">
        <v>1324</v>
      </c>
      <c r="B1371" s="517" t="s">
        <v>1324</v>
      </c>
    </row>
    <row r="1372" spans="1:2" ht="15" hidden="1" x14ac:dyDescent="0.25">
      <c r="A1372" s="517" t="s">
        <v>1325</v>
      </c>
      <c r="B1372" s="517" t="s">
        <v>1325</v>
      </c>
    </row>
    <row r="1373" spans="1:2" ht="15" hidden="1" x14ac:dyDescent="0.25">
      <c r="A1373" s="517" t="s">
        <v>1326</v>
      </c>
      <c r="B1373" s="517" t="s">
        <v>1326</v>
      </c>
    </row>
    <row r="1374" spans="1:2" ht="15" hidden="1" x14ac:dyDescent="0.25">
      <c r="A1374" s="517" t="s">
        <v>1327</v>
      </c>
      <c r="B1374" s="517" t="s">
        <v>1327</v>
      </c>
    </row>
    <row r="1375" spans="1:2" ht="15" hidden="1" x14ac:dyDescent="0.25">
      <c r="A1375" s="517" t="s">
        <v>1328</v>
      </c>
      <c r="B1375" s="517" t="s">
        <v>1328</v>
      </c>
    </row>
    <row r="1376" spans="1:2" ht="15" hidden="1" x14ac:dyDescent="0.25">
      <c r="A1376" s="517" t="s">
        <v>1329</v>
      </c>
      <c r="B1376" s="517" t="s">
        <v>1329</v>
      </c>
    </row>
    <row r="1377" spans="1:2" ht="15" hidden="1" x14ac:dyDescent="0.25">
      <c r="A1377" s="517" t="s">
        <v>1330</v>
      </c>
      <c r="B1377" s="517" t="s">
        <v>1330</v>
      </c>
    </row>
    <row r="1378" spans="1:2" ht="15" hidden="1" x14ac:dyDescent="0.25">
      <c r="A1378" s="517" t="s">
        <v>1331</v>
      </c>
      <c r="B1378" s="517" t="s">
        <v>1331</v>
      </c>
    </row>
    <row r="1379" spans="1:2" ht="15" hidden="1" x14ac:dyDescent="0.25">
      <c r="A1379" s="517" t="s">
        <v>1332</v>
      </c>
      <c r="B1379" s="517" t="s">
        <v>1332</v>
      </c>
    </row>
    <row r="1380" spans="1:2" ht="15" hidden="1" x14ac:dyDescent="0.25">
      <c r="A1380" s="517" t="s">
        <v>1332</v>
      </c>
      <c r="B1380" s="517" t="s">
        <v>1332</v>
      </c>
    </row>
    <row r="1381" spans="1:2" ht="15" hidden="1" x14ac:dyDescent="0.25">
      <c r="A1381" s="517" t="s">
        <v>1333</v>
      </c>
      <c r="B1381" s="517" t="s">
        <v>1333</v>
      </c>
    </row>
    <row r="1382" spans="1:2" ht="15" hidden="1" x14ac:dyDescent="0.25">
      <c r="A1382" s="517" t="s">
        <v>1334</v>
      </c>
      <c r="B1382" s="517" t="s">
        <v>1334</v>
      </c>
    </row>
    <row r="1383" spans="1:2" ht="15" hidden="1" x14ac:dyDescent="0.25">
      <c r="A1383" s="517" t="s">
        <v>1335</v>
      </c>
      <c r="B1383" s="517" t="s">
        <v>1335</v>
      </c>
    </row>
    <row r="1384" spans="1:2" ht="15" hidden="1" x14ac:dyDescent="0.25">
      <c r="A1384" s="517" t="s">
        <v>1336</v>
      </c>
      <c r="B1384" s="517" t="s">
        <v>1336</v>
      </c>
    </row>
    <row r="1385" spans="1:2" ht="15" hidden="1" x14ac:dyDescent="0.25">
      <c r="A1385" s="517" t="s">
        <v>1336</v>
      </c>
      <c r="B1385" s="517" t="s">
        <v>1336</v>
      </c>
    </row>
    <row r="1386" spans="1:2" ht="15" hidden="1" x14ac:dyDescent="0.25">
      <c r="A1386" s="517" t="s">
        <v>1337</v>
      </c>
      <c r="B1386" s="517" t="s">
        <v>1337</v>
      </c>
    </row>
    <row r="1387" spans="1:2" ht="15" hidden="1" x14ac:dyDescent="0.25">
      <c r="A1387" s="517" t="s">
        <v>1338</v>
      </c>
      <c r="B1387" s="517" t="s">
        <v>1338</v>
      </c>
    </row>
    <row r="1388" spans="1:2" ht="15" hidden="1" x14ac:dyDescent="0.25">
      <c r="A1388" s="517" t="s">
        <v>1338</v>
      </c>
      <c r="B1388" s="517" t="s">
        <v>1338</v>
      </c>
    </row>
    <row r="1389" spans="1:2" ht="15" hidden="1" x14ac:dyDescent="0.25">
      <c r="A1389" s="517" t="s">
        <v>1339</v>
      </c>
      <c r="B1389" s="517" t="s">
        <v>1339</v>
      </c>
    </row>
    <row r="1390" spans="1:2" ht="15" hidden="1" x14ac:dyDescent="0.25">
      <c r="A1390" s="517" t="s">
        <v>1340</v>
      </c>
      <c r="B1390" s="517" t="s">
        <v>1340</v>
      </c>
    </row>
    <row r="1391" spans="1:2" ht="15" hidden="1" x14ac:dyDescent="0.25">
      <c r="A1391" s="517" t="s">
        <v>1341</v>
      </c>
      <c r="B1391" s="517" t="s">
        <v>1341</v>
      </c>
    </row>
    <row r="1392" spans="1:2" ht="15" hidden="1" x14ac:dyDescent="0.25">
      <c r="A1392" s="517" t="s">
        <v>1341</v>
      </c>
      <c r="B1392" s="517" t="s">
        <v>1341</v>
      </c>
    </row>
    <row r="1393" spans="1:2" ht="15" hidden="1" x14ac:dyDescent="0.25">
      <c r="A1393" s="517" t="s">
        <v>1342</v>
      </c>
      <c r="B1393" s="517" t="s">
        <v>1342</v>
      </c>
    </row>
    <row r="1394" spans="1:2" ht="15" hidden="1" x14ac:dyDescent="0.25">
      <c r="A1394" s="517" t="s">
        <v>1343</v>
      </c>
      <c r="B1394" s="517" t="s">
        <v>1343</v>
      </c>
    </row>
    <row r="1395" spans="1:2" ht="15" hidden="1" x14ac:dyDescent="0.25">
      <c r="A1395" s="517" t="s">
        <v>1344</v>
      </c>
      <c r="B1395" s="517" t="s">
        <v>1344</v>
      </c>
    </row>
    <row r="1396" spans="1:2" ht="15" hidden="1" x14ac:dyDescent="0.25">
      <c r="A1396" s="517" t="s">
        <v>1345</v>
      </c>
      <c r="B1396" s="517" t="s">
        <v>1345</v>
      </c>
    </row>
    <row r="1397" spans="1:2" ht="15" hidden="1" x14ac:dyDescent="0.25">
      <c r="A1397" s="517" t="s">
        <v>1346</v>
      </c>
      <c r="B1397" s="517" t="s">
        <v>1346</v>
      </c>
    </row>
    <row r="1398" spans="1:2" ht="15" hidden="1" x14ac:dyDescent="0.25">
      <c r="A1398" s="517" t="s">
        <v>1347</v>
      </c>
      <c r="B1398" s="517" t="s">
        <v>1347</v>
      </c>
    </row>
    <row r="1399" spans="1:2" ht="15" hidden="1" x14ac:dyDescent="0.25">
      <c r="A1399" s="517" t="s">
        <v>1348</v>
      </c>
      <c r="B1399" s="517" t="s">
        <v>1348</v>
      </c>
    </row>
    <row r="1400" spans="1:2" ht="15" hidden="1" x14ac:dyDescent="0.25">
      <c r="A1400" s="517" t="s">
        <v>1349</v>
      </c>
      <c r="B1400" s="517" t="s">
        <v>1349</v>
      </c>
    </row>
    <row r="1401" spans="1:2" ht="15" hidden="1" x14ac:dyDescent="0.25">
      <c r="A1401" s="517" t="s">
        <v>1350</v>
      </c>
      <c r="B1401" s="517" t="s">
        <v>1350</v>
      </c>
    </row>
    <row r="1402" spans="1:2" ht="15" hidden="1" x14ac:dyDescent="0.25">
      <c r="A1402" s="517" t="s">
        <v>1351</v>
      </c>
      <c r="B1402" s="517" t="s">
        <v>1351</v>
      </c>
    </row>
    <row r="1403" spans="1:2" ht="15" hidden="1" x14ac:dyDescent="0.25">
      <c r="A1403" s="517" t="s">
        <v>1352</v>
      </c>
      <c r="B1403" s="517" t="s">
        <v>1352</v>
      </c>
    </row>
    <row r="1404" spans="1:2" ht="15" hidden="1" x14ac:dyDescent="0.25">
      <c r="A1404" s="517" t="s">
        <v>1353</v>
      </c>
      <c r="B1404" s="517" t="s">
        <v>1353</v>
      </c>
    </row>
    <row r="1405" spans="1:2" ht="15" hidden="1" x14ac:dyDescent="0.25">
      <c r="A1405" s="517" t="s">
        <v>1354</v>
      </c>
      <c r="B1405" s="517" t="s">
        <v>1354</v>
      </c>
    </row>
    <row r="1406" spans="1:2" ht="15" hidden="1" x14ac:dyDescent="0.25">
      <c r="A1406" s="517" t="s">
        <v>1355</v>
      </c>
      <c r="B1406" s="517" t="s">
        <v>1355</v>
      </c>
    </row>
    <row r="1407" spans="1:2" ht="15" hidden="1" x14ac:dyDescent="0.25">
      <c r="A1407" s="517" t="s">
        <v>1356</v>
      </c>
      <c r="B1407" s="517" t="s">
        <v>1356</v>
      </c>
    </row>
    <row r="1408" spans="1:2" ht="15" hidden="1" x14ac:dyDescent="0.25">
      <c r="A1408" s="517" t="s">
        <v>1357</v>
      </c>
      <c r="B1408" s="517" t="s">
        <v>1357</v>
      </c>
    </row>
    <row r="1409" spans="1:2" ht="15" hidden="1" x14ac:dyDescent="0.25">
      <c r="A1409" s="517" t="s">
        <v>1357</v>
      </c>
      <c r="B1409" s="517" t="s">
        <v>1357</v>
      </c>
    </row>
    <row r="1410" spans="1:2" ht="15" hidden="1" x14ac:dyDescent="0.25">
      <c r="A1410" s="517" t="s">
        <v>1358</v>
      </c>
      <c r="B1410" s="517" t="s">
        <v>1358</v>
      </c>
    </row>
    <row r="1411" spans="1:2" ht="15" hidden="1" x14ac:dyDescent="0.25">
      <c r="A1411" s="517" t="s">
        <v>1359</v>
      </c>
      <c r="B1411" s="517" t="s">
        <v>1359</v>
      </c>
    </row>
    <row r="1412" spans="1:2" ht="15" hidden="1" x14ac:dyDescent="0.25">
      <c r="A1412" s="517" t="s">
        <v>1360</v>
      </c>
      <c r="B1412" s="517" t="s">
        <v>1360</v>
      </c>
    </row>
    <row r="1413" spans="1:2" ht="15" hidden="1" x14ac:dyDescent="0.25">
      <c r="A1413" s="517" t="s">
        <v>1361</v>
      </c>
      <c r="B1413" s="517" t="s">
        <v>1361</v>
      </c>
    </row>
    <row r="1414" spans="1:2" ht="15" hidden="1" x14ac:dyDescent="0.25">
      <c r="A1414" s="517" t="s">
        <v>1362</v>
      </c>
      <c r="B1414" s="517" t="s">
        <v>1362</v>
      </c>
    </row>
    <row r="1415" spans="1:2" ht="15" hidden="1" x14ac:dyDescent="0.25">
      <c r="A1415" s="517" t="s">
        <v>1363</v>
      </c>
      <c r="B1415" s="517" t="s">
        <v>1363</v>
      </c>
    </row>
    <row r="1416" spans="1:2" ht="15" hidden="1" x14ac:dyDescent="0.25">
      <c r="A1416" s="517" t="s">
        <v>1364</v>
      </c>
      <c r="B1416" s="517" t="s">
        <v>1365</v>
      </c>
    </row>
    <row r="1417" spans="1:2" ht="15" hidden="1" x14ac:dyDescent="0.25">
      <c r="A1417" s="517" t="s">
        <v>1366</v>
      </c>
      <c r="B1417" s="517" t="s">
        <v>1367</v>
      </c>
    </row>
    <row r="1418" spans="1:2" ht="15" hidden="1" x14ac:dyDescent="0.25">
      <c r="A1418" s="517" t="s">
        <v>1368</v>
      </c>
      <c r="B1418" s="517" t="s">
        <v>1352</v>
      </c>
    </row>
    <row r="1419" spans="1:2" ht="15" hidden="1" x14ac:dyDescent="0.25">
      <c r="A1419" s="517" t="s">
        <v>1369</v>
      </c>
      <c r="B1419" s="517" t="s">
        <v>1370</v>
      </c>
    </row>
    <row r="1420" spans="1:2" ht="15" hidden="1" x14ac:dyDescent="0.25">
      <c r="A1420" s="517" t="s">
        <v>1371</v>
      </c>
      <c r="B1420" s="517" t="s">
        <v>1372</v>
      </c>
    </row>
    <row r="1421" spans="1:2" ht="15" hidden="1" x14ac:dyDescent="0.25">
      <c r="A1421" s="517" t="s">
        <v>1373</v>
      </c>
      <c r="B1421" s="517" t="s">
        <v>1374</v>
      </c>
    </row>
    <row r="1422" spans="1:2" ht="15" hidden="1" x14ac:dyDescent="0.25">
      <c r="A1422" s="517" t="s">
        <v>1373</v>
      </c>
      <c r="B1422" s="517" t="s">
        <v>1374</v>
      </c>
    </row>
    <row r="1423" spans="1:2" ht="15" hidden="1" x14ac:dyDescent="0.25">
      <c r="A1423" s="517" t="s">
        <v>1373</v>
      </c>
      <c r="B1423" s="517" t="s">
        <v>1374</v>
      </c>
    </row>
    <row r="1424" spans="1:2" ht="15" hidden="1" x14ac:dyDescent="0.25">
      <c r="A1424" s="517" t="s">
        <v>1375</v>
      </c>
      <c r="B1424" s="517" t="s">
        <v>1376</v>
      </c>
    </row>
    <row r="1425" spans="1:2" ht="15" hidden="1" x14ac:dyDescent="0.25">
      <c r="A1425" s="517" t="s">
        <v>1377</v>
      </c>
      <c r="B1425" s="517" t="s">
        <v>1378</v>
      </c>
    </row>
    <row r="1426" spans="1:2" ht="15" hidden="1" x14ac:dyDescent="0.25">
      <c r="A1426" s="517" t="s">
        <v>1379</v>
      </c>
      <c r="B1426" s="517" t="s">
        <v>1380</v>
      </c>
    </row>
    <row r="1427" spans="1:2" ht="15" hidden="1" x14ac:dyDescent="0.25">
      <c r="A1427" s="517" t="s">
        <v>216</v>
      </c>
      <c r="B1427" s="517" t="s">
        <v>364</v>
      </c>
    </row>
    <row r="1428" spans="1:2" ht="15" hidden="1" x14ac:dyDescent="0.25">
      <c r="A1428" s="517" t="s">
        <v>1381</v>
      </c>
      <c r="B1428" s="517" t="s">
        <v>1382</v>
      </c>
    </row>
    <row r="1429" spans="1:2" ht="15" hidden="1" x14ac:dyDescent="0.25">
      <c r="A1429" s="517" t="s">
        <v>1383</v>
      </c>
      <c r="B1429" s="517" t="s">
        <v>1384</v>
      </c>
    </row>
    <row r="1430" spans="1:2" ht="15" hidden="1" x14ac:dyDescent="0.25">
      <c r="A1430" s="517" t="s">
        <v>1385</v>
      </c>
      <c r="B1430" s="517" t="s">
        <v>1386</v>
      </c>
    </row>
    <row r="1431" spans="1:2" ht="15" hidden="1" x14ac:dyDescent="0.25">
      <c r="A1431" s="519" t="s">
        <v>1387</v>
      </c>
      <c r="B1431" s="519" t="s">
        <v>1388</v>
      </c>
    </row>
    <row r="1432" spans="1:2" ht="15" hidden="1" x14ac:dyDescent="0.25">
      <c r="A1432" s="517" t="s">
        <v>1389</v>
      </c>
      <c r="B1432" s="517" t="s">
        <v>1390</v>
      </c>
    </row>
    <row r="1433" spans="1:2" ht="15" hidden="1" x14ac:dyDescent="0.25">
      <c r="A1433" s="517" t="s">
        <v>1389</v>
      </c>
      <c r="B1433" s="517" t="s">
        <v>1390</v>
      </c>
    </row>
    <row r="1434" spans="1:2" ht="15" hidden="1" x14ac:dyDescent="0.25">
      <c r="A1434" s="517" t="s">
        <v>1389</v>
      </c>
      <c r="B1434" s="517" t="s">
        <v>1390</v>
      </c>
    </row>
    <row r="1435" spans="1:2" ht="15" hidden="1" x14ac:dyDescent="0.25">
      <c r="A1435" s="517" t="s">
        <v>1391</v>
      </c>
      <c r="B1435" s="517" t="s">
        <v>1392</v>
      </c>
    </row>
    <row r="1436" spans="1:2" ht="15" hidden="1" x14ac:dyDescent="0.25">
      <c r="A1436" s="517" t="s">
        <v>1393</v>
      </c>
      <c r="B1436" s="517" t="s">
        <v>1394</v>
      </c>
    </row>
    <row r="1437" spans="1:2" ht="15" hidden="1" x14ac:dyDescent="0.25">
      <c r="A1437" s="517" t="s">
        <v>1393</v>
      </c>
      <c r="B1437" s="517" t="s">
        <v>1394</v>
      </c>
    </row>
    <row r="1438" spans="1:2" ht="15" hidden="1" x14ac:dyDescent="0.25">
      <c r="A1438" s="519" t="s">
        <v>1395</v>
      </c>
      <c r="B1438" s="517" t="s">
        <v>1396</v>
      </c>
    </row>
    <row r="1439" spans="1:2" ht="15" hidden="1" x14ac:dyDescent="0.25">
      <c r="A1439" s="517" t="s">
        <v>1397</v>
      </c>
      <c r="B1439" s="517" t="s">
        <v>1398</v>
      </c>
    </row>
    <row r="1440" spans="1:2" ht="15" hidden="1" x14ac:dyDescent="0.25">
      <c r="A1440" s="517" t="s">
        <v>1399</v>
      </c>
      <c r="B1440" s="517" t="s">
        <v>1400</v>
      </c>
    </row>
    <row r="1441" spans="1:2" ht="15" hidden="1" x14ac:dyDescent="0.25">
      <c r="A1441" s="517" t="s">
        <v>1401</v>
      </c>
      <c r="B1441" s="517" t="s">
        <v>1402</v>
      </c>
    </row>
    <row r="1442" spans="1:2" ht="15" hidden="1" x14ac:dyDescent="0.25">
      <c r="A1442" s="517" t="s">
        <v>1403</v>
      </c>
      <c r="B1442" s="517" t="s">
        <v>1404</v>
      </c>
    </row>
    <row r="1443" spans="1:2" ht="15" hidden="1" x14ac:dyDescent="0.25">
      <c r="A1443" s="517" t="s">
        <v>1403</v>
      </c>
      <c r="B1443" s="517" t="s">
        <v>1404</v>
      </c>
    </row>
    <row r="1444" spans="1:2" ht="15" hidden="1" x14ac:dyDescent="0.25">
      <c r="A1444" s="517" t="s">
        <v>1405</v>
      </c>
      <c r="B1444" s="517" t="s">
        <v>1406</v>
      </c>
    </row>
    <row r="1445" spans="1:2" ht="15" hidden="1" x14ac:dyDescent="0.25">
      <c r="A1445" s="517" t="s">
        <v>1405</v>
      </c>
      <c r="B1445" s="517" t="s">
        <v>1406</v>
      </c>
    </row>
    <row r="1446" spans="1:2" ht="15" hidden="1" x14ac:dyDescent="0.25">
      <c r="A1446" s="517" t="s">
        <v>1407</v>
      </c>
      <c r="B1446" s="517" t="s">
        <v>1408</v>
      </c>
    </row>
    <row r="1447" spans="1:2" ht="15" hidden="1" x14ac:dyDescent="0.25">
      <c r="A1447" s="517" t="s">
        <v>1407</v>
      </c>
      <c r="B1447" s="517" t="s">
        <v>1408</v>
      </c>
    </row>
    <row r="1448" spans="1:2" ht="15" hidden="1" x14ac:dyDescent="0.25">
      <c r="A1448" s="517" t="s">
        <v>1409</v>
      </c>
      <c r="B1448" s="517" t="s">
        <v>1410</v>
      </c>
    </row>
    <row r="1449" spans="1:2" ht="15" hidden="1" x14ac:dyDescent="0.25">
      <c r="A1449" s="517" t="s">
        <v>1411</v>
      </c>
      <c r="B1449" s="517" t="s">
        <v>1412</v>
      </c>
    </row>
    <row r="1450" spans="1:2" ht="15" hidden="1" x14ac:dyDescent="0.25">
      <c r="A1450" s="517" t="s">
        <v>1413</v>
      </c>
      <c r="B1450" s="517" t="s">
        <v>1414</v>
      </c>
    </row>
    <row r="1451" spans="1:2" ht="15" hidden="1" x14ac:dyDescent="0.25">
      <c r="A1451" s="517" t="s">
        <v>1413</v>
      </c>
      <c r="B1451" s="517" t="s">
        <v>1414</v>
      </c>
    </row>
    <row r="1452" spans="1:2" ht="15" hidden="1" x14ac:dyDescent="0.25">
      <c r="A1452" s="517" t="s">
        <v>1415</v>
      </c>
      <c r="B1452" s="517" t="s">
        <v>1416</v>
      </c>
    </row>
    <row r="1453" spans="1:2" ht="15" hidden="1" x14ac:dyDescent="0.25">
      <c r="A1453" s="517" t="s">
        <v>1417</v>
      </c>
      <c r="B1453" s="517" t="s">
        <v>1418</v>
      </c>
    </row>
    <row r="1454" spans="1:2" ht="15" hidden="1" x14ac:dyDescent="0.25">
      <c r="A1454" s="517" t="s">
        <v>1419</v>
      </c>
      <c r="B1454" s="517" t="s">
        <v>1420</v>
      </c>
    </row>
    <row r="1455" spans="1:2" ht="15" hidden="1" x14ac:dyDescent="0.25">
      <c r="A1455" s="517" t="s">
        <v>1421</v>
      </c>
      <c r="B1455" s="517" t="s">
        <v>1422</v>
      </c>
    </row>
    <row r="1456" spans="1:2" ht="15" hidden="1" x14ac:dyDescent="0.25">
      <c r="A1456" s="517" t="s">
        <v>1423</v>
      </c>
      <c r="B1456" s="517" t="s">
        <v>1424</v>
      </c>
    </row>
    <row r="1457" spans="1:2" ht="15" hidden="1" x14ac:dyDescent="0.25">
      <c r="A1457" s="517" t="s">
        <v>1423</v>
      </c>
      <c r="B1457" s="517" t="s">
        <v>1424</v>
      </c>
    </row>
    <row r="1458" spans="1:2" ht="15" hidden="1" x14ac:dyDescent="0.25">
      <c r="A1458" s="517" t="s">
        <v>1425</v>
      </c>
      <c r="B1458" s="517" t="s">
        <v>1426</v>
      </c>
    </row>
    <row r="1459" spans="1:2" ht="15" hidden="1" x14ac:dyDescent="0.25">
      <c r="A1459" s="517" t="s">
        <v>1427</v>
      </c>
      <c r="B1459" s="517" t="s">
        <v>1428</v>
      </c>
    </row>
    <row r="1460" spans="1:2" ht="15" hidden="1" x14ac:dyDescent="0.25">
      <c r="A1460" s="519" t="s">
        <v>1429</v>
      </c>
      <c r="B1460" s="517" t="s">
        <v>1430</v>
      </c>
    </row>
    <row r="1461" spans="1:2" ht="15" hidden="1" x14ac:dyDescent="0.25">
      <c r="A1461" s="517" t="s">
        <v>1431</v>
      </c>
      <c r="B1461" s="517" t="s">
        <v>1432</v>
      </c>
    </row>
    <row r="1462" spans="1:2" ht="15" hidden="1" x14ac:dyDescent="0.25">
      <c r="A1462" s="517" t="s">
        <v>1433</v>
      </c>
      <c r="B1462" s="517" t="s">
        <v>1335</v>
      </c>
    </row>
    <row r="1463" spans="1:2" ht="15" hidden="1" x14ac:dyDescent="0.25">
      <c r="A1463" s="517" t="s">
        <v>394</v>
      </c>
      <c r="B1463" s="517" t="s">
        <v>395</v>
      </c>
    </row>
    <row r="1464" spans="1:2" ht="15" hidden="1" x14ac:dyDescent="0.25">
      <c r="A1464" s="517" t="s">
        <v>394</v>
      </c>
      <c r="B1464" s="517" t="s">
        <v>395</v>
      </c>
    </row>
    <row r="1465" spans="1:2" ht="15" hidden="1" x14ac:dyDescent="0.25">
      <c r="A1465" s="517" t="s">
        <v>1434</v>
      </c>
      <c r="B1465" s="517" t="s">
        <v>1435</v>
      </c>
    </row>
    <row r="1466" spans="1:2" ht="15" hidden="1" x14ac:dyDescent="0.25">
      <c r="A1466" s="517" t="s">
        <v>1436</v>
      </c>
      <c r="B1466" s="517" t="s">
        <v>1437</v>
      </c>
    </row>
    <row r="1467" spans="1:2" ht="15" hidden="1" x14ac:dyDescent="0.25">
      <c r="A1467" s="517" t="s">
        <v>1438</v>
      </c>
      <c r="B1467" s="517" t="s">
        <v>1439</v>
      </c>
    </row>
    <row r="1468" spans="1:2" ht="15" hidden="1" x14ac:dyDescent="0.25">
      <c r="A1468" s="517" t="s">
        <v>1438</v>
      </c>
      <c r="B1468" s="517" t="s">
        <v>1439</v>
      </c>
    </row>
    <row r="1469" spans="1:2" ht="15" hidden="1" x14ac:dyDescent="0.25">
      <c r="A1469" s="517" t="s">
        <v>1440</v>
      </c>
      <c r="B1469" s="517" t="s">
        <v>1441</v>
      </c>
    </row>
    <row r="1470" spans="1:2" ht="15" hidden="1" x14ac:dyDescent="0.25">
      <c r="A1470" s="517" t="s">
        <v>1442</v>
      </c>
      <c r="B1470" s="517" t="s">
        <v>800</v>
      </c>
    </row>
    <row r="1471" spans="1:2" ht="15" hidden="1" x14ac:dyDescent="0.25">
      <c r="A1471" s="517" t="s">
        <v>1443</v>
      </c>
      <c r="B1471" s="517" t="s">
        <v>1444</v>
      </c>
    </row>
    <row r="1472" spans="1:2" ht="15" hidden="1" x14ac:dyDescent="0.25">
      <c r="A1472" s="517" t="s">
        <v>1445</v>
      </c>
      <c r="B1472" s="517" t="s">
        <v>1446</v>
      </c>
    </row>
    <row r="1473" spans="1:2" ht="15" hidden="1" x14ac:dyDescent="0.25">
      <c r="A1473" s="517" t="s">
        <v>1447</v>
      </c>
      <c r="B1473" s="517" t="s">
        <v>1448</v>
      </c>
    </row>
    <row r="1474" spans="1:2" ht="15" hidden="1" x14ac:dyDescent="0.25">
      <c r="A1474" s="517" t="s">
        <v>1449</v>
      </c>
      <c r="B1474" s="517" t="s">
        <v>1450</v>
      </c>
    </row>
    <row r="1475" spans="1:2" ht="15" hidden="1" x14ac:dyDescent="0.25">
      <c r="A1475" s="517" t="s">
        <v>1451</v>
      </c>
      <c r="B1475" s="517" t="s">
        <v>1452</v>
      </c>
    </row>
    <row r="1476" spans="1:2" ht="15" hidden="1" x14ac:dyDescent="0.25">
      <c r="A1476" s="517" t="s">
        <v>1453</v>
      </c>
      <c r="B1476" s="517" t="s">
        <v>1454</v>
      </c>
    </row>
    <row r="1477" spans="1:2" ht="15" hidden="1" x14ac:dyDescent="0.25">
      <c r="A1477" s="517" t="s">
        <v>1453</v>
      </c>
      <c r="B1477" s="517" t="s">
        <v>1454</v>
      </c>
    </row>
    <row r="1478" spans="1:2" ht="15" hidden="1" x14ac:dyDescent="0.25">
      <c r="A1478" s="517" t="s">
        <v>1455</v>
      </c>
      <c r="B1478" s="517" t="s">
        <v>1456</v>
      </c>
    </row>
    <row r="1479" spans="1:2" ht="15" hidden="1" x14ac:dyDescent="0.25">
      <c r="A1479" s="517" t="s">
        <v>1457</v>
      </c>
      <c r="B1479" s="517" t="s">
        <v>1458</v>
      </c>
    </row>
    <row r="1480" spans="1:2" ht="15" hidden="1" x14ac:dyDescent="0.25">
      <c r="A1480" s="517" t="s">
        <v>1459</v>
      </c>
      <c r="B1480" s="517" t="s">
        <v>1460</v>
      </c>
    </row>
    <row r="1481" spans="1:2" ht="15" hidden="1" x14ac:dyDescent="0.25">
      <c r="A1481" s="517" t="s">
        <v>1461</v>
      </c>
      <c r="B1481" s="517" t="s">
        <v>1462</v>
      </c>
    </row>
    <row r="1482" spans="1:2" ht="15" hidden="1" x14ac:dyDescent="0.25">
      <c r="A1482" s="517" t="s">
        <v>1461</v>
      </c>
      <c r="B1482" s="517" t="s">
        <v>1462</v>
      </c>
    </row>
    <row r="1483" spans="1:2" ht="15" hidden="1" x14ac:dyDescent="0.25">
      <c r="A1483" s="517" t="s">
        <v>1461</v>
      </c>
      <c r="B1483" s="517" t="s">
        <v>1462</v>
      </c>
    </row>
    <row r="1484" spans="1:2" ht="15" hidden="1" x14ac:dyDescent="0.25">
      <c r="A1484" s="517" t="s">
        <v>1463</v>
      </c>
      <c r="B1484" s="517" t="s">
        <v>1464</v>
      </c>
    </row>
    <row r="1485" spans="1:2" ht="15" hidden="1" x14ac:dyDescent="0.25">
      <c r="A1485" s="517" t="s">
        <v>1463</v>
      </c>
      <c r="B1485" s="517" t="s">
        <v>1464</v>
      </c>
    </row>
    <row r="1486" spans="1:2" ht="15" hidden="1" x14ac:dyDescent="0.25">
      <c r="A1486" s="517" t="s">
        <v>1463</v>
      </c>
      <c r="B1486" s="517" t="s">
        <v>1464</v>
      </c>
    </row>
    <row r="1487" spans="1:2" ht="15" hidden="1" x14ac:dyDescent="0.25">
      <c r="A1487" s="517" t="s">
        <v>1465</v>
      </c>
      <c r="B1487" s="517" t="s">
        <v>1466</v>
      </c>
    </row>
    <row r="1488" spans="1:2" ht="15" hidden="1" x14ac:dyDescent="0.25">
      <c r="A1488" s="517" t="s">
        <v>220</v>
      </c>
      <c r="B1488" s="517" t="s">
        <v>321</v>
      </c>
    </row>
    <row r="1489" spans="1:2" ht="15" hidden="1" x14ac:dyDescent="0.25">
      <c r="A1489" s="517" t="s">
        <v>220</v>
      </c>
      <c r="B1489" s="517" t="s">
        <v>321</v>
      </c>
    </row>
    <row r="1490" spans="1:2" ht="15" hidden="1" x14ac:dyDescent="0.25">
      <c r="A1490" s="517" t="s">
        <v>220</v>
      </c>
      <c r="B1490" s="517" t="s">
        <v>321</v>
      </c>
    </row>
    <row r="1491" spans="1:2" ht="15" hidden="1" x14ac:dyDescent="0.25">
      <c r="A1491" s="517" t="s">
        <v>220</v>
      </c>
      <c r="B1491" s="517" t="s">
        <v>321</v>
      </c>
    </row>
    <row r="1492" spans="1:2" ht="15" hidden="1" x14ac:dyDescent="0.25">
      <c r="A1492" s="517" t="s">
        <v>220</v>
      </c>
      <c r="B1492" s="517" t="s">
        <v>321</v>
      </c>
    </row>
    <row r="1493" spans="1:2" ht="15" hidden="1" x14ac:dyDescent="0.25">
      <c r="A1493" s="517" t="s">
        <v>220</v>
      </c>
      <c r="B1493" s="517" t="s">
        <v>321</v>
      </c>
    </row>
    <row r="1494" spans="1:2" ht="15" hidden="1" x14ac:dyDescent="0.25">
      <c r="A1494" s="517" t="s">
        <v>407</v>
      </c>
      <c r="B1494" s="517" t="s">
        <v>408</v>
      </c>
    </row>
    <row r="1495" spans="1:2" ht="15" hidden="1" x14ac:dyDescent="0.25">
      <c r="A1495" s="517" t="s">
        <v>407</v>
      </c>
      <c r="B1495" s="517" t="s">
        <v>408</v>
      </c>
    </row>
    <row r="1496" spans="1:2" ht="15" hidden="1" x14ac:dyDescent="0.25">
      <c r="A1496" s="517" t="s">
        <v>407</v>
      </c>
      <c r="B1496" s="517" t="s">
        <v>408</v>
      </c>
    </row>
    <row r="1497" spans="1:2" ht="15" hidden="1" x14ac:dyDescent="0.25">
      <c r="A1497" s="517" t="s">
        <v>407</v>
      </c>
      <c r="B1497" s="517" t="s">
        <v>408</v>
      </c>
    </row>
    <row r="1498" spans="1:2" ht="15" hidden="1" x14ac:dyDescent="0.25">
      <c r="A1498" s="517" t="s">
        <v>407</v>
      </c>
      <c r="B1498" s="517" t="s">
        <v>408</v>
      </c>
    </row>
    <row r="1499" spans="1:2" ht="15" hidden="1" x14ac:dyDescent="0.25">
      <c r="A1499" s="517" t="s">
        <v>1467</v>
      </c>
      <c r="B1499" s="517" t="s">
        <v>1468</v>
      </c>
    </row>
    <row r="1500" spans="1:2" ht="15" hidden="1" x14ac:dyDescent="0.25">
      <c r="A1500" s="517" t="s">
        <v>1467</v>
      </c>
      <c r="B1500" s="517" t="s">
        <v>1468</v>
      </c>
    </row>
    <row r="1501" spans="1:2" ht="15" hidden="1" x14ac:dyDescent="0.25">
      <c r="A1501" s="517" t="s">
        <v>194</v>
      </c>
      <c r="B1501" s="517" t="s">
        <v>327</v>
      </c>
    </row>
    <row r="1502" spans="1:2" ht="15" hidden="1" x14ac:dyDescent="0.25">
      <c r="A1502" s="517" t="s">
        <v>194</v>
      </c>
      <c r="B1502" s="517" t="s">
        <v>327</v>
      </c>
    </row>
    <row r="1503" spans="1:2" ht="15" hidden="1" x14ac:dyDescent="0.25">
      <c r="A1503" s="517" t="s">
        <v>194</v>
      </c>
      <c r="B1503" s="517" t="s">
        <v>327</v>
      </c>
    </row>
    <row r="1504" spans="1:2" ht="15" hidden="1" x14ac:dyDescent="0.25">
      <c r="A1504" s="517" t="s">
        <v>194</v>
      </c>
      <c r="B1504" s="517" t="s">
        <v>327</v>
      </c>
    </row>
    <row r="1505" spans="1:2" ht="15" hidden="1" x14ac:dyDescent="0.25">
      <c r="A1505" s="517" t="s">
        <v>194</v>
      </c>
      <c r="B1505" s="517" t="s">
        <v>327</v>
      </c>
    </row>
    <row r="1506" spans="1:2" ht="15" hidden="1" x14ac:dyDescent="0.25">
      <c r="A1506" s="517" t="s">
        <v>194</v>
      </c>
      <c r="B1506" s="517" t="s">
        <v>327</v>
      </c>
    </row>
    <row r="1507" spans="1:2" ht="15" hidden="1" x14ac:dyDescent="0.25">
      <c r="A1507" s="517" t="s">
        <v>222</v>
      </c>
      <c r="B1507" s="517" t="s">
        <v>328</v>
      </c>
    </row>
    <row r="1508" spans="1:2" ht="15" hidden="1" x14ac:dyDescent="0.25">
      <c r="A1508" s="517" t="s">
        <v>222</v>
      </c>
      <c r="B1508" s="517" t="s">
        <v>328</v>
      </c>
    </row>
    <row r="1509" spans="1:2" ht="15" hidden="1" x14ac:dyDescent="0.25">
      <c r="A1509" s="517" t="s">
        <v>222</v>
      </c>
      <c r="B1509" s="517" t="s">
        <v>328</v>
      </c>
    </row>
    <row r="1510" spans="1:2" ht="15" hidden="1" x14ac:dyDescent="0.25">
      <c r="A1510" s="517" t="s">
        <v>222</v>
      </c>
      <c r="B1510" s="517" t="s">
        <v>328</v>
      </c>
    </row>
    <row r="1511" spans="1:2" ht="15" hidden="1" x14ac:dyDescent="0.25">
      <c r="A1511" s="517" t="s">
        <v>222</v>
      </c>
      <c r="B1511" s="517" t="s">
        <v>328</v>
      </c>
    </row>
    <row r="1512" spans="1:2" ht="15" hidden="1" x14ac:dyDescent="0.25">
      <c r="A1512" s="517" t="s">
        <v>222</v>
      </c>
      <c r="B1512" s="517" t="s">
        <v>328</v>
      </c>
    </row>
    <row r="1513" spans="1:2" ht="15" hidden="1" x14ac:dyDescent="0.25">
      <c r="A1513" s="517" t="s">
        <v>222</v>
      </c>
      <c r="B1513" s="517" t="s">
        <v>328</v>
      </c>
    </row>
    <row r="1514" spans="1:2" ht="15" hidden="1" x14ac:dyDescent="0.25">
      <c r="A1514" s="517" t="s">
        <v>222</v>
      </c>
      <c r="B1514" s="517" t="s">
        <v>328</v>
      </c>
    </row>
    <row r="1515" spans="1:2" ht="15" hidden="1" x14ac:dyDescent="0.25">
      <c r="A1515" s="517" t="s">
        <v>222</v>
      </c>
      <c r="B1515" s="517" t="s">
        <v>328</v>
      </c>
    </row>
    <row r="1516" spans="1:2" ht="15" hidden="1" x14ac:dyDescent="0.25">
      <c r="A1516" s="517" t="s">
        <v>222</v>
      </c>
      <c r="B1516" s="517" t="s">
        <v>328</v>
      </c>
    </row>
    <row r="1517" spans="1:2" ht="15" hidden="1" x14ac:dyDescent="0.25">
      <c r="A1517" s="517" t="s">
        <v>222</v>
      </c>
      <c r="B1517" s="517" t="s">
        <v>328</v>
      </c>
    </row>
    <row r="1518" spans="1:2" ht="15" hidden="1" x14ac:dyDescent="0.25">
      <c r="A1518" s="517" t="s">
        <v>222</v>
      </c>
      <c r="B1518" s="517" t="s">
        <v>328</v>
      </c>
    </row>
    <row r="1519" spans="1:2" ht="15" hidden="1" x14ac:dyDescent="0.25">
      <c r="A1519" s="517" t="s">
        <v>197</v>
      </c>
      <c r="B1519" s="517" t="s">
        <v>331</v>
      </c>
    </row>
    <row r="1520" spans="1:2" ht="15" hidden="1" x14ac:dyDescent="0.25">
      <c r="A1520" s="517" t="s">
        <v>197</v>
      </c>
      <c r="B1520" s="517" t="s">
        <v>331</v>
      </c>
    </row>
    <row r="1521" spans="1:2" ht="15" hidden="1" x14ac:dyDescent="0.25">
      <c r="A1521" s="517" t="s">
        <v>199</v>
      </c>
      <c r="B1521" s="517" t="s">
        <v>334</v>
      </c>
    </row>
    <row r="1522" spans="1:2" ht="15" hidden="1" x14ac:dyDescent="0.25">
      <c r="A1522" s="517" t="s">
        <v>199</v>
      </c>
      <c r="B1522" s="517" t="s">
        <v>334</v>
      </c>
    </row>
    <row r="1523" spans="1:2" ht="15" hidden="1" x14ac:dyDescent="0.25">
      <c r="A1523" s="517" t="s">
        <v>199</v>
      </c>
      <c r="B1523" s="517" t="s">
        <v>334</v>
      </c>
    </row>
    <row r="1524" spans="1:2" ht="15" hidden="1" x14ac:dyDescent="0.25">
      <c r="A1524" s="517" t="s">
        <v>199</v>
      </c>
      <c r="B1524" s="517" t="s">
        <v>334</v>
      </c>
    </row>
    <row r="1525" spans="1:2" ht="15" hidden="1" x14ac:dyDescent="0.25">
      <c r="A1525" s="517" t="s">
        <v>199</v>
      </c>
      <c r="B1525" s="517" t="s">
        <v>334</v>
      </c>
    </row>
    <row r="1526" spans="1:2" ht="15" hidden="1" x14ac:dyDescent="0.25">
      <c r="A1526" s="517" t="s">
        <v>199</v>
      </c>
      <c r="B1526" s="517" t="s">
        <v>334</v>
      </c>
    </row>
    <row r="1527" spans="1:2" ht="15" hidden="1" x14ac:dyDescent="0.25">
      <c r="A1527" s="517" t="s">
        <v>199</v>
      </c>
      <c r="B1527" s="517" t="s">
        <v>334</v>
      </c>
    </row>
    <row r="1528" spans="1:2" ht="15" hidden="1" x14ac:dyDescent="0.25">
      <c r="A1528" s="517" t="s">
        <v>199</v>
      </c>
      <c r="B1528" s="517" t="s">
        <v>334</v>
      </c>
    </row>
    <row r="1529" spans="1:2" ht="15" hidden="1" x14ac:dyDescent="0.25">
      <c r="A1529" s="517" t="s">
        <v>1469</v>
      </c>
      <c r="B1529" s="517" t="s">
        <v>1470</v>
      </c>
    </row>
    <row r="1530" spans="1:2" ht="15" hidden="1" x14ac:dyDescent="0.25">
      <c r="A1530" s="517" t="s">
        <v>1471</v>
      </c>
      <c r="B1530" s="517" t="s">
        <v>1472</v>
      </c>
    </row>
    <row r="1531" spans="1:2" ht="15" hidden="1" x14ac:dyDescent="0.25">
      <c r="A1531" s="517" t="s">
        <v>1471</v>
      </c>
      <c r="B1531" s="517" t="s">
        <v>1472</v>
      </c>
    </row>
    <row r="1532" spans="1:2" ht="15" hidden="1" x14ac:dyDescent="0.25">
      <c r="A1532" s="517" t="s">
        <v>1471</v>
      </c>
      <c r="B1532" s="517" t="s">
        <v>1472</v>
      </c>
    </row>
    <row r="1533" spans="1:2" ht="15" hidden="1" x14ac:dyDescent="0.25">
      <c r="A1533" s="517" t="s">
        <v>1281</v>
      </c>
      <c r="B1533" s="517" t="s">
        <v>1282</v>
      </c>
    </row>
    <row r="1534" spans="1:2" ht="15" hidden="1" x14ac:dyDescent="0.25">
      <c r="A1534" s="517" t="s">
        <v>1281</v>
      </c>
      <c r="B1534" s="517" t="s">
        <v>1282</v>
      </c>
    </row>
    <row r="1535" spans="1:2" ht="15" hidden="1" x14ac:dyDescent="0.25">
      <c r="A1535" s="517" t="s">
        <v>1281</v>
      </c>
      <c r="B1535" s="517" t="s">
        <v>1282</v>
      </c>
    </row>
    <row r="1536" spans="1:2" ht="15" hidden="1" x14ac:dyDescent="0.25">
      <c r="A1536" s="517" t="s">
        <v>1281</v>
      </c>
      <c r="B1536" s="517" t="s">
        <v>1282</v>
      </c>
    </row>
    <row r="1537" spans="1:2" ht="15" hidden="1" x14ac:dyDescent="0.25">
      <c r="A1537" s="517" t="s">
        <v>1281</v>
      </c>
      <c r="B1537" s="517" t="s">
        <v>1282</v>
      </c>
    </row>
    <row r="1538" spans="1:2" ht="15" hidden="1" x14ac:dyDescent="0.25">
      <c r="A1538" s="517" t="s">
        <v>1281</v>
      </c>
      <c r="B1538" s="517" t="s">
        <v>1282</v>
      </c>
    </row>
    <row r="1539" spans="1:2" ht="15" hidden="1" x14ac:dyDescent="0.25">
      <c r="A1539" s="517" t="s">
        <v>1281</v>
      </c>
      <c r="B1539" s="517" t="s">
        <v>1282</v>
      </c>
    </row>
    <row r="1540" spans="1:2" ht="15" hidden="1" x14ac:dyDescent="0.25">
      <c r="A1540" s="517" t="s">
        <v>1281</v>
      </c>
      <c r="B1540" s="517" t="s">
        <v>1282</v>
      </c>
    </row>
    <row r="1541" spans="1:2" ht="15" hidden="1" x14ac:dyDescent="0.25">
      <c r="A1541" s="517" t="s">
        <v>1281</v>
      </c>
      <c r="B1541" s="517" t="s">
        <v>1282</v>
      </c>
    </row>
    <row r="1542" spans="1:2" ht="15" hidden="1" x14ac:dyDescent="0.25">
      <c r="A1542" s="517" t="s">
        <v>1473</v>
      </c>
      <c r="B1542" s="517" t="s">
        <v>1473</v>
      </c>
    </row>
    <row r="1543" spans="1:2" ht="15" hidden="1" x14ac:dyDescent="0.25">
      <c r="A1543" s="517" t="s">
        <v>1473</v>
      </c>
      <c r="B1543" s="517" t="s">
        <v>1473</v>
      </c>
    </row>
    <row r="1544" spans="1:2" ht="15" hidden="1" x14ac:dyDescent="0.25">
      <c r="A1544" s="517" t="s">
        <v>1474</v>
      </c>
      <c r="B1544" s="517" t="s">
        <v>1474</v>
      </c>
    </row>
    <row r="1545" spans="1:2" ht="15" hidden="1" x14ac:dyDescent="0.25">
      <c r="A1545" s="517" t="s">
        <v>1475</v>
      </c>
      <c r="B1545" s="517" t="s">
        <v>1475</v>
      </c>
    </row>
    <row r="1546" spans="1:2" ht="15" hidden="1" x14ac:dyDescent="0.25">
      <c r="A1546" s="517" t="s">
        <v>1476</v>
      </c>
      <c r="B1546" s="517" t="s">
        <v>1476</v>
      </c>
    </row>
    <row r="1547" spans="1:2" ht="15" hidden="1" x14ac:dyDescent="0.25">
      <c r="A1547" s="517" t="s">
        <v>1477</v>
      </c>
      <c r="B1547" s="517" t="s">
        <v>1477</v>
      </c>
    </row>
    <row r="1548" spans="1:2" ht="15" hidden="1" x14ac:dyDescent="0.25">
      <c r="A1548" s="517" t="s">
        <v>1478</v>
      </c>
      <c r="B1548" s="517" t="s">
        <v>1478</v>
      </c>
    </row>
    <row r="1549" spans="1:2" ht="15" hidden="1" x14ac:dyDescent="0.25">
      <c r="A1549" s="517" t="s">
        <v>1479</v>
      </c>
      <c r="B1549" s="517" t="s">
        <v>1479</v>
      </c>
    </row>
    <row r="1550" spans="1:2" ht="15" hidden="1" x14ac:dyDescent="0.25">
      <c r="A1550" s="517" t="s">
        <v>1480</v>
      </c>
      <c r="B1550" s="517" t="s">
        <v>1480</v>
      </c>
    </row>
    <row r="1551" spans="1:2" ht="15" hidden="1" x14ac:dyDescent="0.25">
      <c r="A1551" s="517" t="s">
        <v>1480</v>
      </c>
      <c r="B1551" s="517" t="s">
        <v>1480</v>
      </c>
    </row>
    <row r="1552" spans="1:2" ht="15" hidden="1" x14ac:dyDescent="0.25">
      <c r="A1552" s="517" t="s">
        <v>1481</v>
      </c>
      <c r="B1552" s="517" t="s">
        <v>1481</v>
      </c>
    </row>
    <row r="1553" spans="1:2" ht="15" hidden="1" x14ac:dyDescent="0.25">
      <c r="A1553" s="517" t="s">
        <v>1481</v>
      </c>
      <c r="B1553" s="517" t="s">
        <v>1481</v>
      </c>
    </row>
    <row r="1554" spans="1:2" ht="15" hidden="1" x14ac:dyDescent="0.25">
      <c r="A1554" s="517" t="s">
        <v>1482</v>
      </c>
      <c r="B1554" s="517" t="s">
        <v>1482</v>
      </c>
    </row>
    <row r="1555" spans="1:2" ht="15" hidden="1" x14ac:dyDescent="0.25">
      <c r="A1555" s="517" t="s">
        <v>1482</v>
      </c>
      <c r="B1555" s="517" t="s">
        <v>1482</v>
      </c>
    </row>
    <row r="1556" spans="1:2" ht="15" hidden="1" x14ac:dyDescent="0.25">
      <c r="A1556" s="517" t="s">
        <v>1483</v>
      </c>
      <c r="B1556" s="517" t="s">
        <v>1483</v>
      </c>
    </row>
    <row r="1557" spans="1:2" ht="15" hidden="1" x14ac:dyDescent="0.25">
      <c r="A1557" s="517" t="s">
        <v>1484</v>
      </c>
      <c r="B1557" s="517" t="s">
        <v>1484</v>
      </c>
    </row>
    <row r="1558" spans="1:2" ht="15" hidden="1" x14ac:dyDescent="0.25">
      <c r="A1558" s="517" t="s">
        <v>1485</v>
      </c>
      <c r="B1558" s="517" t="s">
        <v>1485</v>
      </c>
    </row>
    <row r="1559" spans="1:2" ht="15" hidden="1" x14ac:dyDescent="0.25">
      <c r="A1559" s="517" t="s">
        <v>1486</v>
      </c>
      <c r="B1559" s="517" t="s">
        <v>1486</v>
      </c>
    </row>
    <row r="1560" spans="1:2" ht="15" hidden="1" x14ac:dyDescent="0.25">
      <c r="A1560" s="517" t="s">
        <v>1486</v>
      </c>
      <c r="B1560" s="517" t="s">
        <v>1486</v>
      </c>
    </row>
    <row r="1561" spans="1:2" ht="15" hidden="1" x14ac:dyDescent="0.25">
      <c r="A1561" s="517" t="s">
        <v>1487</v>
      </c>
      <c r="B1561" s="517" t="s">
        <v>1487</v>
      </c>
    </row>
    <row r="1562" spans="1:2" ht="15" hidden="1" x14ac:dyDescent="0.25">
      <c r="A1562" s="517" t="s">
        <v>1488</v>
      </c>
      <c r="B1562" s="517" t="s">
        <v>1488</v>
      </c>
    </row>
    <row r="1563" spans="1:2" ht="15" hidden="1" x14ac:dyDescent="0.25">
      <c r="A1563" s="517" t="s">
        <v>1489</v>
      </c>
      <c r="B1563" s="517" t="s">
        <v>1489</v>
      </c>
    </row>
    <row r="1564" spans="1:2" ht="15" hidden="1" x14ac:dyDescent="0.25">
      <c r="A1564" s="517" t="s">
        <v>1489</v>
      </c>
      <c r="B1564" s="517" t="s">
        <v>1489</v>
      </c>
    </row>
    <row r="1565" spans="1:2" ht="15" hidden="1" x14ac:dyDescent="0.25">
      <c r="A1565" s="517" t="s">
        <v>1490</v>
      </c>
      <c r="B1565" s="517" t="s">
        <v>1490</v>
      </c>
    </row>
    <row r="1566" spans="1:2" ht="15" hidden="1" x14ac:dyDescent="0.25">
      <c r="A1566" s="517" t="s">
        <v>1491</v>
      </c>
      <c r="B1566" s="517" t="s">
        <v>1491</v>
      </c>
    </row>
    <row r="1567" spans="1:2" ht="15" hidden="1" x14ac:dyDescent="0.25">
      <c r="A1567" s="517" t="s">
        <v>1492</v>
      </c>
      <c r="B1567" s="517" t="s">
        <v>1492</v>
      </c>
    </row>
    <row r="1568" spans="1:2" ht="15" hidden="1" x14ac:dyDescent="0.25">
      <c r="A1568" s="517" t="s">
        <v>1492</v>
      </c>
      <c r="B1568" s="517" t="s">
        <v>1492</v>
      </c>
    </row>
    <row r="1569" spans="1:2" ht="15" hidden="1" x14ac:dyDescent="0.25">
      <c r="A1569" s="517" t="s">
        <v>1493</v>
      </c>
      <c r="B1569" s="517" t="s">
        <v>1493</v>
      </c>
    </row>
    <row r="1570" spans="1:2" ht="15" hidden="1" x14ac:dyDescent="0.25">
      <c r="A1570" s="517" t="s">
        <v>1493</v>
      </c>
      <c r="B1570" s="517" t="s">
        <v>1493</v>
      </c>
    </row>
    <row r="1571" spans="1:2" ht="15" hidden="1" x14ac:dyDescent="0.25">
      <c r="A1571" s="517" t="s">
        <v>1494</v>
      </c>
      <c r="B1571" s="517" t="s">
        <v>1494</v>
      </c>
    </row>
    <row r="1572" spans="1:2" ht="15" hidden="1" x14ac:dyDescent="0.25">
      <c r="A1572" s="517" t="s">
        <v>1495</v>
      </c>
      <c r="B1572" s="517" t="s">
        <v>1495</v>
      </c>
    </row>
    <row r="1573" spans="1:2" ht="15" hidden="1" x14ac:dyDescent="0.25">
      <c r="A1573" s="517" t="s">
        <v>1496</v>
      </c>
      <c r="B1573" s="517" t="s">
        <v>1496</v>
      </c>
    </row>
    <row r="1574" spans="1:2" ht="15" hidden="1" x14ac:dyDescent="0.25">
      <c r="A1574" s="517" t="s">
        <v>1497</v>
      </c>
      <c r="B1574" s="517" t="s">
        <v>1497</v>
      </c>
    </row>
    <row r="1575" spans="1:2" ht="15" hidden="1" x14ac:dyDescent="0.25">
      <c r="A1575" s="517" t="s">
        <v>1498</v>
      </c>
      <c r="B1575" s="517" t="s">
        <v>1498</v>
      </c>
    </row>
    <row r="1576" spans="1:2" ht="15" hidden="1" x14ac:dyDescent="0.25">
      <c r="A1576" s="517" t="s">
        <v>1499</v>
      </c>
      <c r="B1576" s="517" t="s">
        <v>1499</v>
      </c>
    </row>
    <row r="1577" spans="1:2" ht="15" hidden="1" x14ac:dyDescent="0.25">
      <c r="A1577" s="517" t="s">
        <v>1500</v>
      </c>
      <c r="B1577" s="517" t="s">
        <v>1500</v>
      </c>
    </row>
    <row r="1578" spans="1:2" ht="15" hidden="1" x14ac:dyDescent="0.25">
      <c r="A1578" s="517" t="s">
        <v>1500</v>
      </c>
      <c r="B1578" s="517" t="s">
        <v>1500</v>
      </c>
    </row>
    <row r="1579" spans="1:2" ht="15" hidden="1" x14ac:dyDescent="0.25">
      <c r="A1579" s="517" t="s">
        <v>1501</v>
      </c>
      <c r="B1579" s="517" t="s">
        <v>1501</v>
      </c>
    </row>
    <row r="1580" spans="1:2" ht="15" hidden="1" x14ac:dyDescent="0.25">
      <c r="A1580" s="517" t="s">
        <v>1502</v>
      </c>
      <c r="B1580" s="517" t="s">
        <v>1502</v>
      </c>
    </row>
    <row r="1581" spans="1:2" ht="15" hidden="1" x14ac:dyDescent="0.25">
      <c r="A1581" s="517" t="s">
        <v>1503</v>
      </c>
      <c r="B1581" s="517" t="s">
        <v>1503</v>
      </c>
    </row>
    <row r="1582" spans="1:2" ht="15" hidden="1" x14ac:dyDescent="0.25">
      <c r="A1582" s="517" t="s">
        <v>1503</v>
      </c>
      <c r="B1582" s="517" t="s">
        <v>1503</v>
      </c>
    </row>
    <row r="1583" spans="1:2" ht="15" hidden="1" x14ac:dyDescent="0.25">
      <c r="A1583" s="517" t="s">
        <v>1504</v>
      </c>
      <c r="B1583" s="517" t="s">
        <v>1504</v>
      </c>
    </row>
    <row r="1584" spans="1:2" ht="15" hidden="1" x14ac:dyDescent="0.25">
      <c r="A1584" s="517" t="s">
        <v>1505</v>
      </c>
      <c r="B1584" s="517" t="s">
        <v>1505</v>
      </c>
    </row>
    <row r="1585" spans="1:2" ht="15" hidden="1" x14ac:dyDescent="0.25">
      <c r="A1585" s="517" t="s">
        <v>1505</v>
      </c>
      <c r="B1585" s="517" t="s">
        <v>1505</v>
      </c>
    </row>
    <row r="1586" spans="1:2" ht="15" hidden="1" x14ac:dyDescent="0.25">
      <c r="A1586" s="517" t="s">
        <v>1506</v>
      </c>
      <c r="B1586" s="517" t="s">
        <v>1506</v>
      </c>
    </row>
    <row r="1587" spans="1:2" ht="15" hidden="1" x14ac:dyDescent="0.25">
      <c r="A1587" s="517" t="s">
        <v>1507</v>
      </c>
      <c r="B1587" s="517" t="s">
        <v>1507</v>
      </c>
    </row>
    <row r="1588" spans="1:2" ht="15" hidden="1" x14ac:dyDescent="0.25">
      <c r="A1588" s="517" t="s">
        <v>1507</v>
      </c>
      <c r="B1588" s="517" t="s">
        <v>1507</v>
      </c>
    </row>
    <row r="1589" spans="1:2" ht="15" hidden="1" x14ac:dyDescent="0.25">
      <c r="A1589" s="517" t="s">
        <v>1508</v>
      </c>
      <c r="B1589" s="517" t="s">
        <v>1508</v>
      </c>
    </row>
    <row r="1590" spans="1:2" ht="15" hidden="1" x14ac:dyDescent="0.25">
      <c r="A1590" s="517" t="s">
        <v>1509</v>
      </c>
      <c r="B1590" s="517" t="s">
        <v>1509</v>
      </c>
    </row>
    <row r="1591" spans="1:2" ht="15" hidden="1" x14ac:dyDescent="0.25">
      <c r="A1591" s="517" t="s">
        <v>1510</v>
      </c>
      <c r="B1591" s="517" t="s">
        <v>1510</v>
      </c>
    </row>
    <row r="1592" spans="1:2" ht="15" hidden="1" x14ac:dyDescent="0.25">
      <c r="A1592" s="517" t="s">
        <v>1511</v>
      </c>
      <c r="B1592" s="517" t="s">
        <v>1511</v>
      </c>
    </row>
    <row r="1593" spans="1:2" ht="15" hidden="1" x14ac:dyDescent="0.25">
      <c r="A1593" s="517" t="s">
        <v>1511</v>
      </c>
      <c r="B1593" s="517" t="s">
        <v>1511</v>
      </c>
    </row>
    <row r="1594" spans="1:2" ht="15" hidden="1" x14ac:dyDescent="0.25">
      <c r="A1594" s="517" t="s">
        <v>1512</v>
      </c>
      <c r="B1594" s="517" t="s">
        <v>1512</v>
      </c>
    </row>
    <row r="1595" spans="1:2" ht="15" hidden="1" x14ac:dyDescent="0.25">
      <c r="A1595" s="517" t="s">
        <v>1512</v>
      </c>
      <c r="B1595" s="517" t="s">
        <v>1512</v>
      </c>
    </row>
    <row r="1596" spans="1:2" ht="15" hidden="1" x14ac:dyDescent="0.25">
      <c r="A1596" s="517" t="s">
        <v>1513</v>
      </c>
      <c r="B1596" s="517" t="s">
        <v>1513</v>
      </c>
    </row>
    <row r="1597" spans="1:2" ht="15" hidden="1" x14ac:dyDescent="0.25">
      <c r="A1597" s="517" t="s">
        <v>1514</v>
      </c>
      <c r="B1597" s="517" t="s">
        <v>1514</v>
      </c>
    </row>
    <row r="1598" spans="1:2" ht="15" hidden="1" x14ac:dyDescent="0.25">
      <c r="A1598" s="517" t="s">
        <v>1515</v>
      </c>
      <c r="B1598" s="517" t="s">
        <v>1515</v>
      </c>
    </row>
    <row r="1599" spans="1:2" ht="15" hidden="1" x14ac:dyDescent="0.25">
      <c r="A1599" s="517" t="s">
        <v>1516</v>
      </c>
      <c r="B1599" s="517" t="s">
        <v>1516</v>
      </c>
    </row>
    <row r="1600" spans="1:2" ht="15" hidden="1" x14ac:dyDescent="0.25">
      <c r="A1600" s="517" t="s">
        <v>1517</v>
      </c>
      <c r="B1600" s="517" t="s">
        <v>1517</v>
      </c>
    </row>
    <row r="1601" spans="1:2" ht="15" hidden="1" x14ac:dyDescent="0.25">
      <c r="A1601" s="517" t="s">
        <v>1518</v>
      </c>
      <c r="B1601" s="517" t="s">
        <v>1518</v>
      </c>
    </row>
    <row r="1602" spans="1:2" ht="15" hidden="1" x14ac:dyDescent="0.25">
      <c r="A1602" s="517" t="s">
        <v>1518</v>
      </c>
      <c r="B1602" s="517" t="s">
        <v>1518</v>
      </c>
    </row>
    <row r="1603" spans="1:2" ht="15" hidden="1" x14ac:dyDescent="0.25">
      <c r="A1603" s="517" t="s">
        <v>1519</v>
      </c>
      <c r="B1603" s="517" t="s">
        <v>1519</v>
      </c>
    </row>
    <row r="1604" spans="1:2" ht="15" hidden="1" x14ac:dyDescent="0.25">
      <c r="A1604" s="517" t="s">
        <v>1519</v>
      </c>
      <c r="B1604" s="517" t="s">
        <v>1519</v>
      </c>
    </row>
    <row r="1605" spans="1:2" ht="15" hidden="1" x14ac:dyDescent="0.25">
      <c r="A1605" s="517" t="s">
        <v>1520</v>
      </c>
      <c r="B1605" s="517" t="s">
        <v>1520</v>
      </c>
    </row>
    <row r="1606" spans="1:2" ht="15" hidden="1" x14ac:dyDescent="0.25">
      <c r="A1606" s="517" t="s">
        <v>1520</v>
      </c>
      <c r="B1606" s="517" t="s">
        <v>1520</v>
      </c>
    </row>
    <row r="1607" spans="1:2" ht="15" hidden="1" x14ac:dyDescent="0.25">
      <c r="A1607" s="517" t="s">
        <v>1521</v>
      </c>
      <c r="B1607" s="517" t="s">
        <v>1521</v>
      </c>
    </row>
    <row r="1608" spans="1:2" ht="15" hidden="1" x14ac:dyDescent="0.25">
      <c r="A1608" s="517" t="s">
        <v>1522</v>
      </c>
      <c r="B1608" s="517" t="s">
        <v>1522</v>
      </c>
    </row>
    <row r="1609" spans="1:2" ht="15" hidden="1" x14ac:dyDescent="0.25">
      <c r="A1609" s="517" t="s">
        <v>1523</v>
      </c>
      <c r="B1609" s="517" t="s">
        <v>1523</v>
      </c>
    </row>
    <row r="1610" spans="1:2" ht="15" hidden="1" x14ac:dyDescent="0.25">
      <c r="A1610" s="517" t="s">
        <v>1524</v>
      </c>
      <c r="B1610" s="517" t="s">
        <v>1524</v>
      </c>
    </row>
    <row r="1611" spans="1:2" ht="15" hidden="1" x14ac:dyDescent="0.25">
      <c r="A1611" s="517" t="s">
        <v>1525</v>
      </c>
      <c r="B1611" s="517" t="s">
        <v>1525</v>
      </c>
    </row>
    <row r="1612" spans="1:2" ht="15" hidden="1" x14ac:dyDescent="0.25">
      <c r="A1612" s="517" t="s">
        <v>1526</v>
      </c>
      <c r="B1612" s="517" t="s">
        <v>1526</v>
      </c>
    </row>
    <row r="1613" spans="1:2" ht="15" hidden="1" x14ac:dyDescent="0.25">
      <c r="A1613" s="517" t="s">
        <v>1527</v>
      </c>
      <c r="B1613" s="517" t="s">
        <v>1527</v>
      </c>
    </row>
    <row r="1614" spans="1:2" ht="15" hidden="1" x14ac:dyDescent="0.25">
      <c r="A1614" s="517" t="s">
        <v>1528</v>
      </c>
      <c r="B1614" s="517" t="s">
        <v>1528</v>
      </c>
    </row>
    <row r="1615" spans="1:2" ht="15" hidden="1" x14ac:dyDescent="0.25">
      <c r="A1615" s="517" t="s">
        <v>1529</v>
      </c>
      <c r="B1615" s="517" t="s">
        <v>1529</v>
      </c>
    </row>
    <row r="1616" spans="1:2" ht="15" hidden="1" x14ac:dyDescent="0.25">
      <c r="A1616" s="517" t="s">
        <v>1530</v>
      </c>
      <c r="B1616" s="517" t="s">
        <v>1530</v>
      </c>
    </row>
    <row r="1617" spans="1:2" ht="15" hidden="1" x14ac:dyDescent="0.25">
      <c r="A1617" s="517" t="s">
        <v>1530</v>
      </c>
      <c r="B1617" s="517" t="s">
        <v>1530</v>
      </c>
    </row>
    <row r="1618" spans="1:2" ht="15" hidden="1" x14ac:dyDescent="0.25">
      <c r="A1618" s="517" t="s">
        <v>1531</v>
      </c>
      <c r="B1618" s="517" t="s">
        <v>1531</v>
      </c>
    </row>
    <row r="1619" spans="1:2" ht="15" hidden="1" x14ac:dyDescent="0.25">
      <c r="A1619" s="517" t="s">
        <v>1532</v>
      </c>
      <c r="B1619" s="517" t="s">
        <v>1532</v>
      </c>
    </row>
    <row r="1620" spans="1:2" ht="15" hidden="1" x14ac:dyDescent="0.25">
      <c r="A1620" s="517" t="s">
        <v>1533</v>
      </c>
      <c r="B1620" s="517" t="s">
        <v>1533</v>
      </c>
    </row>
    <row r="1621" spans="1:2" ht="15" hidden="1" x14ac:dyDescent="0.25">
      <c r="A1621" s="517" t="s">
        <v>1534</v>
      </c>
      <c r="B1621" s="517" t="s">
        <v>1534</v>
      </c>
    </row>
    <row r="1622" spans="1:2" ht="15" hidden="1" x14ac:dyDescent="0.25">
      <c r="A1622" s="517" t="s">
        <v>1535</v>
      </c>
      <c r="B1622" s="517" t="s">
        <v>1535</v>
      </c>
    </row>
    <row r="1623" spans="1:2" ht="15" hidden="1" x14ac:dyDescent="0.25">
      <c r="A1623" s="517" t="s">
        <v>1535</v>
      </c>
      <c r="B1623" s="517" t="s">
        <v>1535</v>
      </c>
    </row>
    <row r="1624" spans="1:2" ht="15" hidden="1" x14ac:dyDescent="0.25">
      <c r="A1624" s="517" t="s">
        <v>1536</v>
      </c>
      <c r="B1624" s="517" t="s">
        <v>1536</v>
      </c>
    </row>
    <row r="1625" spans="1:2" ht="15" hidden="1" x14ac:dyDescent="0.25">
      <c r="A1625" s="517" t="s">
        <v>1536</v>
      </c>
      <c r="B1625" s="517" t="s">
        <v>1536</v>
      </c>
    </row>
    <row r="1626" spans="1:2" ht="15" hidden="1" x14ac:dyDescent="0.25">
      <c r="A1626" s="517" t="s">
        <v>1537</v>
      </c>
      <c r="B1626" s="517" t="s">
        <v>1537</v>
      </c>
    </row>
    <row r="1627" spans="1:2" ht="15" hidden="1" x14ac:dyDescent="0.25">
      <c r="A1627" s="517" t="s">
        <v>1538</v>
      </c>
      <c r="B1627" s="517" t="s">
        <v>1538</v>
      </c>
    </row>
    <row r="1628" spans="1:2" ht="15" hidden="1" x14ac:dyDescent="0.25">
      <c r="A1628" s="517" t="s">
        <v>1539</v>
      </c>
      <c r="B1628" s="517" t="s">
        <v>1539</v>
      </c>
    </row>
    <row r="1629" spans="1:2" ht="15" hidden="1" x14ac:dyDescent="0.25">
      <c r="A1629" s="517" t="s">
        <v>1539</v>
      </c>
      <c r="B1629" s="517" t="s">
        <v>1539</v>
      </c>
    </row>
    <row r="1630" spans="1:2" ht="15" hidden="1" x14ac:dyDescent="0.25">
      <c r="A1630" s="517" t="s">
        <v>1540</v>
      </c>
      <c r="B1630" s="517" t="s">
        <v>1540</v>
      </c>
    </row>
    <row r="1631" spans="1:2" ht="15" hidden="1" x14ac:dyDescent="0.25">
      <c r="A1631" s="517" t="s">
        <v>1541</v>
      </c>
      <c r="B1631" s="517" t="s">
        <v>1542</v>
      </c>
    </row>
    <row r="1632" spans="1:2" ht="15" hidden="1" x14ac:dyDescent="0.25">
      <c r="A1632" s="517" t="s">
        <v>1543</v>
      </c>
      <c r="B1632" s="517" t="s">
        <v>1544</v>
      </c>
    </row>
    <row r="1633" spans="1:2" ht="15" hidden="1" x14ac:dyDescent="0.25">
      <c r="A1633" s="517" t="s">
        <v>1545</v>
      </c>
      <c r="B1633" s="517" t="s">
        <v>1546</v>
      </c>
    </row>
    <row r="1634" spans="1:2" ht="15" hidden="1" x14ac:dyDescent="0.25">
      <c r="A1634" s="517" t="s">
        <v>1545</v>
      </c>
      <c r="B1634" s="517" t="s">
        <v>1546</v>
      </c>
    </row>
    <row r="1635" spans="1:2" ht="15" hidden="1" x14ac:dyDescent="0.25">
      <c r="A1635" s="517" t="s">
        <v>1547</v>
      </c>
      <c r="B1635" s="517" t="s">
        <v>1548</v>
      </c>
    </row>
    <row r="1636" spans="1:2" ht="15" hidden="1" x14ac:dyDescent="0.25">
      <c r="A1636" s="517" t="s">
        <v>1549</v>
      </c>
      <c r="B1636" s="517" t="s">
        <v>1550</v>
      </c>
    </row>
    <row r="1637" spans="1:2" ht="15" hidden="1" x14ac:dyDescent="0.25">
      <c r="A1637" s="517" t="s">
        <v>1549</v>
      </c>
      <c r="B1637" s="517" t="s">
        <v>1550</v>
      </c>
    </row>
    <row r="1638" spans="1:2" ht="15" hidden="1" x14ac:dyDescent="0.25">
      <c r="A1638" s="517" t="s">
        <v>1549</v>
      </c>
      <c r="B1638" s="517" t="s">
        <v>1550</v>
      </c>
    </row>
    <row r="1639" spans="1:2" ht="15" hidden="1" x14ac:dyDescent="0.25">
      <c r="A1639" s="517" t="s">
        <v>1551</v>
      </c>
      <c r="B1639" s="517" t="s">
        <v>1491</v>
      </c>
    </row>
    <row r="1640" spans="1:2" ht="15" hidden="1" x14ac:dyDescent="0.25">
      <c r="A1640" s="517" t="s">
        <v>1552</v>
      </c>
      <c r="B1640" s="517" t="s">
        <v>1553</v>
      </c>
    </row>
    <row r="1641" spans="1:2" ht="15" hidden="1" x14ac:dyDescent="0.25">
      <c r="A1641" s="517" t="s">
        <v>1554</v>
      </c>
      <c r="B1641" s="517" t="s">
        <v>68</v>
      </c>
    </row>
    <row r="1642" spans="1:2" ht="15" hidden="1" x14ac:dyDescent="0.25">
      <c r="A1642" s="517" t="s">
        <v>1554</v>
      </c>
      <c r="B1642" s="517" t="s">
        <v>68</v>
      </c>
    </row>
    <row r="1643" spans="1:2" ht="15" hidden="1" x14ac:dyDescent="0.25">
      <c r="A1643" s="517" t="s">
        <v>1555</v>
      </c>
      <c r="B1643" s="517" t="s">
        <v>1556</v>
      </c>
    </row>
    <row r="1644" spans="1:2" ht="15" hidden="1" x14ac:dyDescent="0.25">
      <c r="A1644" s="517" t="s">
        <v>1557</v>
      </c>
      <c r="B1644" s="517" t="s">
        <v>1558</v>
      </c>
    </row>
    <row r="1645" spans="1:2" ht="15" hidden="1" x14ac:dyDescent="0.25">
      <c r="A1645" s="517" t="s">
        <v>1559</v>
      </c>
      <c r="B1645" s="517" t="s">
        <v>1560</v>
      </c>
    </row>
    <row r="1646" spans="1:2" ht="15" hidden="1" x14ac:dyDescent="0.25">
      <c r="A1646" s="517" t="s">
        <v>1561</v>
      </c>
      <c r="B1646" s="517" t="s">
        <v>1562</v>
      </c>
    </row>
    <row r="1647" spans="1:2" ht="15" hidden="1" x14ac:dyDescent="0.25">
      <c r="A1647" s="517" t="s">
        <v>1563</v>
      </c>
      <c r="B1647" s="517" t="s">
        <v>1564</v>
      </c>
    </row>
    <row r="1648" spans="1:2" ht="15" hidden="1" x14ac:dyDescent="0.25">
      <c r="A1648" s="517" t="s">
        <v>1565</v>
      </c>
      <c r="B1648" s="517" t="s">
        <v>1566</v>
      </c>
    </row>
    <row r="1649" spans="1:2" ht="15" hidden="1" x14ac:dyDescent="0.25">
      <c r="A1649" s="517" t="s">
        <v>1567</v>
      </c>
      <c r="B1649" s="517" t="s">
        <v>1568</v>
      </c>
    </row>
    <row r="1650" spans="1:2" ht="15" hidden="1" x14ac:dyDescent="0.25">
      <c r="A1650" s="517" t="s">
        <v>1567</v>
      </c>
      <c r="B1650" s="517" t="s">
        <v>1568</v>
      </c>
    </row>
    <row r="1651" spans="1:2" ht="15" hidden="1" x14ac:dyDescent="0.25">
      <c r="A1651" s="517" t="s">
        <v>1569</v>
      </c>
      <c r="B1651" s="517" t="s">
        <v>1570</v>
      </c>
    </row>
    <row r="1652" spans="1:2" ht="15" hidden="1" x14ac:dyDescent="0.25">
      <c r="A1652" s="517" t="s">
        <v>1571</v>
      </c>
      <c r="B1652" s="517" t="s">
        <v>1572</v>
      </c>
    </row>
    <row r="1653" spans="1:2" ht="15" hidden="1" x14ac:dyDescent="0.25">
      <c r="A1653" s="517" t="s">
        <v>1573</v>
      </c>
      <c r="B1653" s="517" t="s">
        <v>1574</v>
      </c>
    </row>
    <row r="1654" spans="1:2" ht="15" hidden="1" x14ac:dyDescent="0.25">
      <c r="A1654" s="517" t="s">
        <v>1573</v>
      </c>
      <c r="B1654" s="517" t="s">
        <v>1574</v>
      </c>
    </row>
    <row r="1655" spans="1:2" ht="15" hidden="1" x14ac:dyDescent="0.25">
      <c r="A1655" s="517" t="s">
        <v>1575</v>
      </c>
      <c r="B1655" s="517" t="s">
        <v>1576</v>
      </c>
    </row>
    <row r="1656" spans="1:2" ht="15" hidden="1" x14ac:dyDescent="0.25">
      <c r="A1656" s="517" t="s">
        <v>1577</v>
      </c>
      <c r="B1656" s="517" t="s">
        <v>1578</v>
      </c>
    </row>
    <row r="1657" spans="1:2" ht="15" hidden="1" x14ac:dyDescent="0.25">
      <c r="A1657" s="517" t="s">
        <v>1577</v>
      </c>
      <c r="B1657" s="517" t="s">
        <v>1578</v>
      </c>
    </row>
    <row r="1658" spans="1:2" ht="15" hidden="1" x14ac:dyDescent="0.25">
      <c r="A1658" s="517" t="s">
        <v>1579</v>
      </c>
      <c r="B1658" s="517" t="s">
        <v>1580</v>
      </c>
    </row>
    <row r="1659" spans="1:2" ht="15" hidden="1" x14ac:dyDescent="0.25">
      <c r="A1659" s="517" t="s">
        <v>1581</v>
      </c>
      <c r="B1659" s="517" t="s">
        <v>1582</v>
      </c>
    </row>
    <row r="1660" spans="1:2" ht="15" hidden="1" x14ac:dyDescent="0.25">
      <c r="A1660" s="517" t="s">
        <v>1583</v>
      </c>
      <c r="B1660" s="517" t="s">
        <v>1584</v>
      </c>
    </row>
    <row r="1661" spans="1:2" ht="15" hidden="1" x14ac:dyDescent="0.25">
      <c r="A1661" s="517" t="s">
        <v>1585</v>
      </c>
      <c r="B1661" s="517" t="s">
        <v>1586</v>
      </c>
    </row>
    <row r="1662" spans="1:2" ht="15" hidden="1" x14ac:dyDescent="0.25">
      <c r="A1662" s="517" t="s">
        <v>1587</v>
      </c>
      <c r="B1662" s="517" t="s">
        <v>1588</v>
      </c>
    </row>
    <row r="1663" spans="1:2" ht="15" hidden="1" x14ac:dyDescent="0.25">
      <c r="A1663" s="517" t="s">
        <v>1589</v>
      </c>
      <c r="B1663" s="517" t="s">
        <v>1590</v>
      </c>
    </row>
    <row r="1664" spans="1:2" ht="15" hidden="1" x14ac:dyDescent="0.25">
      <c r="A1664" s="517" t="s">
        <v>1591</v>
      </c>
      <c r="B1664" s="517" t="s">
        <v>1592</v>
      </c>
    </row>
    <row r="1665" spans="1:2" ht="15" hidden="1" x14ac:dyDescent="0.25">
      <c r="A1665" s="517" t="s">
        <v>1591</v>
      </c>
      <c r="B1665" s="517" t="s">
        <v>1592</v>
      </c>
    </row>
    <row r="1666" spans="1:2" ht="15" hidden="1" x14ac:dyDescent="0.25">
      <c r="A1666" s="517" t="s">
        <v>1593</v>
      </c>
      <c r="B1666" s="517" t="s">
        <v>1594</v>
      </c>
    </row>
    <row r="1667" spans="1:2" ht="15" hidden="1" x14ac:dyDescent="0.25">
      <c r="A1667" s="517" t="s">
        <v>1595</v>
      </c>
      <c r="B1667" s="517" t="s">
        <v>1596</v>
      </c>
    </row>
    <row r="1668" spans="1:2" ht="15" hidden="1" x14ac:dyDescent="0.25">
      <c r="A1668" s="517" t="s">
        <v>1597</v>
      </c>
      <c r="B1668" s="517" t="s">
        <v>1598</v>
      </c>
    </row>
    <row r="1669" spans="1:2" ht="15" hidden="1" x14ac:dyDescent="0.25">
      <c r="A1669" s="517" t="s">
        <v>1599</v>
      </c>
      <c r="B1669" s="517" t="s">
        <v>1600</v>
      </c>
    </row>
    <row r="1670" spans="1:2" ht="15" hidden="1" x14ac:dyDescent="0.25">
      <c r="A1670" s="517" t="s">
        <v>1599</v>
      </c>
      <c r="B1670" s="517" t="s">
        <v>1600</v>
      </c>
    </row>
    <row r="1671" spans="1:2" ht="15" hidden="1" x14ac:dyDescent="0.25">
      <c r="A1671" s="517" t="s">
        <v>1601</v>
      </c>
      <c r="B1671" s="517" t="s">
        <v>1602</v>
      </c>
    </row>
    <row r="1672" spans="1:2" ht="15" hidden="1" x14ac:dyDescent="0.25">
      <c r="A1672" s="517" t="s">
        <v>1603</v>
      </c>
      <c r="B1672" s="517" t="s">
        <v>1604</v>
      </c>
    </row>
    <row r="1673" spans="1:2" ht="15" hidden="1" x14ac:dyDescent="0.25">
      <c r="A1673" s="517" t="s">
        <v>1605</v>
      </c>
      <c r="B1673" s="517" t="s">
        <v>1606</v>
      </c>
    </row>
    <row r="1674" spans="1:2" ht="15" hidden="1" x14ac:dyDescent="0.25">
      <c r="A1674" s="517" t="s">
        <v>1605</v>
      </c>
      <c r="B1674" s="517" t="s">
        <v>1606</v>
      </c>
    </row>
    <row r="1675" spans="1:2" ht="15" hidden="1" x14ac:dyDescent="0.25">
      <c r="A1675" s="517" t="s">
        <v>1607</v>
      </c>
      <c r="B1675" s="517" t="s">
        <v>1608</v>
      </c>
    </row>
    <row r="1676" spans="1:2" ht="15" hidden="1" x14ac:dyDescent="0.25">
      <c r="A1676" s="517" t="s">
        <v>1607</v>
      </c>
      <c r="B1676" s="517" t="s">
        <v>1608</v>
      </c>
    </row>
    <row r="1677" spans="1:2" ht="15" hidden="1" x14ac:dyDescent="0.25">
      <c r="A1677" s="517" t="s">
        <v>1609</v>
      </c>
      <c r="B1677" s="517" t="s">
        <v>1610</v>
      </c>
    </row>
    <row r="1678" spans="1:2" ht="15" hidden="1" x14ac:dyDescent="0.25">
      <c r="A1678" s="517" t="s">
        <v>1611</v>
      </c>
      <c r="B1678" s="517" t="s">
        <v>1612</v>
      </c>
    </row>
    <row r="1679" spans="1:2" ht="15" hidden="1" x14ac:dyDescent="0.25">
      <c r="A1679" s="517" t="s">
        <v>1613</v>
      </c>
      <c r="B1679" s="517" t="s">
        <v>1614</v>
      </c>
    </row>
    <row r="1680" spans="1:2" ht="15" hidden="1" x14ac:dyDescent="0.25">
      <c r="A1680" s="517" t="s">
        <v>1613</v>
      </c>
      <c r="B1680" s="517" t="s">
        <v>1614</v>
      </c>
    </row>
    <row r="1681" spans="1:2" ht="15" hidden="1" x14ac:dyDescent="0.25">
      <c r="A1681" s="517" t="s">
        <v>1613</v>
      </c>
      <c r="B1681" s="517" t="s">
        <v>1614</v>
      </c>
    </row>
    <row r="1682" spans="1:2" ht="15" hidden="1" x14ac:dyDescent="0.25">
      <c r="A1682" s="517" t="s">
        <v>1615</v>
      </c>
      <c r="B1682" s="517" t="s">
        <v>1616</v>
      </c>
    </row>
    <row r="1683" spans="1:2" ht="15" hidden="1" x14ac:dyDescent="0.25">
      <c r="A1683" s="517" t="s">
        <v>1617</v>
      </c>
      <c r="B1683" s="517" t="s">
        <v>1618</v>
      </c>
    </row>
    <row r="1684" spans="1:2" ht="15" hidden="1" x14ac:dyDescent="0.25">
      <c r="A1684" s="517" t="s">
        <v>1619</v>
      </c>
      <c r="B1684" s="517" t="s">
        <v>1620</v>
      </c>
    </row>
    <row r="1685" spans="1:2" ht="15" hidden="1" x14ac:dyDescent="0.25">
      <c r="A1685" s="517" t="s">
        <v>1621</v>
      </c>
      <c r="B1685" s="517" t="s">
        <v>1622</v>
      </c>
    </row>
    <row r="1686" spans="1:2" ht="15" hidden="1" x14ac:dyDescent="0.25">
      <c r="A1686" s="517" t="s">
        <v>1623</v>
      </c>
      <c r="B1686" s="517" t="s">
        <v>1624</v>
      </c>
    </row>
    <row r="1687" spans="1:2" ht="15" hidden="1" x14ac:dyDescent="0.25">
      <c r="A1687" s="517" t="s">
        <v>1625</v>
      </c>
      <c r="B1687" s="517" t="s">
        <v>1626</v>
      </c>
    </row>
    <row r="1688" spans="1:2" ht="15" hidden="1" x14ac:dyDescent="0.25">
      <c r="A1688" s="517" t="s">
        <v>1625</v>
      </c>
      <c r="B1688" s="517" t="s">
        <v>1626</v>
      </c>
    </row>
    <row r="1689" spans="1:2" ht="15" hidden="1" x14ac:dyDescent="0.25">
      <c r="A1689" s="517" t="s">
        <v>1627</v>
      </c>
      <c r="B1689" s="517" t="s">
        <v>1628</v>
      </c>
    </row>
    <row r="1690" spans="1:2" ht="15" hidden="1" x14ac:dyDescent="0.25">
      <c r="A1690" s="517" t="s">
        <v>220</v>
      </c>
      <c r="B1690" s="517" t="s">
        <v>321</v>
      </c>
    </row>
    <row r="1691" spans="1:2" ht="15" hidden="1" x14ac:dyDescent="0.25">
      <c r="A1691" s="517" t="s">
        <v>220</v>
      </c>
      <c r="B1691" s="517" t="s">
        <v>321</v>
      </c>
    </row>
    <row r="1692" spans="1:2" ht="15" hidden="1" x14ac:dyDescent="0.25">
      <c r="A1692" s="517" t="s">
        <v>220</v>
      </c>
      <c r="B1692" s="517" t="s">
        <v>321</v>
      </c>
    </row>
    <row r="1693" spans="1:2" ht="15" hidden="1" x14ac:dyDescent="0.25">
      <c r="A1693" s="517" t="s">
        <v>220</v>
      </c>
      <c r="B1693" s="517" t="s">
        <v>321</v>
      </c>
    </row>
    <row r="1694" spans="1:2" ht="15" hidden="1" x14ac:dyDescent="0.25">
      <c r="A1694" s="517" t="s">
        <v>190</v>
      </c>
      <c r="B1694" s="517" t="s">
        <v>322</v>
      </c>
    </row>
    <row r="1695" spans="1:2" ht="15" hidden="1" x14ac:dyDescent="0.25">
      <c r="A1695" s="517" t="s">
        <v>190</v>
      </c>
      <c r="B1695" s="517" t="s">
        <v>322</v>
      </c>
    </row>
    <row r="1696" spans="1:2" ht="15" hidden="1" x14ac:dyDescent="0.25">
      <c r="A1696" s="517" t="s">
        <v>190</v>
      </c>
      <c r="B1696" s="517" t="s">
        <v>322</v>
      </c>
    </row>
    <row r="1697" spans="1:2" ht="15" hidden="1" x14ac:dyDescent="0.25">
      <c r="A1697" s="517" t="s">
        <v>190</v>
      </c>
      <c r="B1697" s="517" t="s">
        <v>322</v>
      </c>
    </row>
    <row r="1698" spans="1:2" ht="15" hidden="1" x14ac:dyDescent="0.25">
      <c r="A1698" s="517" t="s">
        <v>190</v>
      </c>
      <c r="B1698" s="517" t="s">
        <v>322</v>
      </c>
    </row>
    <row r="1699" spans="1:2" ht="15" hidden="1" x14ac:dyDescent="0.25">
      <c r="A1699" s="517" t="s">
        <v>190</v>
      </c>
      <c r="B1699" s="517" t="s">
        <v>322</v>
      </c>
    </row>
    <row r="1700" spans="1:2" ht="15" hidden="1" x14ac:dyDescent="0.25">
      <c r="A1700" s="517" t="s">
        <v>191</v>
      </c>
      <c r="B1700" s="517" t="s">
        <v>323</v>
      </c>
    </row>
    <row r="1701" spans="1:2" ht="15" hidden="1" x14ac:dyDescent="0.25">
      <c r="A1701" s="517" t="s">
        <v>1629</v>
      </c>
      <c r="B1701" s="517" t="s">
        <v>1630</v>
      </c>
    </row>
    <row r="1702" spans="1:2" ht="15" hidden="1" x14ac:dyDescent="0.25">
      <c r="A1702" s="517" t="s">
        <v>1629</v>
      </c>
      <c r="B1702" s="517" t="s">
        <v>1630</v>
      </c>
    </row>
    <row r="1703" spans="1:2" ht="15" hidden="1" x14ac:dyDescent="0.25">
      <c r="A1703" s="517" t="s">
        <v>1629</v>
      </c>
      <c r="B1703" s="517" t="s">
        <v>1630</v>
      </c>
    </row>
    <row r="1704" spans="1:2" ht="15" hidden="1" x14ac:dyDescent="0.25">
      <c r="A1704" s="517" t="s">
        <v>1629</v>
      </c>
      <c r="B1704" s="517" t="s">
        <v>1630</v>
      </c>
    </row>
    <row r="1705" spans="1:2" ht="15" hidden="1" x14ac:dyDescent="0.25">
      <c r="A1705" s="517" t="s">
        <v>192</v>
      </c>
      <c r="B1705" s="517" t="s">
        <v>324</v>
      </c>
    </row>
    <row r="1706" spans="1:2" ht="15" hidden="1" x14ac:dyDescent="0.25">
      <c r="A1706" s="517" t="s">
        <v>192</v>
      </c>
      <c r="B1706" s="517" t="s">
        <v>324</v>
      </c>
    </row>
    <row r="1707" spans="1:2" ht="15" hidden="1" x14ac:dyDescent="0.25">
      <c r="A1707" s="517" t="s">
        <v>192</v>
      </c>
      <c r="B1707" s="517" t="s">
        <v>324</v>
      </c>
    </row>
    <row r="1708" spans="1:2" ht="15" hidden="1" x14ac:dyDescent="0.25">
      <c r="A1708" s="517" t="s">
        <v>192</v>
      </c>
      <c r="B1708" s="517" t="s">
        <v>324</v>
      </c>
    </row>
    <row r="1709" spans="1:2" ht="15" hidden="1" x14ac:dyDescent="0.25">
      <c r="A1709" s="517" t="s">
        <v>192</v>
      </c>
      <c r="B1709" s="517" t="s">
        <v>324</v>
      </c>
    </row>
    <row r="1710" spans="1:2" ht="15" hidden="1" x14ac:dyDescent="0.25">
      <c r="A1710" s="517" t="s">
        <v>192</v>
      </c>
      <c r="B1710" s="517" t="s">
        <v>324</v>
      </c>
    </row>
    <row r="1711" spans="1:2" ht="15" hidden="1" x14ac:dyDescent="0.25">
      <c r="A1711" s="517" t="s">
        <v>407</v>
      </c>
      <c r="B1711" s="517" t="s">
        <v>408</v>
      </c>
    </row>
    <row r="1712" spans="1:2" ht="15" hidden="1" x14ac:dyDescent="0.25">
      <c r="A1712" s="517" t="s">
        <v>407</v>
      </c>
      <c r="B1712" s="517" t="s">
        <v>408</v>
      </c>
    </row>
    <row r="1713" spans="1:2" ht="15" hidden="1" x14ac:dyDescent="0.25">
      <c r="A1713" s="517" t="s">
        <v>407</v>
      </c>
      <c r="B1713" s="517" t="s">
        <v>408</v>
      </c>
    </row>
    <row r="1714" spans="1:2" ht="15" hidden="1" x14ac:dyDescent="0.25">
      <c r="A1714" s="517" t="s">
        <v>407</v>
      </c>
      <c r="B1714" s="517" t="s">
        <v>408</v>
      </c>
    </row>
    <row r="1715" spans="1:2" ht="15" hidden="1" x14ac:dyDescent="0.25">
      <c r="A1715" s="517" t="s">
        <v>1631</v>
      </c>
      <c r="B1715" s="517" t="s">
        <v>1632</v>
      </c>
    </row>
    <row r="1716" spans="1:2" ht="15" hidden="1" x14ac:dyDescent="0.25">
      <c r="A1716" s="517" t="s">
        <v>1467</v>
      </c>
      <c r="B1716" s="517" t="s">
        <v>1468</v>
      </c>
    </row>
    <row r="1717" spans="1:2" ht="15" hidden="1" x14ac:dyDescent="0.25">
      <c r="A1717" s="517" t="s">
        <v>1467</v>
      </c>
      <c r="B1717" s="517" t="s">
        <v>1468</v>
      </c>
    </row>
    <row r="1718" spans="1:2" ht="15" hidden="1" x14ac:dyDescent="0.25">
      <c r="A1718" s="518" t="s">
        <v>1467</v>
      </c>
      <c r="B1718" s="517" t="s">
        <v>1468</v>
      </c>
    </row>
    <row r="1719" spans="1:2" ht="15" hidden="1" x14ac:dyDescent="0.25">
      <c r="A1719" s="517" t="s">
        <v>1467</v>
      </c>
      <c r="B1719" s="517" t="s">
        <v>1468</v>
      </c>
    </row>
    <row r="1720" spans="1:2" ht="15" hidden="1" x14ac:dyDescent="0.25">
      <c r="A1720" s="517" t="s">
        <v>1467</v>
      </c>
      <c r="B1720" s="517" t="s">
        <v>1468</v>
      </c>
    </row>
    <row r="1721" spans="1:2" ht="15" hidden="1" x14ac:dyDescent="0.25">
      <c r="A1721" s="517" t="s">
        <v>193</v>
      </c>
      <c r="B1721" s="517" t="s">
        <v>325</v>
      </c>
    </row>
    <row r="1722" spans="1:2" ht="15" hidden="1" x14ac:dyDescent="0.25">
      <c r="A1722" s="517" t="s">
        <v>193</v>
      </c>
      <c r="B1722" s="517" t="s">
        <v>325</v>
      </c>
    </row>
    <row r="1723" spans="1:2" ht="15" hidden="1" x14ac:dyDescent="0.25">
      <c r="A1723" s="517" t="s">
        <v>193</v>
      </c>
      <c r="B1723" s="517" t="s">
        <v>325</v>
      </c>
    </row>
    <row r="1724" spans="1:2" ht="15" hidden="1" x14ac:dyDescent="0.25">
      <c r="A1724" s="517" t="s">
        <v>193</v>
      </c>
      <c r="B1724" s="517" t="s">
        <v>325</v>
      </c>
    </row>
    <row r="1725" spans="1:2" ht="15" hidden="1" x14ac:dyDescent="0.25">
      <c r="A1725" s="517" t="s">
        <v>193</v>
      </c>
      <c r="B1725" s="517" t="s">
        <v>325</v>
      </c>
    </row>
    <row r="1726" spans="1:2" ht="15" hidden="1" x14ac:dyDescent="0.25">
      <c r="A1726" s="517" t="s">
        <v>193</v>
      </c>
      <c r="B1726" s="517" t="s">
        <v>325</v>
      </c>
    </row>
    <row r="1727" spans="1:2" ht="15" hidden="1" x14ac:dyDescent="0.25">
      <c r="A1727" s="517" t="s">
        <v>193</v>
      </c>
      <c r="B1727" s="517" t="s">
        <v>325</v>
      </c>
    </row>
    <row r="1728" spans="1:2" ht="15" hidden="1" x14ac:dyDescent="0.25">
      <c r="A1728" s="517" t="s">
        <v>193</v>
      </c>
      <c r="B1728" s="517" t="s">
        <v>325</v>
      </c>
    </row>
    <row r="1729" spans="1:2" ht="15" hidden="1" x14ac:dyDescent="0.25">
      <c r="A1729" s="517" t="s">
        <v>193</v>
      </c>
      <c r="B1729" s="517" t="s">
        <v>325</v>
      </c>
    </row>
    <row r="1730" spans="1:2" ht="15" hidden="1" x14ac:dyDescent="0.25">
      <c r="A1730" s="517" t="s">
        <v>193</v>
      </c>
      <c r="B1730" s="517" t="s">
        <v>325</v>
      </c>
    </row>
    <row r="1731" spans="1:2" ht="15" hidden="1" x14ac:dyDescent="0.25">
      <c r="A1731" s="517" t="s">
        <v>193</v>
      </c>
      <c r="B1731" s="517" t="s">
        <v>325</v>
      </c>
    </row>
    <row r="1732" spans="1:2" ht="15" hidden="1" x14ac:dyDescent="0.25">
      <c r="A1732" s="517" t="s">
        <v>194</v>
      </c>
      <c r="B1732" s="517" t="s">
        <v>327</v>
      </c>
    </row>
    <row r="1733" spans="1:2" ht="15" hidden="1" x14ac:dyDescent="0.25">
      <c r="A1733" s="517" t="s">
        <v>194</v>
      </c>
      <c r="B1733" s="517" t="s">
        <v>327</v>
      </c>
    </row>
    <row r="1734" spans="1:2" ht="15" hidden="1" x14ac:dyDescent="0.25">
      <c r="A1734" s="517" t="s">
        <v>194</v>
      </c>
      <c r="B1734" s="517" t="s">
        <v>327</v>
      </c>
    </row>
    <row r="1735" spans="1:2" ht="15" hidden="1" x14ac:dyDescent="0.25">
      <c r="A1735" s="517" t="s">
        <v>194</v>
      </c>
      <c r="B1735" s="517" t="s">
        <v>327</v>
      </c>
    </row>
    <row r="1736" spans="1:2" ht="15" hidden="1" x14ac:dyDescent="0.25">
      <c r="A1736" s="517" t="s">
        <v>194</v>
      </c>
      <c r="B1736" s="517" t="s">
        <v>327</v>
      </c>
    </row>
    <row r="1737" spans="1:2" ht="15" hidden="1" x14ac:dyDescent="0.25">
      <c r="A1737" s="517" t="s">
        <v>194</v>
      </c>
      <c r="B1737" s="517" t="s">
        <v>327</v>
      </c>
    </row>
    <row r="1738" spans="1:2" ht="15" hidden="1" x14ac:dyDescent="0.25">
      <c r="A1738" s="517" t="s">
        <v>194</v>
      </c>
      <c r="B1738" s="517" t="s">
        <v>327</v>
      </c>
    </row>
    <row r="1739" spans="1:2" ht="15" hidden="1" x14ac:dyDescent="0.25">
      <c r="A1739" s="517" t="s">
        <v>194</v>
      </c>
      <c r="B1739" s="517" t="s">
        <v>327</v>
      </c>
    </row>
    <row r="1740" spans="1:2" ht="15" hidden="1" x14ac:dyDescent="0.25">
      <c r="A1740" s="517" t="s">
        <v>194</v>
      </c>
      <c r="B1740" s="517" t="s">
        <v>327</v>
      </c>
    </row>
    <row r="1741" spans="1:2" ht="15" hidden="1" x14ac:dyDescent="0.25">
      <c r="A1741" s="517" t="s">
        <v>194</v>
      </c>
      <c r="B1741" s="517" t="s">
        <v>327</v>
      </c>
    </row>
    <row r="1742" spans="1:2" ht="15" hidden="1" x14ac:dyDescent="0.25">
      <c r="A1742" s="517" t="s">
        <v>194</v>
      </c>
      <c r="B1742" s="517" t="s">
        <v>327</v>
      </c>
    </row>
    <row r="1743" spans="1:2" ht="15" hidden="1" x14ac:dyDescent="0.25">
      <c r="A1743" s="517" t="s">
        <v>194</v>
      </c>
      <c r="B1743" s="517" t="s">
        <v>327</v>
      </c>
    </row>
    <row r="1744" spans="1:2" ht="15" hidden="1" x14ac:dyDescent="0.25">
      <c r="A1744" s="517" t="s">
        <v>194</v>
      </c>
      <c r="B1744" s="517" t="s">
        <v>327</v>
      </c>
    </row>
    <row r="1745" spans="1:2" ht="15" hidden="1" x14ac:dyDescent="0.25">
      <c r="A1745" s="517" t="s">
        <v>194</v>
      </c>
      <c r="B1745" s="517" t="s">
        <v>327</v>
      </c>
    </row>
    <row r="1746" spans="1:2" ht="15" hidden="1" x14ac:dyDescent="0.25">
      <c r="A1746" s="517" t="s">
        <v>194</v>
      </c>
      <c r="B1746" s="517" t="s">
        <v>327</v>
      </c>
    </row>
    <row r="1747" spans="1:2" ht="15" hidden="1" x14ac:dyDescent="0.25">
      <c r="A1747" s="517" t="s">
        <v>194</v>
      </c>
      <c r="B1747" s="517" t="s">
        <v>327</v>
      </c>
    </row>
    <row r="1748" spans="1:2" ht="15" hidden="1" x14ac:dyDescent="0.25">
      <c r="A1748" s="517" t="s">
        <v>194</v>
      </c>
      <c r="B1748" s="517" t="s">
        <v>327</v>
      </c>
    </row>
    <row r="1749" spans="1:2" ht="15" hidden="1" x14ac:dyDescent="0.25">
      <c r="A1749" s="517" t="s">
        <v>194</v>
      </c>
      <c r="B1749" s="517" t="s">
        <v>327</v>
      </c>
    </row>
    <row r="1750" spans="1:2" ht="15" hidden="1" x14ac:dyDescent="0.25">
      <c r="A1750" s="517" t="s">
        <v>194</v>
      </c>
      <c r="B1750" s="517" t="s">
        <v>327</v>
      </c>
    </row>
    <row r="1751" spans="1:2" ht="15" hidden="1" x14ac:dyDescent="0.25">
      <c r="A1751" s="517" t="s">
        <v>194</v>
      </c>
      <c r="B1751" s="517" t="s">
        <v>327</v>
      </c>
    </row>
    <row r="1752" spans="1:2" ht="15" hidden="1" x14ac:dyDescent="0.25">
      <c r="A1752" s="517" t="s">
        <v>194</v>
      </c>
      <c r="B1752" s="517" t="s">
        <v>327</v>
      </c>
    </row>
    <row r="1753" spans="1:2" ht="15" hidden="1" x14ac:dyDescent="0.25">
      <c r="A1753" s="517" t="s">
        <v>222</v>
      </c>
      <c r="B1753" s="517" t="s">
        <v>328</v>
      </c>
    </row>
    <row r="1754" spans="1:2" ht="15" hidden="1" x14ac:dyDescent="0.25">
      <c r="A1754" s="517" t="s">
        <v>222</v>
      </c>
      <c r="B1754" s="517" t="s">
        <v>328</v>
      </c>
    </row>
    <row r="1755" spans="1:2" ht="15" hidden="1" x14ac:dyDescent="0.25">
      <c r="A1755" s="517" t="s">
        <v>195</v>
      </c>
      <c r="B1755" s="517" t="s">
        <v>329</v>
      </c>
    </row>
    <row r="1756" spans="1:2" ht="15" hidden="1" x14ac:dyDescent="0.25">
      <c r="A1756" s="517" t="s">
        <v>196</v>
      </c>
      <c r="B1756" s="517" t="s">
        <v>330</v>
      </c>
    </row>
    <row r="1757" spans="1:2" ht="15" hidden="1" x14ac:dyDescent="0.25">
      <c r="A1757" s="517" t="s">
        <v>196</v>
      </c>
      <c r="B1757" s="517" t="s">
        <v>330</v>
      </c>
    </row>
    <row r="1758" spans="1:2" ht="15" hidden="1" x14ac:dyDescent="0.25">
      <c r="A1758" s="517" t="s">
        <v>196</v>
      </c>
      <c r="B1758" s="517" t="s">
        <v>330</v>
      </c>
    </row>
    <row r="1759" spans="1:2" ht="15" hidden="1" x14ac:dyDescent="0.25">
      <c r="A1759" s="517" t="s">
        <v>196</v>
      </c>
      <c r="B1759" s="517" t="s">
        <v>330</v>
      </c>
    </row>
    <row r="1760" spans="1:2" ht="15" hidden="1" x14ac:dyDescent="0.25">
      <c r="A1760" s="517" t="s">
        <v>197</v>
      </c>
      <c r="B1760" s="517" t="s">
        <v>331</v>
      </c>
    </row>
    <row r="1761" spans="1:2" ht="15" hidden="1" x14ac:dyDescent="0.25">
      <c r="A1761" s="517" t="s">
        <v>197</v>
      </c>
      <c r="B1761" s="517" t="s">
        <v>331</v>
      </c>
    </row>
    <row r="1762" spans="1:2" ht="15" hidden="1" x14ac:dyDescent="0.25">
      <c r="A1762" s="517" t="s">
        <v>197</v>
      </c>
      <c r="B1762" s="517" t="s">
        <v>331</v>
      </c>
    </row>
    <row r="1763" spans="1:2" ht="15" hidden="1" x14ac:dyDescent="0.25">
      <c r="A1763" s="517" t="s">
        <v>197</v>
      </c>
      <c r="B1763" s="517" t="s">
        <v>331</v>
      </c>
    </row>
    <row r="1764" spans="1:2" ht="15" hidden="1" x14ac:dyDescent="0.25">
      <c r="A1764" s="517" t="s">
        <v>413</v>
      </c>
      <c r="B1764" s="517" t="s">
        <v>414</v>
      </c>
    </row>
    <row r="1765" spans="1:2" ht="15" hidden="1" x14ac:dyDescent="0.25">
      <c r="A1765" s="517" t="s">
        <v>1633</v>
      </c>
      <c r="B1765" s="517" t="s">
        <v>1634</v>
      </c>
    </row>
    <row r="1766" spans="1:2" ht="15" hidden="1" x14ac:dyDescent="0.25">
      <c r="A1766" s="517" t="s">
        <v>199</v>
      </c>
      <c r="B1766" s="517" t="s">
        <v>334</v>
      </c>
    </row>
    <row r="1767" spans="1:2" ht="15" hidden="1" x14ac:dyDescent="0.25">
      <c r="A1767" s="517" t="s">
        <v>199</v>
      </c>
      <c r="B1767" s="517" t="s">
        <v>334</v>
      </c>
    </row>
    <row r="1768" spans="1:2" ht="15" hidden="1" x14ac:dyDescent="0.25">
      <c r="A1768" s="517" t="s">
        <v>199</v>
      </c>
      <c r="B1768" s="517" t="s">
        <v>334</v>
      </c>
    </row>
    <row r="1769" spans="1:2" ht="15" hidden="1" x14ac:dyDescent="0.25">
      <c r="A1769" s="517" t="s">
        <v>1281</v>
      </c>
      <c r="B1769" s="517" t="s">
        <v>1282</v>
      </c>
    </row>
    <row r="1770" spans="1:2" ht="15" hidden="1" x14ac:dyDescent="0.25">
      <c r="A1770" s="517" t="s">
        <v>1281</v>
      </c>
      <c r="B1770" s="517" t="s">
        <v>1282</v>
      </c>
    </row>
    <row r="1771" spans="1:2" ht="15" hidden="1" x14ac:dyDescent="0.25">
      <c r="A1771" s="517" t="s">
        <v>1281</v>
      </c>
      <c r="B1771" s="517" t="s">
        <v>1282</v>
      </c>
    </row>
    <row r="1772" spans="1:2" ht="15" hidden="1" x14ac:dyDescent="0.25">
      <c r="A1772" s="517" t="s">
        <v>1281</v>
      </c>
      <c r="B1772" s="517" t="s">
        <v>1282</v>
      </c>
    </row>
    <row r="1773" spans="1:2" ht="15" hidden="1" x14ac:dyDescent="0.25">
      <c r="A1773" s="517" t="s">
        <v>1281</v>
      </c>
      <c r="B1773" s="517" t="s">
        <v>1282</v>
      </c>
    </row>
    <row r="1774" spans="1:2" ht="15" hidden="1" x14ac:dyDescent="0.25">
      <c r="A1774" s="517" t="s">
        <v>1281</v>
      </c>
      <c r="B1774" s="517" t="s">
        <v>1282</v>
      </c>
    </row>
    <row r="1775" spans="1:2" ht="15" hidden="1" x14ac:dyDescent="0.25">
      <c r="A1775" s="517" t="s">
        <v>1281</v>
      </c>
      <c r="B1775" s="517" t="s">
        <v>1282</v>
      </c>
    </row>
    <row r="1776" spans="1:2" ht="15" hidden="1" x14ac:dyDescent="0.25">
      <c r="A1776" s="517" t="s">
        <v>1281</v>
      </c>
      <c r="B1776" s="517" t="s">
        <v>1282</v>
      </c>
    </row>
    <row r="1777" spans="1:2" ht="15" hidden="1" x14ac:dyDescent="0.25">
      <c r="A1777" s="517" t="s">
        <v>1281</v>
      </c>
      <c r="B1777" s="517" t="s">
        <v>1282</v>
      </c>
    </row>
    <row r="1778" spans="1:2" ht="15" hidden="1" x14ac:dyDescent="0.25">
      <c r="A1778" s="517" t="s">
        <v>1281</v>
      </c>
      <c r="B1778" s="517" t="s">
        <v>1282</v>
      </c>
    </row>
    <row r="1779" spans="1:2" ht="15" hidden="1" x14ac:dyDescent="0.25">
      <c r="A1779" s="517" t="s">
        <v>1281</v>
      </c>
      <c r="B1779" s="517" t="s">
        <v>1282</v>
      </c>
    </row>
    <row r="1780" spans="1:2" ht="15" hidden="1" x14ac:dyDescent="0.25">
      <c r="A1780" s="517" t="s">
        <v>1281</v>
      </c>
      <c r="B1780" s="517" t="s">
        <v>1282</v>
      </c>
    </row>
    <row r="1781" spans="1:2" ht="15" hidden="1" x14ac:dyDescent="0.25">
      <c r="A1781" s="517" t="s">
        <v>1281</v>
      </c>
      <c r="B1781" s="517" t="s">
        <v>1282</v>
      </c>
    </row>
    <row r="1782" spans="1:2" ht="15" hidden="1" x14ac:dyDescent="0.25">
      <c r="A1782" s="517" t="s">
        <v>1635</v>
      </c>
      <c r="B1782" s="517" t="s">
        <v>1635</v>
      </c>
    </row>
    <row r="1783" spans="1:2" ht="15" hidden="1" x14ac:dyDescent="0.25">
      <c r="A1783" s="517" t="s">
        <v>1636</v>
      </c>
      <c r="B1783" s="517" t="s">
        <v>1636</v>
      </c>
    </row>
    <row r="1784" spans="1:2" ht="15" hidden="1" x14ac:dyDescent="0.25">
      <c r="A1784" s="517" t="s">
        <v>1637</v>
      </c>
      <c r="B1784" s="517" t="s">
        <v>1637</v>
      </c>
    </row>
    <row r="1785" spans="1:2" ht="15" hidden="1" x14ac:dyDescent="0.25">
      <c r="A1785" s="517" t="s">
        <v>1638</v>
      </c>
      <c r="B1785" s="517" t="s">
        <v>1638</v>
      </c>
    </row>
    <row r="1786" spans="1:2" ht="15" hidden="1" x14ac:dyDescent="0.25">
      <c r="A1786" s="517" t="s">
        <v>1639</v>
      </c>
      <c r="B1786" s="517" t="s">
        <v>1639</v>
      </c>
    </row>
    <row r="1787" spans="1:2" ht="15" hidden="1" x14ac:dyDescent="0.25">
      <c r="A1787" s="517" t="s">
        <v>1640</v>
      </c>
      <c r="B1787" s="517" t="s">
        <v>1640</v>
      </c>
    </row>
    <row r="1788" spans="1:2" ht="15" hidden="1" x14ac:dyDescent="0.25">
      <c r="A1788" s="517" t="s">
        <v>1641</v>
      </c>
      <c r="B1788" s="517" t="s">
        <v>1641</v>
      </c>
    </row>
    <row r="1789" spans="1:2" ht="15" hidden="1" x14ac:dyDescent="0.25">
      <c r="A1789" s="517" t="s">
        <v>1642</v>
      </c>
      <c r="B1789" s="517" t="s">
        <v>1642</v>
      </c>
    </row>
    <row r="1790" spans="1:2" ht="15" hidden="1" x14ac:dyDescent="0.25">
      <c r="A1790" s="517" t="s">
        <v>1643</v>
      </c>
      <c r="B1790" s="517" t="s">
        <v>1643</v>
      </c>
    </row>
    <row r="1791" spans="1:2" ht="15" hidden="1" x14ac:dyDescent="0.25">
      <c r="A1791" s="517" t="s">
        <v>1644</v>
      </c>
      <c r="B1791" s="517" t="s">
        <v>1644</v>
      </c>
    </row>
    <row r="1792" spans="1:2" ht="15" hidden="1" x14ac:dyDescent="0.25">
      <c r="A1792" s="517" t="s">
        <v>1645</v>
      </c>
      <c r="B1792" s="517" t="s">
        <v>1645</v>
      </c>
    </row>
    <row r="1793" spans="1:2" ht="15" hidden="1" x14ac:dyDescent="0.25">
      <c r="A1793" s="517" t="s">
        <v>1646</v>
      </c>
      <c r="B1793" s="517" t="s">
        <v>1646</v>
      </c>
    </row>
    <row r="1794" spans="1:2" ht="15" hidden="1" x14ac:dyDescent="0.25">
      <c r="A1794" s="517" t="s">
        <v>1647</v>
      </c>
      <c r="B1794" s="517" t="s">
        <v>1647</v>
      </c>
    </row>
    <row r="1795" spans="1:2" ht="15" hidden="1" x14ac:dyDescent="0.25">
      <c r="A1795" s="517" t="s">
        <v>1648</v>
      </c>
      <c r="B1795" s="517" t="s">
        <v>1648</v>
      </c>
    </row>
    <row r="1796" spans="1:2" ht="15" hidden="1" x14ac:dyDescent="0.25">
      <c r="A1796" s="517" t="s">
        <v>1649</v>
      </c>
      <c r="B1796" s="517" t="s">
        <v>1649</v>
      </c>
    </row>
    <row r="1797" spans="1:2" ht="15" hidden="1" x14ac:dyDescent="0.25">
      <c r="A1797" s="517" t="s">
        <v>1650</v>
      </c>
      <c r="B1797" s="517" t="s">
        <v>1650</v>
      </c>
    </row>
    <row r="1798" spans="1:2" ht="15" hidden="1" x14ac:dyDescent="0.25">
      <c r="A1798" s="517" t="s">
        <v>1651</v>
      </c>
      <c r="B1798" s="517" t="s">
        <v>1651</v>
      </c>
    </row>
    <row r="1799" spans="1:2" ht="15" hidden="1" x14ac:dyDescent="0.25">
      <c r="A1799" s="517" t="s">
        <v>1652</v>
      </c>
      <c r="B1799" s="517" t="s">
        <v>1652</v>
      </c>
    </row>
    <row r="1800" spans="1:2" ht="15" hidden="1" x14ac:dyDescent="0.25">
      <c r="A1800" s="517" t="s">
        <v>1653</v>
      </c>
      <c r="B1800" s="517" t="s">
        <v>1653</v>
      </c>
    </row>
    <row r="1801" spans="1:2" ht="15" hidden="1" x14ac:dyDescent="0.25">
      <c r="A1801" s="517" t="s">
        <v>1654</v>
      </c>
      <c r="B1801" s="517" t="s">
        <v>1654</v>
      </c>
    </row>
    <row r="1802" spans="1:2" ht="15" hidden="1" x14ac:dyDescent="0.25">
      <c r="A1802" s="517" t="s">
        <v>1655</v>
      </c>
      <c r="B1802" s="517" t="s">
        <v>1655</v>
      </c>
    </row>
    <row r="1803" spans="1:2" ht="15" hidden="1" x14ac:dyDescent="0.25">
      <c r="A1803" s="517" t="s">
        <v>1655</v>
      </c>
      <c r="B1803" s="517" t="s">
        <v>1655</v>
      </c>
    </row>
    <row r="1804" spans="1:2" ht="15" hidden="1" x14ac:dyDescent="0.25">
      <c r="A1804" s="517" t="s">
        <v>1656</v>
      </c>
      <c r="B1804" s="517" t="s">
        <v>1656</v>
      </c>
    </row>
    <row r="1805" spans="1:2" ht="15" hidden="1" x14ac:dyDescent="0.25">
      <c r="A1805" s="517" t="s">
        <v>1657</v>
      </c>
      <c r="B1805" s="517" t="s">
        <v>1657</v>
      </c>
    </row>
    <row r="1806" spans="1:2" ht="15" hidden="1" x14ac:dyDescent="0.25">
      <c r="A1806" s="517" t="s">
        <v>1658</v>
      </c>
      <c r="B1806" s="517" t="s">
        <v>1658</v>
      </c>
    </row>
    <row r="1807" spans="1:2" ht="15" hidden="1" x14ac:dyDescent="0.25">
      <c r="A1807" s="517" t="s">
        <v>1659</v>
      </c>
      <c r="B1807" s="517" t="s">
        <v>1659</v>
      </c>
    </row>
    <row r="1808" spans="1:2" ht="15" hidden="1" x14ac:dyDescent="0.25">
      <c r="A1808" s="517" t="s">
        <v>1660</v>
      </c>
      <c r="B1808" s="517" t="s">
        <v>1660</v>
      </c>
    </row>
    <row r="1809" spans="1:2" ht="15" hidden="1" x14ac:dyDescent="0.25">
      <c r="A1809" s="517" t="s">
        <v>1661</v>
      </c>
      <c r="B1809" s="517" t="s">
        <v>1661</v>
      </c>
    </row>
    <row r="1810" spans="1:2" ht="15" hidden="1" x14ac:dyDescent="0.25">
      <c r="A1810" s="517" t="s">
        <v>1662</v>
      </c>
      <c r="B1810" s="517" t="s">
        <v>1662</v>
      </c>
    </row>
    <row r="1811" spans="1:2" ht="15" hidden="1" x14ac:dyDescent="0.25">
      <c r="A1811" s="517" t="s">
        <v>1663</v>
      </c>
      <c r="B1811" s="517" t="s">
        <v>1663</v>
      </c>
    </row>
    <row r="1812" spans="1:2" ht="15" hidden="1" x14ac:dyDescent="0.25">
      <c r="A1812" s="517" t="s">
        <v>1664</v>
      </c>
      <c r="B1812" s="517" t="s">
        <v>1664</v>
      </c>
    </row>
    <row r="1813" spans="1:2" ht="15" hidden="1" x14ac:dyDescent="0.25">
      <c r="A1813" s="517" t="s">
        <v>1665</v>
      </c>
      <c r="B1813" s="517" t="s">
        <v>1665</v>
      </c>
    </row>
    <row r="1814" spans="1:2" ht="15" hidden="1" x14ac:dyDescent="0.25">
      <c r="A1814" s="517" t="s">
        <v>1666</v>
      </c>
      <c r="B1814" s="517" t="s">
        <v>1647</v>
      </c>
    </row>
    <row r="1815" spans="1:2" ht="15" hidden="1" x14ac:dyDescent="0.25">
      <c r="A1815" s="517" t="s">
        <v>1543</v>
      </c>
      <c r="B1815" s="517" t="s">
        <v>1544</v>
      </c>
    </row>
    <row r="1816" spans="1:2" ht="15" hidden="1" x14ac:dyDescent="0.25">
      <c r="A1816" s="517" t="s">
        <v>1667</v>
      </c>
      <c r="B1816" s="517" t="s">
        <v>1668</v>
      </c>
    </row>
    <row r="1817" spans="1:2" ht="15" hidden="1" x14ac:dyDescent="0.25">
      <c r="A1817" s="517" t="s">
        <v>216</v>
      </c>
      <c r="B1817" s="517" t="s">
        <v>364</v>
      </c>
    </row>
    <row r="1818" spans="1:2" ht="15" hidden="1" x14ac:dyDescent="0.25">
      <c r="A1818" s="517" t="s">
        <v>1086</v>
      </c>
      <c r="B1818" s="517" t="s">
        <v>1087</v>
      </c>
    </row>
    <row r="1819" spans="1:2" ht="15" hidden="1" x14ac:dyDescent="0.25">
      <c r="A1819" s="517" t="s">
        <v>1086</v>
      </c>
      <c r="B1819" s="517" t="s">
        <v>1087</v>
      </c>
    </row>
    <row r="1820" spans="1:2" ht="15" hidden="1" x14ac:dyDescent="0.25">
      <c r="A1820" s="517" t="s">
        <v>1086</v>
      </c>
      <c r="B1820" s="517" t="s">
        <v>1087</v>
      </c>
    </row>
    <row r="1821" spans="1:2" ht="15" hidden="1" x14ac:dyDescent="0.25">
      <c r="A1821" s="517" t="s">
        <v>1669</v>
      </c>
      <c r="B1821" s="517" t="s">
        <v>1670</v>
      </c>
    </row>
    <row r="1822" spans="1:2" ht="15" hidden="1" x14ac:dyDescent="0.25">
      <c r="A1822" s="517" t="s">
        <v>631</v>
      </c>
      <c r="B1822" s="517" t="s">
        <v>632</v>
      </c>
    </row>
    <row r="1823" spans="1:2" ht="15" hidden="1" x14ac:dyDescent="0.25">
      <c r="A1823" s="517" t="s">
        <v>1671</v>
      </c>
      <c r="B1823" s="517" t="s">
        <v>1672</v>
      </c>
    </row>
    <row r="1824" spans="1:2" ht="15" hidden="1" x14ac:dyDescent="0.25">
      <c r="A1824" s="517" t="s">
        <v>1671</v>
      </c>
      <c r="B1824" s="517" t="s">
        <v>1672</v>
      </c>
    </row>
    <row r="1825" spans="1:2" ht="15" hidden="1" x14ac:dyDescent="0.25">
      <c r="A1825" s="517" t="s">
        <v>1671</v>
      </c>
      <c r="B1825" s="517" t="s">
        <v>1672</v>
      </c>
    </row>
    <row r="1826" spans="1:2" ht="15" hidden="1" x14ac:dyDescent="0.25">
      <c r="A1826" s="517" t="s">
        <v>1671</v>
      </c>
      <c r="B1826" s="517" t="s">
        <v>1672</v>
      </c>
    </row>
    <row r="1827" spans="1:2" ht="15" hidden="1" x14ac:dyDescent="0.25">
      <c r="A1827" s="517" t="s">
        <v>1673</v>
      </c>
      <c r="B1827" s="517" t="s">
        <v>1674</v>
      </c>
    </row>
    <row r="1828" spans="1:2" ht="15" hidden="1" x14ac:dyDescent="0.25">
      <c r="A1828" s="517" t="s">
        <v>1675</v>
      </c>
      <c r="B1828" s="517" t="s">
        <v>1676</v>
      </c>
    </row>
    <row r="1829" spans="1:2" ht="15" hidden="1" x14ac:dyDescent="0.25">
      <c r="A1829" s="517" t="s">
        <v>228</v>
      </c>
      <c r="B1829" s="517" t="s">
        <v>373</v>
      </c>
    </row>
    <row r="1830" spans="1:2" ht="15" hidden="1" x14ac:dyDescent="0.25">
      <c r="A1830" s="517" t="s">
        <v>228</v>
      </c>
      <c r="B1830" s="517" t="s">
        <v>373</v>
      </c>
    </row>
    <row r="1831" spans="1:2" ht="15" hidden="1" x14ac:dyDescent="0.25">
      <c r="A1831" s="517" t="s">
        <v>1677</v>
      </c>
      <c r="B1831" s="517" t="s">
        <v>1678</v>
      </c>
    </row>
    <row r="1832" spans="1:2" ht="15" hidden="1" x14ac:dyDescent="0.25">
      <c r="A1832" s="517" t="s">
        <v>1677</v>
      </c>
      <c r="B1832" s="517" t="s">
        <v>1678</v>
      </c>
    </row>
    <row r="1833" spans="1:2" ht="15" hidden="1" x14ac:dyDescent="0.25">
      <c r="A1833" s="517" t="s">
        <v>1679</v>
      </c>
      <c r="B1833" s="517" t="s">
        <v>1680</v>
      </c>
    </row>
    <row r="1834" spans="1:2" ht="15" hidden="1" x14ac:dyDescent="0.25">
      <c r="A1834" s="517" t="s">
        <v>1128</v>
      </c>
      <c r="B1834" s="517" t="s">
        <v>1129</v>
      </c>
    </row>
    <row r="1835" spans="1:2" ht="15" hidden="1" x14ac:dyDescent="0.25">
      <c r="A1835" s="517" t="s">
        <v>1681</v>
      </c>
      <c r="B1835" s="517" t="s">
        <v>1682</v>
      </c>
    </row>
    <row r="1836" spans="1:2" ht="15" hidden="1" x14ac:dyDescent="0.25">
      <c r="A1836" s="517" t="s">
        <v>1683</v>
      </c>
      <c r="B1836" s="517" t="s">
        <v>1684</v>
      </c>
    </row>
    <row r="1837" spans="1:2" ht="15" hidden="1" x14ac:dyDescent="0.25">
      <c r="A1837" s="517" t="s">
        <v>1683</v>
      </c>
      <c r="B1837" s="517" t="s">
        <v>1684</v>
      </c>
    </row>
    <row r="1838" spans="1:2" ht="15" hidden="1" x14ac:dyDescent="0.25">
      <c r="A1838" s="517" t="s">
        <v>1685</v>
      </c>
      <c r="B1838" s="517" t="s">
        <v>1686</v>
      </c>
    </row>
    <row r="1839" spans="1:2" ht="15" hidden="1" x14ac:dyDescent="0.25">
      <c r="A1839" s="517" t="s">
        <v>1685</v>
      </c>
      <c r="B1839" s="517" t="s">
        <v>1686</v>
      </c>
    </row>
    <row r="1840" spans="1:2" ht="15" hidden="1" x14ac:dyDescent="0.25">
      <c r="A1840" s="517" t="s">
        <v>1685</v>
      </c>
      <c r="B1840" s="517" t="s">
        <v>1686</v>
      </c>
    </row>
    <row r="1841" spans="1:2" ht="15" hidden="1" x14ac:dyDescent="0.25">
      <c r="A1841" s="517" t="s">
        <v>1687</v>
      </c>
      <c r="B1841" s="517" t="s">
        <v>1688</v>
      </c>
    </row>
    <row r="1842" spans="1:2" ht="15" hidden="1" x14ac:dyDescent="0.25">
      <c r="A1842" s="517" t="s">
        <v>1689</v>
      </c>
      <c r="B1842" s="517" t="s">
        <v>1690</v>
      </c>
    </row>
    <row r="1843" spans="1:2" ht="15" hidden="1" x14ac:dyDescent="0.25">
      <c r="A1843" s="517" t="s">
        <v>1691</v>
      </c>
      <c r="B1843" s="517" t="s">
        <v>1692</v>
      </c>
    </row>
    <row r="1844" spans="1:2" ht="15" hidden="1" x14ac:dyDescent="0.25">
      <c r="A1844" s="517" t="s">
        <v>1693</v>
      </c>
      <c r="B1844" s="517" t="s">
        <v>1694</v>
      </c>
    </row>
    <row r="1845" spans="1:2" ht="15" hidden="1" x14ac:dyDescent="0.25">
      <c r="A1845" s="517" t="s">
        <v>1157</v>
      </c>
      <c r="B1845" s="517" t="s">
        <v>1158</v>
      </c>
    </row>
    <row r="1846" spans="1:2" ht="15" hidden="1" x14ac:dyDescent="0.25">
      <c r="A1846" s="517" t="s">
        <v>1695</v>
      </c>
      <c r="B1846" s="517" t="s">
        <v>1696</v>
      </c>
    </row>
    <row r="1847" spans="1:2" ht="15" hidden="1" x14ac:dyDescent="0.25">
      <c r="A1847" s="517" t="s">
        <v>1695</v>
      </c>
      <c r="B1847" s="517" t="s">
        <v>1696</v>
      </c>
    </row>
    <row r="1848" spans="1:2" ht="15" hidden="1" x14ac:dyDescent="0.25">
      <c r="A1848" s="517" t="s">
        <v>1697</v>
      </c>
      <c r="B1848" s="517" t="s">
        <v>1698</v>
      </c>
    </row>
    <row r="1849" spans="1:2" ht="15" hidden="1" x14ac:dyDescent="0.25">
      <c r="A1849" s="517" t="s">
        <v>1699</v>
      </c>
      <c r="B1849" s="517" t="s">
        <v>1700</v>
      </c>
    </row>
    <row r="1850" spans="1:2" ht="15" hidden="1" x14ac:dyDescent="0.25">
      <c r="A1850" s="517" t="s">
        <v>1701</v>
      </c>
      <c r="B1850" s="517" t="s">
        <v>1702</v>
      </c>
    </row>
    <row r="1851" spans="1:2" ht="15" hidden="1" x14ac:dyDescent="0.25">
      <c r="A1851" s="517" t="s">
        <v>1703</v>
      </c>
      <c r="B1851" s="517" t="s">
        <v>1704</v>
      </c>
    </row>
    <row r="1852" spans="1:2" ht="15" hidden="1" x14ac:dyDescent="0.25">
      <c r="A1852" s="517" t="s">
        <v>1703</v>
      </c>
      <c r="B1852" s="517" t="s">
        <v>1704</v>
      </c>
    </row>
    <row r="1853" spans="1:2" ht="15" hidden="1" x14ac:dyDescent="0.25">
      <c r="A1853" s="517" t="s">
        <v>1703</v>
      </c>
      <c r="B1853" s="517" t="s">
        <v>1704</v>
      </c>
    </row>
    <row r="1854" spans="1:2" ht="15" hidden="1" x14ac:dyDescent="0.25">
      <c r="A1854" s="517" t="s">
        <v>739</v>
      </c>
      <c r="B1854" s="517" t="s">
        <v>740</v>
      </c>
    </row>
    <row r="1855" spans="1:2" ht="15" hidden="1" x14ac:dyDescent="0.25">
      <c r="A1855" s="517" t="s">
        <v>739</v>
      </c>
      <c r="B1855" s="517" t="s">
        <v>740</v>
      </c>
    </row>
    <row r="1856" spans="1:2" ht="15" hidden="1" x14ac:dyDescent="0.25">
      <c r="A1856" s="517" t="s">
        <v>1705</v>
      </c>
      <c r="B1856" s="517" t="s">
        <v>1706</v>
      </c>
    </row>
    <row r="1857" spans="1:2" ht="15" hidden="1" x14ac:dyDescent="0.25">
      <c r="A1857" s="517" t="s">
        <v>1705</v>
      </c>
      <c r="B1857" s="517" t="s">
        <v>1706</v>
      </c>
    </row>
    <row r="1858" spans="1:2" ht="15" hidden="1" x14ac:dyDescent="0.25">
      <c r="A1858" s="517" t="s">
        <v>1707</v>
      </c>
      <c r="B1858" s="517" t="s">
        <v>1708</v>
      </c>
    </row>
    <row r="1859" spans="1:2" ht="15" hidden="1" x14ac:dyDescent="0.25">
      <c r="A1859" s="517" t="s">
        <v>793</v>
      </c>
      <c r="B1859" s="517" t="s">
        <v>794</v>
      </c>
    </row>
    <row r="1860" spans="1:2" ht="15" hidden="1" x14ac:dyDescent="0.25">
      <c r="A1860" s="517" t="s">
        <v>1709</v>
      </c>
      <c r="B1860" s="517" t="s">
        <v>1710</v>
      </c>
    </row>
    <row r="1861" spans="1:2" ht="15" hidden="1" x14ac:dyDescent="0.25">
      <c r="A1861" s="517" t="s">
        <v>1709</v>
      </c>
      <c r="B1861" s="517" t="s">
        <v>1710</v>
      </c>
    </row>
    <row r="1862" spans="1:2" ht="15" hidden="1" x14ac:dyDescent="0.25">
      <c r="A1862" s="517" t="s">
        <v>1709</v>
      </c>
      <c r="B1862" s="517" t="s">
        <v>1710</v>
      </c>
    </row>
    <row r="1863" spans="1:2" ht="15" hidden="1" x14ac:dyDescent="0.25">
      <c r="A1863" s="517" t="s">
        <v>1711</v>
      </c>
      <c r="B1863" s="517" t="s">
        <v>1712</v>
      </c>
    </row>
    <row r="1864" spans="1:2" ht="15" hidden="1" x14ac:dyDescent="0.25">
      <c r="A1864" s="517" t="s">
        <v>1711</v>
      </c>
      <c r="B1864" s="517" t="s">
        <v>1712</v>
      </c>
    </row>
    <row r="1865" spans="1:2" ht="15" hidden="1" x14ac:dyDescent="0.25">
      <c r="A1865" s="517" t="s">
        <v>1713</v>
      </c>
      <c r="B1865" s="517" t="s">
        <v>1714</v>
      </c>
    </row>
    <row r="1866" spans="1:2" ht="15" hidden="1" x14ac:dyDescent="0.25">
      <c r="A1866" s="519" t="s">
        <v>1715</v>
      </c>
      <c r="B1866" s="519" t="s">
        <v>1716</v>
      </c>
    </row>
    <row r="1867" spans="1:2" ht="15" hidden="1" x14ac:dyDescent="0.25">
      <c r="A1867" s="517" t="s">
        <v>220</v>
      </c>
      <c r="B1867" s="517" t="s">
        <v>321</v>
      </c>
    </row>
    <row r="1868" spans="1:2" ht="15" hidden="1" x14ac:dyDescent="0.25">
      <c r="A1868" s="517" t="s">
        <v>220</v>
      </c>
      <c r="B1868" s="517" t="s">
        <v>321</v>
      </c>
    </row>
    <row r="1869" spans="1:2" ht="15" hidden="1" x14ac:dyDescent="0.25">
      <c r="A1869" s="517" t="s">
        <v>220</v>
      </c>
      <c r="B1869" s="517" t="s">
        <v>321</v>
      </c>
    </row>
    <row r="1870" spans="1:2" ht="15" hidden="1" x14ac:dyDescent="0.25">
      <c r="A1870" s="517" t="s">
        <v>220</v>
      </c>
      <c r="B1870" s="517" t="s">
        <v>321</v>
      </c>
    </row>
    <row r="1871" spans="1:2" ht="15" hidden="1" x14ac:dyDescent="0.25">
      <c r="A1871" s="517" t="s">
        <v>220</v>
      </c>
      <c r="B1871" s="517" t="s">
        <v>321</v>
      </c>
    </row>
    <row r="1872" spans="1:2" ht="15" hidden="1" x14ac:dyDescent="0.25">
      <c r="A1872" s="517" t="s">
        <v>220</v>
      </c>
      <c r="B1872" s="517" t="s">
        <v>321</v>
      </c>
    </row>
    <row r="1873" spans="1:2" ht="15" hidden="1" x14ac:dyDescent="0.25">
      <c r="A1873" s="517" t="s">
        <v>220</v>
      </c>
      <c r="B1873" s="517" t="s">
        <v>321</v>
      </c>
    </row>
    <row r="1874" spans="1:2" ht="15" hidden="1" x14ac:dyDescent="0.25">
      <c r="A1874" s="517" t="s">
        <v>192</v>
      </c>
      <c r="B1874" s="517" t="s">
        <v>324</v>
      </c>
    </row>
    <row r="1875" spans="1:2" ht="15" hidden="1" x14ac:dyDescent="0.25">
      <c r="A1875" s="517" t="s">
        <v>407</v>
      </c>
      <c r="B1875" s="517" t="s">
        <v>408</v>
      </c>
    </row>
    <row r="1876" spans="1:2" ht="15" hidden="1" x14ac:dyDescent="0.25">
      <c r="A1876" s="517" t="s">
        <v>1467</v>
      </c>
      <c r="B1876" s="517" t="s">
        <v>1468</v>
      </c>
    </row>
    <row r="1877" spans="1:2" ht="15" hidden="1" x14ac:dyDescent="0.25">
      <c r="A1877" s="517" t="s">
        <v>1467</v>
      </c>
      <c r="B1877" s="517" t="s">
        <v>1468</v>
      </c>
    </row>
    <row r="1878" spans="1:2" ht="15" hidden="1" x14ac:dyDescent="0.25">
      <c r="A1878" s="517" t="s">
        <v>193</v>
      </c>
      <c r="B1878" s="517" t="s">
        <v>325</v>
      </c>
    </row>
    <row r="1879" spans="1:2" ht="15" hidden="1" x14ac:dyDescent="0.25">
      <c r="A1879" s="517" t="s">
        <v>194</v>
      </c>
      <c r="B1879" s="517" t="s">
        <v>327</v>
      </c>
    </row>
    <row r="1880" spans="1:2" ht="15" hidden="1" x14ac:dyDescent="0.25">
      <c r="A1880" s="517" t="s">
        <v>194</v>
      </c>
      <c r="B1880" s="517" t="s">
        <v>327</v>
      </c>
    </row>
    <row r="1881" spans="1:2" ht="15" hidden="1" x14ac:dyDescent="0.25">
      <c r="A1881" s="517" t="s">
        <v>194</v>
      </c>
      <c r="B1881" s="517" t="s">
        <v>327</v>
      </c>
    </row>
    <row r="1882" spans="1:2" ht="15" hidden="1" x14ac:dyDescent="0.25">
      <c r="A1882" s="517" t="s">
        <v>194</v>
      </c>
      <c r="B1882" s="517" t="s">
        <v>327</v>
      </c>
    </row>
    <row r="1883" spans="1:2" ht="15" hidden="1" x14ac:dyDescent="0.25">
      <c r="A1883" s="517" t="s">
        <v>194</v>
      </c>
      <c r="B1883" s="517" t="s">
        <v>327</v>
      </c>
    </row>
    <row r="1884" spans="1:2" ht="15" hidden="1" x14ac:dyDescent="0.25">
      <c r="A1884" s="517" t="s">
        <v>194</v>
      </c>
      <c r="B1884" s="517" t="s">
        <v>327</v>
      </c>
    </row>
    <row r="1885" spans="1:2" ht="15" hidden="1" x14ac:dyDescent="0.25">
      <c r="A1885" s="517" t="s">
        <v>194</v>
      </c>
      <c r="B1885" s="517" t="s">
        <v>327</v>
      </c>
    </row>
    <row r="1886" spans="1:2" ht="15" hidden="1" x14ac:dyDescent="0.25">
      <c r="A1886" s="517" t="s">
        <v>194</v>
      </c>
      <c r="B1886" s="517" t="s">
        <v>327</v>
      </c>
    </row>
    <row r="1887" spans="1:2" ht="15" hidden="1" x14ac:dyDescent="0.25">
      <c r="A1887" s="517" t="s">
        <v>194</v>
      </c>
      <c r="B1887" s="517" t="s">
        <v>327</v>
      </c>
    </row>
    <row r="1888" spans="1:2" ht="15" hidden="1" x14ac:dyDescent="0.25">
      <c r="A1888" s="517" t="s">
        <v>194</v>
      </c>
      <c r="B1888" s="517" t="s">
        <v>327</v>
      </c>
    </row>
    <row r="1889" spans="1:2" ht="15" hidden="1" x14ac:dyDescent="0.25">
      <c r="A1889" s="517" t="s">
        <v>194</v>
      </c>
      <c r="B1889" s="517" t="s">
        <v>327</v>
      </c>
    </row>
    <row r="1890" spans="1:2" ht="15" hidden="1" x14ac:dyDescent="0.25">
      <c r="A1890" s="517" t="s">
        <v>194</v>
      </c>
      <c r="B1890" s="517" t="s">
        <v>327</v>
      </c>
    </row>
    <row r="1891" spans="1:2" ht="15" hidden="1" x14ac:dyDescent="0.25">
      <c r="A1891" s="517" t="s">
        <v>194</v>
      </c>
      <c r="B1891" s="517" t="s">
        <v>327</v>
      </c>
    </row>
    <row r="1892" spans="1:2" ht="15" hidden="1" x14ac:dyDescent="0.25">
      <c r="A1892" s="517" t="s">
        <v>194</v>
      </c>
      <c r="B1892" s="517" t="s">
        <v>327</v>
      </c>
    </row>
    <row r="1893" spans="1:2" ht="15" hidden="1" x14ac:dyDescent="0.25">
      <c r="A1893" s="517" t="s">
        <v>222</v>
      </c>
      <c r="B1893" s="517" t="s">
        <v>328</v>
      </c>
    </row>
    <row r="1894" spans="1:2" ht="15" hidden="1" x14ac:dyDescent="0.25">
      <c r="A1894" s="517" t="s">
        <v>222</v>
      </c>
      <c r="B1894" s="517" t="s">
        <v>328</v>
      </c>
    </row>
    <row r="1895" spans="1:2" ht="15" hidden="1" x14ac:dyDescent="0.25">
      <c r="A1895" s="517" t="s">
        <v>222</v>
      </c>
      <c r="B1895" s="517" t="s">
        <v>328</v>
      </c>
    </row>
    <row r="1896" spans="1:2" ht="15" hidden="1" x14ac:dyDescent="0.25">
      <c r="A1896" s="517" t="s">
        <v>222</v>
      </c>
      <c r="B1896" s="517" t="s">
        <v>328</v>
      </c>
    </row>
    <row r="1897" spans="1:2" ht="15" hidden="1" x14ac:dyDescent="0.25">
      <c r="A1897" s="517" t="s">
        <v>222</v>
      </c>
      <c r="B1897" s="517" t="s">
        <v>328</v>
      </c>
    </row>
    <row r="1898" spans="1:2" ht="15" hidden="1" x14ac:dyDescent="0.25">
      <c r="A1898" s="517" t="s">
        <v>222</v>
      </c>
      <c r="B1898" s="517" t="s">
        <v>328</v>
      </c>
    </row>
    <row r="1899" spans="1:2" ht="15" hidden="1" x14ac:dyDescent="0.25">
      <c r="A1899" s="517" t="s">
        <v>222</v>
      </c>
      <c r="B1899" s="517" t="s">
        <v>328</v>
      </c>
    </row>
    <row r="1900" spans="1:2" ht="15" hidden="1" x14ac:dyDescent="0.25">
      <c r="A1900" s="517" t="s">
        <v>222</v>
      </c>
      <c r="B1900" s="517" t="s">
        <v>328</v>
      </c>
    </row>
    <row r="1901" spans="1:2" ht="15" hidden="1" x14ac:dyDescent="0.25">
      <c r="A1901" s="517" t="s">
        <v>222</v>
      </c>
      <c r="B1901" s="517" t="s">
        <v>328</v>
      </c>
    </row>
    <row r="1902" spans="1:2" ht="15" hidden="1" x14ac:dyDescent="0.25">
      <c r="A1902" s="517" t="s">
        <v>222</v>
      </c>
      <c r="B1902" s="517" t="s">
        <v>328</v>
      </c>
    </row>
    <row r="1903" spans="1:2" ht="15" hidden="1" x14ac:dyDescent="0.25">
      <c r="A1903" s="517" t="s">
        <v>222</v>
      </c>
      <c r="B1903" s="517" t="s">
        <v>328</v>
      </c>
    </row>
    <row r="1904" spans="1:2" ht="15" hidden="1" x14ac:dyDescent="0.25">
      <c r="A1904" s="517" t="s">
        <v>222</v>
      </c>
      <c r="B1904" s="517" t="s">
        <v>328</v>
      </c>
    </row>
    <row r="1905" spans="1:2" ht="15" hidden="1" x14ac:dyDescent="0.25">
      <c r="A1905" s="517" t="s">
        <v>222</v>
      </c>
      <c r="B1905" s="517" t="s">
        <v>328</v>
      </c>
    </row>
    <row r="1906" spans="1:2" ht="15" hidden="1" x14ac:dyDescent="0.25">
      <c r="A1906" s="517" t="s">
        <v>222</v>
      </c>
      <c r="B1906" s="517" t="s">
        <v>328</v>
      </c>
    </row>
    <row r="1907" spans="1:2" ht="15" hidden="1" x14ac:dyDescent="0.25">
      <c r="A1907" s="517" t="s">
        <v>222</v>
      </c>
      <c r="B1907" s="517" t="s">
        <v>328</v>
      </c>
    </row>
    <row r="1908" spans="1:2" ht="15" hidden="1" x14ac:dyDescent="0.25">
      <c r="A1908" s="517" t="s">
        <v>222</v>
      </c>
      <c r="B1908" s="517" t="s">
        <v>328</v>
      </c>
    </row>
    <row r="1909" spans="1:2" ht="15" hidden="1" x14ac:dyDescent="0.25">
      <c r="A1909" s="517" t="s">
        <v>222</v>
      </c>
      <c r="B1909" s="517" t="s">
        <v>328</v>
      </c>
    </row>
    <row r="1910" spans="1:2" ht="15" hidden="1" x14ac:dyDescent="0.25">
      <c r="A1910" s="517" t="s">
        <v>196</v>
      </c>
      <c r="B1910" s="517" t="s">
        <v>330</v>
      </c>
    </row>
    <row r="1911" spans="1:2" ht="15" hidden="1" x14ac:dyDescent="0.25">
      <c r="A1911" s="517" t="s">
        <v>197</v>
      </c>
      <c r="B1911" s="517" t="s">
        <v>331</v>
      </c>
    </row>
    <row r="1912" spans="1:2" ht="15" hidden="1" x14ac:dyDescent="0.25">
      <c r="A1912" s="517" t="s">
        <v>197</v>
      </c>
      <c r="B1912" s="517" t="s">
        <v>331</v>
      </c>
    </row>
    <row r="1913" spans="1:2" ht="15" hidden="1" x14ac:dyDescent="0.25">
      <c r="A1913" s="517" t="s">
        <v>197</v>
      </c>
      <c r="B1913" s="517" t="s">
        <v>331</v>
      </c>
    </row>
    <row r="1914" spans="1:2" ht="15" hidden="1" x14ac:dyDescent="0.25">
      <c r="A1914" s="517" t="s">
        <v>197</v>
      </c>
      <c r="B1914" s="517" t="s">
        <v>331</v>
      </c>
    </row>
    <row r="1915" spans="1:2" ht="15" hidden="1" x14ac:dyDescent="0.25">
      <c r="A1915" s="517" t="s">
        <v>197</v>
      </c>
      <c r="B1915" s="517" t="s">
        <v>331</v>
      </c>
    </row>
    <row r="1916" spans="1:2" ht="15" hidden="1" x14ac:dyDescent="0.25">
      <c r="A1916" s="517" t="s">
        <v>197</v>
      </c>
      <c r="B1916" s="517" t="s">
        <v>331</v>
      </c>
    </row>
    <row r="1917" spans="1:2" ht="15" hidden="1" x14ac:dyDescent="0.25">
      <c r="A1917" s="517" t="s">
        <v>197</v>
      </c>
      <c r="B1917" s="517" t="s">
        <v>331</v>
      </c>
    </row>
    <row r="1918" spans="1:2" ht="15" hidden="1" x14ac:dyDescent="0.25">
      <c r="A1918" s="517" t="s">
        <v>197</v>
      </c>
      <c r="B1918" s="517" t="s">
        <v>331</v>
      </c>
    </row>
    <row r="1919" spans="1:2" ht="15" hidden="1" x14ac:dyDescent="0.25">
      <c r="A1919" s="517" t="s">
        <v>197</v>
      </c>
      <c r="B1919" s="517" t="s">
        <v>331</v>
      </c>
    </row>
    <row r="1920" spans="1:2" ht="15" hidden="1" x14ac:dyDescent="0.25">
      <c r="A1920" s="517" t="s">
        <v>197</v>
      </c>
      <c r="B1920" s="517" t="s">
        <v>331</v>
      </c>
    </row>
    <row r="1921" spans="1:2" ht="15" hidden="1" x14ac:dyDescent="0.25">
      <c r="A1921" s="517" t="s">
        <v>199</v>
      </c>
      <c r="B1921" s="517" t="s">
        <v>334</v>
      </c>
    </row>
    <row r="1922" spans="1:2" ht="15" hidden="1" x14ac:dyDescent="0.25">
      <c r="A1922" s="517" t="s">
        <v>199</v>
      </c>
      <c r="B1922" s="517" t="s">
        <v>334</v>
      </c>
    </row>
    <row r="1923" spans="1:2" ht="15" hidden="1" x14ac:dyDescent="0.25">
      <c r="A1923" s="517" t="s">
        <v>199</v>
      </c>
      <c r="B1923" s="517" t="s">
        <v>334</v>
      </c>
    </row>
    <row r="1924" spans="1:2" ht="15" hidden="1" x14ac:dyDescent="0.25">
      <c r="A1924" s="517" t="s">
        <v>200</v>
      </c>
      <c r="B1924" s="517" t="s">
        <v>335</v>
      </c>
    </row>
    <row r="1925" spans="1:2" ht="15" hidden="1" x14ac:dyDescent="0.25">
      <c r="A1925" s="517" t="s">
        <v>1281</v>
      </c>
      <c r="B1925" s="517" t="s">
        <v>1282</v>
      </c>
    </row>
    <row r="1926" spans="1:2" ht="15" hidden="1" x14ac:dyDescent="0.25">
      <c r="A1926" s="517" t="s">
        <v>1281</v>
      </c>
      <c r="B1926" s="517" t="s">
        <v>1282</v>
      </c>
    </row>
    <row r="1927" spans="1:2" ht="15" hidden="1" x14ac:dyDescent="0.25">
      <c r="A1927" s="517" t="s">
        <v>1281</v>
      </c>
      <c r="B1927" s="517" t="s">
        <v>1282</v>
      </c>
    </row>
    <row r="1928" spans="1:2" ht="15" hidden="1" x14ac:dyDescent="0.25">
      <c r="A1928" s="517" t="s">
        <v>1281</v>
      </c>
      <c r="B1928" s="517" t="s">
        <v>1282</v>
      </c>
    </row>
    <row r="1929" spans="1:2" ht="15" hidden="1" x14ac:dyDescent="0.25">
      <c r="A1929" s="517" t="s">
        <v>1281</v>
      </c>
      <c r="B1929" s="517" t="s">
        <v>1282</v>
      </c>
    </row>
    <row r="1930" spans="1:2" ht="15" hidden="1" x14ac:dyDescent="0.25">
      <c r="A1930" s="517" t="s">
        <v>1281</v>
      </c>
      <c r="B1930" s="517" t="s">
        <v>1282</v>
      </c>
    </row>
    <row r="1931" spans="1:2" ht="15" hidden="1" x14ac:dyDescent="0.25">
      <c r="A1931" s="517" t="s">
        <v>1717</v>
      </c>
      <c r="B1931" s="517" t="s">
        <v>1717</v>
      </c>
    </row>
    <row r="1932" spans="1:2" ht="15" hidden="1" x14ac:dyDescent="0.25">
      <c r="A1932" s="517" t="s">
        <v>1717</v>
      </c>
      <c r="B1932" s="517" t="s">
        <v>1717</v>
      </c>
    </row>
    <row r="1933" spans="1:2" ht="15" hidden="1" x14ac:dyDescent="0.25">
      <c r="A1933" s="517" t="s">
        <v>1718</v>
      </c>
      <c r="B1933" s="517" t="s">
        <v>1718</v>
      </c>
    </row>
    <row r="1934" spans="1:2" ht="15" hidden="1" x14ac:dyDescent="0.25">
      <c r="A1934" s="517" t="s">
        <v>1719</v>
      </c>
      <c r="B1934" s="517" t="s">
        <v>1719</v>
      </c>
    </row>
    <row r="1935" spans="1:2" ht="15" hidden="1" x14ac:dyDescent="0.25">
      <c r="A1935" s="517" t="s">
        <v>1720</v>
      </c>
      <c r="B1935" s="517" t="s">
        <v>1720</v>
      </c>
    </row>
    <row r="1936" spans="1:2" ht="15" hidden="1" x14ac:dyDescent="0.25">
      <c r="A1936" s="517" t="s">
        <v>1721</v>
      </c>
      <c r="B1936" s="517" t="s">
        <v>1721</v>
      </c>
    </row>
    <row r="1937" spans="1:2" ht="15" hidden="1" x14ac:dyDescent="0.25">
      <c r="A1937" s="517" t="s">
        <v>1721</v>
      </c>
      <c r="B1937" s="517" t="s">
        <v>1721</v>
      </c>
    </row>
    <row r="1938" spans="1:2" ht="15" hidden="1" x14ac:dyDescent="0.25">
      <c r="A1938" s="517" t="s">
        <v>1722</v>
      </c>
      <c r="B1938" s="517" t="s">
        <v>1722</v>
      </c>
    </row>
    <row r="1939" spans="1:2" ht="15" hidden="1" x14ac:dyDescent="0.25">
      <c r="A1939" s="517" t="s">
        <v>1723</v>
      </c>
      <c r="B1939" s="517" t="s">
        <v>1723</v>
      </c>
    </row>
    <row r="1940" spans="1:2" ht="15" hidden="1" x14ac:dyDescent="0.25">
      <c r="A1940" s="517" t="s">
        <v>1724</v>
      </c>
      <c r="B1940" s="517" t="s">
        <v>1724</v>
      </c>
    </row>
    <row r="1941" spans="1:2" ht="15" hidden="1" x14ac:dyDescent="0.25">
      <c r="A1941" s="517" t="s">
        <v>1725</v>
      </c>
      <c r="B1941" s="517" t="s">
        <v>1725</v>
      </c>
    </row>
    <row r="1942" spans="1:2" ht="15" hidden="1" x14ac:dyDescent="0.25">
      <c r="A1942" s="517" t="s">
        <v>1725</v>
      </c>
      <c r="B1942" s="517" t="s">
        <v>1725</v>
      </c>
    </row>
    <row r="1943" spans="1:2" ht="15" hidden="1" x14ac:dyDescent="0.25">
      <c r="A1943" s="517" t="s">
        <v>1726</v>
      </c>
      <c r="B1943" s="517" t="s">
        <v>1726</v>
      </c>
    </row>
    <row r="1944" spans="1:2" ht="15" hidden="1" x14ac:dyDescent="0.25">
      <c r="A1944" s="517" t="s">
        <v>1726</v>
      </c>
      <c r="B1944" s="517" t="s">
        <v>1726</v>
      </c>
    </row>
    <row r="1945" spans="1:2" ht="15" hidden="1" x14ac:dyDescent="0.25">
      <c r="A1945" s="517" t="s">
        <v>1727</v>
      </c>
      <c r="B1945" s="517" t="s">
        <v>1727</v>
      </c>
    </row>
    <row r="1946" spans="1:2" ht="15" hidden="1" x14ac:dyDescent="0.25">
      <c r="A1946" s="517" t="s">
        <v>1728</v>
      </c>
      <c r="B1946" s="517" t="s">
        <v>1728</v>
      </c>
    </row>
    <row r="1947" spans="1:2" ht="15" hidden="1" x14ac:dyDescent="0.25">
      <c r="A1947" s="517" t="s">
        <v>1729</v>
      </c>
      <c r="B1947" s="517" t="s">
        <v>1729</v>
      </c>
    </row>
    <row r="1948" spans="1:2" ht="15" hidden="1" x14ac:dyDescent="0.25">
      <c r="A1948" s="517" t="s">
        <v>1730</v>
      </c>
      <c r="B1948" s="517" t="s">
        <v>1730</v>
      </c>
    </row>
    <row r="1949" spans="1:2" ht="15" hidden="1" x14ac:dyDescent="0.25">
      <c r="A1949" s="517" t="s">
        <v>1731</v>
      </c>
      <c r="B1949" s="517" t="s">
        <v>1731</v>
      </c>
    </row>
    <row r="1950" spans="1:2" ht="15" hidden="1" x14ac:dyDescent="0.25">
      <c r="A1950" s="517" t="s">
        <v>1732</v>
      </c>
      <c r="B1950" s="517" t="s">
        <v>1732</v>
      </c>
    </row>
    <row r="1951" spans="1:2" ht="15" hidden="1" x14ac:dyDescent="0.25">
      <c r="A1951" s="517" t="s">
        <v>1732</v>
      </c>
      <c r="B1951" s="517" t="s">
        <v>1732</v>
      </c>
    </row>
    <row r="1952" spans="1:2" ht="15" hidden="1" x14ac:dyDescent="0.25">
      <c r="A1952" s="517" t="s">
        <v>1733</v>
      </c>
      <c r="B1952" s="517" t="s">
        <v>1733</v>
      </c>
    </row>
    <row r="1953" spans="1:2" ht="15" hidden="1" x14ac:dyDescent="0.25">
      <c r="A1953" s="517" t="s">
        <v>1734</v>
      </c>
      <c r="B1953" s="517" t="s">
        <v>1734</v>
      </c>
    </row>
    <row r="1954" spans="1:2" ht="15" hidden="1" x14ac:dyDescent="0.25">
      <c r="A1954" s="517" t="s">
        <v>1735</v>
      </c>
      <c r="B1954" s="517" t="s">
        <v>1735</v>
      </c>
    </row>
    <row r="1955" spans="1:2" ht="15" hidden="1" x14ac:dyDescent="0.25">
      <c r="A1955" s="517" t="s">
        <v>1736</v>
      </c>
      <c r="B1955" s="517" t="s">
        <v>1736</v>
      </c>
    </row>
    <row r="1956" spans="1:2" ht="15" hidden="1" x14ac:dyDescent="0.25">
      <c r="A1956" s="517" t="s">
        <v>1736</v>
      </c>
      <c r="B1956" s="517" t="s">
        <v>1736</v>
      </c>
    </row>
    <row r="1957" spans="1:2" ht="15" hidden="1" x14ac:dyDescent="0.25">
      <c r="A1957" s="517" t="s">
        <v>1737</v>
      </c>
      <c r="B1957" s="517" t="s">
        <v>1737</v>
      </c>
    </row>
    <row r="1958" spans="1:2" ht="15" hidden="1" x14ac:dyDescent="0.25">
      <c r="A1958" s="517" t="s">
        <v>1738</v>
      </c>
      <c r="B1958" s="517" t="s">
        <v>1738</v>
      </c>
    </row>
    <row r="1959" spans="1:2" ht="15" x14ac:dyDescent="0.25">
      <c r="A1959" s="517" t="s">
        <v>1739</v>
      </c>
      <c r="B1959" s="517" t="s">
        <v>1739</v>
      </c>
    </row>
    <row r="1960" spans="1:2" ht="15" hidden="1" x14ac:dyDescent="0.25">
      <c r="A1960" s="517" t="s">
        <v>1740</v>
      </c>
      <c r="B1960" s="517" t="s">
        <v>1740</v>
      </c>
    </row>
    <row r="1961" spans="1:2" ht="15" hidden="1" x14ac:dyDescent="0.25">
      <c r="A1961" s="517" t="s">
        <v>1741</v>
      </c>
      <c r="B1961" s="517" t="s">
        <v>1741</v>
      </c>
    </row>
    <row r="1962" spans="1:2" ht="15" hidden="1" x14ac:dyDescent="0.25">
      <c r="A1962" s="517" t="s">
        <v>1741</v>
      </c>
      <c r="B1962" s="517" t="s">
        <v>1741</v>
      </c>
    </row>
    <row r="1963" spans="1:2" ht="15" hidden="1" x14ac:dyDescent="0.25">
      <c r="A1963" s="517" t="s">
        <v>1742</v>
      </c>
      <c r="B1963" s="517" t="s">
        <v>1742</v>
      </c>
    </row>
    <row r="1964" spans="1:2" ht="15" hidden="1" x14ac:dyDescent="0.25">
      <c r="A1964" s="517" t="s">
        <v>1743</v>
      </c>
      <c r="B1964" s="517" t="s">
        <v>1743</v>
      </c>
    </row>
    <row r="1965" spans="1:2" ht="15" hidden="1" x14ac:dyDescent="0.25">
      <c r="A1965" s="517" t="s">
        <v>1744</v>
      </c>
      <c r="B1965" s="517" t="s">
        <v>1744</v>
      </c>
    </row>
    <row r="1966" spans="1:2" ht="15" hidden="1" x14ac:dyDescent="0.25">
      <c r="A1966" s="517" t="s">
        <v>1744</v>
      </c>
      <c r="B1966" s="517" t="s">
        <v>1744</v>
      </c>
    </row>
    <row r="1967" spans="1:2" ht="15" hidden="1" x14ac:dyDescent="0.25">
      <c r="A1967" s="517" t="s">
        <v>1745</v>
      </c>
      <c r="B1967" s="517" t="s">
        <v>1745</v>
      </c>
    </row>
    <row r="1968" spans="1:2" ht="15" hidden="1" x14ac:dyDescent="0.25">
      <c r="A1968" s="517" t="s">
        <v>1746</v>
      </c>
      <c r="B1968" s="517" t="s">
        <v>1746</v>
      </c>
    </row>
    <row r="1969" spans="1:2" ht="15" hidden="1" x14ac:dyDescent="0.25">
      <c r="A1969" s="517" t="s">
        <v>1747</v>
      </c>
      <c r="B1969" s="517" t="s">
        <v>1747</v>
      </c>
    </row>
    <row r="1970" spans="1:2" ht="15" hidden="1" x14ac:dyDescent="0.25">
      <c r="A1970" s="517" t="s">
        <v>1748</v>
      </c>
      <c r="B1970" s="517" t="s">
        <v>1748</v>
      </c>
    </row>
    <row r="1971" spans="1:2" ht="15" hidden="1" x14ac:dyDescent="0.25">
      <c r="A1971" s="517" t="s">
        <v>1749</v>
      </c>
      <c r="B1971" s="517" t="s">
        <v>1749</v>
      </c>
    </row>
    <row r="1972" spans="1:2" ht="15" hidden="1" x14ac:dyDescent="0.25">
      <c r="A1972" s="517" t="s">
        <v>1749</v>
      </c>
      <c r="B1972" s="517" t="s">
        <v>1749</v>
      </c>
    </row>
    <row r="1973" spans="1:2" ht="15" hidden="1" x14ac:dyDescent="0.25">
      <c r="A1973" s="517" t="s">
        <v>1750</v>
      </c>
      <c r="B1973" s="517" t="s">
        <v>1750</v>
      </c>
    </row>
    <row r="1974" spans="1:2" ht="15" hidden="1" x14ac:dyDescent="0.25">
      <c r="A1974" s="517" t="s">
        <v>1751</v>
      </c>
      <c r="B1974" s="517" t="s">
        <v>1751</v>
      </c>
    </row>
    <row r="1975" spans="1:2" ht="15" hidden="1" x14ac:dyDescent="0.25">
      <c r="A1975" s="517" t="s">
        <v>1752</v>
      </c>
      <c r="B1975" s="517" t="s">
        <v>1752</v>
      </c>
    </row>
    <row r="1976" spans="1:2" ht="15" hidden="1" x14ac:dyDescent="0.25">
      <c r="A1976" s="517" t="s">
        <v>1753</v>
      </c>
      <c r="B1976" s="517" t="s">
        <v>1753</v>
      </c>
    </row>
    <row r="1977" spans="1:2" ht="15" hidden="1" x14ac:dyDescent="0.25">
      <c r="A1977" s="517" t="s">
        <v>1754</v>
      </c>
      <c r="B1977" s="517" t="s">
        <v>1754</v>
      </c>
    </row>
    <row r="1978" spans="1:2" ht="15" hidden="1" x14ac:dyDescent="0.25">
      <c r="A1978" s="517" t="s">
        <v>1755</v>
      </c>
      <c r="B1978" s="517" t="s">
        <v>1755</v>
      </c>
    </row>
    <row r="1979" spans="1:2" ht="15" hidden="1" x14ac:dyDescent="0.25">
      <c r="A1979" s="517" t="s">
        <v>1755</v>
      </c>
      <c r="B1979" s="517" t="s">
        <v>1755</v>
      </c>
    </row>
    <row r="1980" spans="1:2" ht="15" hidden="1" x14ac:dyDescent="0.25">
      <c r="A1980" s="517" t="s">
        <v>1756</v>
      </c>
      <c r="B1980" s="517" t="s">
        <v>1756</v>
      </c>
    </row>
    <row r="1981" spans="1:2" ht="15" hidden="1" x14ac:dyDescent="0.25">
      <c r="A1981" s="517" t="s">
        <v>1757</v>
      </c>
      <c r="B1981" s="517" t="s">
        <v>1757</v>
      </c>
    </row>
    <row r="1982" spans="1:2" ht="15" hidden="1" x14ac:dyDescent="0.25">
      <c r="A1982" s="517" t="s">
        <v>1758</v>
      </c>
      <c r="B1982" s="517" t="s">
        <v>1758</v>
      </c>
    </row>
    <row r="1983" spans="1:2" ht="15" hidden="1" x14ac:dyDescent="0.25">
      <c r="A1983" s="517" t="s">
        <v>1758</v>
      </c>
      <c r="B1983" s="517" t="s">
        <v>1758</v>
      </c>
    </row>
    <row r="1984" spans="1:2" ht="15" hidden="1" x14ac:dyDescent="0.25">
      <c r="A1984" s="517" t="s">
        <v>1759</v>
      </c>
      <c r="B1984" s="517" t="s">
        <v>1759</v>
      </c>
    </row>
    <row r="1985" spans="1:2" ht="15" hidden="1" x14ac:dyDescent="0.25">
      <c r="A1985" s="517" t="s">
        <v>1760</v>
      </c>
      <c r="B1985" s="517" t="s">
        <v>1760</v>
      </c>
    </row>
    <row r="1986" spans="1:2" ht="15" hidden="1" x14ac:dyDescent="0.25">
      <c r="A1986" s="517" t="s">
        <v>1761</v>
      </c>
      <c r="B1986" s="517" t="s">
        <v>1761</v>
      </c>
    </row>
    <row r="1987" spans="1:2" ht="15" hidden="1" x14ac:dyDescent="0.25">
      <c r="A1987" s="517" t="s">
        <v>1761</v>
      </c>
      <c r="B1987" s="517" t="s">
        <v>1761</v>
      </c>
    </row>
    <row r="1988" spans="1:2" ht="15" hidden="1" x14ac:dyDescent="0.25">
      <c r="A1988" s="517" t="s">
        <v>1762</v>
      </c>
      <c r="B1988" s="517" t="s">
        <v>1762</v>
      </c>
    </row>
    <row r="1989" spans="1:2" ht="15" hidden="1" x14ac:dyDescent="0.25">
      <c r="A1989" s="517" t="s">
        <v>1763</v>
      </c>
      <c r="B1989" s="517" t="s">
        <v>1763</v>
      </c>
    </row>
    <row r="1990" spans="1:2" ht="15" hidden="1" x14ac:dyDescent="0.25">
      <c r="A1990" s="517" t="s">
        <v>1764</v>
      </c>
      <c r="B1990" s="517" t="s">
        <v>1764</v>
      </c>
    </row>
    <row r="1991" spans="1:2" ht="15" hidden="1" x14ac:dyDescent="0.25">
      <c r="A1991" s="517" t="s">
        <v>1764</v>
      </c>
      <c r="B1991" s="517" t="s">
        <v>1764</v>
      </c>
    </row>
    <row r="1992" spans="1:2" ht="15" hidden="1" x14ac:dyDescent="0.25">
      <c r="A1992" s="517" t="s">
        <v>1765</v>
      </c>
      <c r="B1992" s="517" t="s">
        <v>1765</v>
      </c>
    </row>
    <row r="1993" spans="1:2" ht="15" hidden="1" x14ac:dyDescent="0.25">
      <c r="A1993" s="517" t="s">
        <v>1765</v>
      </c>
      <c r="B1993" s="517" t="s">
        <v>1765</v>
      </c>
    </row>
    <row r="1994" spans="1:2" ht="15" hidden="1" x14ac:dyDescent="0.25">
      <c r="A1994" s="517" t="s">
        <v>1766</v>
      </c>
      <c r="B1994" s="517" t="s">
        <v>1766</v>
      </c>
    </row>
    <row r="1995" spans="1:2" ht="15" hidden="1" x14ac:dyDescent="0.25">
      <c r="A1995" s="517" t="s">
        <v>1767</v>
      </c>
      <c r="B1995" s="517" t="s">
        <v>1767</v>
      </c>
    </row>
    <row r="1996" spans="1:2" ht="15" hidden="1" x14ac:dyDescent="0.25">
      <c r="A1996" s="517" t="s">
        <v>1768</v>
      </c>
      <c r="B1996" s="517" t="s">
        <v>1768</v>
      </c>
    </row>
    <row r="1997" spans="1:2" ht="15" hidden="1" x14ac:dyDescent="0.25">
      <c r="A1997" s="517" t="s">
        <v>1769</v>
      </c>
      <c r="B1997" s="517" t="s">
        <v>1769</v>
      </c>
    </row>
    <row r="1998" spans="1:2" ht="15" hidden="1" x14ac:dyDescent="0.25">
      <c r="A1998" s="517" t="s">
        <v>1770</v>
      </c>
      <c r="B1998" s="517" t="s">
        <v>1770</v>
      </c>
    </row>
    <row r="1999" spans="1:2" ht="15" hidden="1" x14ac:dyDescent="0.25">
      <c r="A1999" s="517" t="s">
        <v>1771</v>
      </c>
      <c r="B1999" s="517" t="s">
        <v>1771</v>
      </c>
    </row>
    <row r="2000" spans="1:2" ht="15" hidden="1" x14ac:dyDescent="0.25">
      <c r="A2000" s="517" t="s">
        <v>1771</v>
      </c>
      <c r="B2000" s="517" t="s">
        <v>1771</v>
      </c>
    </row>
    <row r="2001" spans="1:2" ht="15" hidden="1" x14ac:dyDescent="0.25">
      <c r="A2001" s="517" t="s">
        <v>1772</v>
      </c>
      <c r="B2001" s="517" t="s">
        <v>1773</v>
      </c>
    </row>
    <row r="2002" spans="1:2" ht="15" hidden="1" x14ac:dyDescent="0.25">
      <c r="A2002" s="517" t="s">
        <v>1772</v>
      </c>
      <c r="B2002" s="517" t="s">
        <v>1773</v>
      </c>
    </row>
    <row r="2003" spans="1:2" ht="15" hidden="1" x14ac:dyDescent="0.25">
      <c r="A2003" s="517" t="s">
        <v>1774</v>
      </c>
      <c r="B2003" s="517" t="s">
        <v>1775</v>
      </c>
    </row>
    <row r="2004" spans="1:2" ht="15" hidden="1" x14ac:dyDescent="0.25">
      <c r="A2004" s="517" t="s">
        <v>1776</v>
      </c>
      <c r="B2004" s="517" t="s">
        <v>1777</v>
      </c>
    </row>
    <row r="2005" spans="1:2" ht="15" hidden="1" x14ac:dyDescent="0.25">
      <c r="A2005" s="517" t="s">
        <v>1778</v>
      </c>
      <c r="B2005" s="517" t="s">
        <v>1779</v>
      </c>
    </row>
    <row r="2006" spans="1:2" ht="15" hidden="1" x14ac:dyDescent="0.25">
      <c r="A2006" s="517" t="s">
        <v>1780</v>
      </c>
      <c r="B2006" s="517" t="s">
        <v>1781</v>
      </c>
    </row>
    <row r="2007" spans="1:2" ht="15" hidden="1" x14ac:dyDescent="0.25">
      <c r="A2007" s="517" t="s">
        <v>1782</v>
      </c>
      <c r="B2007" s="517" t="s">
        <v>1783</v>
      </c>
    </row>
    <row r="2008" spans="1:2" ht="15" hidden="1" x14ac:dyDescent="0.25">
      <c r="A2008" s="517" t="s">
        <v>1784</v>
      </c>
      <c r="B2008" s="517" t="s">
        <v>1785</v>
      </c>
    </row>
    <row r="2009" spans="1:2" ht="15" hidden="1" x14ac:dyDescent="0.25">
      <c r="A2009" s="517" t="s">
        <v>1786</v>
      </c>
      <c r="B2009" s="517" t="s">
        <v>1787</v>
      </c>
    </row>
    <row r="2010" spans="1:2" ht="15" hidden="1" x14ac:dyDescent="0.25">
      <c r="A2010" s="517" t="s">
        <v>1788</v>
      </c>
      <c r="B2010" s="517" t="s">
        <v>1789</v>
      </c>
    </row>
    <row r="2011" spans="1:2" ht="15" hidden="1" x14ac:dyDescent="0.25">
      <c r="A2011" s="517" t="s">
        <v>1790</v>
      </c>
      <c r="B2011" s="517" t="s">
        <v>1791</v>
      </c>
    </row>
    <row r="2012" spans="1:2" ht="15" hidden="1" x14ac:dyDescent="0.25">
      <c r="A2012" s="517" t="s">
        <v>1792</v>
      </c>
      <c r="B2012" s="517" t="s">
        <v>1793</v>
      </c>
    </row>
    <row r="2013" spans="1:2" ht="15" hidden="1" x14ac:dyDescent="0.25">
      <c r="A2013" s="517" t="s">
        <v>1794</v>
      </c>
      <c r="B2013" s="517" t="s">
        <v>1795</v>
      </c>
    </row>
    <row r="2014" spans="1:2" ht="15" hidden="1" x14ac:dyDescent="0.25">
      <c r="A2014" s="517" t="s">
        <v>1796</v>
      </c>
      <c r="B2014" s="517" t="s">
        <v>1797</v>
      </c>
    </row>
    <row r="2015" spans="1:2" ht="15" hidden="1" x14ac:dyDescent="0.25">
      <c r="A2015" s="517" t="s">
        <v>1798</v>
      </c>
      <c r="B2015" s="517" t="s">
        <v>1799</v>
      </c>
    </row>
    <row r="2016" spans="1:2" ht="15" hidden="1" x14ac:dyDescent="0.25">
      <c r="A2016" s="517" t="s">
        <v>1800</v>
      </c>
      <c r="B2016" s="517" t="s">
        <v>1801</v>
      </c>
    </row>
    <row r="2017" spans="1:2" ht="15" hidden="1" x14ac:dyDescent="0.25">
      <c r="A2017" s="517" t="s">
        <v>1577</v>
      </c>
      <c r="B2017" s="517" t="s">
        <v>1578</v>
      </c>
    </row>
    <row r="2018" spans="1:2" ht="15" hidden="1" x14ac:dyDescent="0.25">
      <c r="A2018" s="517" t="s">
        <v>394</v>
      </c>
      <c r="B2018" s="517" t="s">
        <v>395</v>
      </c>
    </row>
    <row r="2019" spans="1:2" ht="15" hidden="1" x14ac:dyDescent="0.25">
      <c r="A2019" s="517" t="s">
        <v>394</v>
      </c>
      <c r="B2019" s="517" t="s">
        <v>395</v>
      </c>
    </row>
    <row r="2020" spans="1:2" ht="15" hidden="1" x14ac:dyDescent="0.25">
      <c r="A2020" s="517" t="s">
        <v>394</v>
      </c>
      <c r="B2020" s="517" t="s">
        <v>395</v>
      </c>
    </row>
    <row r="2021" spans="1:2" ht="15" hidden="1" x14ac:dyDescent="0.25">
      <c r="A2021" s="517" t="s">
        <v>1802</v>
      </c>
      <c r="B2021" s="517" t="s">
        <v>1803</v>
      </c>
    </row>
    <row r="2022" spans="1:2" ht="15" hidden="1" x14ac:dyDescent="0.25">
      <c r="A2022" s="517" t="s">
        <v>1804</v>
      </c>
      <c r="B2022" s="517" t="s">
        <v>1805</v>
      </c>
    </row>
    <row r="2023" spans="1:2" ht="15" hidden="1" x14ac:dyDescent="0.25">
      <c r="A2023" s="517" t="s">
        <v>1806</v>
      </c>
      <c r="B2023" s="517" t="s">
        <v>1807</v>
      </c>
    </row>
    <row r="2024" spans="1:2" ht="15" hidden="1" x14ac:dyDescent="0.25">
      <c r="A2024" s="517" t="s">
        <v>1806</v>
      </c>
      <c r="B2024" s="517" t="s">
        <v>1807</v>
      </c>
    </row>
    <row r="2025" spans="1:2" ht="15" hidden="1" x14ac:dyDescent="0.25">
      <c r="A2025" s="517" t="s">
        <v>1806</v>
      </c>
      <c r="B2025" s="517" t="s">
        <v>1807</v>
      </c>
    </row>
    <row r="2026" spans="1:2" ht="15" hidden="1" x14ac:dyDescent="0.25">
      <c r="A2026" s="517" t="s">
        <v>1806</v>
      </c>
      <c r="B2026" s="517" t="s">
        <v>1807</v>
      </c>
    </row>
    <row r="2027" spans="1:2" ht="15" hidden="1" x14ac:dyDescent="0.25">
      <c r="A2027" s="517" t="s">
        <v>1806</v>
      </c>
      <c r="B2027" s="517" t="s">
        <v>1807</v>
      </c>
    </row>
    <row r="2028" spans="1:2" ht="15" hidden="1" x14ac:dyDescent="0.25">
      <c r="A2028" s="517" t="s">
        <v>1806</v>
      </c>
      <c r="B2028" s="517" t="s">
        <v>1807</v>
      </c>
    </row>
    <row r="2029" spans="1:2" ht="15" hidden="1" x14ac:dyDescent="0.25">
      <c r="A2029" s="517" t="s">
        <v>1808</v>
      </c>
      <c r="B2029" s="517" t="s">
        <v>1809</v>
      </c>
    </row>
    <row r="2030" spans="1:2" ht="15" hidden="1" x14ac:dyDescent="0.25">
      <c r="A2030" s="517" t="s">
        <v>1810</v>
      </c>
      <c r="B2030" s="517" t="s">
        <v>1811</v>
      </c>
    </row>
    <row r="2031" spans="1:2" ht="15" hidden="1" x14ac:dyDescent="0.25">
      <c r="A2031" s="517" t="s">
        <v>1603</v>
      </c>
      <c r="B2031" s="517" t="s">
        <v>1604</v>
      </c>
    </row>
    <row r="2032" spans="1:2" ht="15" hidden="1" x14ac:dyDescent="0.25">
      <c r="A2032" s="517" t="s">
        <v>1812</v>
      </c>
      <c r="B2032" s="517" t="s">
        <v>1813</v>
      </c>
    </row>
    <row r="2033" spans="1:2" ht="15" hidden="1" x14ac:dyDescent="0.25">
      <c r="A2033" s="517" t="s">
        <v>1812</v>
      </c>
      <c r="B2033" s="517" t="s">
        <v>1813</v>
      </c>
    </row>
    <row r="2034" spans="1:2" ht="15" hidden="1" x14ac:dyDescent="0.25">
      <c r="A2034" s="517" t="s">
        <v>1814</v>
      </c>
      <c r="B2034" s="517" t="s">
        <v>1815</v>
      </c>
    </row>
    <row r="2035" spans="1:2" ht="15" hidden="1" x14ac:dyDescent="0.25">
      <c r="A2035" s="517" t="s">
        <v>1816</v>
      </c>
      <c r="B2035" s="517" t="s">
        <v>1817</v>
      </c>
    </row>
    <row r="2036" spans="1:2" ht="15" hidden="1" x14ac:dyDescent="0.25">
      <c r="A2036" s="517" t="s">
        <v>1818</v>
      </c>
      <c r="B2036" s="517" t="s">
        <v>1766</v>
      </c>
    </row>
    <row r="2037" spans="1:2" ht="15" hidden="1" x14ac:dyDescent="0.25">
      <c r="A2037" s="517" t="s">
        <v>1819</v>
      </c>
      <c r="B2037" s="517" t="s">
        <v>1820</v>
      </c>
    </row>
    <row r="2038" spans="1:2" ht="15" hidden="1" x14ac:dyDescent="0.25">
      <c r="A2038" s="517" t="s">
        <v>1821</v>
      </c>
      <c r="B2038" s="517" t="s">
        <v>1822</v>
      </c>
    </row>
    <row r="2039" spans="1:2" ht="15" hidden="1" x14ac:dyDescent="0.25">
      <c r="A2039" s="517" t="s">
        <v>1823</v>
      </c>
      <c r="B2039" s="517" t="s">
        <v>1824</v>
      </c>
    </row>
    <row r="2040" spans="1:2" ht="15" hidden="1" x14ac:dyDescent="0.25">
      <c r="A2040" s="517" t="s">
        <v>1823</v>
      </c>
      <c r="B2040" s="517" t="s">
        <v>1824</v>
      </c>
    </row>
    <row r="2041" spans="1:2" ht="15" hidden="1" x14ac:dyDescent="0.25">
      <c r="A2041" s="517" t="s">
        <v>1825</v>
      </c>
      <c r="B2041" s="517" t="s">
        <v>1826</v>
      </c>
    </row>
    <row r="2042" spans="1:2" ht="15" hidden="1" x14ac:dyDescent="0.25">
      <c r="A2042" s="517" t="s">
        <v>1827</v>
      </c>
      <c r="B2042" s="517" t="s">
        <v>1828</v>
      </c>
    </row>
    <row r="2043" spans="1:2" ht="15" hidden="1" x14ac:dyDescent="0.25">
      <c r="A2043" s="517" t="s">
        <v>1829</v>
      </c>
      <c r="B2043" s="517" t="s">
        <v>1830</v>
      </c>
    </row>
    <row r="2044" spans="1:2" ht="15" hidden="1" x14ac:dyDescent="0.25">
      <c r="A2044" s="517" t="s">
        <v>1829</v>
      </c>
      <c r="B2044" s="517" t="s">
        <v>1830</v>
      </c>
    </row>
    <row r="2045" spans="1:2" ht="15" hidden="1" x14ac:dyDescent="0.25">
      <c r="A2045" s="517" t="s">
        <v>1829</v>
      </c>
      <c r="B2045" s="517" t="s">
        <v>1830</v>
      </c>
    </row>
    <row r="2046" spans="1:2" ht="15" hidden="1" x14ac:dyDescent="0.25">
      <c r="A2046" s="517" t="s">
        <v>1831</v>
      </c>
      <c r="B2046" s="517" t="s">
        <v>1832</v>
      </c>
    </row>
    <row r="2047" spans="1:2" ht="15" hidden="1" x14ac:dyDescent="0.25">
      <c r="A2047" s="517" t="s">
        <v>1831</v>
      </c>
      <c r="B2047" s="517" t="s">
        <v>1832</v>
      </c>
    </row>
    <row r="2048" spans="1:2" ht="15" hidden="1" x14ac:dyDescent="0.25">
      <c r="A2048" s="517" t="s">
        <v>1833</v>
      </c>
      <c r="B2048" s="517" t="s">
        <v>1834</v>
      </c>
    </row>
    <row r="2049" spans="1:2" ht="15" hidden="1" x14ac:dyDescent="0.25">
      <c r="A2049" s="517" t="s">
        <v>1835</v>
      </c>
      <c r="B2049" s="517" t="s">
        <v>1836</v>
      </c>
    </row>
    <row r="2050" spans="1:2" ht="15" hidden="1" x14ac:dyDescent="0.25">
      <c r="A2050" s="517" t="s">
        <v>1625</v>
      </c>
      <c r="B2050" s="517" t="s">
        <v>1626</v>
      </c>
    </row>
    <row r="2051" spans="1:2" ht="15" hidden="1" x14ac:dyDescent="0.25">
      <c r="A2051" s="517" t="s">
        <v>1625</v>
      </c>
      <c r="B2051" s="517" t="s">
        <v>1626</v>
      </c>
    </row>
    <row r="2052" spans="1:2" ht="15" hidden="1" x14ac:dyDescent="0.25">
      <c r="A2052" s="519" t="s">
        <v>1837</v>
      </c>
      <c r="B2052" s="519" t="s">
        <v>1838</v>
      </c>
    </row>
    <row r="2053" spans="1:2" ht="15" hidden="1" x14ac:dyDescent="0.25">
      <c r="A2053" s="517" t="s">
        <v>1839</v>
      </c>
      <c r="B2053" s="517" t="s">
        <v>1840</v>
      </c>
    </row>
    <row r="2054" spans="1:2" ht="15" hidden="1" x14ac:dyDescent="0.25">
      <c r="A2054" s="517" t="s">
        <v>1841</v>
      </c>
      <c r="B2054" s="517" t="s">
        <v>1842</v>
      </c>
    </row>
    <row r="2055" spans="1:2" ht="15" hidden="1" x14ac:dyDescent="0.25">
      <c r="A2055" s="517" t="s">
        <v>1843</v>
      </c>
      <c r="B2055" s="517" t="s">
        <v>1844</v>
      </c>
    </row>
    <row r="2056" spans="1:2" ht="15" hidden="1" x14ac:dyDescent="0.25">
      <c r="A2056" s="517" t="s">
        <v>1845</v>
      </c>
      <c r="B2056" s="517" t="s">
        <v>1846</v>
      </c>
    </row>
    <row r="2057" spans="1:2" ht="15" hidden="1" x14ac:dyDescent="0.25">
      <c r="A2057" s="517" t="s">
        <v>1847</v>
      </c>
      <c r="B2057" s="517" t="s">
        <v>1848</v>
      </c>
    </row>
    <row r="2058" spans="1:2" ht="15" hidden="1" x14ac:dyDescent="0.25">
      <c r="A2058" s="517" t="s">
        <v>1627</v>
      </c>
      <c r="B2058" s="517" t="s">
        <v>1628</v>
      </c>
    </row>
    <row r="2059" spans="1:2" ht="15" hidden="1" x14ac:dyDescent="0.25">
      <c r="A2059" s="517" t="s">
        <v>1627</v>
      </c>
      <c r="B2059" s="517" t="s">
        <v>1628</v>
      </c>
    </row>
    <row r="2060" spans="1:2" ht="15" hidden="1" x14ac:dyDescent="0.25">
      <c r="A2060" s="517" t="s">
        <v>220</v>
      </c>
      <c r="B2060" s="517" t="s">
        <v>321</v>
      </c>
    </row>
    <row r="2061" spans="1:2" ht="15" hidden="1" x14ac:dyDescent="0.25">
      <c r="A2061" s="517" t="s">
        <v>220</v>
      </c>
      <c r="B2061" s="517" t="s">
        <v>321</v>
      </c>
    </row>
    <row r="2062" spans="1:2" ht="15" hidden="1" x14ac:dyDescent="0.25">
      <c r="A2062" s="517" t="s">
        <v>220</v>
      </c>
      <c r="B2062" s="517" t="s">
        <v>321</v>
      </c>
    </row>
    <row r="2063" spans="1:2" ht="15" hidden="1" x14ac:dyDescent="0.25">
      <c r="A2063" s="517" t="s">
        <v>220</v>
      </c>
      <c r="B2063" s="517" t="s">
        <v>321</v>
      </c>
    </row>
    <row r="2064" spans="1:2" ht="15" hidden="1" x14ac:dyDescent="0.25">
      <c r="A2064" s="517" t="s">
        <v>220</v>
      </c>
      <c r="B2064" s="517" t="s">
        <v>321</v>
      </c>
    </row>
    <row r="2065" spans="1:2" ht="15" hidden="1" x14ac:dyDescent="0.25">
      <c r="A2065" s="517" t="s">
        <v>220</v>
      </c>
      <c r="B2065" s="517" t="s">
        <v>321</v>
      </c>
    </row>
    <row r="2066" spans="1:2" ht="15" hidden="1" x14ac:dyDescent="0.25">
      <c r="A2066" s="517" t="s">
        <v>220</v>
      </c>
      <c r="B2066" s="517" t="s">
        <v>321</v>
      </c>
    </row>
    <row r="2067" spans="1:2" ht="15" hidden="1" x14ac:dyDescent="0.25">
      <c r="A2067" s="517" t="s">
        <v>220</v>
      </c>
      <c r="B2067" s="517" t="s">
        <v>321</v>
      </c>
    </row>
    <row r="2068" spans="1:2" ht="15" hidden="1" x14ac:dyDescent="0.25">
      <c r="A2068" s="517" t="s">
        <v>220</v>
      </c>
      <c r="B2068" s="517" t="s">
        <v>321</v>
      </c>
    </row>
    <row r="2069" spans="1:2" ht="15" hidden="1" x14ac:dyDescent="0.25">
      <c r="A2069" s="517" t="s">
        <v>220</v>
      </c>
      <c r="B2069" s="517" t="s">
        <v>321</v>
      </c>
    </row>
    <row r="2070" spans="1:2" ht="15" hidden="1" x14ac:dyDescent="0.25">
      <c r="A2070" s="517" t="s">
        <v>220</v>
      </c>
      <c r="B2070" s="517" t="s">
        <v>321</v>
      </c>
    </row>
    <row r="2071" spans="1:2" ht="15" hidden="1" x14ac:dyDescent="0.25">
      <c r="A2071" s="517" t="s">
        <v>220</v>
      </c>
      <c r="B2071" s="517" t="s">
        <v>321</v>
      </c>
    </row>
    <row r="2072" spans="1:2" ht="15" hidden="1" x14ac:dyDescent="0.25">
      <c r="A2072" s="517" t="s">
        <v>220</v>
      </c>
      <c r="B2072" s="517" t="s">
        <v>321</v>
      </c>
    </row>
    <row r="2073" spans="1:2" ht="15" hidden="1" x14ac:dyDescent="0.25">
      <c r="A2073" s="517" t="s">
        <v>220</v>
      </c>
      <c r="B2073" s="517" t="s">
        <v>321</v>
      </c>
    </row>
    <row r="2074" spans="1:2" ht="15" hidden="1" x14ac:dyDescent="0.25">
      <c r="A2074" s="517" t="s">
        <v>220</v>
      </c>
      <c r="B2074" s="517" t="s">
        <v>321</v>
      </c>
    </row>
    <row r="2075" spans="1:2" ht="15" hidden="1" x14ac:dyDescent="0.25">
      <c r="A2075" s="517" t="s">
        <v>190</v>
      </c>
      <c r="B2075" s="517" t="s">
        <v>322</v>
      </c>
    </row>
    <row r="2076" spans="1:2" ht="15" hidden="1" x14ac:dyDescent="0.25">
      <c r="A2076" s="517" t="s">
        <v>191</v>
      </c>
      <c r="B2076" s="517" t="s">
        <v>323</v>
      </c>
    </row>
    <row r="2077" spans="1:2" ht="15" hidden="1" x14ac:dyDescent="0.25">
      <c r="A2077" s="517" t="s">
        <v>191</v>
      </c>
      <c r="B2077" s="517" t="s">
        <v>323</v>
      </c>
    </row>
    <row r="2078" spans="1:2" ht="15" hidden="1" x14ac:dyDescent="0.25">
      <c r="A2078" s="517" t="s">
        <v>191</v>
      </c>
      <c r="B2078" s="517" t="s">
        <v>323</v>
      </c>
    </row>
    <row r="2079" spans="1:2" ht="15" hidden="1" x14ac:dyDescent="0.25">
      <c r="A2079" s="517" t="s">
        <v>191</v>
      </c>
      <c r="B2079" s="517" t="s">
        <v>323</v>
      </c>
    </row>
    <row r="2080" spans="1:2" ht="15" hidden="1" x14ac:dyDescent="0.25">
      <c r="A2080" s="517" t="s">
        <v>191</v>
      </c>
      <c r="B2080" s="517" t="s">
        <v>323</v>
      </c>
    </row>
    <row r="2081" spans="1:2" ht="15" hidden="1" x14ac:dyDescent="0.25">
      <c r="A2081" s="517" t="s">
        <v>191</v>
      </c>
      <c r="B2081" s="517" t="s">
        <v>323</v>
      </c>
    </row>
    <row r="2082" spans="1:2" ht="15" hidden="1" x14ac:dyDescent="0.25">
      <c r="A2082" s="517" t="s">
        <v>407</v>
      </c>
      <c r="B2082" s="517" t="s">
        <v>408</v>
      </c>
    </row>
    <row r="2083" spans="1:2" ht="15" hidden="1" x14ac:dyDescent="0.25">
      <c r="A2083" s="517" t="s">
        <v>1631</v>
      </c>
      <c r="B2083" s="517" t="s">
        <v>1632</v>
      </c>
    </row>
    <row r="2084" spans="1:2" ht="15" hidden="1" x14ac:dyDescent="0.25">
      <c r="A2084" s="517" t="s">
        <v>1631</v>
      </c>
      <c r="B2084" s="517" t="s">
        <v>1632</v>
      </c>
    </row>
    <row r="2085" spans="1:2" ht="15" hidden="1" x14ac:dyDescent="0.25">
      <c r="A2085" s="517" t="s">
        <v>1631</v>
      </c>
      <c r="B2085" s="517" t="s">
        <v>1632</v>
      </c>
    </row>
    <row r="2086" spans="1:2" ht="15" hidden="1" x14ac:dyDescent="0.25">
      <c r="A2086" s="517" t="s">
        <v>1631</v>
      </c>
      <c r="B2086" s="517" t="s">
        <v>1632</v>
      </c>
    </row>
    <row r="2087" spans="1:2" ht="15" hidden="1" x14ac:dyDescent="0.25">
      <c r="A2087" s="517" t="s">
        <v>1631</v>
      </c>
      <c r="B2087" s="517" t="s">
        <v>1632</v>
      </c>
    </row>
    <row r="2088" spans="1:2" ht="15" hidden="1" x14ac:dyDescent="0.25">
      <c r="A2088" s="517" t="s">
        <v>1631</v>
      </c>
      <c r="B2088" s="517" t="s">
        <v>1632</v>
      </c>
    </row>
    <row r="2089" spans="1:2" ht="15" hidden="1" x14ac:dyDescent="0.25">
      <c r="A2089" s="517" t="s">
        <v>1631</v>
      </c>
      <c r="B2089" s="517" t="s">
        <v>1632</v>
      </c>
    </row>
    <row r="2090" spans="1:2" ht="15" hidden="1" x14ac:dyDescent="0.25">
      <c r="A2090" s="517" t="s">
        <v>1631</v>
      </c>
      <c r="B2090" s="517" t="s">
        <v>1632</v>
      </c>
    </row>
    <row r="2091" spans="1:2" ht="15" hidden="1" x14ac:dyDescent="0.25">
      <c r="A2091" s="517" t="s">
        <v>1631</v>
      </c>
      <c r="B2091" s="517" t="s">
        <v>1632</v>
      </c>
    </row>
    <row r="2092" spans="1:2" ht="15" hidden="1" x14ac:dyDescent="0.25">
      <c r="A2092" s="517" t="s">
        <v>1631</v>
      </c>
      <c r="B2092" s="517" t="s">
        <v>1632</v>
      </c>
    </row>
    <row r="2093" spans="1:2" ht="15" hidden="1" x14ac:dyDescent="0.25">
      <c r="A2093" s="517" t="s">
        <v>1467</v>
      </c>
      <c r="B2093" s="517" t="s">
        <v>1468</v>
      </c>
    </row>
    <row r="2094" spans="1:2" ht="15" hidden="1" x14ac:dyDescent="0.25">
      <c r="A2094" s="517" t="s">
        <v>1467</v>
      </c>
      <c r="B2094" s="517" t="s">
        <v>1468</v>
      </c>
    </row>
    <row r="2095" spans="1:2" ht="15" hidden="1" x14ac:dyDescent="0.25">
      <c r="A2095" s="517" t="s">
        <v>1467</v>
      </c>
      <c r="B2095" s="517" t="s">
        <v>1468</v>
      </c>
    </row>
    <row r="2096" spans="1:2" ht="15" hidden="1" x14ac:dyDescent="0.25">
      <c r="A2096" s="517" t="s">
        <v>1273</v>
      </c>
      <c r="B2096" s="517" t="s">
        <v>1274</v>
      </c>
    </row>
    <row r="2097" spans="1:2" ht="15" hidden="1" x14ac:dyDescent="0.25">
      <c r="A2097" s="517" t="s">
        <v>194</v>
      </c>
      <c r="B2097" s="517" t="s">
        <v>327</v>
      </c>
    </row>
    <row r="2098" spans="1:2" ht="15" hidden="1" x14ac:dyDescent="0.25">
      <c r="A2098" s="517" t="s">
        <v>194</v>
      </c>
      <c r="B2098" s="517" t="s">
        <v>327</v>
      </c>
    </row>
    <row r="2099" spans="1:2" ht="15" hidden="1" x14ac:dyDescent="0.25">
      <c r="A2099" s="517" t="s">
        <v>194</v>
      </c>
      <c r="B2099" s="517" t="s">
        <v>327</v>
      </c>
    </row>
    <row r="2100" spans="1:2" ht="15" hidden="1" x14ac:dyDescent="0.25">
      <c r="A2100" s="517" t="s">
        <v>194</v>
      </c>
      <c r="B2100" s="517" t="s">
        <v>327</v>
      </c>
    </row>
    <row r="2101" spans="1:2" ht="15" hidden="1" x14ac:dyDescent="0.25">
      <c r="A2101" s="517" t="s">
        <v>194</v>
      </c>
      <c r="B2101" s="517" t="s">
        <v>327</v>
      </c>
    </row>
    <row r="2102" spans="1:2" ht="15" hidden="1" x14ac:dyDescent="0.25">
      <c r="A2102" s="517" t="s">
        <v>194</v>
      </c>
      <c r="B2102" s="517" t="s">
        <v>327</v>
      </c>
    </row>
    <row r="2103" spans="1:2" ht="15" hidden="1" x14ac:dyDescent="0.25">
      <c r="A2103" s="517" t="s">
        <v>194</v>
      </c>
      <c r="B2103" s="517" t="s">
        <v>327</v>
      </c>
    </row>
    <row r="2104" spans="1:2" ht="15" hidden="1" x14ac:dyDescent="0.25">
      <c r="A2104" s="517" t="s">
        <v>194</v>
      </c>
      <c r="B2104" s="517" t="s">
        <v>327</v>
      </c>
    </row>
    <row r="2105" spans="1:2" ht="15" hidden="1" x14ac:dyDescent="0.25">
      <c r="A2105" s="517" t="s">
        <v>194</v>
      </c>
      <c r="B2105" s="517" t="s">
        <v>327</v>
      </c>
    </row>
    <row r="2106" spans="1:2" ht="15" hidden="1" x14ac:dyDescent="0.25">
      <c r="A2106" s="517" t="s">
        <v>194</v>
      </c>
      <c r="B2106" s="517" t="s">
        <v>327</v>
      </c>
    </row>
    <row r="2107" spans="1:2" ht="15" hidden="1" x14ac:dyDescent="0.25">
      <c r="A2107" s="517" t="s">
        <v>194</v>
      </c>
      <c r="B2107" s="517" t="s">
        <v>327</v>
      </c>
    </row>
    <row r="2108" spans="1:2" ht="15" hidden="1" x14ac:dyDescent="0.25">
      <c r="A2108" s="517" t="s">
        <v>194</v>
      </c>
      <c r="B2108" s="517" t="s">
        <v>327</v>
      </c>
    </row>
    <row r="2109" spans="1:2" ht="15" hidden="1" x14ac:dyDescent="0.25">
      <c r="A2109" s="517" t="s">
        <v>194</v>
      </c>
      <c r="B2109" s="517" t="s">
        <v>327</v>
      </c>
    </row>
    <row r="2110" spans="1:2" ht="15" hidden="1" x14ac:dyDescent="0.25">
      <c r="A2110" s="517" t="s">
        <v>194</v>
      </c>
      <c r="B2110" s="517" t="s">
        <v>327</v>
      </c>
    </row>
    <row r="2111" spans="1:2" ht="15" hidden="1" x14ac:dyDescent="0.25">
      <c r="A2111" s="517" t="s">
        <v>194</v>
      </c>
      <c r="B2111" s="517" t="s">
        <v>327</v>
      </c>
    </row>
    <row r="2112" spans="1:2" ht="15" hidden="1" x14ac:dyDescent="0.25">
      <c r="A2112" s="517" t="s">
        <v>222</v>
      </c>
      <c r="B2112" s="517" t="s">
        <v>328</v>
      </c>
    </row>
    <row r="2113" spans="1:2" ht="15" hidden="1" x14ac:dyDescent="0.25">
      <c r="A2113" s="517" t="s">
        <v>222</v>
      </c>
      <c r="B2113" s="517" t="s">
        <v>328</v>
      </c>
    </row>
    <row r="2114" spans="1:2" ht="15" hidden="1" x14ac:dyDescent="0.25">
      <c r="A2114" s="517" t="s">
        <v>222</v>
      </c>
      <c r="B2114" s="517" t="s">
        <v>328</v>
      </c>
    </row>
    <row r="2115" spans="1:2" ht="15" hidden="1" x14ac:dyDescent="0.25">
      <c r="A2115" s="517" t="s">
        <v>222</v>
      </c>
      <c r="B2115" s="517" t="s">
        <v>328</v>
      </c>
    </row>
    <row r="2116" spans="1:2" ht="15" hidden="1" x14ac:dyDescent="0.25">
      <c r="A2116" s="517" t="s">
        <v>222</v>
      </c>
      <c r="B2116" s="517" t="s">
        <v>328</v>
      </c>
    </row>
    <row r="2117" spans="1:2" ht="15" hidden="1" x14ac:dyDescent="0.25">
      <c r="A2117" s="517" t="s">
        <v>222</v>
      </c>
      <c r="B2117" s="517" t="s">
        <v>328</v>
      </c>
    </row>
    <row r="2118" spans="1:2" ht="15" hidden="1" x14ac:dyDescent="0.25">
      <c r="A2118" s="517" t="s">
        <v>222</v>
      </c>
      <c r="B2118" s="517" t="s">
        <v>328</v>
      </c>
    </row>
    <row r="2119" spans="1:2" ht="15" hidden="1" x14ac:dyDescent="0.25">
      <c r="A2119" s="517" t="s">
        <v>222</v>
      </c>
      <c r="B2119" s="517" t="s">
        <v>328</v>
      </c>
    </row>
    <row r="2120" spans="1:2" ht="15" hidden="1" x14ac:dyDescent="0.25">
      <c r="A2120" s="517" t="s">
        <v>222</v>
      </c>
      <c r="B2120" s="517" t="s">
        <v>328</v>
      </c>
    </row>
    <row r="2121" spans="1:2" ht="15" hidden="1" x14ac:dyDescent="0.25">
      <c r="A2121" s="517" t="s">
        <v>195</v>
      </c>
      <c r="B2121" s="517" t="s">
        <v>329</v>
      </c>
    </row>
    <row r="2122" spans="1:2" ht="15" hidden="1" x14ac:dyDescent="0.25">
      <c r="A2122" s="517" t="s">
        <v>195</v>
      </c>
      <c r="B2122" s="517" t="s">
        <v>329</v>
      </c>
    </row>
    <row r="2123" spans="1:2" ht="15" hidden="1" x14ac:dyDescent="0.25">
      <c r="A2123" s="517" t="s">
        <v>195</v>
      </c>
      <c r="B2123" s="517" t="s">
        <v>329</v>
      </c>
    </row>
    <row r="2124" spans="1:2" ht="15" hidden="1" x14ac:dyDescent="0.25">
      <c r="A2124" s="517" t="s">
        <v>195</v>
      </c>
      <c r="B2124" s="517" t="s">
        <v>329</v>
      </c>
    </row>
    <row r="2125" spans="1:2" ht="15" hidden="1" x14ac:dyDescent="0.25">
      <c r="A2125" s="517" t="s">
        <v>196</v>
      </c>
      <c r="B2125" s="517" t="s">
        <v>330</v>
      </c>
    </row>
    <row r="2126" spans="1:2" ht="15" hidden="1" x14ac:dyDescent="0.25">
      <c r="A2126" s="517" t="s">
        <v>197</v>
      </c>
      <c r="B2126" s="517" t="s">
        <v>331</v>
      </c>
    </row>
    <row r="2127" spans="1:2" ht="15" hidden="1" x14ac:dyDescent="0.25">
      <c r="A2127" s="517" t="s">
        <v>197</v>
      </c>
      <c r="B2127" s="517" t="s">
        <v>331</v>
      </c>
    </row>
    <row r="2128" spans="1:2" ht="15" hidden="1" x14ac:dyDescent="0.25">
      <c r="A2128" s="517" t="s">
        <v>197</v>
      </c>
      <c r="B2128" s="517" t="s">
        <v>331</v>
      </c>
    </row>
    <row r="2129" spans="1:2" ht="15" hidden="1" x14ac:dyDescent="0.25">
      <c r="A2129" s="517" t="s">
        <v>197</v>
      </c>
      <c r="B2129" s="517" t="s">
        <v>331</v>
      </c>
    </row>
    <row r="2130" spans="1:2" ht="15" hidden="1" x14ac:dyDescent="0.25">
      <c r="A2130" s="517" t="s">
        <v>197</v>
      </c>
      <c r="B2130" s="517" t="s">
        <v>331</v>
      </c>
    </row>
    <row r="2131" spans="1:2" ht="15" hidden="1" x14ac:dyDescent="0.25">
      <c r="A2131" s="517" t="s">
        <v>197</v>
      </c>
      <c r="B2131" s="517" t="s">
        <v>331</v>
      </c>
    </row>
    <row r="2132" spans="1:2" ht="15" hidden="1" x14ac:dyDescent="0.25">
      <c r="A2132" s="517" t="s">
        <v>197</v>
      </c>
      <c r="B2132" s="517" t="s">
        <v>331</v>
      </c>
    </row>
    <row r="2133" spans="1:2" ht="15" hidden="1" x14ac:dyDescent="0.25">
      <c r="A2133" s="517" t="s">
        <v>197</v>
      </c>
      <c r="B2133" s="517" t="s">
        <v>331</v>
      </c>
    </row>
    <row r="2134" spans="1:2" ht="15" hidden="1" x14ac:dyDescent="0.25">
      <c r="A2134" s="517" t="s">
        <v>197</v>
      </c>
      <c r="B2134" s="517" t="s">
        <v>331</v>
      </c>
    </row>
    <row r="2135" spans="1:2" ht="15" hidden="1" x14ac:dyDescent="0.25">
      <c r="A2135" s="517" t="s">
        <v>197</v>
      </c>
      <c r="B2135" s="517" t="s">
        <v>331</v>
      </c>
    </row>
    <row r="2136" spans="1:2" ht="15" hidden="1" x14ac:dyDescent="0.25">
      <c r="A2136" s="517" t="s">
        <v>197</v>
      </c>
      <c r="B2136" s="517" t="s">
        <v>331</v>
      </c>
    </row>
    <row r="2137" spans="1:2" ht="15" hidden="1" x14ac:dyDescent="0.25">
      <c r="A2137" s="517" t="s">
        <v>197</v>
      </c>
      <c r="B2137" s="517" t="s">
        <v>331</v>
      </c>
    </row>
    <row r="2138" spans="1:2" ht="15" hidden="1" x14ac:dyDescent="0.25">
      <c r="A2138" s="517" t="s">
        <v>197</v>
      </c>
      <c r="B2138" s="517" t="s">
        <v>331</v>
      </c>
    </row>
    <row r="2139" spans="1:2" ht="15" hidden="1" x14ac:dyDescent="0.25">
      <c r="A2139" s="517" t="s">
        <v>197</v>
      </c>
      <c r="B2139" s="517" t="s">
        <v>331</v>
      </c>
    </row>
    <row r="2140" spans="1:2" ht="15" hidden="1" x14ac:dyDescent="0.25">
      <c r="A2140" s="517" t="s">
        <v>197</v>
      </c>
      <c r="B2140" s="517" t="s">
        <v>331</v>
      </c>
    </row>
    <row r="2141" spans="1:2" ht="15" hidden="1" x14ac:dyDescent="0.25">
      <c r="A2141" s="517" t="s">
        <v>197</v>
      </c>
      <c r="B2141" s="517" t="s">
        <v>331</v>
      </c>
    </row>
    <row r="2142" spans="1:2" ht="15" hidden="1" x14ac:dyDescent="0.25">
      <c r="A2142" s="517" t="s">
        <v>197</v>
      </c>
      <c r="B2142" s="517" t="s">
        <v>331</v>
      </c>
    </row>
    <row r="2143" spans="1:2" ht="15" hidden="1" x14ac:dyDescent="0.25">
      <c r="A2143" s="517" t="s">
        <v>197</v>
      </c>
      <c r="B2143" s="517" t="s">
        <v>331</v>
      </c>
    </row>
    <row r="2144" spans="1:2" ht="15" hidden="1" x14ac:dyDescent="0.25">
      <c r="A2144" s="517" t="s">
        <v>197</v>
      </c>
      <c r="B2144" s="517" t="s">
        <v>331</v>
      </c>
    </row>
    <row r="2145" spans="1:2" ht="15" hidden="1" x14ac:dyDescent="0.25">
      <c r="A2145" s="517" t="s">
        <v>197</v>
      </c>
      <c r="B2145" s="517" t="s">
        <v>331</v>
      </c>
    </row>
    <row r="2146" spans="1:2" ht="15" hidden="1" x14ac:dyDescent="0.25">
      <c r="A2146" s="517" t="s">
        <v>197</v>
      </c>
      <c r="B2146" s="517" t="s">
        <v>331</v>
      </c>
    </row>
    <row r="2147" spans="1:2" ht="15" hidden="1" x14ac:dyDescent="0.25">
      <c r="A2147" s="517" t="s">
        <v>197</v>
      </c>
      <c r="B2147" s="517" t="s">
        <v>331</v>
      </c>
    </row>
    <row r="2148" spans="1:2" ht="15" hidden="1" x14ac:dyDescent="0.25">
      <c r="A2148" s="517" t="s">
        <v>197</v>
      </c>
      <c r="B2148" s="517" t="s">
        <v>331</v>
      </c>
    </row>
    <row r="2149" spans="1:2" ht="15" hidden="1" x14ac:dyDescent="0.25">
      <c r="A2149" s="517" t="s">
        <v>197</v>
      </c>
      <c r="B2149" s="517" t="s">
        <v>331</v>
      </c>
    </row>
    <row r="2150" spans="1:2" ht="15" hidden="1" x14ac:dyDescent="0.25">
      <c r="A2150" s="517" t="s">
        <v>197</v>
      </c>
      <c r="B2150" s="517" t="s">
        <v>331</v>
      </c>
    </row>
    <row r="2151" spans="1:2" ht="15" hidden="1" x14ac:dyDescent="0.25">
      <c r="A2151" s="517" t="s">
        <v>197</v>
      </c>
      <c r="B2151" s="517" t="s">
        <v>331</v>
      </c>
    </row>
    <row r="2152" spans="1:2" ht="15" hidden="1" x14ac:dyDescent="0.25">
      <c r="A2152" s="517" t="s">
        <v>197</v>
      </c>
      <c r="B2152" s="517" t="s">
        <v>331</v>
      </c>
    </row>
    <row r="2153" spans="1:2" ht="15" hidden="1" x14ac:dyDescent="0.25">
      <c r="A2153" s="517" t="s">
        <v>197</v>
      </c>
      <c r="B2153" s="517" t="s">
        <v>331</v>
      </c>
    </row>
    <row r="2154" spans="1:2" ht="15" hidden="1" x14ac:dyDescent="0.25">
      <c r="A2154" s="517" t="s">
        <v>197</v>
      </c>
      <c r="B2154" s="517" t="s">
        <v>331</v>
      </c>
    </row>
    <row r="2155" spans="1:2" ht="15" hidden="1" x14ac:dyDescent="0.25">
      <c r="A2155" s="517" t="s">
        <v>197</v>
      </c>
      <c r="B2155" s="517" t="s">
        <v>331</v>
      </c>
    </row>
    <row r="2156" spans="1:2" ht="15" hidden="1" x14ac:dyDescent="0.25">
      <c r="A2156" s="517" t="s">
        <v>197</v>
      </c>
      <c r="B2156" s="517" t="s">
        <v>331</v>
      </c>
    </row>
    <row r="2157" spans="1:2" ht="15" hidden="1" x14ac:dyDescent="0.25">
      <c r="A2157" s="517" t="s">
        <v>197</v>
      </c>
      <c r="B2157" s="517" t="s">
        <v>331</v>
      </c>
    </row>
    <row r="2158" spans="1:2" ht="15" hidden="1" x14ac:dyDescent="0.25">
      <c r="A2158" s="517" t="s">
        <v>197</v>
      </c>
      <c r="B2158" s="517" t="s">
        <v>331</v>
      </c>
    </row>
    <row r="2159" spans="1:2" ht="15" hidden="1" x14ac:dyDescent="0.25">
      <c r="A2159" s="517" t="s">
        <v>197</v>
      </c>
      <c r="B2159" s="517" t="s">
        <v>331</v>
      </c>
    </row>
    <row r="2160" spans="1:2" ht="15" hidden="1" x14ac:dyDescent="0.25">
      <c r="A2160" s="517" t="s">
        <v>197</v>
      </c>
      <c r="B2160" s="517" t="s">
        <v>331</v>
      </c>
    </row>
    <row r="2161" spans="1:2" ht="15" hidden="1" x14ac:dyDescent="0.25">
      <c r="A2161" s="517" t="s">
        <v>197</v>
      </c>
      <c r="B2161" s="517" t="s">
        <v>331</v>
      </c>
    </row>
    <row r="2162" spans="1:2" ht="15" hidden="1" x14ac:dyDescent="0.25">
      <c r="A2162" s="517" t="s">
        <v>197</v>
      </c>
      <c r="B2162" s="517" t="s">
        <v>331</v>
      </c>
    </row>
    <row r="2163" spans="1:2" ht="15" hidden="1" x14ac:dyDescent="0.25">
      <c r="A2163" s="517" t="s">
        <v>197</v>
      </c>
      <c r="B2163" s="517" t="s">
        <v>331</v>
      </c>
    </row>
    <row r="2164" spans="1:2" ht="15" hidden="1" x14ac:dyDescent="0.25">
      <c r="A2164" s="517" t="s">
        <v>1277</v>
      </c>
      <c r="B2164" s="517" t="s">
        <v>1278</v>
      </c>
    </row>
    <row r="2165" spans="1:2" ht="15" hidden="1" x14ac:dyDescent="0.25">
      <c r="A2165" s="517" t="s">
        <v>1279</v>
      </c>
      <c r="B2165" s="517" t="s">
        <v>1280</v>
      </c>
    </row>
    <row r="2166" spans="1:2" ht="15" hidden="1" x14ac:dyDescent="0.25">
      <c r="A2166" s="517" t="s">
        <v>199</v>
      </c>
      <c r="B2166" s="517" t="s">
        <v>334</v>
      </c>
    </row>
    <row r="2167" spans="1:2" ht="15" hidden="1" x14ac:dyDescent="0.25">
      <c r="A2167" s="517" t="s">
        <v>199</v>
      </c>
      <c r="B2167" s="517" t="s">
        <v>334</v>
      </c>
    </row>
    <row r="2168" spans="1:2" ht="15" hidden="1" x14ac:dyDescent="0.25">
      <c r="A2168" s="517" t="s">
        <v>199</v>
      </c>
      <c r="B2168" s="517" t="s">
        <v>334</v>
      </c>
    </row>
    <row r="2169" spans="1:2" ht="15" hidden="1" x14ac:dyDescent="0.25">
      <c r="A2169" s="517" t="s">
        <v>199</v>
      </c>
      <c r="B2169" s="517" t="s">
        <v>334</v>
      </c>
    </row>
    <row r="2170" spans="1:2" ht="15" hidden="1" x14ac:dyDescent="0.25">
      <c r="A2170" s="517" t="s">
        <v>1471</v>
      </c>
      <c r="B2170" s="517" t="s">
        <v>1472</v>
      </c>
    </row>
    <row r="2171" spans="1:2" ht="15" hidden="1" x14ac:dyDescent="0.25">
      <c r="A2171" s="517" t="s">
        <v>1471</v>
      </c>
      <c r="B2171" s="517" t="s">
        <v>1472</v>
      </c>
    </row>
    <row r="2172" spans="1:2" ht="15" hidden="1" x14ac:dyDescent="0.25">
      <c r="A2172" s="517" t="s">
        <v>1471</v>
      </c>
      <c r="B2172" s="517" t="s">
        <v>1472</v>
      </c>
    </row>
    <row r="2173" spans="1:2" ht="15" hidden="1" x14ac:dyDescent="0.25">
      <c r="A2173" s="517" t="s">
        <v>200</v>
      </c>
      <c r="B2173" s="517" t="s">
        <v>335</v>
      </c>
    </row>
    <row r="2174" spans="1:2" ht="15" hidden="1" x14ac:dyDescent="0.25">
      <c r="A2174" s="517" t="s">
        <v>200</v>
      </c>
      <c r="B2174" s="517" t="s">
        <v>335</v>
      </c>
    </row>
    <row r="2175" spans="1:2" ht="15" hidden="1" x14ac:dyDescent="0.25">
      <c r="A2175" s="517" t="s">
        <v>200</v>
      </c>
      <c r="B2175" s="517" t="s">
        <v>335</v>
      </c>
    </row>
    <row r="2176" spans="1:2" ht="15" hidden="1" x14ac:dyDescent="0.25">
      <c r="A2176" s="517" t="s">
        <v>200</v>
      </c>
      <c r="B2176" s="517" t="s">
        <v>335</v>
      </c>
    </row>
    <row r="2177" spans="1:2" ht="15" hidden="1" x14ac:dyDescent="0.25">
      <c r="A2177" s="517" t="s">
        <v>200</v>
      </c>
      <c r="B2177" s="517" t="s">
        <v>335</v>
      </c>
    </row>
    <row r="2178" spans="1:2" ht="15" hidden="1" x14ac:dyDescent="0.25">
      <c r="A2178" s="517" t="s">
        <v>200</v>
      </c>
      <c r="B2178" s="517" t="s">
        <v>335</v>
      </c>
    </row>
    <row r="2179" spans="1:2" ht="15" hidden="1" x14ac:dyDescent="0.25">
      <c r="A2179" s="517" t="s">
        <v>200</v>
      </c>
      <c r="B2179" s="517" t="s">
        <v>335</v>
      </c>
    </row>
    <row r="2180" spans="1:2" ht="15" hidden="1" x14ac:dyDescent="0.25">
      <c r="A2180" s="517" t="s">
        <v>200</v>
      </c>
      <c r="B2180" s="517" t="s">
        <v>335</v>
      </c>
    </row>
    <row r="2181" spans="1:2" ht="15" hidden="1" x14ac:dyDescent="0.25">
      <c r="A2181" s="517" t="s">
        <v>1281</v>
      </c>
      <c r="B2181" s="517" t="s">
        <v>1282</v>
      </c>
    </row>
    <row r="2182" spans="1:2" ht="15" hidden="1" x14ac:dyDescent="0.25">
      <c r="A2182" s="517" t="s">
        <v>1281</v>
      </c>
      <c r="B2182" s="517" t="s">
        <v>1282</v>
      </c>
    </row>
    <row r="2183" spans="1:2" ht="15" hidden="1" x14ac:dyDescent="0.25">
      <c r="A2183" s="517" t="s">
        <v>1281</v>
      </c>
      <c r="B2183" s="517" t="s">
        <v>1282</v>
      </c>
    </row>
    <row r="2184" spans="1:2" ht="15" hidden="1" x14ac:dyDescent="0.25">
      <c r="A2184" s="517" t="s">
        <v>1281</v>
      </c>
      <c r="B2184" s="517" t="s">
        <v>1282</v>
      </c>
    </row>
    <row r="2185" spans="1:2" ht="15" hidden="1" x14ac:dyDescent="0.25">
      <c r="A2185" s="517" t="s">
        <v>1849</v>
      </c>
      <c r="B2185" s="517" t="s">
        <v>1849</v>
      </c>
    </row>
    <row r="2186" spans="1:2" ht="15" hidden="1" x14ac:dyDescent="0.25">
      <c r="A2186" s="517" t="s">
        <v>1850</v>
      </c>
      <c r="B2186" s="517" t="s">
        <v>1850</v>
      </c>
    </row>
    <row r="2187" spans="1:2" ht="15" hidden="1" x14ac:dyDescent="0.25">
      <c r="A2187" s="517" t="s">
        <v>1851</v>
      </c>
      <c r="B2187" s="517" t="s">
        <v>1851</v>
      </c>
    </row>
    <row r="2188" spans="1:2" ht="15" hidden="1" x14ac:dyDescent="0.25">
      <c r="A2188" s="517" t="s">
        <v>1852</v>
      </c>
      <c r="B2188" s="517" t="s">
        <v>1852</v>
      </c>
    </row>
    <row r="2189" spans="1:2" ht="15" hidden="1" x14ac:dyDescent="0.25">
      <c r="A2189" s="517" t="s">
        <v>1853</v>
      </c>
      <c r="B2189" s="517" t="s">
        <v>1853</v>
      </c>
    </row>
    <row r="2190" spans="1:2" ht="15" hidden="1" x14ac:dyDescent="0.25">
      <c r="A2190" s="517" t="s">
        <v>1854</v>
      </c>
      <c r="B2190" s="517" t="s">
        <v>1854</v>
      </c>
    </row>
    <row r="2191" spans="1:2" ht="15" hidden="1" x14ac:dyDescent="0.25">
      <c r="A2191" s="517" t="s">
        <v>1855</v>
      </c>
      <c r="B2191" s="517" t="s">
        <v>1855</v>
      </c>
    </row>
    <row r="2192" spans="1:2" ht="15" hidden="1" x14ac:dyDescent="0.25">
      <c r="A2192" s="517" t="s">
        <v>1855</v>
      </c>
      <c r="B2192" s="517" t="s">
        <v>1855</v>
      </c>
    </row>
    <row r="2193" spans="1:2" ht="15" hidden="1" x14ac:dyDescent="0.25">
      <c r="A2193" s="517" t="s">
        <v>1856</v>
      </c>
      <c r="B2193" s="517" t="s">
        <v>1856</v>
      </c>
    </row>
    <row r="2194" spans="1:2" ht="15" hidden="1" x14ac:dyDescent="0.25">
      <c r="A2194" s="517" t="s">
        <v>1857</v>
      </c>
      <c r="B2194" s="517" t="s">
        <v>1857</v>
      </c>
    </row>
    <row r="2195" spans="1:2" ht="15" hidden="1" x14ac:dyDescent="0.25">
      <c r="A2195" s="517" t="s">
        <v>1858</v>
      </c>
      <c r="B2195" s="517" t="s">
        <v>1858</v>
      </c>
    </row>
    <row r="2196" spans="1:2" ht="15" hidden="1" x14ac:dyDescent="0.25">
      <c r="A2196" s="517" t="s">
        <v>1858</v>
      </c>
      <c r="B2196" s="517" t="s">
        <v>1858</v>
      </c>
    </row>
    <row r="2197" spans="1:2" ht="15" hidden="1" x14ac:dyDescent="0.25">
      <c r="A2197" s="517" t="s">
        <v>1859</v>
      </c>
      <c r="B2197" s="517" t="s">
        <v>1859</v>
      </c>
    </row>
    <row r="2198" spans="1:2" ht="15" hidden="1" x14ac:dyDescent="0.25">
      <c r="A2198" s="517" t="s">
        <v>1860</v>
      </c>
      <c r="B2198" s="517" t="s">
        <v>1860</v>
      </c>
    </row>
    <row r="2199" spans="1:2" ht="15" hidden="1" x14ac:dyDescent="0.25">
      <c r="A2199" s="517" t="s">
        <v>1861</v>
      </c>
      <c r="B2199" s="517" t="s">
        <v>1861</v>
      </c>
    </row>
    <row r="2200" spans="1:2" ht="15" hidden="1" x14ac:dyDescent="0.25">
      <c r="A2200" s="517" t="s">
        <v>1862</v>
      </c>
      <c r="B2200" s="517" t="s">
        <v>1862</v>
      </c>
    </row>
    <row r="2201" spans="1:2" ht="15" hidden="1" x14ac:dyDescent="0.25">
      <c r="A2201" s="517" t="s">
        <v>1863</v>
      </c>
      <c r="B2201" s="517" t="s">
        <v>1863</v>
      </c>
    </row>
    <row r="2202" spans="1:2" ht="15" hidden="1" x14ac:dyDescent="0.25">
      <c r="A2202" s="517" t="s">
        <v>1864</v>
      </c>
      <c r="B2202" s="517" t="s">
        <v>1864</v>
      </c>
    </row>
    <row r="2203" spans="1:2" ht="15" hidden="1" x14ac:dyDescent="0.25">
      <c r="A2203" s="517" t="s">
        <v>1864</v>
      </c>
      <c r="B2203" s="517" t="s">
        <v>1864</v>
      </c>
    </row>
    <row r="2204" spans="1:2" ht="15" hidden="1" x14ac:dyDescent="0.25">
      <c r="A2204" s="517" t="s">
        <v>1865</v>
      </c>
      <c r="B2204" s="517" t="s">
        <v>1865</v>
      </c>
    </row>
    <row r="2205" spans="1:2" ht="15" hidden="1" x14ac:dyDescent="0.25">
      <c r="A2205" s="517" t="s">
        <v>1866</v>
      </c>
      <c r="B2205" s="517" t="s">
        <v>1866</v>
      </c>
    </row>
    <row r="2206" spans="1:2" ht="15" hidden="1" x14ac:dyDescent="0.25">
      <c r="A2206" s="517" t="s">
        <v>1867</v>
      </c>
      <c r="B2206" s="517" t="s">
        <v>1867</v>
      </c>
    </row>
    <row r="2207" spans="1:2" ht="15" hidden="1" x14ac:dyDescent="0.25">
      <c r="A2207" s="517" t="s">
        <v>1868</v>
      </c>
      <c r="B2207" s="517" t="s">
        <v>1868</v>
      </c>
    </row>
    <row r="2208" spans="1:2" ht="15" hidden="1" x14ac:dyDescent="0.25">
      <c r="A2208" s="517" t="s">
        <v>1869</v>
      </c>
      <c r="B2208" s="517" t="s">
        <v>1869</v>
      </c>
    </row>
    <row r="2209" spans="1:2" ht="15" hidden="1" x14ac:dyDescent="0.25">
      <c r="A2209" s="517" t="s">
        <v>1869</v>
      </c>
      <c r="B2209" s="517" t="s">
        <v>1869</v>
      </c>
    </row>
    <row r="2210" spans="1:2" ht="15" hidden="1" x14ac:dyDescent="0.25">
      <c r="A2210" s="517" t="s">
        <v>1870</v>
      </c>
      <c r="B2210" s="517" t="s">
        <v>1870</v>
      </c>
    </row>
    <row r="2211" spans="1:2" ht="15" hidden="1" x14ac:dyDescent="0.25">
      <c r="A2211" s="517" t="s">
        <v>1871</v>
      </c>
      <c r="B2211" s="517" t="s">
        <v>1871</v>
      </c>
    </row>
    <row r="2212" spans="1:2" ht="15" hidden="1" x14ac:dyDescent="0.25">
      <c r="A2212" s="517" t="s">
        <v>1872</v>
      </c>
      <c r="B2212" s="517" t="s">
        <v>1872</v>
      </c>
    </row>
    <row r="2213" spans="1:2" ht="15" hidden="1" x14ac:dyDescent="0.25">
      <c r="A2213" s="517" t="s">
        <v>1872</v>
      </c>
      <c r="B2213" s="517" t="s">
        <v>1872</v>
      </c>
    </row>
    <row r="2214" spans="1:2" ht="15" hidden="1" x14ac:dyDescent="0.25">
      <c r="A2214" s="517" t="s">
        <v>1873</v>
      </c>
      <c r="B2214" s="517" t="s">
        <v>1873</v>
      </c>
    </row>
    <row r="2215" spans="1:2" ht="15" hidden="1" x14ac:dyDescent="0.25">
      <c r="A2215" s="517" t="s">
        <v>1874</v>
      </c>
      <c r="B2215" s="517" t="s">
        <v>1874</v>
      </c>
    </row>
    <row r="2216" spans="1:2" ht="15" hidden="1" x14ac:dyDescent="0.25">
      <c r="A2216" s="517" t="s">
        <v>1875</v>
      </c>
      <c r="B2216" s="517" t="s">
        <v>1875</v>
      </c>
    </row>
    <row r="2217" spans="1:2" ht="15" hidden="1" x14ac:dyDescent="0.25">
      <c r="A2217" s="517" t="s">
        <v>1876</v>
      </c>
      <c r="B2217" s="517" t="s">
        <v>1876</v>
      </c>
    </row>
    <row r="2218" spans="1:2" ht="15" hidden="1" x14ac:dyDescent="0.25">
      <c r="A2218" s="517" t="s">
        <v>1877</v>
      </c>
      <c r="B2218" s="517" t="s">
        <v>1877</v>
      </c>
    </row>
    <row r="2219" spans="1:2" ht="15" hidden="1" x14ac:dyDescent="0.25">
      <c r="A2219" s="517" t="s">
        <v>1878</v>
      </c>
      <c r="B2219" s="517" t="s">
        <v>1878</v>
      </c>
    </row>
    <row r="2220" spans="1:2" ht="15" hidden="1" x14ac:dyDescent="0.25">
      <c r="A2220" s="517" t="s">
        <v>1879</v>
      </c>
      <c r="B2220" s="517" t="s">
        <v>1879</v>
      </c>
    </row>
    <row r="2221" spans="1:2" ht="15" hidden="1" x14ac:dyDescent="0.25">
      <c r="A2221" s="517" t="s">
        <v>1880</v>
      </c>
      <c r="B2221" s="517" t="s">
        <v>1880</v>
      </c>
    </row>
    <row r="2222" spans="1:2" ht="15" hidden="1" x14ac:dyDescent="0.25">
      <c r="A2222" s="517" t="s">
        <v>1881</v>
      </c>
      <c r="B2222" s="517" t="s">
        <v>1881</v>
      </c>
    </row>
    <row r="2223" spans="1:2" ht="15" hidden="1" x14ac:dyDescent="0.25">
      <c r="A2223" s="517" t="s">
        <v>1882</v>
      </c>
      <c r="B2223" s="517" t="s">
        <v>1882</v>
      </c>
    </row>
    <row r="2224" spans="1:2" ht="15" hidden="1" x14ac:dyDescent="0.25">
      <c r="A2224" s="517" t="s">
        <v>1883</v>
      </c>
      <c r="B2224" s="517" t="s">
        <v>1883</v>
      </c>
    </row>
    <row r="2225" spans="1:2" ht="15" hidden="1" x14ac:dyDescent="0.25">
      <c r="A2225" s="517" t="s">
        <v>1884</v>
      </c>
      <c r="B2225" s="517" t="s">
        <v>1884</v>
      </c>
    </row>
    <row r="2226" spans="1:2" ht="15" hidden="1" x14ac:dyDescent="0.25">
      <c r="A2226" s="517" t="s">
        <v>1885</v>
      </c>
      <c r="B2226" s="517" t="s">
        <v>1885</v>
      </c>
    </row>
    <row r="2227" spans="1:2" ht="15" hidden="1" x14ac:dyDescent="0.25">
      <c r="A2227" s="517" t="s">
        <v>1886</v>
      </c>
      <c r="B2227" s="517" t="s">
        <v>1886</v>
      </c>
    </row>
    <row r="2228" spans="1:2" ht="15" hidden="1" x14ac:dyDescent="0.25">
      <c r="A2228" s="517" t="s">
        <v>1887</v>
      </c>
      <c r="B2228" s="517" t="s">
        <v>1887</v>
      </c>
    </row>
    <row r="2229" spans="1:2" ht="15" hidden="1" x14ac:dyDescent="0.25">
      <c r="A2229" s="517" t="s">
        <v>1887</v>
      </c>
      <c r="B2229" s="517" t="s">
        <v>1887</v>
      </c>
    </row>
    <row r="2230" spans="1:2" ht="15" hidden="1" x14ac:dyDescent="0.25">
      <c r="A2230" s="517" t="s">
        <v>1888</v>
      </c>
      <c r="B2230" s="517" t="s">
        <v>1888</v>
      </c>
    </row>
    <row r="2231" spans="1:2" ht="15" hidden="1" x14ac:dyDescent="0.25">
      <c r="A2231" s="517" t="s">
        <v>1889</v>
      </c>
      <c r="B2231" s="517" t="s">
        <v>1889</v>
      </c>
    </row>
    <row r="2232" spans="1:2" ht="15" hidden="1" x14ac:dyDescent="0.25">
      <c r="A2232" s="517" t="s">
        <v>1890</v>
      </c>
      <c r="B2232" s="517" t="s">
        <v>1890</v>
      </c>
    </row>
    <row r="2233" spans="1:2" ht="15" hidden="1" x14ac:dyDescent="0.25">
      <c r="A2233" s="517" t="s">
        <v>1891</v>
      </c>
      <c r="B2233" s="517" t="s">
        <v>1891</v>
      </c>
    </row>
    <row r="2234" spans="1:2" ht="15" hidden="1" x14ac:dyDescent="0.25">
      <c r="A2234" s="517" t="s">
        <v>1891</v>
      </c>
      <c r="B2234" s="517" t="s">
        <v>1891</v>
      </c>
    </row>
    <row r="2235" spans="1:2" ht="15" hidden="1" x14ac:dyDescent="0.25">
      <c r="A2235" s="517" t="s">
        <v>1892</v>
      </c>
      <c r="B2235" s="517" t="s">
        <v>1892</v>
      </c>
    </row>
    <row r="2236" spans="1:2" ht="15" hidden="1" x14ac:dyDescent="0.25">
      <c r="A2236" s="517" t="s">
        <v>1893</v>
      </c>
      <c r="B2236" s="517" t="s">
        <v>1893</v>
      </c>
    </row>
    <row r="2237" spans="1:2" ht="15" hidden="1" x14ac:dyDescent="0.25">
      <c r="A2237" s="517" t="s">
        <v>1894</v>
      </c>
      <c r="B2237" s="517" t="s">
        <v>1894</v>
      </c>
    </row>
    <row r="2238" spans="1:2" ht="15" hidden="1" x14ac:dyDescent="0.25">
      <c r="A2238" s="517" t="s">
        <v>1895</v>
      </c>
      <c r="B2238" s="517" t="s">
        <v>1895</v>
      </c>
    </row>
    <row r="2239" spans="1:2" ht="15" hidden="1" x14ac:dyDescent="0.25">
      <c r="A2239" s="517" t="s">
        <v>1896</v>
      </c>
      <c r="B2239" s="517" t="s">
        <v>1896</v>
      </c>
    </row>
    <row r="2240" spans="1:2" ht="15" hidden="1" x14ac:dyDescent="0.25">
      <c r="A2240" s="517" t="s">
        <v>1897</v>
      </c>
      <c r="B2240" s="517" t="s">
        <v>1897</v>
      </c>
    </row>
    <row r="2241" spans="1:2" ht="15" hidden="1" x14ac:dyDescent="0.25">
      <c r="A2241" s="517" t="s">
        <v>1898</v>
      </c>
      <c r="B2241" s="517" t="s">
        <v>1898</v>
      </c>
    </row>
    <row r="2242" spans="1:2" ht="15" hidden="1" x14ac:dyDescent="0.25">
      <c r="A2242" s="517" t="s">
        <v>1898</v>
      </c>
      <c r="B2242" s="517" t="s">
        <v>1898</v>
      </c>
    </row>
    <row r="2243" spans="1:2" ht="15" hidden="1" x14ac:dyDescent="0.25">
      <c r="A2243" s="517" t="s">
        <v>1899</v>
      </c>
      <c r="B2243" s="517" t="s">
        <v>1899</v>
      </c>
    </row>
    <row r="2244" spans="1:2" ht="15" hidden="1" x14ac:dyDescent="0.25">
      <c r="A2244" s="517" t="s">
        <v>1900</v>
      </c>
      <c r="B2244" s="517" t="s">
        <v>1900</v>
      </c>
    </row>
    <row r="2245" spans="1:2" ht="15" hidden="1" x14ac:dyDescent="0.25">
      <c r="A2245" s="517" t="s">
        <v>1901</v>
      </c>
      <c r="B2245" s="517" t="s">
        <v>1901</v>
      </c>
    </row>
    <row r="2246" spans="1:2" ht="15" hidden="1" x14ac:dyDescent="0.25">
      <c r="A2246" s="517" t="s">
        <v>1902</v>
      </c>
      <c r="B2246" s="517" t="s">
        <v>1902</v>
      </c>
    </row>
    <row r="2247" spans="1:2" ht="15" hidden="1" x14ac:dyDescent="0.25">
      <c r="A2247" s="517" t="s">
        <v>1903</v>
      </c>
      <c r="B2247" s="517" t="s">
        <v>1903</v>
      </c>
    </row>
    <row r="2248" spans="1:2" ht="15" hidden="1" x14ac:dyDescent="0.25">
      <c r="A2248" s="517" t="s">
        <v>1903</v>
      </c>
      <c r="B2248" s="517" t="s">
        <v>1903</v>
      </c>
    </row>
    <row r="2249" spans="1:2" ht="15" hidden="1" x14ac:dyDescent="0.25">
      <c r="A2249" s="517" t="s">
        <v>1904</v>
      </c>
      <c r="B2249" s="517" t="s">
        <v>1904</v>
      </c>
    </row>
    <row r="2250" spans="1:2" ht="15" hidden="1" x14ac:dyDescent="0.25">
      <c r="A2250" s="517" t="s">
        <v>1905</v>
      </c>
      <c r="B2250" s="517" t="s">
        <v>1905</v>
      </c>
    </row>
    <row r="2251" spans="1:2" ht="15" hidden="1" x14ac:dyDescent="0.25">
      <c r="A2251" s="517" t="s">
        <v>1906</v>
      </c>
      <c r="B2251" s="517" t="s">
        <v>1906</v>
      </c>
    </row>
    <row r="2252" spans="1:2" ht="15" hidden="1" x14ac:dyDescent="0.25">
      <c r="A2252" s="517" t="s">
        <v>1907</v>
      </c>
      <c r="B2252" s="517" t="s">
        <v>1907</v>
      </c>
    </row>
    <row r="2253" spans="1:2" ht="15" hidden="1" x14ac:dyDescent="0.25">
      <c r="A2253" s="517" t="s">
        <v>1908</v>
      </c>
      <c r="B2253" s="517" t="s">
        <v>1908</v>
      </c>
    </row>
    <row r="2254" spans="1:2" ht="15" hidden="1" x14ac:dyDescent="0.25">
      <c r="A2254" s="517" t="s">
        <v>1909</v>
      </c>
      <c r="B2254" s="517" t="s">
        <v>1909</v>
      </c>
    </row>
    <row r="2255" spans="1:2" ht="15" hidden="1" x14ac:dyDescent="0.25">
      <c r="A2255" s="517" t="s">
        <v>1910</v>
      </c>
      <c r="B2255" s="517" t="s">
        <v>1910</v>
      </c>
    </row>
    <row r="2256" spans="1:2" ht="15" hidden="1" x14ac:dyDescent="0.25">
      <c r="A2256" s="517" t="s">
        <v>1911</v>
      </c>
      <c r="B2256" s="517" t="s">
        <v>1911</v>
      </c>
    </row>
    <row r="2257" spans="1:2" ht="15" hidden="1" x14ac:dyDescent="0.25">
      <c r="A2257" s="517" t="s">
        <v>1912</v>
      </c>
      <c r="B2257" s="517" t="s">
        <v>1912</v>
      </c>
    </row>
    <row r="2258" spans="1:2" ht="15" hidden="1" x14ac:dyDescent="0.25">
      <c r="A2258" s="517" t="s">
        <v>1913</v>
      </c>
      <c r="B2258" s="517" t="s">
        <v>1913</v>
      </c>
    </row>
    <row r="2259" spans="1:2" ht="15" hidden="1" x14ac:dyDescent="0.25">
      <c r="A2259" s="517" t="s">
        <v>1914</v>
      </c>
      <c r="B2259" s="517" t="s">
        <v>1914</v>
      </c>
    </row>
    <row r="2260" spans="1:2" ht="15" hidden="1" x14ac:dyDescent="0.25">
      <c r="A2260" s="517" t="s">
        <v>1915</v>
      </c>
      <c r="B2260" s="517" t="s">
        <v>1915</v>
      </c>
    </row>
    <row r="2261" spans="1:2" ht="15" hidden="1" x14ac:dyDescent="0.25">
      <c r="A2261" s="517" t="s">
        <v>1916</v>
      </c>
      <c r="B2261" s="517" t="s">
        <v>1916</v>
      </c>
    </row>
    <row r="2262" spans="1:2" ht="15" hidden="1" x14ac:dyDescent="0.25">
      <c r="A2262" s="517" t="s">
        <v>1916</v>
      </c>
      <c r="B2262" s="517" t="s">
        <v>1916</v>
      </c>
    </row>
    <row r="2263" spans="1:2" ht="15" hidden="1" x14ac:dyDescent="0.25">
      <c r="A2263" s="517" t="s">
        <v>1917</v>
      </c>
      <c r="B2263" s="517" t="s">
        <v>1917</v>
      </c>
    </row>
    <row r="2264" spans="1:2" ht="15" hidden="1" x14ac:dyDescent="0.25">
      <c r="A2264" s="517" t="s">
        <v>1918</v>
      </c>
      <c r="B2264" s="517" t="s">
        <v>1918</v>
      </c>
    </row>
    <row r="2265" spans="1:2" ht="15" hidden="1" x14ac:dyDescent="0.25">
      <c r="A2265" s="517" t="s">
        <v>1919</v>
      </c>
      <c r="B2265" s="517" t="s">
        <v>1919</v>
      </c>
    </row>
    <row r="2266" spans="1:2" ht="15" hidden="1" x14ac:dyDescent="0.25">
      <c r="A2266" s="517" t="s">
        <v>1919</v>
      </c>
      <c r="B2266" s="517" t="s">
        <v>1919</v>
      </c>
    </row>
    <row r="2267" spans="1:2" ht="15" hidden="1" x14ac:dyDescent="0.25">
      <c r="A2267" s="517" t="s">
        <v>1920</v>
      </c>
      <c r="B2267" s="517" t="s">
        <v>1920</v>
      </c>
    </row>
    <row r="2268" spans="1:2" ht="15" hidden="1" x14ac:dyDescent="0.25">
      <c r="A2268" s="517" t="s">
        <v>1921</v>
      </c>
      <c r="B2268" s="517" t="s">
        <v>1921</v>
      </c>
    </row>
    <row r="2269" spans="1:2" ht="15" hidden="1" x14ac:dyDescent="0.25">
      <c r="A2269" s="517" t="s">
        <v>1922</v>
      </c>
      <c r="B2269" s="517" t="s">
        <v>1922</v>
      </c>
    </row>
    <row r="2270" spans="1:2" ht="15" hidden="1" x14ac:dyDescent="0.25">
      <c r="A2270" s="517" t="s">
        <v>1923</v>
      </c>
      <c r="B2270" s="517" t="s">
        <v>1923</v>
      </c>
    </row>
    <row r="2271" spans="1:2" ht="15" hidden="1" x14ac:dyDescent="0.25">
      <c r="A2271" s="517" t="s">
        <v>1924</v>
      </c>
      <c r="B2271" s="517" t="s">
        <v>1924</v>
      </c>
    </row>
    <row r="2272" spans="1:2" ht="15" hidden="1" x14ac:dyDescent="0.25">
      <c r="A2272" s="517" t="s">
        <v>1925</v>
      </c>
      <c r="B2272" s="517" t="s">
        <v>1925</v>
      </c>
    </row>
    <row r="2273" spans="1:2" ht="15" hidden="1" x14ac:dyDescent="0.25">
      <c r="A2273" s="517" t="s">
        <v>1926</v>
      </c>
      <c r="B2273" s="517" t="s">
        <v>1926</v>
      </c>
    </row>
    <row r="2274" spans="1:2" ht="15" hidden="1" x14ac:dyDescent="0.25">
      <c r="A2274" s="517" t="s">
        <v>1927</v>
      </c>
      <c r="B2274" s="517" t="s">
        <v>1927</v>
      </c>
    </row>
    <row r="2275" spans="1:2" ht="15" hidden="1" x14ac:dyDescent="0.25">
      <c r="A2275" s="517" t="s">
        <v>1928</v>
      </c>
      <c r="B2275" s="517" t="s">
        <v>1928</v>
      </c>
    </row>
    <row r="2276" spans="1:2" ht="15" hidden="1" x14ac:dyDescent="0.25">
      <c r="A2276" s="517" t="s">
        <v>1929</v>
      </c>
      <c r="B2276" s="517" t="s">
        <v>1929</v>
      </c>
    </row>
    <row r="2277" spans="1:2" ht="15" hidden="1" x14ac:dyDescent="0.25">
      <c r="A2277" s="517" t="s">
        <v>1929</v>
      </c>
      <c r="B2277" s="517" t="s">
        <v>1929</v>
      </c>
    </row>
    <row r="2278" spans="1:2" ht="15" hidden="1" x14ac:dyDescent="0.25">
      <c r="A2278" s="517" t="s">
        <v>1930</v>
      </c>
      <c r="B2278" s="517" t="s">
        <v>1930</v>
      </c>
    </row>
    <row r="2279" spans="1:2" ht="15" hidden="1" x14ac:dyDescent="0.25">
      <c r="A2279" s="517" t="s">
        <v>1931</v>
      </c>
      <c r="B2279" s="517" t="s">
        <v>1931</v>
      </c>
    </row>
    <row r="2280" spans="1:2" ht="15" hidden="1" x14ac:dyDescent="0.25">
      <c r="A2280" s="517" t="s">
        <v>1932</v>
      </c>
      <c r="B2280" s="517" t="s">
        <v>1932</v>
      </c>
    </row>
    <row r="2281" spans="1:2" ht="15" hidden="1" x14ac:dyDescent="0.25">
      <c r="A2281" s="517" t="s">
        <v>1933</v>
      </c>
      <c r="B2281" s="517" t="s">
        <v>1933</v>
      </c>
    </row>
    <row r="2282" spans="1:2" ht="15" hidden="1" x14ac:dyDescent="0.25">
      <c r="A2282" s="517" t="s">
        <v>1934</v>
      </c>
      <c r="B2282" s="517" t="s">
        <v>1934</v>
      </c>
    </row>
    <row r="2283" spans="1:2" ht="15" hidden="1" x14ac:dyDescent="0.25">
      <c r="A2283" s="517" t="s">
        <v>1935</v>
      </c>
      <c r="B2283" s="517" t="s">
        <v>1935</v>
      </c>
    </row>
    <row r="2284" spans="1:2" ht="15" hidden="1" x14ac:dyDescent="0.25">
      <c r="A2284" s="517" t="s">
        <v>1936</v>
      </c>
      <c r="B2284" s="517" t="s">
        <v>1936</v>
      </c>
    </row>
    <row r="2285" spans="1:2" ht="15" hidden="1" x14ac:dyDescent="0.25">
      <c r="A2285" s="517" t="s">
        <v>1937</v>
      </c>
      <c r="B2285" s="517" t="s">
        <v>1937</v>
      </c>
    </row>
    <row r="2286" spans="1:2" ht="15" hidden="1" x14ac:dyDescent="0.25">
      <c r="A2286" s="517" t="s">
        <v>1938</v>
      </c>
      <c r="B2286" s="517" t="s">
        <v>1938</v>
      </c>
    </row>
    <row r="2287" spans="1:2" ht="15" hidden="1" x14ac:dyDescent="0.25">
      <c r="A2287" s="517" t="s">
        <v>1939</v>
      </c>
      <c r="B2287" s="517" t="s">
        <v>1939</v>
      </c>
    </row>
    <row r="2288" spans="1:2" ht="15" hidden="1" x14ac:dyDescent="0.25">
      <c r="A2288" s="517" t="s">
        <v>1940</v>
      </c>
      <c r="B2288" s="517" t="s">
        <v>1940</v>
      </c>
    </row>
    <row r="2289" spans="1:2" ht="15" hidden="1" x14ac:dyDescent="0.25">
      <c r="A2289" s="517" t="s">
        <v>1941</v>
      </c>
      <c r="B2289" s="517" t="s">
        <v>1941</v>
      </c>
    </row>
    <row r="2290" spans="1:2" ht="15" hidden="1" x14ac:dyDescent="0.25">
      <c r="A2290" s="517" t="s">
        <v>1942</v>
      </c>
      <c r="B2290" s="517" t="s">
        <v>1942</v>
      </c>
    </row>
    <row r="2291" spans="1:2" ht="15" hidden="1" x14ac:dyDescent="0.25">
      <c r="A2291" s="517" t="s">
        <v>1943</v>
      </c>
      <c r="B2291" s="517" t="s">
        <v>1943</v>
      </c>
    </row>
    <row r="2292" spans="1:2" ht="15" hidden="1" x14ac:dyDescent="0.25">
      <c r="A2292" s="517" t="s">
        <v>1943</v>
      </c>
      <c r="B2292" s="517" t="s">
        <v>1943</v>
      </c>
    </row>
    <row r="2293" spans="1:2" ht="15" hidden="1" x14ac:dyDescent="0.25">
      <c r="A2293" s="517" t="s">
        <v>1944</v>
      </c>
      <c r="B2293" s="517" t="s">
        <v>1944</v>
      </c>
    </row>
    <row r="2294" spans="1:2" ht="15" hidden="1" x14ac:dyDescent="0.25">
      <c r="A2294" s="517" t="s">
        <v>1945</v>
      </c>
      <c r="B2294" s="517" t="s">
        <v>1945</v>
      </c>
    </row>
    <row r="2295" spans="1:2" ht="15" hidden="1" x14ac:dyDescent="0.25">
      <c r="A2295" s="517" t="s">
        <v>1946</v>
      </c>
      <c r="B2295" s="517" t="s">
        <v>1946</v>
      </c>
    </row>
    <row r="2296" spans="1:2" ht="15" hidden="1" x14ac:dyDescent="0.25">
      <c r="A2296" s="517" t="s">
        <v>1947</v>
      </c>
      <c r="B2296" s="517" t="s">
        <v>1947</v>
      </c>
    </row>
    <row r="2297" spans="1:2" ht="15" hidden="1" x14ac:dyDescent="0.25">
      <c r="A2297" s="517" t="s">
        <v>1948</v>
      </c>
      <c r="B2297" s="517" t="s">
        <v>1948</v>
      </c>
    </row>
    <row r="2298" spans="1:2" ht="15" hidden="1" x14ac:dyDescent="0.25">
      <c r="A2298" s="517" t="s">
        <v>1949</v>
      </c>
      <c r="B2298" s="517" t="s">
        <v>1949</v>
      </c>
    </row>
    <row r="2299" spans="1:2" ht="15" hidden="1" x14ac:dyDescent="0.25">
      <c r="A2299" s="517" t="s">
        <v>1950</v>
      </c>
      <c r="B2299" s="517" t="s">
        <v>1950</v>
      </c>
    </row>
    <row r="2300" spans="1:2" ht="15" hidden="1" x14ac:dyDescent="0.25">
      <c r="A2300" s="517" t="s">
        <v>1950</v>
      </c>
      <c r="B2300" s="517" t="s">
        <v>1950</v>
      </c>
    </row>
    <row r="2301" spans="1:2" ht="15" hidden="1" x14ac:dyDescent="0.25">
      <c r="A2301" s="517" t="s">
        <v>1951</v>
      </c>
      <c r="B2301" s="517" t="s">
        <v>1951</v>
      </c>
    </row>
    <row r="2302" spans="1:2" ht="15" hidden="1" x14ac:dyDescent="0.25">
      <c r="A2302" s="517" t="s">
        <v>1952</v>
      </c>
      <c r="B2302" s="517" t="s">
        <v>1953</v>
      </c>
    </row>
    <row r="2303" spans="1:2" ht="15" hidden="1" x14ac:dyDescent="0.25">
      <c r="A2303" s="517" t="s">
        <v>1954</v>
      </c>
      <c r="B2303" s="517" t="s">
        <v>1955</v>
      </c>
    </row>
    <row r="2304" spans="1:2" ht="15" hidden="1" x14ac:dyDescent="0.25">
      <c r="A2304" s="517" t="s">
        <v>1954</v>
      </c>
      <c r="B2304" s="517" t="s">
        <v>1955</v>
      </c>
    </row>
    <row r="2305" spans="1:2" ht="15" hidden="1" x14ac:dyDescent="0.25">
      <c r="A2305" s="517" t="s">
        <v>1778</v>
      </c>
      <c r="B2305" s="517" t="s">
        <v>1779</v>
      </c>
    </row>
    <row r="2306" spans="1:2" ht="15" hidden="1" x14ac:dyDescent="0.25">
      <c r="A2306" s="517" t="s">
        <v>1956</v>
      </c>
      <c r="B2306" s="517" t="s">
        <v>1957</v>
      </c>
    </row>
    <row r="2307" spans="1:2" ht="15" hidden="1" x14ac:dyDescent="0.25">
      <c r="A2307" s="517" t="s">
        <v>1956</v>
      </c>
      <c r="B2307" s="517" t="s">
        <v>1957</v>
      </c>
    </row>
    <row r="2308" spans="1:2" ht="15" hidden="1" x14ac:dyDescent="0.25">
      <c r="A2308" s="517" t="s">
        <v>1379</v>
      </c>
      <c r="B2308" s="517" t="s">
        <v>1380</v>
      </c>
    </row>
    <row r="2309" spans="1:2" ht="15" hidden="1" x14ac:dyDescent="0.25">
      <c r="A2309" s="517" t="s">
        <v>1958</v>
      </c>
      <c r="B2309" s="517" t="s">
        <v>1959</v>
      </c>
    </row>
    <row r="2310" spans="1:2" ht="15" hidden="1" x14ac:dyDescent="0.25">
      <c r="A2310" s="517" t="s">
        <v>1960</v>
      </c>
      <c r="B2310" s="517" t="s">
        <v>1961</v>
      </c>
    </row>
    <row r="2311" spans="1:2" ht="15" hidden="1" x14ac:dyDescent="0.25">
      <c r="A2311" s="518" t="s">
        <v>1960</v>
      </c>
      <c r="B2311" s="517" t="s">
        <v>1961</v>
      </c>
    </row>
    <row r="2312" spans="1:2" ht="15" hidden="1" x14ac:dyDescent="0.25">
      <c r="A2312" s="517" t="s">
        <v>1962</v>
      </c>
      <c r="B2312" s="517" t="s">
        <v>1963</v>
      </c>
    </row>
    <row r="2313" spans="1:2" ht="15" hidden="1" x14ac:dyDescent="0.25">
      <c r="A2313" s="517" t="s">
        <v>1964</v>
      </c>
      <c r="B2313" s="517" t="s">
        <v>1965</v>
      </c>
    </row>
    <row r="2314" spans="1:2" ht="15" hidden="1" x14ac:dyDescent="0.25">
      <c r="A2314" s="517" t="s">
        <v>1966</v>
      </c>
      <c r="B2314" s="517" t="s">
        <v>1967</v>
      </c>
    </row>
    <row r="2315" spans="1:2" ht="15" hidden="1" x14ac:dyDescent="0.25">
      <c r="A2315" s="517" t="s">
        <v>1968</v>
      </c>
      <c r="B2315" s="517" t="s">
        <v>1969</v>
      </c>
    </row>
    <row r="2316" spans="1:2" ht="15" hidden="1" x14ac:dyDescent="0.25">
      <c r="A2316" s="517" t="s">
        <v>1970</v>
      </c>
      <c r="B2316" s="517" t="s">
        <v>1971</v>
      </c>
    </row>
    <row r="2317" spans="1:2" ht="15" hidden="1" x14ac:dyDescent="0.25">
      <c r="A2317" s="517" t="s">
        <v>1972</v>
      </c>
      <c r="B2317" s="517" t="s">
        <v>1973</v>
      </c>
    </row>
    <row r="2318" spans="1:2" ht="15" hidden="1" x14ac:dyDescent="0.25">
      <c r="A2318" s="517" t="s">
        <v>1974</v>
      </c>
      <c r="B2318" s="517" t="s">
        <v>406</v>
      </c>
    </row>
    <row r="2319" spans="1:2" ht="15" hidden="1" x14ac:dyDescent="0.25">
      <c r="A2319" s="517" t="s">
        <v>1974</v>
      </c>
      <c r="B2319" s="517" t="s">
        <v>406</v>
      </c>
    </row>
    <row r="2320" spans="1:2" ht="15" hidden="1" x14ac:dyDescent="0.25">
      <c r="A2320" s="517" t="s">
        <v>1975</v>
      </c>
      <c r="B2320" s="517" t="s">
        <v>1976</v>
      </c>
    </row>
    <row r="2321" spans="1:2" ht="15" hidden="1" x14ac:dyDescent="0.25">
      <c r="A2321" s="517" t="s">
        <v>1975</v>
      </c>
      <c r="B2321" s="517" t="s">
        <v>1976</v>
      </c>
    </row>
    <row r="2322" spans="1:2" ht="15" hidden="1" x14ac:dyDescent="0.25">
      <c r="A2322" s="517" t="s">
        <v>1977</v>
      </c>
      <c r="B2322" s="517" t="s">
        <v>1978</v>
      </c>
    </row>
    <row r="2323" spans="1:2" ht="15" hidden="1" x14ac:dyDescent="0.25">
      <c r="A2323" s="517" t="s">
        <v>1979</v>
      </c>
      <c r="B2323" s="517" t="s">
        <v>1980</v>
      </c>
    </row>
    <row r="2324" spans="1:2" ht="15" hidden="1" x14ac:dyDescent="0.25">
      <c r="A2324" s="517" t="s">
        <v>1981</v>
      </c>
      <c r="B2324" s="517" t="s">
        <v>1982</v>
      </c>
    </row>
    <row r="2325" spans="1:2" ht="15" hidden="1" x14ac:dyDescent="0.25">
      <c r="A2325" s="517" t="s">
        <v>1983</v>
      </c>
      <c r="B2325" s="517" t="s">
        <v>1984</v>
      </c>
    </row>
    <row r="2326" spans="1:2" ht="15" hidden="1" x14ac:dyDescent="0.25">
      <c r="A2326" s="517" t="s">
        <v>1985</v>
      </c>
      <c r="B2326" s="517" t="s">
        <v>1986</v>
      </c>
    </row>
    <row r="2327" spans="1:2" ht="15" hidden="1" x14ac:dyDescent="0.25">
      <c r="A2327" s="517" t="s">
        <v>1403</v>
      </c>
      <c r="B2327" s="517" t="s">
        <v>1404</v>
      </c>
    </row>
    <row r="2328" spans="1:2" ht="15" hidden="1" x14ac:dyDescent="0.25">
      <c r="A2328" s="517" t="s">
        <v>1403</v>
      </c>
      <c r="B2328" s="517" t="s">
        <v>1404</v>
      </c>
    </row>
    <row r="2329" spans="1:2" ht="15" hidden="1" x14ac:dyDescent="0.25">
      <c r="A2329" s="517" t="s">
        <v>1987</v>
      </c>
      <c r="B2329" s="517" t="s">
        <v>1988</v>
      </c>
    </row>
    <row r="2330" spans="1:2" ht="15" hidden="1" x14ac:dyDescent="0.25">
      <c r="A2330" s="517" t="s">
        <v>1989</v>
      </c>
      <c r="B2330" s="517" t="s">
        <v>1990</v>
      </c>
    </row>
    <row r="2331" spans="1:2" ht="15" hidden="1" x14ac:dyDescent="0.25">
      <c r="A2331" s="517" t="s">
        <v>1989</v>
      </c>
      <c r="B2331" s="517" t="s">
        <v>1990</v>
      </c>
    </row>
    <row r="2332" spans="1:2" ht="15" hidden="1" x14ac:dyDescent="0.25">
      <c r="A2332" s="517" t="s">
        <v>1991</v>
      </c>
      <c r="B2332" s="517" t="s">
        <v>1992</v>
      </c>
    </row>
    <row r="2333" spans="1:2" ht="15" hidden="1" x14ac:dyDescent="0.25">
      <c r="A2333" s="517" t="s">
        <v>1993</v>
      </c>
      <c r="B2333" s="517" t="s">
        <v>1994</v>
      </c>
    </row>
    <row r="2334" spans="1:2" ht="15" hidden="1" x14ac:dyDescent="0.25">
      <c r="A2334" s="517" t="s">
        <v>1993</v>
      </c>
      <c r="B2334" s="517" t="s">
        <v>1994</v>
      </c>
    </row>
    <row r="2335" spans="1:2" ht="15" hidden="1" x14ac:dyDescent="0.25">
      <c r="A2335" s="517" t="s">
        <v>1993</v>
      </c>
      <c r="B2335" s="517" t="s">
        <v>1994</v>
      </c>
    </row>
    <row r="2336" spans="1:2" ht="15" hidden="1" x14ac:dyDescent="0.25">
      <c r="A2336" s="517" t="s">
        <v>1993</v>
      </c>
      <c r="B2336" s="517" t="s">
        <v>1994</v>
      </c>
    </row>
    <row r="2337" spans="1:2" ht="15" hidden="1" x14ac:dyDescent="0.25">
      <c r="A2337" s="517" t="s">
        <v>1995</v>
      </c>
      <c r="B2337" s="517" t="s">
        <v>1996</v>
      </c>
    </row>
    <row r="2338" spans="1:2" ht="15" hidden="1" x14ac:dyDescent="0.25">
      <c r="A2338" s="517" t="s">
        <v>1997</v>
      </c>
      <c r="B2338" s="517" t="s">
        <v>1998</v>
      </c>
    </row>
    <row r="2339" spans="1:2" ht="15" hidden="1" x14ac:dyDescent="0.25">
      <c r="A2339" s="517" t="s">
        <v>1997</v>
      </c>
      <c r="B2339" s="517" t="s">
        <v>1998</v>
      </c>
    </row>
    <row r="2340" spans="1:2" ht="15" hidden="1" x14ac:dyDescent="0.25">
      <c r="A2340" s="517" t="s">
        <v>1997</v>
      </c>
      <c r="B2340" s="517" t="s">
        <v>1998</v>
      </c>
    </row>
    <row r="2341" spans="1:2" ht="15" hidden="1" x14ac:dyDescent="0.25">
      <c r="A2341" s="517" t="s">
        <v>1999</v>
      </c>
      <c r="B2341" s="517" t="s">
        <v>2000</v>
      </c>
    </row>
    <row r="2342" spans="1:2" ht="15" hidden="1" x14ac:dyDescent="0.25">
      <c r="A2342" s="517" t="s">
        <v>1999</v>
      </c>
      <c r="B2342" s="517" t="s">
        <v>2000</v>
      </c>
    </row>
    <row r="2343" spans="1:2" ht="15" hidden="1" x14ac:dyDescent="0.25">
      <c r="A2343" s="517" t="s">
        <v>2001</v>
      </c>
      <c r="B2343" s="517" t="s">
        <v>2002</v>
      </c>
    </row>
    <row r="2344" spans="1:2" ht="15" hidden="1" x14ac:dyDescent="0.25">
      <c r="A2344" s="517" t="s">
        <v>2001</v>
      </c>
      <c r="B2344" s="517" t="s">
        <v>2002</v>
      </c>
    </row>
    <row r="2345" spans="1:2" ht="15" hidden="1" x14ac:dyDescent="0.25">
      <c r="A2345" s="517" t="s">
        <v>2003</v>
      </c>
      <c r="B2345" s="517" t="s">
        <v>2004</v>
      </c>
    </row>
    <row r="2346" spans="1:2" ht="15" hidden="1" x14ac:dyDescent="0.25">
      <c r="A2346" s="517" t="s">
        <v>2003</v>
      </c>
      <c r="B2346" s="517" t="s">
        <v>2004</v>
      </c>
    </row>
    <row r="2347" spans="1:2" ht="15" hidden="1" x14ac:dyDescent="0.25">
      <c r="A2347" s="517" t="s">
        <v>2005</v>
      </c>
      <c r="B2347" s="517" t="s">
        <v>2006</v>
      </c>
    </row>
    <row r="2348" spans="1:2" ht="15" hidden="1" x14ac:dyDescent="0.25">
      <c r="A2348" s="517" t="s">
        <v>1421</v>
      </c>
      <c r="B2348" s="517" t="s">
        <v>1422</v>
      </c>
    </row>
    <row r="2349" spans="1:2" ht="15" hidden="1" x14ac:dyDescent="0.25">
      <c r="A2349" s="517" t="s">
        <v>1421</v>
      </c>
      <c r="B2349" s="517" t="s">
        <v>1422</v>
      </c>
    </row>
    <row r="2350" spans="1:2" ht="15" hidden="1" x14ac:dyDescent="0.25">
      <c r="A2350" s="517" t="s">
        <v>2007</v>
      </c>
      <c r="B2350" s="517" t="s">
        <v>2008</v>
      </c>
    </row>
    <row r="2351" spans="1:2" ht="15" hidden="1" x14ac:dyDescent="0.25">
      <c r="A2351" s="517" t="s">
        <v>2007</v>
      </c>
      <c r="B2351" s="517" t="s">
        <v>2008</v>
      </c>
    </row>
    <row r="2352" spans="1:2" ht="15" hidden="1" x14ac:dyDescent="0.25">
      <c r="A2352" s="517" t="s">
        <v>2009</v>
      </c>
      <c r="B2352" s="517" t="s">
        <v>2010</v>
      </c>
    </row>
    <row r="2353" spans="1:2" ht="15" hidden="1" x14ac:dyDescent="0.25">
      <c r="A2353" s="517" t="s">
        <v>2011</v>
      </c>
      <c r="B2353" s="517" t="s">
        <v>2012</v>
      </c>
    </row>
    <row r="2354" spans="1:2" ht="15" hidden="1" x14ac:dyDescent="0.25">
      <c r="A2354" s="517" t="s">
        <v>2011</v>
      </c>
      <c r="B2354" s="517" t="s">
        <v>2012</v>
      </c>
    </row>
    <row r="2355" spans="1:2" ht="15" hidden="1" x14ac:dyDescent="0.25">
      <c r="A2355" s="517" t="s">
        <v>2013</v>
      </c>
      <c r="B2355" s="517" t="s">
        <v>2014</v>
      </c>
    </row>
    <row r="2356" spans="1:2" ht="15" hidden="1" x14ac:dyDescent="0.25">
      <c r="A2356" s="517" t="s">
        <v>2015</v>
      </c>
      <c r="B2356" s="517" t="s">
        <v>2016</v>
      </c>
    </row>
    <row r="2357" spans="1:2" ht="15" hidden="1" x14ac:dyDescent="0.25">
      <c r="A2357" s="517" t="s">
        <v>2017</v>
      </c>
      <c r="B2357" s="517" t="s">
        <v>2018</v>
      </c>
    </row>
    <row r="2358" spans="1:2" ht="15" hidden="1" x14ac:dyDescent="0.25">
      <c r="A2358" s="517" t="s">
        <v>2017</v>
      </c>
      <c r="B2358" s="517" t="s">
        <v>2018</v>
      </c>
    </row>
    <row r="2359" spans="1:2" ht="15" hidden="1" x14ac:dyDescent="0.25">
      <c r="A2359" s="517" t="s">
        <v>246</v>
      </c>
      <c r="B2359" s="517" t="s">
        <v>396</v>
      </c>
    </row>
    <row r="2360" spans="1:2" ht="15" hidden="1" x14ac:dyDescent="0.25">
      <c r="A2360" s="517" t="s">
        <v>246</v>
      </c>
      <c r="B2360" s="517" t="s">
        <v>396</v>
      </c>
    </row>
    <row r="2361" spans="1:2" ht="15" hidden="1" x14ac:dyDescent="0.25">
      <c r="A2361" s="517" t="s">
        <v>2019</v>
      </c>
      <c r="B2361" s="517" t="s">
        <v>1986</v>
      </c>
    </row>
    <row r="2362" spans="1:2" ht="15" hidden="1" x14ac:dyDescent="0.25">
      <c r="A2362" s="517" t="s">
        <v>2020</v>
      </c>
      <c r="B2362" s="517" t="s">
        <v>2021</v>
      </c>
    </row>
    <row r="2363" spans="1:2" ht="15" hidden="1" x14ac:dyDescent="0.25">
      <c r="A2363" s="517" t="s">
        <v>2020</v>
      </c>
      <c r="B2363" s="517" t="s">
        <v>2021</v>
      </c>
    </row>
    <row r="2364" spans="1:2" ht="15" hidden="1" x14ac:dyDescent="0.25">
      <c r="A2364" s="517" t="s">
        <v>1709</v>
      </c>
      <c r="B2364" s="517" t="s">
        <v>1710</v>
      </c>
    </row>
    <row r="2365" spans="1:2" ht="15" hidden="1" x14ac:dyDescent="0.25">
      <c r="A2365" s="517" t="s">
        <v>1709</v>
      </c>
      <c r="B2365" s="517" t="s">
        <v>1710</v>
      </c>
    </row>
    <row r="2366" spans="1:2" ht="15" hidden="1" x14ac:dyDescent="0.25">
      <c r="A2366" s="517" t="s">
        <v>1709</v>
      </c>
      <c r="B2366" s="517" t="s">
        <v>1710</v>
      </c>
    </row>
    <row r="2367" spans="1:2" ht="15" hidden="1" x14ac:dyDescent="0.25">
      <c r="A2367" s="517" t="s">
        <v>2022</v>
      </c>
      <c r="B2367" s="517" t="s">
        <v>2023</v>
      </c>
    </row>
    <row r="2368" spans="1:2" ht="15" hidden="1" x14ac:dyDescent="0.25">
      <c r="A2368" s="517" t="s">
        <v>2024</v>
      </c>
      <c r="B2368" s="517" t="s">
        <v>2025</v>
      </c>
    </row>
    <row r="2369" spans="1:2" ht="15" hidden="1" x14ac:dyDescent="0.25">
      <c r="A2369" s="517" t="s">
        <v>2026</v>
      </c>
      <c r="B2369" s="517" t="s">
        <v>2027</v>
      </c>
    </row>
    <row r="2370" spans="1:2" ht="15" hidden="1" x14ac:dyDescent="0.25">
      <c r="A2370" s="517" t="s">
        <v>2028</v>
      </c>
      <c r="B2370" s="517" t="s">
        <v>2029</v>
      </c>
    </row>
    <row r="2371" spans="1:2" ht="15" hidden="1" x14ac:dyDescent="0.25">
      <c r="A2371" s="517" t="s">
        <v>1940</v>
      </c>
      <c r="B2371" s="517" t="s">
        <v>2030</v>
      </c>
    </row>
    <row r="2372" spans="1:2" ht="15" hidden="1" x14ac:dyDescent="0.25">
      <c r="A2372" s="517" t="s">
        <v>2031</v>
      </c>
      <c r="B2372" s="517" t="s">
        <v>2032</v>
      </c>
    </row>
    <row r="2373" spans="1:2" ht="15" hidden="1" x14ac:dyDescent="0.25">
      <c r="A2373" s="517" t="s">
        <v>2031</v>
      </c>
      <c r="B2373" s="517" t="s">
        <v>2032</v>
      </c>
    </row>
    <row r="2374" spans="1:2" ht="15" hidden="1" x14ac:dyDescent="0.25">
      <c r="A2374" s="517" t="s">
        <v>2033</v>
      </c>
      <c r="B2374" s="517" t="s">
        <v>2034</v>
      </c>
    </row>
    <row r="2375" spans="1:2" ht="15" hidden="1" x14ac:dyDescent="0.25">
      <c r="A2375" s="517" t="s">
        <v>2033</v>
      </c>
      <c r="B2375" s="517" t="s">
        <v>2034</v>
      </c>
    </row>
    <row r="2376" spans="1:2" ht="15" hidden="1" x14ac:dyDescent="0.25">
      <c r="A2376" s="517" t="s">
        <v>2035</v>
      </c>
      <c r="B2376" s="517" t="s">
        <v>2036</v>
      </c>
    </row>
    <row r="2377" spans="1:2" ht="15" hidden="1" x14ac:dyDescent="0.25">
      <c r="A2377" s="517" t="s">
        <v>2035</v>
      </c>
      <c r="B2377" s="517" t="s">
        <v>2036</v>
      </c>
    </row>
    <row r="2378" spans="1:2" ht="15" hidden="1" x14ac:dyDescent="0.25">
      <c r="A2378" s="517" t="s">
        <v>2037</v>
      </c>
      <c r="B2378" s="517" t="s">
        <v>2038</v>
      </c>
    </row>
    <row r="2379" spans="1:2" ht="15" hidden="1" x14ac:dyDescent="0.25">
      <c r="A2379" s="517" t="s">
        <v>2037</v>
      </c>
      <c r="B2379" s="517" t="s">
        <v>2038</v>
      </c>
    </row>
    <row r="2380" spans="1:2" ht="15" hidden="1" x14ac:dyDescent="0.25">
      <c r="A2380" s="517" t="s">
        <v>1825</v>
      </c>
      <c r="B2380" s="517" t="s">
        <v>1826</v>
      </c>
    </row>
    <row r="2381" spans="1:2" ht="15" hidden="1" x14ac:dyDescent="0.25">
      <c r="A2381" s="517" t="s">
        <v>1825</v>
      </c>
      <c r="B2381" s="517" t="s">
        <v>1826</v>
      </c>
    </row>
    <row r="2382" spans="1:2" ht="15" hidden="1" x14ac:dyDescent="0.25">
      <c r="A2382" s="517" t="s">
        <v>2039</v>
      </c>
      <c r="B2382" s="517" t="s">
        <v>2040</v>
      </c>
    </row>
    <row r="2383" spans="1:2" ht="15" hidden="1" x14ac:dyDescent="0.25">
      <c r="A2383" s="517" t="s">
        <v>2039</v>
      </c>
      <c r="B2383" s="517" t="s">
        <v>2040</v>
      </c>
    </row>
    <row r="2384" spans="1:2" ht="15" hidden="1" x14ac:dyDescent="0.25">
      <c r="A2384" s="517" t="s">
        <v>2041</v>
      </c>
      <c r="B2384" s="517" t="s">
        <v>2042</v>
      </c>
    </row>
    <row r="2385" spans="1:2" ht="15" hidden="1" x14ac:dyDescent="0.25">
      <c r="A2385" s="517" t="s">
        <v>2041</v>
      </c>
      <c r="B2385" s="517" t="s">
        <v>2042</v>
      </c>
    </row>
    <row r="2386" spans="1:2" ht="15" hidden="1" x14ac:dyDescent="0.25">
      <c r="A2386" s="517" t="s">
        <v>2043</v>
      </c>
      <c r="B2386" s="517" t="s">
        <v>2044</v>
      </c>
    </row>
    <row r="2387" spans="1:2" ht="15" hidden="1" x14ac:dyDescent="0.25">
      <c r="A2387" s="519" t="s">
        <v>2045</v>
      </c>
      <c r="B2387" s="517" t="s">
        <v>2046</v>
      </c>
    </row>
    <row r="2388" spans="1:2" ht="15" hidden="1" x14ac:dyDescent="0.25">
      <c r="A2388" s="517" t="s">
        <v>220</v>
      </c>
      <c r="B2388" s="517" t="s">
        <v>321</v>
      </c>
    </row>
    <row r="2389" spans="1:2" ht="15" hidden="1" x14ac:dyDescent="0.25">
      <c r="A2389" s="517" t="s">
        <v>220</v>
      </c>
      <c r="B2389" s="517" t="s">
        <v>321</v>
      </c>
    </row>
    <row r="2390" spans="1:2" ht="15" hidden="1" x14ac:dyDescent="0.25">
      <c r="A2390" s="517" t="s">
        <v>220</v>
      </c>
      <c r="B2390" s="517" t="s">
        <v>321</v>
      </c>
    </row>
    <row r="2391" spans="1:2" ht="15" hidden="1" x14ac:dyDescent="0.25">
      <c r="A2391" s="517" t="s">
        <v>2047</v>
      </c>
      <c r="B2391" s="517" t="s">
        <v>2048</v>
      </c>
    </row>
    <row r="2392" spans="1:2" ht="15" hidden="1" x14ac:dyDescent="0.25">
      <c r="A2392" s="517" t="s">
        <v>2047</v>
      </c>
      <c r="B2392" s="517" t="s">
        <v>2048</v>
      </c>
    </row>
    <row r="2393" spans="1:2" ht="15" hidden="1" x14ac:dyDescent="0.25">
      <c r="A2393" s="517" t="s">
        <v>2047</v>
      </c>
      <c r="B2393" s="517" t="s">
        <v>2048</v>
      </c>
    </row>
    <row r="2394" spans="1:2" ht="15" hidden="1" x14ac:dyDescent="0.25">
      <c r="A2394" s="517" t="s">
        <v>2047</v>
      </c>
      <c r="B2394" s="517" t="s">
        <v>2048</v>
      </c>
    </row>
    <row r="2395" spans="1:2" ht="15" hidden="1" x14ac:dyDescent="0.25">
      <c r="A2395" s="517" t="s">
        <v>2047</v>
      </c>
      <c r="B2395" s="517" t="s">
        <v>2048</v>
      </c>
    </row>
    <row r="2396" spans="1:2" ht="15" hidden="1" x14ac:dyDescent="0.25">
      <c r="A2396" s="517" t="s">
        <v>2047</v>
      </c>
      <c r="B2396" s="517" t="s">
        <v>2048</v>
      </c>
    </row>
    <row r="2397" spans="1:2" ht="15" hidden="1" x14ac:dyDescent="0.25">
      <c r="A2397" s="517" t="s">
        <v>194</v>
      </c>
      <c r="B2397" s="517" t="s">
        <v>327</v>
      </c>
    </row>
    <row r="2398" spans="1:2" ht="15" hidden="1" x14ac:dyDescent="0.25">
      <c r="A2398" s="517" t="s">
        <v>194</v>
      </c>
      <c r="B2398" s="517" t="s">
        <v>327</v>
      </c>
    </row>
    <row r="2399" spans="1:2" ht="15" hidden="1" x14ac:dyDescent="0.25">
      <c r="A2399" s="517" t="s">
        <v>194</v>
      </c>
      <c r="B2399" s="517" t="s">
        <v>327</v>
      </c>
    </row>
    <row r="2400" spans="1:2" ht="15" hidden="1" x14ac:dyDescent="0.25">
      <c r="A2400" s="517" t="s">
        <v>194</v>
      </c>
      <c r="B2400" s="517" t="s">
        <v>327</v>
      </c>
    </row>
    <row r="2401" spans="1:2" ht="15" hidden="1" x14ac:dyDescent="0.25">
      <c r="A2401" s="517" t="s">
        <v>194</v>
      </c>
      <c r="B2401" s="517" t="s">
        <v>327</v>
      </c>
    </row>
    <row r="2402" spans="1:2" ht="15" hidden="1" x14ac:dyDescent="0.25">
      <c r="A2402" s="517" t="s">
        <v>194</v>
      </c>
      <c r="B2402" s="517" t="s">
        <v>327</v>
      </c>
    </row>
    <row r="2403" spans="1:2" ht="15" hidden="1" x14ac:dyDescent="0.25">
      <c r="A2403" s="517" t="s">
        <v>194</v>
      </c>
      <c r="B2403" s="517" t="s">
        <v>327</v>
      </c>
    </row>
    <row r="2404" spans="1:2" ht="15" hidden="1" x14ac:dyDescent="0.25">
      <c r="A2404" s="517" t="s">
        <v>194</v>
      </c>
      <c r="B2404" s="517" t="s">
        <v>327</v>
      </c>
    </row>
    <row r="2405" spans="1:2" ht="15" hidden="1" x14ac:dyDescent="0.25">
      <c r="A2405" s="517" t="s">
        <v>194</v>
      </c>
      <c r="B2405" s="517" t="s">
        <v>327</v>
      </c>
    </row>
    <row r="2406" spans="1:2" ht="15" hidden="1" x14ac:dyDescent="0.25">
      <c r="A2406" s="517" t="s">
        <v>222</v>
      </c>
      <c r="B2406" s="517" t="s">
        <v>328</v>
      </c>
    </row>
    <row r="2407" spans="1:2" ht="15" hidden="1" x14ac:dyDescent="0.25">
      <c r="A2407" s="517" t="s">
        <v>222</v>
      </c>
      <c r="B2407" s="517" t="s">
        <v>328</v>
      </c>
    </row>
    <row r="2408" spans="1:2" ht="15" hidden="1" x14ac:dyDescent="0.25">
      <c r="A2408" s="517" t="s">
        <v>222</v>
      </c>
      <c r="B2408" s="517" t="s">
        <v>328</v>
      </c>
    </row>
    <row r="2409" spans="1:2" ht="15" hidden="1" x14ac:dyDescent="0.25">
      <c r="A2409" s="517" t="s">
        <v>222</v>
      </c>
      <c r="B2409" s="517" t="s">
        <v>328</v>
      </c>
    </row>
    <row r="2410" spans="1:2" ht="15" hidden="1" x14ac:dyDescent="0.25">
      <c r="A2410" s="517" t="s">
        <v>222</v>
      </c>
      <c r="B2410" s="517" t="s">
        <v>328</v>
      </c>
    </row>
    <row r="2411" spans="1:2" ht="15" hidden="1" x14ac:dyDescent="0.25">
      <c r="A2411" s="517" t="s">
        <v>222</v>
      </c>
      <c r="B2411" s="517" t="s">
        <v>328</v>
      </c>
    </row>
    <row r="2412" spans="1:2" ht="15" hidden="1" x14ac:dyDescent="0.25">
      <c r="A2412" s="517" t="s">
        <v>222</v>
      </c>
      <c r="B2412" s="517" t="s">
        <v>328</v>
      </c>
    </row>
    <row r="2413" spans="1:2" ht="15" hidden="1" x14ac:dyDescent="0.25">
      <c r="A2413" s="517" t="s">
        <v>222</v>
      </c>
      <c r="B2413" s="517" t="s">
        <v>328</v>
      </c>
    </row>
    <row r="2414" spans="1:2" ht="15" hidden="1" x14ac:dyDescent="0.25">
      <c r="A2414" s="517" t="s">
        <v>222</v>
      </c>
      <c r="B2414" s="517" t="s">
        <v>328</v>
      </c>
    </row>
    <row r="2415" spans="1:2" ht="15" hidden="1" x14ac:dyDescent="0.25">
      <c r="A2415" s="517" t="s">
        <v>222</v>
      </c>
      <c r="B2415" s="517" t="s">
        <v>328</v>
      </c>
    </row>
    <row r="2416" spans="1:2" ht="15" hidden="1" x14ac:dyDescent="0.25">
      <c r="A2416" s="517" t="s">
        <v>195</v>
      </c>
      <c r="B2416" s="517" t="s">
        <v>329</v>
      </c>
    </row>
    <row r="2417" spans="1:2" ht="15" hidden="1" x14ac:dyDescent="0.25">
      <c r="A2417" s="517" t="s">
        <v>197</v>
      </c>
      <c r="B2417" s="517" t="s">
        <v>331</v>
      </c>
    </row>
    <row r="2418" spans="1:2" ht="15" hidden="1" x14ac:dyDescent="0.25">
      <c r="A2418" s="517" t="s">
        <v>197</v>
      </c>
      <c r="B2418" s="517" t="s">
        <v>331</v>
      </c>
    </row>
    <row r="2419" spans="1:2" ht="15" hidden="1" x14ac:dyDescent="0.25">
      <c r="A2419" s="517" t="s">
        <v>197</v>
      </c>
      <c r="B2419" s="517" t="s">
        <v>331</v>
      </c>
    </row>
    <row r="2420" spans="1:2" ht="15" hidden="1" x14ac:dyDescent="0.25">
      <c r="A2420" s="517" t="s">
        <v>197</v>
      </c>
      <c r="B2420" s="517" t="s">
        <v>331</v>
      </c>
    </row>
    <row r="2421" spans="1:2" ht="15" hidden="1" x14ac:dyDescent="0.25">
      <c r="A2421" s="517" t="s">
        <v>199</v>
      </c>
      <c r="B2421" s="517" t="s">
        <v>334</v>
      </c>
    </row>
    <row r="2422" spans="1:2" ht="15" hidden="1" x14ac:dyDescent="0.25">
      <c r="A2422" s="517" t="s">
        <v>199</v>
      </c>
      <c r="B2422" s="517" t="s">
        <v>334</v>
      </c>
    </row>
    <row r="2423" spans="1:2" ht="15" hidden="1" x14ac:dyDescent="0.25">
      <c r="A2423" s="517" t="s">
        <v>199</v>
      </c>
      <c r="B2423" s="517" t="s">
        <v>334</v>
      </c>
    </row>
    <row r="2424" spans="1:2" ht="15" hidden="1" x14ac:dyDescent="0.25">
      <c r="A2424" s="517" t="s">
        <v>199</v>
      </c>
      <c r="B2424" s="517" t="s">
        <v>334</v>
      </c>
    </row>
    <row r="2425" spans="1:2" ht="15" hidden="1" x14ac:dyDescent="0.25">
      <c r="A2425" s="517" t="s">
        <v>199</v>
      </c>
      <c r="B2425" s="517" t="s">
        <v>334</v>
      </c>
    </row>
    <row r="2426" spans="1:2" ht="15" hidden="1" x14ac:dyDescent="0.25">
      <c r="A2426" s="517" t="s">
        <v>199</v>
      </c>
      <c r="B2426" s="517" t="s">
        <v>334</v>
      </c>
    </row>
    <row r="2427" spans="1:2" ht="15" hidden="1" x14ac:dyDescent="0.25">
      <c r="A2427" s="517" t="s">
        <v>1281</v>
      </c>
      <c r="B2427" s="517" t="s">
        <v>1282</v>
      </c>
    </row>
    <row r="2428" spans="1:2" ht="15" hidden="1" x14ac:dyDescent="0.25">
      <c r="A2428" s="517" t="s">
        <v>1281</v>
      </c>
      <c r="B2428" s="517" t="s">
        <v>1282</v>
      </c>
    </row>
    <row r="2429" spans="1:2" ht="15" hidden="1" x14ac:dyDescent="0.25">
      <c r="A2429" s="517" t="s">
        <v>1281</v>
      </c>
      <c r="B2429" s="517" t="s">
        <v>1282</v>
      </c>
    </row>
    <row r="2430" spans="1:2" ht="15" hidden="1" x14ac:dyDescent="0.25">
      <c r="A2430" s="517" t="s">
        <v>1281</v>
      </c>
      <c r="B2430" s="517" t="s">
        <v>1282</v>
      </c>
    </row>
    <row r="2431" spans="1:2" ht="15" hidden="1" x14ac:dyDescent="0.25">
      <c r="A2431" s="517" t="s">
        <v>1281</v>
      </c>
      <c r="B2431" s="517" t="s">
        <v>1282</v>
      </c>
    </row>
    <row r="2432" spans="1:2" ht="15" hidden="1" x14ac:dyDescent="0.25">
      <c r="A2432" s="517" t="s">
        <v>1281</v>
      </c>
      <c r="B2432" s="517" t="s">
        <v>1282</v>
      </c>
    </row>
    <row r="2433" spans="1:2" ht="15" hidden="1" x14ac:dyDescent="0.25">
      <c r="A2433" s="517" t="s">
        <v>1281</v>
      </c>
      <c r="B2433" s="517" t="s">
        <v>1282</v>
      </c>
    </row>
    <row r="2434" spans="1:2" ht="15" hidden="1" x14ac:dyDescent="0.25">
      <c r="A2434" s="517" t="s">
        <v>1281</v>
      </c>
      <c r="B2434" s="517" t="s">
        <v>1282</v>
      </c>
    </row>
    <row r="2435" spans="1:2" ht="15" hidden="1" x14ac:dyDescent="0.25">
      <c r="A2435" s="517" t="s">
        <v>1281</v>
      </c>
      <c r="B2435" s="517" t="s">
        <v>1282</v>
      </c>
    </row>
    <row r="2436" spans="1:2" ht="15" hidden="1" x14ac:dyDescent="0.25">
      <c r="A2436" s="517" t="s">
        <v>2049</v>
      </c>
      <c r="B2436" s="517" t="s">
        <v>2049</v>
      </c>
    </row>
    <row r="2437" spans="1:2" ht="15" hidden="1" x14ac:dyDescent="0.25">
      <c r="A2437" s="517" t="s">
        <v>2050</v>
      </c>
      <c r="B2437" s="517" t="s">
        <v>2050</v>
      </c>
    </row>
    <row r="2438" spans="1:2" ht="15" hidden="1" x14ac:dyDescent="0.25">
      <c r="A2438" s="517" t="s">
        <v>2051</v>
      </c>
      <c r="B2438" s="517" t="s">
        <v>2051</v>
      </c>
    </row>
    <row r="2439" spans="1:2" ht="15" hidden="1" x14ac:dyDescent="0.25">
      <c r="A2439" s="517" t="s">
        <v>2052</v>
      </c>
      <c r="B2439" s="517" t="s">
        <v>2052</v>
      </c>
    </row>
    <row r="2440" spans="1:2" ht="15" hidden="1" x14ac:dyDescent="0.25">
      <c r="A2440" s="517" t="s">
        <v>2053</v>
      </c>
      <c r="B2440" s="517" t="s">
        <v>2053</v>
      </c>
    </row>
    <row r="2441" spans="1:2" ht="15" hidden="1" x14ac:dyDescent="0.25">
      <c r="A2441" s="517" t="s">
        <v>2054</v>
      </c>
      <c r="B2441" s="517" t="s">
        <v>2054</v>
      </c>
    </row>
    <row r="2442" spans="1:2" ht="15" hidden="1" x14ac:dyDescent="0.25">
      <c r="A2442" s="517" t="s">
        <v>2055</v>
      </c>
      <c r="B2442" s="517" t="s">
        <v>2055</v>
      </c>
    </row>
    <row r="2443" spans="1:2" ht="15" hidden="1" x14ac:dyDescent="0.25">
      <c r="A2443" s="517" t="s">
        <v>2056</v>
      </c>
      <c r="B2443" s="517" t="s">
        <v>2056</v>
      </c>
    </row>
    <row r="2444" spans="1:2" ht="15" hidden="1" x14ac:dyDescent="0.25">
      <c r="A2444" s="517" t="s">
        <v>2057</v>
      </c>
      <c r="B2444" s="517" t="s">
        <v>2057</v>
      </c>
    </row>
    <row r="2445" spans="1:2" ht="15" hidden="1" x14ac:dyDescent="0.25">
      <c r="A2445" s="517" t="s">
        <v>2058</v>
      </c>
      <c r="B2445" s="517" t="s">
        <v>2058</v>
      </c>
    </row>
    <row r="2446" spans="1:2" ht="15" hidden="1" x14ac:dyDescent="0.25">
      <c r="A2446" s="517" t="s">
        <v>2059</v>
      </c>
      <c r="B2446" s="517" t="s">
        <v>2059</v>
      </c>
    </row>
    <row r="2447" spans="1:2" ht="15" hidden="1" x14ac:dyDescent="0.25">
      <c r="A2447" s="517" t="s">
        <v>2060</v>
      </c>
      <c r="B2447" s="517" t="s">
        <v>2060</v>
      </c>
    </row>
    <row r="2448" spans="1:2" ht="15" hidden="1" x14ac:dyDescent="0.25">
      <c r="A2448" s="517" t="s">
        <v>2061</v>
      </c>
      <c r="B2448" s="517" t="s">
        <v>2061</v>
      </c>
    </row>
    <row r="2449" spans="1:2" ht="15" hidden="1" x14ac:dyDescent="0.25">
      <c r="A2449" s="517" t="s">
        <v>2062</v>
      </c>
      <c r="B2449" s="517" t="s">
        <v>2062</v>
      </c>
    </row>
    <row r="2450" spans="1:2" ht="15" hidden="1" x14ac:dyDescent="0.25">
      <c r="A2450" s="517" t="s">
        <v>2063</v>
      </c>
      <c r="B2450" s="517" t="s">
        <v>2063</v>
      </c>
    </row>
    <row r="2451" spans="1:2" ht="15" hidden="1" x14ac:dyDescent="0.25">
      <c r="A2451" s="517" t="s">
        <v>2064</v>
      </c>
      <c r="B2451" s="517" t="s">
        <v>2064</v>
      </c>
    </row>
    <row r="2452" spans="1:2" ht="15" hidden="1" x14ac:dyDescent="0.25">
      <c r="A2452" s="517" t="s">
        <v>2065</v>
      </c>
      <c r="B2452" s="517" t="s">
        <v>2065</v>
      </c>
    </row>
    <row r="2453" spans="1:2" ht="15" hidden="1" x14ac:dyDescent="0.25">
      <c r="A2453" s="517" t="s">
        <v>2066</v>
      </c>
      <c r="B2453" s="517" t="s">
        <v>2066</v>
      </c>
    </row>
    <row r="2454" spans="1:2" ht="15" hidden="1" x14ac:dyDescent="0.25">
      <c r="A2454" s="517" t="s">
        <v>2067</v>
      </c>
      <c r="B2454" s="517" t="s">
        <v>2067</v>
      </c>
    </row>
    <row r="2455" spans="1:2" ht="15" hidden="1" x14ac:dyDescent="0.25">
      <c r="A2455" s="517" t="s">
        <v>2068</v>
      </c>
      <c r="B2455" s="517" t="s">
        <v>2068</v>
      </c>
    </row>
    <row r="2456" spans="1:2" ht="15" hidden="1" x14ac:dyDescent="0.25">
      <c r="A2456" s="517" t="s">
        <v>2069</v>
      </c>
      <c r="B2456" s="517" t="s">
        <v>2069</v>
      </c>
    </row>
    <row r="2457" spans="1:2" ht="15" hidden="1" x14ac:dyDescent="0.25">
      <c r="A2457" s="517" t="s">
        <v>2070</v>
      </c>
      <c r="B2457" s="517" t="s">
        <v>2070</v>
      </c>
    </row>
    <row r="2458" spans="1:2" ht="15" hidden="1" x14ac:dyDescent="0.25">
      <c r="A2458" s="517" t="s">
        <v>2071</v>
      </c>
      <c r="B2458" s="517" t="s">
        <v>2071</v>
      </c>
    </row>
    <row r="2459" spans="1:2" ht="15" hidden="1" x14ac:dyDescent="0.25">
      <c r="A2459" s="517" t="s">
        <v>2072</v>
      </c>
      <c r="B2459" s="517" t="s">
        <v>2072</v>
      </c>
    </row>
    <row r="2460" spans="1:2" ht="15" hidden="1" x14ac:dyDescent="0.25">
      <c r="A2460" s="517" t="s">
        <v>2072</v>
      </c>
      <c r="B2460" s="517" t="s">
        <v>2072</v>
      </c>
    </row>
    <row r="2461" spans="1:2" ht="15" hidden="1" x14ac:dyDescent="0.25">
      <c r="A2461" s="517" t="s">
        <v>2073</v>
      </c>
      <c r="B2461" s="517" t="s">
        <v>2073</v>
      </c>
    </row>
    <row r="2462" spans="1:2" ht="15" hidden="1" x14ac:dyDescent="0.25">
      <c r="A2462" s="517" t="s">
        <v>2074</v>
      </c>
      <c r="B2462" s="517" t="s">
        <v>2074</v>
      </c>
    </row>
    <row r="2463" spans="1:2" ht="15" hidden="1" x14ac:dyDescent="0.25">
      <c r="A2463" s="517" t="s">
        <v>2075</v>
      </c>
      <c r="B2463" s="517" t="s">
        <v>2075</v>
      </c>
    </row>
    <row r="2464" spans="1:2" ht="15" hidden="1" x14ac:dyDescent="0.25">
      <c r="A2464" s="517" t="s">
        <v>2076</v>
      </c>
      <c r="B2464" s="517" t="s">
        <v>2076</v>
      </c>
    </row>
    <row r="2465" spans="1:2" ht="15" hidden="1" x14ac:dyDescent="0.25">
      <c r="A2465" s="517" t="s">
        <v>2077</v>
      </c>
      <c r="B2465" s="517" t="s">
        <v>2077</v>
      </c>
    </row>
    <row r="2466" spans="1:2" ht="15" hidden="1" x14ac:dyDescent="0.25">
      <c r="A2466" s="517" t="s">
        <v>2078</v>
      </c>
      <c r="B2466" s="517" t="s">
        <v>2078</v>
      </c>
    </row>
    <row r="2467" spans="1:2" ht="15" hidden="1" x14ac:dyDescent="0.25">
      <c r="A2467" s="517" t="s">
        <v>2079</v>
      </c>
      <c r="B2467" s="517" t="s">
        <v>2079</v>
      </c>
    </row>
    <row r="2468" spans="1:2" ht="15" hidden="1" x14ac:dyDescent="0.25">
      <c r="A2468" s="517" t="s">
        <v>2080</v>
      </c>
      <c r="B2468" s="517" t="s">
        <v>2080</v>
      </c>
    </row>
    <row r="2469" spans="1:2" ht="15" hidden="1" x14ac:dyDescent="0.25">
      <c r="A2469" s="517" t="s">
        <v>2081</v>
      </c>
      <c r="B2469" s="517" t="s">
        <v>2081</v>
      </c>
    </row>
    <row r="2470" spans="1:2" ht="15" hidden="1" x14ac:dyDescent="0.25">
      <c r="A2470" s="517" t="s">
        <v>2082</v>
      </c>
      <c r="B2470" s="517" t="s">
        <v>2082</v>
      </c>
    </row>
    <row r="2471" spans="1:2" ht="15" hidden="1" x14ac:dyDescent="0.25">
      <c r="A2471" s="517" t="s">
        <v>2083</v>
      </c>
      <c r="B2471" s="517" t="s">
        <v>2083</v>
      </c>
    </row>
    <row r="2472" spans="1:2" ht="15" hidden="1" x14ac:dyDescent="0.25">
      <c r="A2472" s="517" t="s">
        <v>2084</v>
      </c>
      <c r="B2472" s="517" t="s">
        <v>2084</v>
      </c>
    </row>
    <row r="2473" spans="1:2" ht="15" hidden="1" x14ac:dyDescent="0.25">
      <c r="A2473" s="517" t="s">
        <v>2085</v>
      </c>
      <c r="B2473" s="517" t="s">
        <v>2085</v>
      </c>
    </row>
    <row r="2474" spans="1:2" ht="15" hidden="1" x14ac:dyDescent="0.25">
      <c r="A2474" s="517" t="s">
        <v>2086</v>
      </c>
      <c r="B2474" s="517" t="s">
        <v>2086</v>
      </c>
    </row>
    <row r="2475" spans="1:2" ht="15" hidden="1" x14ac:dyDescent="0.25">
      <c r="A2475" s="517" t="s">
        <v>2087</v>
      </c>
      <c r="B2475" s="517" t="s">
        <v>2087</v>
      </c>
    </row>
    <row r="2476" spans="1:2" ht="15" hidden="1" x14ac:dyDescent="0.25">
      <c r="A2476" s="517" t="s">
        <v>2088</v>
      </c>
      <c r="B2476" s="517" t="s">
        <v>2088</v>
      </c>
    </row>
    <row r="2477" spans="1:2" ht="15" hidden="1" x14ac:dyDescent="0.25">
      <c r="A2477" s="517" t="s">
        <v>2089</v>
      </c>
      <c r="B2477" s="517" t="s">
        <v>2089</v>
      </c>
    </row>
    <row r="2478" spans="1:2" ht="15" hidden="1" x14ac:dyDescent="0.25">
      <c r="A2478" s="517" t="s">
        <v>2090</v>
      </c>
      <c r="B2478" s="517" t="s">
        <v>2090</v>
      </c>
    </row>
    <row r="2479" spans="1:2" ht="15" hidden="1" x14ac:dyDescent="0.25">
      <c r="A2479" s="517" t="s">
        <v>2091</v>
      </c>
      <c r="B2479" s="517" t="s">
        <v>2091</v>
      </c>
    </row>
    <row r="2480" spans="1:2" ht="15" hidden="1" x14ac:dyDescent="0.25">
      <c r="A2480" s="517" t="s">
        <v>2092</v>
      </c>
      <c r="B2480" s="517" t="s">
        <v>2092</v>
      </c>
    </row>
    <row r="2481" spans="1:2" ht="15" hidden="1" x14ac:dyDescent="0.25">
      <c r="A2481" s="517" t="s">
        <v>2093</v>
      </c>
      <c r="B2481" s="517" t="s">
        <v>2093</v>
      </c>
    </row>
    <row r="2482" spans="1:2" ht="15" hidden="1" x14ac:dyDescent="0.25">
      <c r="A2482" s="517" t="s">
        <v>2094</v>
      </c>
      <c r="B2482" s="517" t="s">
        <v>2094</v>
      </c>
    </row>
    <row r="2483" spans="1:2" ht="15" hidden="1" x14ac:dyDescent="0.25">
      <c r="A2483" s="517" t="s">
        <v>2095</v>
      </c>
      <c r="B2483" s="517" t="s">
        <v>2095</v>
      </c>
    </row>
    <row r="2484" spans="1:2" ht="15" hidden="1" x14ac:dyDescent="0.25">
      <c r="A2484" s="517" t="s">
        <v>2096</v>
      </c>
      <c r="B2484" s="517" t="s">
        <v>2096</v>
      </c>
    </row>
    <row r="2485" spans="1:2" ht="15" hidden="1" x14ac:dyDescent="0.25">
      <c r="A2485" s="517" t="s">
        <v>2097</v>
      </c>
      <c r="B2485" s="517" t="s">
        <v>2097</v>
      </c>
    </row>
    <row r="2486" spans="1:2" ht="15" hidden="1" x14ac:dyDescent="0.25">
      <c r="A2486" s="517" t="s">
        <v>2098</v>
      </c>
      <c r="B2486" s="517" t="s">
        <v>2098</v>
      </c>
    </row>
    <row r="2487" spans="1:2" ht="15" hidden="1" x14ac:dyDescent="0.25">
      <c r="A2487" s="517" t="s">
        <v>2099</v>
      </c>
      <c r="B2487" s="517" t="s">
        <v>2099</v>
      </c>
    </row>
    <row r="2488" spans="1:2" ht="15" hidden="1" x14ac:dyDescent="0.25">
      <c r="A2488" s="517" t="s">
        <v>2100</v>
      </c>
      <c r="B2488" s="517" t="s">
        <v>2100</v>
      </c>
    </row>
    <row r="2489" spans="1:2" ht="15" hidden="1" x14ac:dyDescent="0.25">
      <c r="A2489" s="517" t="s">
        <v>2101</v>
      </c>
      <c r="B2489" s="517" t="s">
        <v>2101</v>
      </c>
    </row>
    <row r="2490" spans="1:2" ht="15" hidden="1" x14ac:dyDescent="0.25">
      <c r="A2490" s="517" t="s">
        <v>2102</v>
      </c>
      <c r="B2490" s="517" t="s">
        <v>2102</v>
      </c>
    </row>
    <row r="2491" spans="1:2" ht="15" hidden="1" x14ac:dyDescent="0.25">
      <c r="A2491" s="517" t="s">
        <v>2103</v>
      </c>
      <c r="B2491" s="517" t="s">
        <v>2103</v>
      </c>
    </row>
    <row r="2492" spans="1:2" ht="15" hidden="1" x14ac:dyDescent="0.25">
      <c r="A2492" s="517" t="s">
        <v>2104</v>
      </c>
      <c r="B2492" s="517" t="s">
        <v>2104</v>
      </c>
    </row>
    <row r="2493" spans="1:2" ht="15" hidden="1" x14ac:dyDescent="0.25">
      <c r="A2493" s="517" t="s">
        <v>2105</v>
      </c>
      <c r="B2493" s="517" t="s">
        <v>2105</v>
      </c>
    </row>
    <row r="2494" spans="1:2" ht="15" hidden="1" x14ac:dyDescent="0.25">
      <c r="A2494" s="517" t="s">
        <v>2106</v>
      </c>
      <c r="B2494" s="517" t="s">
        <v>2106</v>
      </c>
    </row>
    <row r="2495" spans="1:2" ht="15" hidden="1" x14ac:dyDescent="0.25">
      <c r="A2495" s="517" t="s">
        <v>2107</v>
      </c>
      <c r="B2495" s="517" t="s">
        <v>2107</v>
      </c>
    </row>
    <row r="2496" spans="1:2" ht="15" hidden="1" x14ac:dyDescent="0.25">
      <c r="A2496" s="517" t="s">
        <v>2108</v>
      </c>
      <c r="B2496" s="517" t="s">
        <v>2108</v>
      </c>
    </row>
    <row r="2497" spans="1:2" ht="15" hidden="1" x14ac:dyDescent="0.25">
      <c r="A2497" s="517" t="s">
        <v>2109</v>
      </c>
      <c r="B2497" s="517" t="s">
        <v>2109</v>
      </c>
    </row>
    <row r="2498" spans="1:2" ht="15" hidden="1" x14ac:dyDescent="0.25">
      <c r="A2498" s="517" t="s">
        <v>2110</v>
      </c>
      <c r="B2498" s="517" t="s">
        <v>2110</v>
      </c>
    </row>
    <row r="2499" spans="1:2" ht="15" hidden="1" x14ac:dyDescent="0.25">
      <c r="A2499" s="517" t="s">
        <v>2111</v>
      </c>
      <c r="B2499" s="517" t="s">
        <v>2111</v>
      </c>
    </row>
    <row r="2500" spans="1:2" ht="15" hidden="1" x14ac:dyDescent="0.25">
      <c r="A2500" s="517" t="s">
        <v>2112</v>
      </c>
      <c r="B2500" s="517" t="s">
        <v>2112</v>
      </c>
    </row>
    <row r="2501" spans="1:2" ht="15" hidden="1" x14ac:dyDescent="0.25">
      <c r="A2501" s="517" t="s">
        <v>2113</v>
      </c>
      <c r="B2501" s="517" t="s">
        <v>2113</v>
      </c>
    </row>
    <row r="2502" spans="1:2" ht="15" hidden="1" x14ac:dyDescent="0.25">
      <c r="A2502" s="517" t="s">
        <v>2114</v>
      </c>
      <c r="B2502" s="517" t="s">
        <v>2114</v>
      </c>
    </row>
    <row r="2503" spans="1:2" ht="15" hidden="1" x14ac:dyDescent="0.25">
      <c r="A2503" s="517" t="s">
        <v>2115</v>
      </c>
      <c r="B2503" s="517" t="s">
        <v>2115</v>
      </c>
    </row>
    <row r="2504" spans="1:2" ht="15" hidden="1" x14ac:dyDescent="0.25">
      <c r="A2504" s="517" t="s">
        <v>2116</v>
      </c>
      <c r="B2504" s="517" t="s">
        <v>2116</v>
      </c>
    </row>
    <row r="2505" spans="1:2" ht="15" hidden="1" x14ac:dyDescent="0.25">
      <c r="A2505" s="517" t="s">
        <v>2117</v>
      </c>
      <c r="B2505" s="517" t="s">
        <v>2117</v>
      </c>
    </row>
    <row r="2506" spans="1:2" ht="15" hidden="1" x14ac:dyDescent="0.25">
      <c r="A2506" s="517" t="s">
        <v>2118</v>
      </c>
      <c r="B2506" s="517" t="s">
        <v>2118</v>
      </c>
    </row>
    <row r="2507" spans="1:2" ht="15" hidden="1" x14ac:dyDescent="0.25">
      <c r="A2507" s="517" t="s">
        <v>2119</v>
      </c>
      <c r="B2507" s="517" t="s">
        <v>2119</v>
      </c>
    </row>
    <row r="2508" spans="1:2" ht="15" hidden="1" x14ac:dyDescent="0.25">
      <c r="A2508" s="517" t="s">
        <v>2120</v>
      </c>
      <c r="B2508" s="517" t="s">
        <v>2120</v>
      </c>
    </row>
    <row r="2509" spans="1:2" ht="15" hidden="1" x14ac:dyDescent="0.25">
      <c r="A2509" s="517" t="s">
        <v>2121</v>
      </c>
      <c r="B2509" s="517" t="s">
        <v>2121</v>
      </c>
    </row>
    <row r="2510" spans="1:2" ht="15" hidden="1" x14ac:dyDescent="0.25">
      <c r="A2510" s="517" t="s">
        <v>2122</v>
      </c>
      <c r="B2510" s="517" t="s">
        <v>2122</v>
      </c>
    </row>
    <row r="2511" spans="1:2" ht="15" hidden="1" x14ac:dyDescent="0.25">
      <c r="A2511" s="517" t="s">
        <v>2123</v>
      </c>
      <c r="B2511" s="517" t="s">
        <v>2123</v>
      </c>
    </row>
    <row r="2512" spans="1:2" ht="15" hidden="1" x14ac:dyDescent="0.25">
      <c r="A2512" s="517" t="s">
        <v>2124</v>
      </c>
      <c r="B2512" s="517" t="s">
        <v>2124</v>
      </c>
    </row>
    <row r="2513" spans="1:2" ht="15" hidden="1" x14ac:dyDescent="0.25">
      <c r="A2513" s="517" t="s">
        <v>2125</v>
      </c>
      <c r="B2513" s="517" t="s">
        <v>2125</v>
      </c>
    </row>
    <row r="2514" spans="1:2" ht="15" hidden="1" x14ac:dyDescent="0.25">
      <c r="A2514" s="517" t="s">
        <v>2126</v>
      </c>
      <c r="B2514" s="517" t="s">
        <v>2126</v>
      </c>
    </row>
    <row r="2515" spans="1:2" ht="15" hidden="1" x14ac:dyDescent="0.25">
      <c r="A2515" s="517" t="s">
        <v>2127</v>
      </c>
      <c r="B2515" s="517" t="s">
        <v>2127</v>
      </c>
    </row>
    <row r="2516" spans="1:2" ht="15" hidden="1" x14ac:dyDescent="0.25">
      <c r="A2516" s="517" t="s">
        <v>2128</v>
      </c>
      <c r="B2516" s="517" t="s">
        <v>2128</v>
      </c>
    </row>
    <row r="2517" spans="1:2" ht="15" hidden="1" x14ac:dyDescent="0.25">
      <c r="A2517" s="517" t="s">
        <v>2129</v>
      </c>
      <c r="B2517" s="517" t="s">
        <v>2129</v>
      </c>
    </row>
    <row r="2518" spans="1:2" ht="15" hidden="1" x14ac:dyDescent="0.25">
      <c r="A2518" s="517" t="s">
        <v>2130</v>
      </c>
      <c r="B2518" s="517" t="s">
        <v>2130</v>
      </c>
    </row>
    <row r="2519" spans="1:2" ht="15" hidden="1" x14ac:dyDescent="0.25">
      <c r="A2519" s="517" t="s">
        <v>2131</v>
      </c>
      <c r="B2519" s="517" t="s">
        <v>2131</v>
      </c>
    </row>
    <row r="2520" spans="1:2" ht="15" hidden="1" x14ac:dyDescent="0.25">
      <c r="A2520" s="517" t="s">
        <v>2132</v>
      </c>
      <c r="B2520" s="517" t="s">
        <v>2132</v>
      </c>
    </row>
    <row r="2521" spans="1:2" ht="15" hidden="1" x14ac:dyDescent="0.25">
      <c r="A2521" s="517" t="s">
        <v>2133</v>
      </c>
      <c r="B2521" s="517" t="s">
        <v>2133</v>
      </c>
    </row>
    <row r="2522" spans="1:2" ht="15" hidden="1" x14ac:dyDescent="0.25">
      <c r="A2522" s="517" t="s">
        <v>2134</v>
      </c>
      <c r="B2522" s="517" t="s">
        <v>2134</v>
      </c>
    </row>
    <row r="2523" spans="1:2" ht="15" hidden="1" x14ac:dyDescent="0.25">
      <c r="A2523" s="517" t="s">
        <v>2135</v>
      </c>
      <c r="B2523" s="517" t="s">
        <v>2135</v>
      </c>
    </row>
    <row r="2524" spans="1:2" ht="15" hidden="1" x14ac:dyDescent="0.25">
      <c r="A2524" s="517" t="s">
        <v>2136</v>
      </c>
      <c r="B2524" s="517" t="s">
        <v>2136</v>
      </c>
    </row>
    <row r="2525" spans="1:2" ht="15" hidden="1" x14ac:dyDescent="0.25">
      <c r="A2525" s="517" t="s">
        <v>2137</v>
      </c>
      <c r="B2525" s="517" t="s">
        <v>2137</v>
      </c>
    </row>
    <row r="2526" spans="1:2" ht="15" hidden="1" x14ac:dyDescent="0.25">
      <c r="A2526" s="517" t="s">
        <v>2138</v>
      </c>
      <c r="B2526" s="517" t="s">
        <v>2138</v>
      </c>
    </row>
    <row r="2527" spans="1:2" ht="15" hidden="1" x14ac:dyDescent="0.25">
      <c r="A2527" s="517" t="s">
        <v>2139</v>
      </c>
      <c r="B2527" s="517" t="s">
        <v>2139</v>
      </c>
    </row>
    <row r="2528" spans="1:2" ht="15" hidden="1" x14ac:dyDescent="0.25">
      <c r="A2528" s="517" t="s">
        <v>2140</v>
      </c>
      <c r="B2528" s="517" t="s">
        <v>2140</v>
      </c>
    </row>
    <row r="2529" spans="1:2" ht="15" hidden="1" x14ac:dyDescent="0.25">
      <c r="A2529" s="517" t="s">
        <v>2141</v>
      </c>
      <c r="B2529" s="517" t="s">
        <v>2141</v>
      </c>
    </row>
    <row r="2530" spans="1:2" ht="15" hidden="1" x14ac:dyDescent="0.25">
      <c r="A2530" s="517" t="s">
        <v>2142</v>
      </c>
      <c r="B2530" s="517" t="s">
        <v>2142</v>
      </c>
    </row>
    <row r="2531" spans="1:2" ht="15" hidden="1" x14ac:dyDescent="0.25">
      <c r="A2531" s="517" t="s">
        <v>2143</v>
      </c>
      <c r="B2531" s="517" t="s">
        <v>2144</v>
      </c>
    </row>
    <row r="2532" spans="1:2" ht="15" hidden="1" x14ac:dyDescent="0.25">
      <c r="A2532" s="517" t="s">
        <v>2145</v>
      </c>
      <c r="B2532" s="517" t="s">
        <v>2146</v>
      </c>
    </row>
    <row r="2533" spans="1:2" ht="15" hidden="1" x14ac:dyDescent="0.25">
      <c r="A2533" s="517" t="s">
        <v>2147</v>
      </c>
      <c r="B2533" s="517" t="s">
        <v>2148</v>
      </c>
    </row>
    <row r="2534" spans="1:2" ht="15" hidden="1" x14ac:dyDescent="0.25">
      <c r="A2534" s="517" t="s">
        <v>2149</v>
      </c>
      <c r="B2534" s="517" t="s">
        <v>2150</v>
      </c>
    </row>
    <row r="2535" spans="1:2" ht="15" hidden="1" x14ac:dyDescent="0.25">
      <c r="A2535" s="517" t="s">
        <v>2151</v>
      </c>
      <c r="B2535" s="517" t="s">
        <v>2071</v>
      </c>
    </row>
    <row r="2536" spans="1:2" ht="15" hidden="1" x14ac:dyDescent="0.25">
      <c r="A2536" s="517" t="s">
        <v>2152</v>
      </c>
      <c r="B2536" s="517" t="s">
        <v>2153</v>
      </c>
    </row>
    <row r="2537" spans="1:2" ht="15" hidden="1" x14ac:dyDescent="0.25">
      <c r="A2537" s="517" t="s">
        <v>2154</v>
      </c>
      <c r="B2537" s="517" t="s">
        <v>2155</v>
      </c>
    </row>
    <row r="2538" spans="1:2" ht="15" hidden="1" x14ac:dyDescent="0.25">
      <c r="A2538" s="517" t="s">
        <v>1545</v>
      </c>
      <c r="B2538" s="517" t="s">
        <v>1546</v>
      </c>
    </row>
    <row r="2539" spans="1:2" ht="15" hidden="1" x14ac:dyDescent="0.25">
      <c r="A2539" s="517" t="s">
        <v>2156</v>
      </c>
      <c r="B2539" s="517" t="s">
        <v>2157</v>
      </c>
    </row>
    <row r="2540" spans="1:2" ht="15" hidden="1" x14ac:dyDescent="0.25">
      <c r="A2540" s="517" t="s">
        <v>2158</v>
      </c>
      <c r="B2540" s="517" t="s">
        <v>2159</v>
      </c>
    </row>
    <row r="2541" spans="1:2" ht="15" hidden="1" x14ac:dyDescent="0.25">
      <c r="A2541" s="517" t="s">
        <v>1549</v>
      </c>
      <c r="B2541" s="517" t="s">
        <v>1550</v>
      </c>
    </row>
    <row r="2542" spans="1:2" ht="15" hidden="1" x14ac:dyDescent="0.25">
      <c r="A2542" s="517" t="s">
        <v>2160</v>
      </c>
      <c r="B2542" s="517" t="s">
        <v>2161</v>
      </c>
    </row>
    <row r="2543" spans="1:2" ht="15" hidden="1" x14ac:dyDescent="0.25">
      <c r="A2543" s="517" t="s">
        <v>1552</v>
      </c>
      <c r="B2543" s="517" t="s">
        <v>1553</v>
      </c>
    </row>
    <row r="2544" spans="1:2" ht="15" hidden="1" x14ac:dyDescent="0.25">
      <c r="A2544" s="517" t="s">
        <v>2162</v>
      </c>
      <c r="B2544" s="517" t="s">
        <v>2163</v>
      </c>
    </row>
    <row r="2545" spans="1:2" ht="15" hidden="1" x14ac:dyDescent="0.25">
      <c r="A2545" s="517" t="s">
        <v>2164</v>
      </c>
      <c r="B2545" s="517" t="s">
        <v>2165</v>
      </c>
    </row>
    <row r="2546" spans="1:2" ht="15" hidden="1" x14ac:dyDescent="0.25">
      <c r="A2546" s="517" t="s">
        <v>2166</v>
      </c>
      <c r="B2546" s="517" t="s">
        <v>2167</v>
      </c>
    </row>
    <row r="2547" spans="1:2" ht="15" hidden="1" x14ac:dyDescent="0.25">
      <c r="A2547" s="517" t="s">
        <v>2168</v>
      </c>
      <c r="B2547" s="517" t="s">
        <v>2169</v>
      </c>
    </row>
    <row r="2548" spans="1:2" ht="15" hidden="1" x14ac:dyDescent="0.25">
      <c r="A2548" s="517" t="s">
        <v>1681</v>
      </c>
      <c r="B2548" s="517" t="s">
        <v>1682</v>
      </c>
    </row>
    <row r="2549" spans="1:2" ht="15" hidden="1" x14ac:dyDescent="0.25">
      <c r="A2549" s="517" t="s">
        <v>2170</v>
      </c>
      <c r="B2549" s="517" t="s">
        <v>2171</v>
      </c>
    </row>
    <row r="2550" spans="1:2" ht="15" hidden="1" x14ac:dyDescent="0.25">
      <c r="A2550" s="517" t="s">
        <v>2170</v>
      </c>
      <c r="B2550" s="517" t="s">
        <v>2171</v>
      </c>
    </row>
    <row r="2551" spans="1:2" ht="15" hidden="1" x14ac:dyDescent="0.25">
      <c r="A2551" s="517" t="s">
        <v>2172</v>
      </c>
      <c r="B2551" s="517" t="s">
        <v>2173</v>
      </c>
    </row>
    <row r="2552" spans="1:2" ht="15" hidden="1" x14ac:dyDescent="0.25">
      <c r="A2552" s="517" t="s">
        <v>2174</v>
      </c>
      <c r="B2552" s="517" t="s">
        <v>2175</v>
      </c>
    </row>
    <row r="2553" spans="1:2" ht="15" hidden="1" x14ac:dyDescent="0.25">
      <c r="A2553" s="517" t="s">
        <v>2176</v>
      </c>
      <c r="B2553" s="517" t="s">
        <v>2177</v>
      </c>
    </row>
    <row r="2554" spans="1:2" ht="15" hidden="1" x14ac:dyDescent="0.25">
      <c r="A2554" s="517" t="s">
        <v>2178</v>
      </c>
      <c r="B2554" s="517" t="s">
        <v>2179</v>
      </c>
    </row>
    <row r="2555" spans="1:2" ht="15" hidden="1" x14ac:dyDescent="0.25">
      <c r="A2555" s="517" t="s">
        <v>2180</v>
      </c>
      <c r="B2555" s="517" t="s">
        <v>2181</v>
      </c>
    </row>
    <row r="2556" spans="1:2" ht="15" hidden="1" x14ac:dyDescent="0.25">
      <c r="A2556" s="517" t="s">
        <v>2180</v>
      </c>
      <c r="B2556" s="517" t="s">
        <v>2181</v>
      </c>
    </row>
    <row r="2557" spans="1:2" ht="15" hidden="1" x14ac:dyDescent="0.25">
      <c r="A2557" s="517" t="s">
        <v>2182</v>
      </c>
      <c r="B2557" s="517" t="s">
        <v>2183</v>
      </c>
    </row>
    <row r="2558" spans="1:2" ht="15" hidden="1" x14ac:dyDescent="0.25">
      <c r="A2558" s="517" t="s">
        <v>2184</v>
      </c>
      <c r="B2558" s="517" t="s">
        <v>2185</v>
      </c>
    </row>
    <row r="2559" spans="1:2" ht="15" hidden="1" x14ac:dyDescent="0.25">
      <c r="A2559" s="517" t="s">
        <v>2186</v>
      </c>
      <c r="B2559" s="517" t="s">
        <v>2187</v>
      </c>
    </row>
    <row r="2560" spans="1:2" ht="15" hidden="1" x14ac:dyDescent="0.25">
      <c r="A2560" s="517" t="s">
        <v>2188</v>
      </c>
      <c r="B2560" s="517" t="s">
        <v>2189</v>
      </c>
    </row>
    <row r="2561" spans="1:2" ht="15" hidden="1" x14ac:dyDescent="0.25">
      <c r="A2561" s="517" t="s">
        <v>2190</v>
      </c>
      <c r="B2561" s="517" t="s">
        <v>2191</v>
      </c>
    </row>
    <row r="2562" spans="1:2" ht="15" hidden="1" x14ac:dyDescent="0.25">
      <c r="A2562" s="517" t="s">
        <v>2192</v>
      </c>
      <c r="B2562" s="517" t="s">
        <v>2193</v>
      </c>
    </row>
    <row r="2563" spans="1:2" ht="15" hidden="1" x14ac:dyDescent="0.25">
      <c r="A2563" s="517" t="s">
        <v>2192</v>
      </c>
      <c r="B2563" s="517" t="s">
        <v>2193</v>
      </c>
    </row>
    <row r="2564" spans="1:2" ht="15" hidden="1" x14ac:dyDescent="0.25">
      <c r="A2564" s="517" t="s">
        <v>2194</v>
      </c>
      <c r="B2564" s="517" t="s">
        <v>2195</v>
      </c>
    </row>
    <row r="2565" spans="1:2" ht="15" hidden="1" x14ac:dyDescent="0.25">
      <c r="A2565" s="517" t="s">
        <v>2196</v>
      </c>
      <c r="B2565" s="517" t="s">
        <v>2197</v>
      </c>
    </row>
    <row r="2566" spans="1:2" ht="15" hidden="1" x14ac:dyDescent="0.25">
      <c r="A2566" s="517" t="s">
        <v>2198</v>
      </c>
      <c r="B2566" s="517" t="s">
        <v>2199</v>
      </c>
    </row>
    <row r="2567" spans="1:2" ht="15" hidden="1" x14ac:dyDescent="0.25">
      <c r="A2567" s="517" t="s">
        <v>2200</v>
      </c>
      <c r="B2567" s="517" t="s">
        <v>2201</v>
      </c>
    </row>
    <row r="2568" spans="1:2" ht="15" hidden="1" x14ac:dyDescent="0.25">
      <c r="A2568" s="517" t="s">
        <v>2200</v>
      </c>
      <c r="B2568" s="517" t="s">
        <v>2201</v>
      </c>
    </row>
    <row r="2569" spans="1:2" ht="15" hidden="1" x14ac:dyDescent="0.25">
      <c r="A2569" s="517" t="s">
        <v>2202</v>
      </c>
      <c r="B2569" s="517" t="s">
        <v>2203</v>
      </c>
    </row>
    <row r="2570" spans="1:2" ht="15" hidden="1" x14ac:dyDescent="0.25">
      <c r="A2570" s="517" t="s">
        <v>1615</v>
      </c>
      <c r="B2570" s="517" t="s">
        <v>1616</v>
      </c>
    </row>
    <row r="2571" spans="1:2" ht="15" hidden="1" x14ac:dyDescent="0.25">
      <c r="A2571" s="517" t="s">
        <v>2204</v>
      </c>
      <c r="B2571" s="517" t="s">
        <v>1238</v>
      </c>
    </row>
    <row r="2572" spans="1:2" ht="15" hidden="1" x14ac:dyDescent="0.25">
      <c r="A2572" s="517" t="s">
        <v>2205</v>
      </c>
      <c r="B2572" s="517" t="s">
        <v>2206</v>
      </c>
    </row>
    <row r="2573" spans="1:2" ht="15" hidden="1" x14ac:dyDescent="0.25">
      <c r="A2573" s="517" t="s">
        <v>2207</v>
      </c>
      <c r="B2573" s="517" t="s">
        <v>2208</v>
      </c>
    </row>
    <row r="2574" spans="1:2" ht="15" hidden="1" x14ac:dyDescent="0.25">
      <c r="A2574" s="517" t="s">
        <v>2209</v>
      </c>
      <c r="B2574" s="517" t="s">
        <v>2210</v>
      </c>
    </row>
    <row r="2575" spans="1:2" ht="15" hidden="1" x14ac:dyDescent="0.25">
      <c r="A2575" s="517" t="s">
        <v>1713</v>
      </c>
      <c r="B2575" s="517" t="s">
        <v>1714</v>
      </c>
    </row>
    <row r="2576" spans="1:2" ht="15" hidden="1" x14ac:dyDescent="0.25">
      <c r="A2576" s="517" t="s">
        <v>2211</v>
      </c>
      <c r="B2576" s="517" t="s">
        <v>2212</v>
      </c>
    </row>
    <row r="2577" spans="1:2" ht="15" hidden="1" x14ac:dyDescent="0.25">
      <c r="A2577" s="517" t="s">
        <v>2213</v>
      </c>
      <c r="B2577" s="517" t="s">
        <v>2214</v>
      </c>
    </row>
    <row r="2578" spans="1:2" ht="15" hidden="1" x14ac:dyDescent="0.25">
      <c r="A2578" s="517" t="s">
        <v>220</v>
      </c>
      <c r="B2578" s="517" t="s">
        <v>321</v>
      </c>
    </row>
    <row r="2579" spans="1:2" ht="15" hidden="1" x14ac:dyDescent="0.25">
      <c r="A2579" s="517" t="s">
        <v>220</v>
      </c>
      <c r="B2579" s="517" t="s">
        <v>321</v>
      </c>
    </row>
    <row r="2580" spans="1:2" ht="15" hidden="1" x14ac:dyDescent="0.25">
      <c r="A2580" s="517" t="s">
        <v>220</v>
      </c>
      <c r="B2580" s="517" t="s">
        <v>321</v>
      </c>
    </row>
    <row r="2581" spans="1:2" ht="15" hidden="1" x14ac:dyDescent="0.25">
      <c r="A2581" s="517" t="s">
        <v>220</v>
      </c>
      <c r="B2581" s="517" t="s">
        <v>321</v>
      </c>
    </row>
    <row r="2582" spans="1:2" ht="15" hidden="1" x14ac:dyDescent="0.25">
      <c r="A2582" s="517" t="s">
        <v>220</v>
      </c>
      <c r="B2582" s="517" t="s">
        <v>321</v>
      </c>
    </row>
    <row r="2583" spans="1:2" ht="15" hidden="1" x14ac:dyDescent="0.25">
      <c r="A2583" s="517" t="s">
        <v>220</v>
      </c>
      <c r="B2583" s="517" t="s">
        <v>321</v>
      </c>
    </row>
    <row r="2584" spans="1:2" ht="15" hidden="1" x14ac:dyDescent="0.25">
      <c r="A2584" s="517" t="s">
        <v>220</v>
      </c>
      <c r="B2584" s="517" t="s">
        <v>321</v>
      </c>
    </row>
    <row r="2585" spans="1:2" ht="15" hidden="1" x14ac:dyDescent="0.25">
      <c r="A2585" s="517" t="s">
        <v>191</v>
      </c>
      <c r="B2585" s="517" t="s">
        <v>323</v>
      </c>
    </row>
    <row r="2586" spans="1:2" ht="15" hidden="1" x14ac:dyDescent="0.25">
      <c r="A2586" s="517" t="s">
        <v>191</v>
      </c>
      <c r="B2586" s="517" t="s">
        <v>323</v>
      </c>
    </row>
    <row r="2587" spans="1:2" ht="15" hidden="1" x14ac:dyDescent="0.25">
      <c r="A2587" s="517" t="s">
        <v>191</v>
      </c>
      <c r="B2587" s="517" t="s">
        <v>323</v>
      </c>
    </row>
    <row r="2588" spans="1:2" ht="15" hidden="1" x14ac:dyDescent="0.25">
      <c r="A2588" s="517" t="s">
        <v>407</v>
      </c>
      <c r="B2588" s="517" t="s">
        <v>408</v>
      </c>
    </row>
    <row r="2589" spans="1:2" ht="15" hidden="1" x14ac:dyDescent="0.25">
      <c r="A2589" s="517" t="s">
        <v>1631</v>
      </c>
      <c r="B2589" s="517" t="s">
        <v>1632</v>
      </c>
    </row>
    <row r="2590" spans="1:2" ht="15" hidden="1" x14ac:dyDescent="0.25">
      <c r="A2590" s="517" t="s">
        <v>1467</v>
      </c>
      <c r="B2590" s="517" t="s">
        <v>1468</v>
      </c>
    </row>
    <row r="2591" spans="1:2" ht="15" hidden="1" x14ac:dyDescent="0.25">
      <c r="A2591" s="517" t="s">
        <v>1467</v>
      </c>
      <c r="B2591" s="517" t="s">
        <v>1468</v>
      </c>
    </row>
    <row r="2592" spans="1:2" ht="15" hidden="1" x14ac:dyDescent="0.25">
      <c r="A2592" s="518" t="s">
        <v>1467</v>
      </c>
      <c r="B2592" s="518" t="s">
        <v>1468</v>
      </c>
    </row>
    <row r="2593" spans="1:2" ht="15" hidden="1" x14ac:dyDescent="0.25">
      <c r="A2593" s="517" t="s">
        <v>1467</v>
      </c>
      <c r="B2593" s="517" t="s">
        <v>1468</v>
      </c>
    </row>
    <row r="2594" spans="1:2" ht="15" hidden="1" x14ac:dyDescent="0.25">
      <c r="A2594" s="517" t="s">
        <v>1467</v>
      </c>
      <c r="B2594" s="517" t="s">
        <v>1468</v>
      </c>
    </row>
    <row r="2595" spans="1:2" ht="15" hidden="1" x14ac:dyDescent="0.25">
      <c r="A2595" s="517" t="s">
        <v>194</v>
      </c>
      <c r="B2595" s="517" t="s">
        <v>327</v>
      </c>
    </row>
    <row r="2596" spans="1:2" ht="15" hidden="1" x14ac:dyDescent="0.25">
      <c r="A2596" s="517" t="s">
        <v>194</v>
      </c>
      <c r="B2596" s="517" t="s">
        <v>327</v>
      </c>
    </row>
    <row r="2597" spans="1:2" ht="15" hidden="1" x14ac:dyDescent="0.25">
      <c r="A2597" s="517" t="s">
        <v>194</v>
      </c>
      <c r="B2597" s="517" t="s">
        <v>327</v>
      </c>
    </row>
    <row r="2598" spans="1:2" ht="15" hidden="1" x14ac:dyDescent="0.25">
      <c r="A2598" s="517" t="s">
        <v>194</v>
      </c>
      <c r="B2598" s="517" t="s">
        <v>327</v>
      </c>
    </row>
    <row r="2599" spans="1:2" ht="15" hidden="1" x14ac:dyDescent="0.25">
      <c r="A2599" s="517" t="s">
        <v>194</v>
      </c>
      <c r="B2599" s="517" t="s">
        <v>327</v>
      </c>
    </row>
    <row r="2600" spans="1:2" ht="15" hidden="1" x14ac:dyDescent="0.25">
      <c r="A2600" s="517" t="s">
        <v>194</v>
      </c>
      <c r="B2600" s="517" t="s">
        <v>327</v>
      </c>
    </row>
    <row r="2601" spans="1:2" ht="15" hidden="1" x14ac:dyDescent="0.25">
      <c r="A2601" s="517" t="s">
        <v>194</v>
      </c>
      <c r="B2601" s="517" t="s">
        <v>327</v>
      </c>
    </row>
    <row r="2602" spans="1:2" ht="15" hidden="1" x14ac:dyDescent="0.25">
      <c r="A2602" s="517" t="s">
        <v>194</v>
      </c>
      <c r="B2602" s="517" t="s">
        <v>327</v>
      </c>
    </row>
    <row r="2603" spans="1:2" ht="15" hidden="1" x14ac:dyDescent="0.25">
      <c r="A2603" s="517" t="s">
        <v>194</v>
      </c>
      <c r="B2603" s="517" t="s">
        <v>327</v>
      </c>
    </row>
    <row r="2604" spans="1:2" ht="15" hidden="1" x14ac:dyDescent="0.25">
      <c r="A2604" s="517" t="s">
        <v>194</v>
      </c>
      <c r="B2604" s="517" t="s">
        <v>327</v>
      </c>
    </row>
    <row r="2605" spans="1:2" ht="15" hidden="1" x14ac:dyDescent="0.25">
      <c r="A2605" s="517" t="s">
        <v>194</v>
      </c>
      <c r="B2605" s="517" t="s">
        <v>327</v>
      </c>
    </row>
    <row r="2606" spans="1:2" ht="15" hidden="1" x14ac:dyDescent="0.25">
      <c r="A2606" s="517" t="s">
        <v>194</v>
      </c>
      <c r="B2606" s="517" t="s">
        <v>327</v>
      </c>
    </row>
    <row r="2607" spans="1:2" ht="15" hidden="1" x14ac:dyDescent="0.25">
      <c r="A2607" s="517" t="s">
        <v>222</v>
      </c>
      <c r="B2607" s="517" t="s">
        <v>328</v>
      </c>
    </row>
    <row r="2608" spans="1:2" ht="15" hidden="1" x14ac:dyDescent="0.25">
      <c r="A2608" s="517" t="s">
        <v>222</v>
      </c>
      <c r="B2608" s="517" t="s">
        <v>328</v>
      </c>
    </row>
    <row r="2609" spans="1:2" ht="15" hidden="1" x14ac:dyDescent="0.25">
      <c r="A2609" s="517" t="s">
        <v>222</v>
      </c>
      <c r="B2609" s="517" t="s">
        <v>328</v>
      </c>
    </row>
    <row r="2610" spans="1:2" ht="15" hidden="1" x14ac:dyDescent="0.25">
      <c r="A2610" s="517" t="s">
        <v>222</v>
      </c>
      <c r="B2610" s="517" t="s">
        <v>328</v>
      </c>
    </row>
    <row r="2611" spans="1:2" ht="15" hidden="1" x14ac:dyDescent="0.25">
      <c r="A2611" s="517" t="s">
        <v>195</v>
      </c>
      <c r="B2611" s="517" t="s">
        <v>329</v>
      </c>
    </row>
    <row r="2612" spans="1:2" ht="15" hidden="1" x14ac:dyDescent="0.25">
      <c r="A2612" s="517" t="s">
        <v>196</v>
      </c>
      <c r="B2612" s="517" t="s">
        <v>330</v>
      </c>
    </row>
    <row r="2613" spans="1:2" ht="15" hidden="1" x14ac:dyDescent="0.25">
      <c r="A2613" s="517" t="s">
        <v>196</v>
      </c>
      <c r="B2613" s="517" t="s">
        <v>330</v>
      </c>
    </row>
    <row r="2614" spans="1:2" ht="15" hidden="1" x14ac:dyDescent="0.25">
      <c r="A2614" s="517" t="s">
        <v>196</v>
      </c>
      <c r="B2614" s="517" t="s">
        <v>330</v>
      </c>
    </row>
    <row r="2615" spans="1:2" ht="15" hidden="1" x14ac:dyDescent="0.25">
      <c r="A2615" s="517" t="s">
        <v>196</v>
      </c>
      <c r="B2615" s="517" t="s">
        <v>330</v>
      </c>
    </row>
    <row r="2616" spans="1:2" ht="15" hidden="1" x14ac:dyDescent="0.25">
      <c r="A2616" s="517" t="s">
        <v>197</v>
      </c>
      <c r="B2616" s="517" t="s">
        <v>331</v>
      </c>
    </row>
    <row r="2617" spans="1:2" ht="15" hidden="1" x14ac:dyDescent="0.25">
      <c r="A2617" s="517" t="s">
        <v>197</v>
      </c>
      <c r="B2617" s="517" t="s">
        <v>331</v>
      </c>
    </row>
    <row r="2618" spans="1:2" ht="15" hidden="1" x14ac:dyDescent="0.25">
      <c r="A2618" s="517" t="s">
        <v>197</v>
      </c>
      <c r="B2618" s="517" t="s">
        <v>331</v>
      </c>
    </row>
    <row r="2619" spans="1:2" ht="15" hidden="1" x14ac:dyDescent="0.25">
      <c r="A2619" s="517" t="s">
        <v>197</v>
      </c>
      <c r="B2619" s="517" t="s">
        <v>331</v>
      </c>
    </row>
    <row r="2620" spans="1:2" ht="15" hidden="1" x14ac:dyDescent="0.25">
      <c r="A2620" s="517" t="s">
        <v>197</v>
      </c>
      <c r="B2620" s="517" t="s">
        <v>331</v>
      </c>
    </row>
    <row r="2621" spans="1:2" ht="15" hidden="1" x14ac:dyDescent="0.25">
      <c r="A2621" s="517" t="s">
        <v>197</v>
      </c>
      <c r="B2621" s="517" t="s">
        <v>331</v>
      </c>
    </row>
    <row r="2622" spans="1:2" ht="15" hidden="1" x14ac:dyDescent="0.25">
      <c r="A2622" s="517" t="s">
        <v>197</v>
      </c>
      <c r="B2622" s="517" t="s">
        <v>331</v>
      </c>
    </row>
    <row r="2623" spans="1:2" ht="15" hidden="1" x14ac:dyDescent="0.25">
      <c r="A2623" s="517" t="s">
        <v>197</v>
      </c>
      <c r="B2623" s="517" t="s">
        <v>331</v>
      </c>
    </row>
    <row r="2624" spans="1:2" ht="15" hidden="1" x14ac:dyDescent="0.25">
      <c r="A2624" s="517" t="s">
        <v>197</v>
      </c>
      <c r="B2624" s="517" t="s">
        <v>331</v>
      </c>
    </row>
    <row r="2625" spans="1:2" ht="15" hidden="1" x14ac:dyDescent="0.25">
      <c r="A2625" s="517" t="s">
        <v>197</v>
      </c>
      <c r="B2625" s="517" t="s">
        <v>331</v>
      </c>
    </row>
    <row r="2626" spans="1:2" ht="15" hidden="1" x14ac:dyDescent="0.25">
      <c r="A2626" s="517" t="s">
        <v>197</v>
      </c>
      <c r="B2626" s="517" t="s">
        <v>331</v>
      </c>
    </row>
    <row r="2627" spans="1:2" ht="15" hidden="1" x14ac:dyDescent="0.25">
      <c r="A2627" s="517" t="s">
        <v>197</v>
      </c>
      <c r="B2627" s="517" t="s">
        <v>331</v>
      </c>
    </row>
    <row r="2628" spans="1:2" ht="15" hidden="1" x14ac:dyDescent="0.25">
      <c r="A2628" s="517" t="s">
        <v>197</v>
      </c>
      <c r="B2628" s="517" t="s">
        <v>331</v>
      </c>
    </row>
    <row r="2629" spans="1:2" ht="15" hidden="1" x14ac:dyDescent="0.25">
      <c r="A2629" s="517" t="s">
        <v>197</v>
      </c>
      <c r="B2629" s="517" t="s">
        <v>331</v>
      </c>
    </row>
    <row r="2630" spans="1:2" ht="15" hidden="1" x14ac:dyDescent="0.25">
      <c r="A2630" s="517" t="s">
        <v>197</v>
      </c>
      <c r="B2630" s="517" t="s">
        <v>331</v>
      </c>
    </row>
    <row r="2631" spans="1:2" ht="15" hidden="1" x14ac:dyDescent="0.25">
      <c r="A2631" s="517" t="s">
        <v>197</v>
      </c>
      <c r="B2631" s="517" t="s">
        <v>331</v>
      </c>
    </row>
    <row r="2632" spans="1:2" ht="15" hidden="1" x14ac:dyDescent="0.25">
      <c r="A2632" s="517" t="s">
        <v>197</v>
      </c>
      <c r="B2632" s="517" t="s">
        <v>331</v>
      </c>
    </row>
    <row r="2633" spans="1:2" ht="15" hidden="1" x14ac:dyDescent="0.25">
      <c r="A2633" s="517" t="s">
        <v>197</v>
      </c>
      <c r="B2633" s="517" t="s">
        <v>331</v>
      </c>
    </row>
    <row r="2634" spans="1:2" ht="15" hidden="1" x14ac:dyDescent="0.25">
      <c r="A2634" s="517" t="s">
        <v>197</v>
      </c>
      <c r="B2634" s="517" t="s">
        <v>331</v>
      </c>
    </row>
    <row r="2635" spans="1:2" ht="15" hidden="1" x14ac:dyDescent="0.25">
      <c r="A2635" s="517" t="s">
        <v>197</v>
      </c>
      <c r="B2635" s="517" t="s">
        <v>331</v>
      </c>
    </row>
    <row r="2636" spans="1:2" ht="15" hidden="1" x14ac:dyDescent="0.25">
      <c r="A2636" s="517" t="s">
        <v>197</v>
      </c>
      <c r="B2636" s="517" t="s">
        <v>331</v>
      </c>
    </row>
    <row r="2637" spans="1:2" ht="15" hidden="1" x14ac:dyDescent="0.25">
      <c r="A2637" s="517" t="s">
        <v>197</v>
      </c>
      <c r="B2637" s="517" t="s">
        <v>331</v>
      </c>
    </row>
    <row r="2638" spans="1:2" ht="15" hidden="1" x14ac:dyDescent="0.25">
      <c r="A2638" s="517" t="s">
        <v>197</v>
      </c>
      <c r="B2638" s="517" t="s">
        <v>331</v>
      </c>
    </row>
    <row r="2639" spans="1:2" ht="15" hidden="1" x14ac:dyDescent="0.25">
      <c r="A2639" s="517" t="s">
        <v>197</v>
      </c>
      <c r="B2639" s="517" t="s">
        <v>331</v>
      </c>
    </row>
    <row r="2640" spans="1:2" ht="15" hidden="1" x14ac:dyDescent="0.25">
      <c r="A2640" s="517" t="s">
        <v>197</v>
      </c>
      <c r="B2640" s="517" t="s">
        <v>331</v>
      </c>
    </row>
    <row r="2641" spans="1:2" ht="15" hidden="1" x14ac:dyDescent="0.25">
      <c r="A2641" s="517" t="s">
        <v>197</v>
      </c>
      <c r="B2641" s="517" t="s">
        <v>331</v>
      </c>
    </row>
    <row r="2642" spans="1:2" ht="15" hidden="1" x14ac:dyDescent="0.25">
      <c r="A2642" s="517" t="s">
        <v>199</v>
      </c>
      <c r="B2642" s="517" t="s">
        <v>334</v>
      </c>
    </row>
    <row r="2643" spans="1:2" ht="15" hidden="1" x14ac:dyDescent="0.25">
      <c r="A2643" s="517" t="s">
        <v>199</v>
      </c>
      <c r="B2643" s="517" t="s">
        <v>334</v>
      </c>
    </row>
    <row r="2644" spans="1:2" ht="15" hidden="1" x14ac:dyDescent="0.25">
      <c r="A2644" s="517" t="s">
        <v>199</v>
      </c>
      <c r="B2644" s="517" t="s">
        <v>334</v>
      </c>
    </row>
    <row r="2645" spans="1:2" ht="15" hidden="1" x14ac:dyDescent="0.25">
      <c r="A2645" s="517" t="s">
        <v>199</v>
      </c>
      <c r="B2645" s="517" t="s">
        <v>334</v>
      </c>
    </row>
    <row r="2646" spans="1:2" ht="15" hidden="1" x14ac:dyDescent="0.25">
      <c r="A2646" s="517" t="s">
        <v>199</v>
      </c>
      <c r="B2646" s="517" t="s">
        <v>334</v>
      </c>
    </row>
    <row r="2647" spans="1:2" ht="15" hidden="1" x14ac:dyDescent="0.25">
      <c r="A2647" s="517" t="s">
        <v>1471</v>
      </c>
      <c r="B2647" s="517" t="s">
        <v>1472</v>
      </c>
    </row>
    <row r="2648" spans="1:2" ht="15" hidden="1" x14ac:dyDescent="0.25">
      <c r="A2648" s="517" t="s">
        <v>200</v>
      </c>
      <c r="B2648" s="517" t="s">
        <v>335</v>
      </c>
    </row>
    <row r="2649" spans="1:2" ht="15" hidden="1" x14ac:dyDescent="0.25">
      <c r="A2649" s="517" t="s">
        <v>200</v>
      </c>
      <c r="B2649" s="517" t="s">
        <v>335</v>
      </c>
    </row>
    <row r="2650" spans="1:2" ht="15" hidden="1" x14ac:dyDescent="0.25">
      <c r="A2650" s="517" t="s">
        <v>200</v>
      </c>
      <c r="B2650" s="517" t="s">
        <v>335</v>
      </c>
    </row>
    <row r="2651" spans="1:2" ht="15" hidden="1" x14ac:dyDescent="0.25">
      <c r="A2651" s="517" t="s">
        <v>200</v>
      </c>
      <c r="B2651" s="517" t="s">
        <v>335</v>
      </c>
    </row>
    <row r="2652" spans="1:2" ht="15" hidden="1" x14ac:dyDescent="0.25">
      <c r="A2652" s="517" t="s">
        <v>1281</v>
      </c>
      <c r="B2652" s="517" t="s">
        <v>1282</v>
      </c>
    </row>
    <row r="2653" spans="1:2" ht="15" hidden="1" x14ac:dyDescent="0.25">
      <c r="A2653" s="517" t="s">
        <v>1281</v>
      </c>
      <c r="B2653" s="517" t="s">
        <v>1282</v>
      </c>
    </row>
    <row r="2654" spans="1:2" ht="15" hidden="1" x14ac:dyDescent="0.25">
      <c r="A2654" s="517" t="s">
        <v>1281</v>
      </c>
      <c r="B2654" s="517" t="s">
        <v>1282</v>
      </c>
    </row>
    <row r="2655" spans="1:2" ht="15" hidden="1" x14ac:dyDescent="0.25">
      <c r="A2655" s="517" t="s">
        <v>1281</v>
      </c>
      <c r="B2655" s="517" t="s">
        <v>1282</v>
      </c>
    </row>
    <row r="2656" spans="1:2" ht="15" hidden="1" x14ac:dyDescent="0.25">
      <c r="A2656" s="517" t="s">
        <v>1281</v>
      </c>
      <c r="B2656" s="517" t="s">
        <v>1282</v>
      </c>
    </row>
    <row r="2657" spans="1:2" ht="15" hidden="1" x14ac:dyDescent="0.25">
      <c r="A2657" s="517" t="s">
        <v>1281</v>
      </c>
      <c r="B2657" s="517" t="s">
        <v>1282</v>
      </c>
    </row>
    <row r="2658" spans="1:2" ht="15" hidden="1" x14ac:dyDescent="0.25">
      <c r="A2658" s="517" t="s">
        <v>1281</v>
      </c>
      <c r="B2658" s="517" t="s">
        <v>1282</v>
      </c>
    </row>
    <row r="2659" spans="1:2" ht="15" hidden="1" x14ac:dyDescent="0.25">
      <c r="A2659" s="517" t="s">
        <v>1281</v>
      </c>
      <c r="B2659" s="517" t="s">
        <v>1282</v>
      </c>
    </row>
    <row r="2660" spans="1:2" ht="15" hidden="1" x14ac:dyDescent="0.25">
      <c r="A2660" s="517" t="s">
        <v>2215</v>
      </c>
      <c r="B2660" s="517" t="s">
        <v>2215</v>
      </c>
    </row>
    <row r="2661" spans="1:2" ht="15" hidden="1" x14ac:dyDescent="0.25">
      <c r="A2661" s="517" t="s">
        <v>2216</v>
      </c>
      <c r="B2661" s="517" t="s">
        <v>2216</v>
      </c>
    </row>
    <row r="2662" spans="1:2" ht="15" hidden="1" x14ac:dyDescent="0.25">
      <c r="A2662" s="517" t="s">
        <v>2217</v>
      </c>
      <c r="B2662" s="517" t="s">
        <v>2217</v>
      </c>
    </row>
    <row r="2663" spans="1:2" ht="15" hidden="1" x14ac:dyDescent="0.25">
      <c r="A2663" s="517" t="s">
        <v>2218</v>
      </c>
      <c r="B2663" s="517" t="s">
        <v>2218</v>
      </c>
    </row>
    <row r="2664" spans="1:2" ht="15" hidden="1" x14ac:dyDescent="0.25">
      <c r="A2664" s="517" t="s">
        <v>2219</v>
      </c>
      <c r="B2664" s="517" t="s">
        <v>2219</v>
      </c>
    </row>
    <row r="2665" spans="1:2" ht="15" hidden="1" x14ac:dyDescent="0.25">
      <c r="A2665" s="517" t="s">
        <v>2220</v>
      </c>
      <c r="B2665" s="517" t="s">
        <v>2220</v>
      </c>
    </row>
    <row r="2666" spans="1:2" ht="15" hidden="1" x14ac:dyDescent="0.25">
      <c r="A2666" s="517" t="s">
        <v>2221</v>
      </c>
      <c r="B2666" s="517" t="s">
        <v>2221</v>
      </c>
    </row>
    <row r="2667" spans="1:2" ht="15" hidden="1" x14ac:dyDescent="0.25">
      <c r="A2667" s="517" t="s">
        <v>2222</v>
      </c>
      <c r="B2667" s="517" t="s">
        <v>2222</v>
      </c>
    </row>
    <row r="2668" spans="1:2" ht="15" hidden="1" x14ac:dyDescent="0.25">
      <c r="A2668" s="517" t="s">
        <v>2222</v>
      </c>
      <c r="B2668" s="517" t="s">
        <v>2222</v>
      </c>
    </row>
    <row r="2669" spans="1:2" ht="15" hidden="1" x14ac:dyDescent="0.25">
      <c r="A2669" s="517" t="s">
        <v>2223</v>
      </c>
      <c r="B2669" s="517" t="s">
        <v>2223</v>
      </c>
    </row>
    <row r="2670" spans="1:2" ht="15" hidden="1" x14ac:dyDescent="0.25">
      <c r="A2670" s="517" t="s">
        <v>2224</v>
      </c>
      <c r="B2670" s="517" t="s">
        <v>2224</v>
      </c>
    </row>
    <row r="2671" spans="1:2" ht="15" hidden="1" x14ac:dyDescent="0.25">
      <c r="A2671" s="517" t="s">
        <v>2225</v>
      </c>
      <c r="B2671" s="517" t="s">
        <v>2225</v>
      </c>
    </row>
    <row r="2672" spans="1:2" ht="15" hidden="1" x14ac:dyDescent="0.25">
      <c r="A2672" s="517" t="s">
        <v>2226</v>
      </c>
      <c r="B2672" s="517" t="s">
        <v>2226</v>
      </c>
    </row>
    <row r="2673" spans="1:2" ht="15" hidden="1" x14ac:dyDescent="0.25">
      <c r="A2673" s="517" t="s">
        <v>2227</v>
      </c>
      <c r="B2673" s="517" t="s">
        <v>2227</v>
      </c>
    </row>
    <row r="2674" spans="1:2" ht="15" hidden="1" x14ac:dyDescent="0.25">
      <c r="A2674" s="517" t="s">
        <v>2228</v>
      </c>
      <c r="B2674" s="517" t="s">
        <v>2228</v>
      </c>
    </row>
    <row r="2675" spans="1:2" ht="15" hidden="1" x14ac:dyDescent="0.25">
      <c r="A2675" s="517" t="s">
        <v>2229</v>
      </c>
      <c r="B2675" s="517" t="s">
        <v>2229</v>
      </c>
    </row>
    <row r="2676" spans="1:2" ht="15" hidden="1" x14ac:dyDescent="0.25">
      <c r="A2676" s="517" t="s">
        <v>2230</v>
      </c>
      <c r="B2676" s="517" t="s">
        <v>2230</v>
      </c>
    </row>
    <row r="2677" spans="1:2" ht="15" hidden="1" x14ac:dyDescent="0.25">
      <c r="A2677" s="517" t="s">
        <v>2231</v>
      </c>
      <c r="B2677" s="517" t="s">
        <v>2231</v>
      </c>
    </row>
    <row r="2678" spans="1:2" ht="15" hidden="1" x14ac:dyDescent="0.25">
      <c r="A2678" s="517" t="s">
        <v>2232</v>
      </c>
      <c r="B2678" s="517" t="s">
        <v>2232</v>
      </c>
    </row>
    <row r="2679" spans="1:2" ht="15" hidden="1" x14ac:dyDescent="0.25">
      <c r="A2679" s="517" t="s">
        <v>2233</v>
      </c>
      <c r="B2679" s="517" t="s">
        <v>2233</v>
      </c>
    </row>
    <row r="2680" spans="1:2" ht="15" hidden="1" x14ac:dyDescent="0.25">
      <c r="A2680" s="517" t="s">
        <v>2234</v>
      </c>
      <c r="B2680" s="517" t="s">
        <v>2234</v>
      </c>
    </row>
    <row r="2681" spans="1:2" ht="15" hidden="1" x14ac:dyDescent="0.25">
      <c r="A2681" s="517" t="s">
        <v>2235</v>
      </c>
      <c r="B2681" s="517" t="s">
        <v>2235</v>
      </c>
    </row>
    <row r="2682" spans="1:2" ht="15" hidden="1" x14ac:dyDescent="0.25">
      <c r="A2682" s="517" t="s">
        <v>2236</v>
      </c>
      <c r="B2682" s="517" t="s">
        <v>2236</v>
      </c>
    </row>
    <row r="2683" spans="1:2" ht="15" hidden="1" x14ac:dyDescent="0.25">
      <c r="A2683" s="517" t="s">
        <v>2237</v>
      </c>
      <c r="B2683" s="517" t="s">
        <v>2237</v>
      </c>
    </row>
    <row r="2684" spans="1:2" ht="15" hidden="1" x14ac:dyDescent="0.25">
      <c r="A2684" s="517" t="s">
        <v>2238</v>
      </c>
      <c r="B2684" s="517" t="s">
        <v>2238</v>
      </c>
    </row>
    <row r="2685" spans="1:2" ht="15" hidden="1" x14ac:dyDescent="0.25">
      <c r="A2685" s="517" t="s">
        <v>2239</v>
      </c>
      <c r="B2685" s="517" t="s">
        <v>2239</v>
      </c>
    </row>
    <row r="2686" spans="1:2" ht="15" hidden="1" x14ac:dyDescent="0.25">
      <c r="A2686" s="517" t="s">
        <v>2240</v>
      </c>
      <c r="B2686" s="517" t="s">
        <v>2240</v>
      </c>
    </row>
    <row r="2687" spans="1:2" ht="15" hidden="1" x14ac:dyDescent="0.25">
      <c r="A2687" s="517" t="s">
        <v>2241</v>
      </c>
      <c r="B2687" s="517" t="s">
        <v>2241</v>
      </c>
    </row>
    <row r="2688" spans="1:2" ht="15" hidden="1" x14ac:dyDescent="0.25">
      <c r="A2688" s="517" t="s">
        <v>2242</v>
      </c>
      <c r="B2688" s="517" t="s">
        <v>2242</v>
      </c>
    </row>
    <row r="2689" spans="1:2" ht="15" hidden="1" x14ac:dyDescent="0.25">
      <c r="A2689" s="517" t="s">
        <v>2243</v>
      </c>
      <c r="B2689" s="517" t="s">
        <v>2243</v>
      </c>
    </row>
    <row r="2690" spans="1:2" ht="15" hidden="1" x14ac:dyDescent="0.25">
      <c r="A2690" s="517" t="s">
        <v>2244</v>
      </c>
      <c r="B2690" s="517" t="s">
        <v>2244</v>
      </c>
    </row>
    <row r="2691" spans="1:2" ht="15" hidden="1" x14ac:dyDescent="0.25">
      <c r="A2691" s="517" t="s">
        <v>2245</v>
      </c>
      <c r="B2691" s="517" t="s">
        <v>2245</v>
      </c>
    </row>
    <row r="2692" spans="1:2" ht="15" hidden="1" x14ac:dyDescent="0.25">
      <c r="A2692" s="517" t="s">
        <v>2245</v>
      </c>
      <c r="B2692" s="517" t="s">
        <v>2245</v>
      </c>
    </row>
    <row r="2693" spans="1:2" ht="15" hidden="1" x14ac:dyDescent="0.25">
      <c r="A2693" s="517" t="s">
        <v>2246</v>
      </c>
      <c r="B2693" s="517" t="s">
        <v>2246</v>
      </c>
    </row>
    <row r="2694" spans="1:2" ht="15" hidden="1" x14ac:dyDescent="0.25">
      <c r="A2694" s="517" t="s">
        <v>2247</v>
      </c>
      <c r="B2694" s="517" t="s">
        <v>2247</v>
      </c>
    </row>
    <row r="2695" spans="1:2" ht="15" hidden="1" x14ac:dyDescent="0.25">
      <c r="A2695" s="517" t="s">
        <v>2248</v>
      </c>
      <c r="B2695" s="517" t="s">
        <v>2248</v>
      </c>
    </row>
    <row r="2696" spans="1:2" ht="15" hidden="1" x14ac:dyDescent="0.25">
      <c r="A2696" s="517" t="s">
        <v>2249</v>
      </c>
      <c r="B2696" s="517" t="s">
        <v>2249</v>
      </c>
    </row>
    <row r="2697" spans="1:2" ht="15" hidden="1" x14ac:dyDescent="0.25">
      <c r="A2697" s="517" t="s">
        <v>2250</v>
      </c>
      <c r="B2697" s="517" t="s">
        <v>2250</v>
      </c>
    </row>
    <row r="2698" spans="1:2" ht="15" hidden="1" x14ac:dyDescent="0.25">
      <c r="A2698" s="517" t="s">
        <v>2251</v>
      </c>
      <c r="B2698" s="517" t="s">
        <v>2251</v>
      </c>
    </row>
    <row r="2699" spans="1:2" ht="15" hidden="1" x14ac:dyDescent="0.25">
      <c r="A2699" s="517" t="s">
        <v>2252</v>
      </c>
      <c r="B2699" s="517" t="s">
        <v>2252</v>
      </c>
    </row>
    <row r="2700" spans="1:2" ht="15" hidden="1" x14ac:dyDescent="0.25">
      <c r="A2700" s="517" t="s">
        <v>2253</v>
      </c>
      <c r="B2700" s="517" t="s">
        <v>2253</v>
      </c>
    </row>
    <row r="2701" spans="1:2" ht="15" hidden="1" x14ac:dyDescent="0.25">
      <c r="A2701" s="517" t="s">
        <v>2253</v>
      </c>
      <c r="B2701" s="517" t="s">
        <v>2253</v>
      </c>
    </row>
    <row r="2702" spans="1:2" ht="15" hidden="1" x14ac:dyDescent="0.25">
      <c r="A2702" s="517" t="s">
        <v>2254</v>
      </c>
      <c r="B2702" s="517" t="s">
        <v>2254</v>
      </c>
    </row>
    <row r="2703" spans="1:2" ht="15" hidden="1" x14ac:dyDescent="0.25">
      <c r="A2703" s="517" t="s">
        <v>2254</v>
      </c>
      <c r="B2703" s="517" t="s">
        <v>2254</v>
      </c>
    </row>
    <row r="2704" spans="1:2" ht="15" hidden="1" x14ac:dyDescent="0.25">
      <c r="A2704" s="517" t="s">
        <v>2255</v>
      </c>
      <c r="B2704" s="517" t="s">
        <v>2255</v>
      </c>
    </row>
    <row r="2705" spans="1:2" ht="15" hidden="1" x14ac:dyDescent="0.25">
      <c r="A2705" s="517" t="s">
        <v>2255</v>
      </c>
      <c r="B2705" s="517" t="s">
        <v>2255</v>
      </c>
    </row>
    <row r="2706" spans="1:2" ht="15" hidden="1" x14ac:dyDescent="0.25">
      <c r="A2706" s="517" t="s">
        <v>2256</v>
      </c>
      <c r="B2706" s="517" t="s">
        <v>2256</v>
      </c>
    </row>
    <row r="2707" spans="1:2" ht="15" hidden="1" x14ac:dyDescent="0.25">
      <c r="A2707" s="517" t="s">
        <v>2257</v>
      </c>
      <c r="B2707" s="517" t="s">
        <v>2257</v>
      </c>
    </row>
    <row r="2708" spans="1:2" ht="15" hidden="1" x14ac:dyDescent="0.25">
      <c r="A2708" s="517" t="s">
        <v>2258</v>
      </c>
      <c r="B2708" s="517" t="s">
        <v>2258</v>
      </c>
    </row>
    <row r="2709" spans="1:2" ht="15" hidden="1" x14ac:dyDescent="0.25">
      <c r="A2709" s="517" t="s">
        <v>2259</v>
      </c>
      <c r="B2709" s="517" t="s">
        <v>2259</v>
      </c>
    </row>
    <row r="2710" spans="1:2" ht="15" hidden="1" x14ac:dyDescent="0.25">
      <c r="A2710" s="517" t="s">
        <v>2260</v>
      </c>
      <c r="B2710" s="517" t="s">
        <v>2260</v>
      </c>
    </row>
    <row r="2711" spans="1:2" ht="15" hidden="1" x14ac:dyDescent="0.25">
      <c r="A2711" s="517" t="s">
        <v>2261</v>
      </c>
      <c r="B2711" s="517" t="s">
        <v>2261</v>
      </c>
    </row>
    <row r="2712" spans="1:2" ht="15" hidden="1" x14ac:dyDescent="0.25">
      <c r="A2712" s="517" t="s">
        <v>2262</v>
      </c>
      <c r="B2712" s="517" t="s">
        <v>2262</v>
      </c>
    </row>
    <row r="2713" spans="1:2" ht="15" hidden="1" x14ac:dyDescent="0.25">
      <c r="A2713" s="517" t="s">
        <v>2263</v>
      </c>
      <c r="B2713" s="517" t="s">
        <v>2263</v>
      </c>
    </row>
    <row r="2714" spans="1:2" ht="15" hidden="1" x14ac:dyDescent="0.25">
      <c r="A2714" s="517" t="s">
        <v>2264</v>
      </c>
      <c r="B2714" s="517" t="s">
        <v>2264</v>
      </c>
    </row>
    <row r="2715" spans="1:2" ht="15" hidden="1" x14ac:dyDescent="0.25">
      <c r="A2715" s="517" t="s">
        <v>2265</v>
      </c>
      <c r="B2715" s="517" t="s">
        <v>2265</v>
      </c>
    </row>
    <row r="2716" spans="1:2" ht="15" hidden="1" x14ac:dyDescent="0.25">
      <c r="A2716" s="517" t="s">
        <v>2266</v>
      </c>
      <c r="B2716" s="517" t="s">
        <v>2266</v>
      </c>
    </row>
    <row r="2717" spans="1:2" ht="15" hidden="1" x14ac:dyDescent="0.25">
      <c r="A2717" s="517" t="s">
        <v>2267</v>
      </c>
      <c r="B2717" s="517" t="s">
        <v>2267</v>
      </c>
    </row>
    <row r="2718" spans="1:2" ht="15" hidden="1" x14ac:dyDescent="0.25">
      <c r="A2718" s="517" t="s">
        <v>2268</v>
      </c>
      <c r="B2718" s="517" t="s">
        <v>2268</v>
      </c>
    </row>
    <row r="2719" spans="1:2" ht="15" hidden="1" x14ac:dyDescent="0.25">
      <c r="A2719" s="517" t="s">
        <v>2268</v>
      </c>
      <c r="B2719" s="517" t="s">
        <v>2268</v>
      </c>
    </row>
    <row r="2720" spans="1:2" ht="15" hidden="1" x14ac:dyDescent="0.25">
      <c r="A2720" s="517" t="s">
        <v>2269</v>
      </c>
      <c r="B2720" s="517" t="s">
        <v>2269</v>
      </c>
    </row>
    <row r="2721" spans="1:2" ht="15" hidden="1" x14ac:dyDescent="0.25">
      <c r="A2721" s="517" t="s">
        <v>2270</v>
      </c>
      <c r="B2721" s="517" t="s">
        <v>2270</v>
      </c>
    </row>
    <row r="2722" spans="1:2" ht="15" hidden="1" x14ac:dyDescent="0.25">
      <c r="A2722" s="517" t="s">
        <v>2271</v>
      </c>
      <c r="B2722" s="517" t="s">
        <v>2271</v>
      </c>
    </row>
    <row r="2723" spans="1:2" ht="15" hidden="1" x14ac:dyDescent="0.25">
      <c r="A2723" s="517" t="s">
        <v>2272</v>
      </c>
      <c r="B2723" s="517" t="s">
        <v>2272</v>
      </c>
    </row>
    <row r="2724" spans="1:2" ht="15" hidden="1" x14ac:dyDescent="0.25">
      <c r="A2724" s="517" t="s">
        <v>2273</v>
      </c>
      <c r="B2724" s="517" t="s">
        <v>2273</v>
      </c>
    </row>
    <row r="2725" spans="1:2" ht="15" hidden="1" x14ac:dyDescent="0.25">
      <c r="A2725" s="517" t="s">
        <v>2274</v>
      </c>
      <c r="B2725" s="517" t="s">
        <v>2274</v>
      </c>
    </row>
    <row r="2726" spans="1:2" ht="15" hidden="1" x14ac:dyDescent="0.25">
      <c r="A2726" s="517" t="s">
        <v>2275</v>
      </c>
      <c r="B2726" s="517" t="s">
        <v>2275</v>
      </c>
    </row>
    <row r="2727" spans="1:2" ht="15" hidden="1" x14ac:dyDescent="0.25">
      <c r="A2727" s="517" t="s">
        <v>2276</v>
      </c>
      <c r="B2727" s="517" t="s">
        <v>2276</v>
      </c>
    </row>
    <row r="2728" spans="1:2" ht="15" hidden="1" x14ac:dyDescent="0.25">
      <c r="A2728" s="517" t="s">
        <v>2277</v>
      </c>
      <c r="B2728" s="517" t="s">
        <v>2277</v>
      </c>
    </row>
    <row r="2729" spans="1:2" ht="15" hidden="1" x14ac:dyDescent="0.25">
      <c r="A2729" s="517" t="s">
        <v>2278</v>
      </c>
      <c r="B2729" s="517" t="s">
        <v>2278</v>
      </c>
    </row>
    <row r="2730" spans="1:2" ht="15" hidden="1" x14ac:dyDescent="0.25">
      <c r="A2730" s="517" t="s">
        <v>2279</v>
      </c>
      <c r="B2730" s="517" t="s">
        <v>2260</v>
      </c>
    </row>
    <row r="2731" spans="1:2" ht="15" hidden="1" x14ac:dyDescent="0.25">
      <c r="A2731" s="517" t="s">
        <v>2280</v>
      </c>
      <c r="B2731" s="517" t="s">
        <v>2281</v>
      </c>
    </row>
    <row r="2732" spans="1:2" ht="15" hidden="1" x14ac:dyDescent="0.25">
      <c r="A2732" s="517" t="s">
        <v>2282</v>
      </c>
      <c r="B2732" s="517" t="s">
        <v>2283</v>
      </c>
    </row>
    <row r="2733" spans="1:2" ht="15" hidden="1" x14ac:dyDescent="0.25">
      <c r="A2733" s="517" t="s">
        <v>1780</v>
      </c>
      <c r="B2733" s="517" t="s">
        <v>1781</v>
      </c>
    </row>
    <row r="2734" spans="1:2" ht="15" hidden="1" x14ac:dyDescent="0.25">
      <c r="A2734" s="517" t="s">
        <v>2284</v>
      </c>
      <c r="B2734" s="517" t="s">
        <v>2285</v>
      </c>
    </row>
    <row r="2735" spans="1:2" ht="15" hidden="1" x14ac:dyDescent="0.25">
      <c r="A2735" s="517" t="s">
        <v>2286</v>
      </c>
      <c r="B2735" s="517" t="s">
        <v>2287</v>
      </c>
    </row>
    <row r="2736" spans="1:2" ht="15" hidden="1" x14ac:dyDescent="0.25">
      <c r="A2736" s="517" t="s">
        <v>2286</v>
      </c>
      <c r="B2736" s="517" t="s">
        <v>2287</v>
      </c>
    </row>
    <row r="2737" spans="1:2" ht="15" hidden="1" x14ac:dyDescent="0.25">
      <c r="A2737" s="517" t="s">
        <v>2288</v>
      </c>
      <c r="B2737" s="517" t="s">
        <v>2289</v>
      </c>
    </row>
    <row r="2738" spans="1:2" ht="15" hidden="1" x14ac:dyDescent="0.25">
      <c r="A2738" s="517" t="s">
        <v>1784</v>
      </c>
      <c r="B2738" s="517" t="s">
        <v>2290</v>
      </c>
    </row>
    <row r="2739" spans="1:2" ht="15" hidden="1" x14ac:dyDescent="0.25">
      <c r="A2739" s="517" t="s">
        <v>2291</v>
      </c>
      <c r="B2739" s="517" t="s">
        <v>2292</v>
      </c>
    </row>
    <row r="2740" spans="1:2" ht="15" hidden="1" x14ac:dyDescent="0.25">
      <c r="A2740" s="517" t="s">
        <v>2158</v>
      </c>
      <c r="B2740" s="517" t="s">
        <v>2159</v>
      </c>
    </row>
    <row r="2741" spans="1:2" ht="15" hidden="1" x14ac:dyDescent="0.25">
      <c r="A2741" s="517" t="s">
        <v>2293</v>
      </c>
      <c r="B2741" s="517" t="s">
        <v>2294</v>
      </c>
    </row>
    <row r="2742" spans="1:2" ht="15" hidden="1" x14ac:dyDescent="0.25">
      <c r="A2742" s="517" t="s">
        <v>1554</v>
      </c>
      <c r="B2742" s="517" t="s">
        <v>68</v>
      </c>
    </row>
    <row r="2743" spans="1:2" ht="15" hidden="1" x14ac:dyDescent="0.25">
      <c r="A2743" s="517" t="s">
        <v>2295</v>
      </c>
      <c r="B2743" s="517" t="s">
        <v>2296</v>
      </c>
    </row>
    <row r="2744" spans="1:2" ht="15" hidden="1" x14ac:dyDescent="0.25">
      <c r="A2744" s="517" t="s">
        <v>2297</v>
      </c>
      <c r="B2744" s="517" t="s">
        <v>2298</v>
      </c>
    </row>
    <row r="2745" spans="1:2" ht="15" hidden="1" x14ac:dyDescent="0.25">
      <c r="A2745" s="517" t="s">
        <v>2299</v>
      </c>
      <c r="B2745" s="517" t="s">
        <v>2300</v>
      </c>
    </row>
    <row r="2746" spans="1:2" ht="15" hidden="1" x14ac:dyDescent="0.25">
      <c r="A2746" s="517" t="s">
        <v>2301</v>
      </c>
      <c r="B2746" s="517" t="s">
        <v>2302</v>
      </c>
    </row>
    <row r="2747" spans="1:2" ht="15" hidden="1" x14ac:dyDescent="0.25">
      <c r="A2747" s="517" t="s">
        <v>2303</v>
      </c>
      <c r="B2747" s="517" t="s">
        <v>2304</v>
      </c>
    </row>
    <row r="2748" spans="1:2" ht="15" hidden="1" x14ac:dyDescent="0.25">
      <c r="A2748" s="517" t="s">
        <v>2305</v>
      </c>
      <c r="B2748" s="517" t="s">
        <v>2306</v>
      </c>
    </row>
    <row r="2749" spans="1:2" ht="15" hidden="1" x14ac:dyDescent="0.25">
      <c r="A2749" s="517" t="s">
        <v>2307</v>
      </c>
      <c r="B2749" s="517" t="s">
        <v>2308</v>
      </c>
    </row>
    <row r="2750" spans="1:2" ht="15" hidden="1" x14ac:dyDescent="0.25">
      <c r="A2750" s="517" t="s">
        <v>2309</v>
      </c>
      <c r="B2750" s="517" t="s">
        <v>2310</v>
      </c>
    </row>
    <row r="2751" spans="1:2" ht="15" hidden="1" x14ac:dyDescent="0.25">
      <c r="A2751" s="517" t="s">
        <v>2309</v>
      </c>
      <c r="B2751" s="517" t="s">
        <v>2310</v>
      </c>
    </row>
    <row r="2752" spans="1:2" ht="15" hidden="1" x14ac:dyDescent="0.25">
      <c r="A2752" s="517" t="s">
        <v>238</v>
      </c>
      <c r="B2752" s="517" t="s">
        <v>385</v>
      </c>
    </row>
    <row r="2753" spans="1:2" ht="15" hidden="1" x14ac:dyDescent="0.25">
      <c r="A2753" s="517" t="s">
        <v>2311</v>
      </c>
      <c r="B2753" s="517" t="s">
        <v>2312</v>
      </c>
    </row>
    <row r="2754" spans="1:2" ht="15" hidden="1" x14ac:dyDescent="0.25">
      <c r="A2754" s="518" t="s">
        <v>2313</v>
      </c>
      <c r="B2754" s="518" t="s">
        <v>2314</v>
      </c>
    </row>
    <row r="2755" spans="1:2" ht="15" hidden="1" x14ac:dyDescent="0.25">
      <c r="A2755" s="517" t="s">
        <v>2005</v>
      </c>
      <c r="B2755" s="517" t="s">
        <v>2315</v>
      </c>
    </row>
    <row r="2756" spans="1:2" ht="15" hidden="1" x14ac:dyDescent="0.25">
      <c r="A2756" s="517" t="s">
        <v>2316</v>
      </c>
      <c r="B2756" s="517" t="s">
        <v>2317</v>
      </c>
    </row>
    <row r="2757" spans="1:2" ht="15" hidden="1" x14ac:dyDescent="0.25">
      <c r="A2757" s="517" t="s">
        <v>2318</v>
      </c>
      <c r="B2757" s="517" t="s">
        <v>2319</v>
      </c>
    </row>
    <row r="2758" spans="1:2" ht="15" hidden="1" x14ac:dyDescent="0.25">
      <c r="A2758" s="517" t="s">
        <v>2320</v>
      </c>
      <c r="B2758" s="517" t="s">
        <v>2321</v>
      </c>
    </row>
    <row r="2759" spans="1:2" ht="15" hidden="1" x14ac:dyDescent="0.25">
      <c r="A2759" s="517" t="s">
        <v>2322</v>
      </c>
      <c r="B2759" s="517" t="s">
        <v>2323</v>
      </c>
    </row>
    <row r="2760" spans="1:2" ht="15" hidden="1" x14ac:dyDescent="0.25">
      <c r="A2760" s="517" t="s">
        <v>2322</v>
      </c>
      <c r="B2760" s="517" t="s">
        <v>2323</v>
      </c>
    </row>
    <row r="2761" spans="1:2" ht="15" hidden="1" x14ac:dyDescent="0.25">
      <c r="A2761" s="517" t="s">
        <v>2324</v>
      </c>
      <c r="B2761" s="517" t="s">
        <v>2325</v>
      </c>
    </row>
    <row r="2762" spans="1:2" ht="15" hidden="1" x14ac:dyDescent="0.25">
      <c r="A2762" s="517" t="s">
        <v>2324</v>
      </c>
      <c r="B2762" s="517" t="s">
        <v>2325</v>
      </c>
    </row>
    <row r="2763" spans="1:2" ht="15" hidden="1" x14ac:dyDescent="0.25">
      <c r="A2763" s="517" t="s">
        <v>2326</v>
      </c>
      <c r="B2763" s="517" t="s">
        <v>2327</v>
      </c>
    </row>
    <row r="2764" spans="1:2" ht="15" hidden="1" x14ac:dyDescent="0.25">
      <c r="A2764" s="517" t="s">
        <v>394</v>
      </c>
      <c r="B2764" s="517" t="s">
        <v>395</v>
      </c>
    </row>
    <row r="2765" spans="1:2" ht="15" hidden="1" x14ac:dyDescent="0.25">
      <c r="A2765" s="517" t="s">
        <v>394</v>
      </c>
      <c r="B2765" s="517" t="s">
        <v>395</v>
      </c>
    </row>
    <row r="2766" spans="1:2" ht="15" hidden="1" x14ac:dyDescent="0.25">
      <c r="A2766" s="517" t="s">
        <v>394</v>
      </c>
      <c r="B2766" s="517" t="s">
        <v>395</v>
      </c>
    </row>
    <row r="2767" spans="1:2" ht="15" hidden="1" x14ac:dyDescent="0.25">
      <c r="A2767" s="517" t="s">
        <v>394</v>
      </c>
      <c r="B2767" s="517" t="s">
        <v>395</v>
      </c>
    </row>
    <row r="2768" spans="1:2" ht="15" hidden="1" x14ac:dyDescent="0.25">
      <c r="A2768" s="517" t="s">
        <v>394</v>
      </c>
      <c r="B2768" s="517" t="s">
        <v>395</v>
      </c>
    </row>
    <row r="2769" spans="1:2" ht="15" hidden="1" x14ac:dyDescent="0.25">
      <c r="A2769" s="517" t="s">
        <v>2328</v>
      </c>
      <c r="B2769" s="517" t="s">
        <v>2329</v>
      </c>
    </row>
    <row r="2770" spans="1:2" ht="15" hidden="1" x14ac:dyDescent="0.25">
      <c r="A2770" s="517" t="s">
        <v>2330</v>
      </c>
      <c r="B2770" s="517" t="s">
        <v>2331</v>
      </c>
    </row>
    <row r="2771" spans="1:2" ht="15" hidden="1" x14ac:dyDescent="0.25">
      <c r="A2771" s="517" t="s">
        <v>2330</v>
      </c>
      <c r="B2771" s="517" t="s">
        <v>2331</v>
      </c>
    </row>
    <row r="2772" spans="1:2" ht="15" hidden="1" x14ac:dyDescent="0.25">
      <c r="A2772" s="517" t="s">
        <v>2332</v>
      </c>
      <c r="B2772" s="517" t="s">
        <v>2333</v>
      </c>
    </row>
    <row r="2773" spans="1:2" ht="15" hidden="1" x14ac:dyDescent="0.25">
      <c r="A2773" s="517" t="s">
        <v>2332</v>
      </c>
      <c r="B2773" s="517" t="s">
        <v>2333</v>
      </c>
    </row>
    <row r="2774" spans="1:2" ht="15" hidden="1" x14ac:dyDescent="0.25">
      <c r="A2774" s="517" t="s">
        <v>2334</v>
      </c>
      <c r="B2774" s="517" t="s">
        <v>2335</v>
      </c>
    </row>
    <row r="2775" spans="1:2" ht="15" hidden="1" x14ac:dyDescent="0.25">
      <c r="A2775" s="517" t="s">
        <v>1806</v>
      </c>
      <c r="B2775" s="517" t="s">
        <v>1807</v>
      </c>
    </row>
    <row r="2776" spans="1:2" ht="15" hidden="1" x14ac:dyDescent="0.25">
      <c r="A2776" s="517" t="s">
        <v>1709</v>
      </c>
      <c r="B2776" s="517" t="s">
        <v>1710</v>
      </c>
    </row>
    <row r="2777" spans="1:2" ht="15" hidden="1" x14ac:dyDescent="0.25">
      <c r="A2777" s="517" t="s">
        <v>1709</v>
      </c>
      <c r="B2777" s="517" t="s">
        <v>1710</v>
      </c>
    </row>
    <row r="2778" spans="1:2" ht="15" hidden="1" x14ac:dyDescent="0.25">
      <c r="A2778" s="517" t="s">
        <v>2022</v>
      </c>
      <c r="B2778" s="517" t="s">
        <v>2023</v>
      </c>
    </row>
    <row r="2779" spans="1:2" ht="15" hidden="1" x14ac:dyDescent="0.25">
      <c r="A2779" s="517" t="s">
        <v>1810</v>
      </c>
      <c r="B2779" s="517" t="s">
        <v>1811</v>
      </c>
    </row>
    <row r="2780" spans="1:2" ht="15" hidden="1" x14ac:dyDescent="0.25">
      <c r="A2780" s="517" t="s">
        <v>2336</v>
      </c>
      <c r="B2780" s="517" t="s">
        <v>2337</v>
      </c>
    </row>
    <row r="2781" spans="1:2" ht="15" hidden="1" x14ac:dyDescent="0.25">
      <c r="A2781" s="517" t="s">
        <v>2338</v>
      </c>
      <c r="B2781" s="517" t="s">
        <v>2339</v>
      </c>
    </row>
    <row r="2782" spans="1:2" ht="15" hidden="1" x14ac:dyDescent="0.25">
      <c r="A2782" s="517" t="s">
        <v>2338</v>
      </c>
      <c r="B2782" s="517" t="s">
        <v>2339</v>
      </c>
    </row>
    <row r="2783" spans="1:2" ht="15" hidden="1" x14ac:dyDescent="0.25">
      <c r="A2783" s="517" t="s">
        <v>2340</v>
      </c>
      <c r="B2783" s="517" t="s">
        <v>2341</v>
      </c>
    </row>
    <row r="2784" spans="1:2" ht="15" hidden="1" x14ac:dyDescent="0.25">
      <c r="A2784" s="517" t="s">
        <v>2342</v>
      </c>
      <c r="B2784" s="517" t="s">
        <v>2343</v>
      </c>
    </row>
    <row r="2785" spans="1:2" ht="15" hidden="1" x14ac:dyDescent="0.25">
      <c r="A2785" s="517" t="s">
        <v>2344</v>
      </c>
      <c r="B2785" s="517" t="s">
        <v>2345</v>
      </c>
    </row>
    <row r="2786" spans="1:2" ht="15" hidden="1" x14ac:dyDescent="0.25">
      <c r="A2786" s="517" t="s">
        <v>2346</v>
      </c>
      <c r="B2786" s="517" t="s">
        <v>2347</v>
      </c>
    </row>
    <row r="2787" spans="1:2" ht="15" hidden="1" x14ac:dyDescent="0.25">
      <c r="A2787" s="519" t="s">
        <v>2348</v>
      </c>
      <c r="B2787" s="519" t="s">
        <v>2349</v>
      </c>
    </row>
    <row r="2788" spans="1:2" ht="15" hidden="1" x14ac:dyDescent="0.25">
      <c r="A2788" s="517" t="s">
        <v>2350</v>
      </c>
      <c r="B2788" s="517" t="s">
        <v>2351</v>
      </c>
    </row>
    <row r="2789" spans="1:2" ht="15" hidden="1" x14ac:dyDescent="0.25">
      <c r="A2789" s="517" t="s">
        <v>2352</v>
      </c>
      <c r="B2789" s="517" t="s">
        <v>2353</v>
      </c>
    </row>
    <row r="2790" spans="1:2" ht="15" hidden="1" x14ac:dyDescent="0.25">
      <c r="A2790" s="517" t="s">
        <v>2354</v>
      </c>
      <c r="B2790" s="517" t="s">
        <v>2355</v>
      </c>
    </row>
    <row r="2791" spans="1:2" ht="15" hidden="1" x14ac:dyDescent="0.25">
      <c r="A2791" s="517" t="s">
        <v>2356</v>
      </c>
      <c r="B2791" s="517" t="s">
        <v>2357</v>
      </c>
    </row>
    <row r="2792" spans="1:2" ht="15" hidden="1" x14ac:dyDescent="0.25">
      <c r="A2792" s="517" t="s">
        <v>2356</v>
      </c>
      <c r="B2792" s="517" t="s">
        <v>2357</v>
      </c>
    </row>
    <row r="2793" spans="1:2" ht="15" hidden="1" x14ac:dyDescent="0.25">
      <c r="A2793" s="517" t="s">
        <v>1825</v>
      </c>
      <c r="B2793" s="517" t="s">
        <v>1826</v>
      </c>
    </row>
    <row r="2794" spans="1:2" ht="15" hidden="1" x14ac:dyDescent="0.25">
      <c r="A2794" s="519" t="s">
        <v>2358</v>
      </c>
      <c r="B2794" s="519" t="s">
        <v>2359</v>
      </c>
    </row>
    <row r="2795" spans="1:2" ht="15" hidden="1" x14ac:dyDescent="0.25">
      <c r="A2795" s="517" t="s">
        <v>2360</v>
      </c>
      <c r="B2795" s="517" t="s">
        <v>2361</v>
      </c>
    </row>
    <row r="2796" spans="1:2" ht="15" hidden="1" x14ac:dyDescent="0.25">
      <c r="A2796" s="517" t="s">
        <v>2360</v>
      </c>
      <c r="B2796" s="517" t="s">
        <v>2361</v>
      </c>
    </row>
    <row r="2797" spans="1:2" ht="15" hidden="1" x14ac:dyDescent="0.25">
      <c r="A2797" s="517" t="s">
        <v>1619</v>
      </c>
      <c r="B2797" s="517" t="s">
        <v>1620</v>
      </c>
    </row>
    <row r="2798" spans="1:2" ht="15" hidden="1" x14ac:dyDescent="0.25">
      <c r="A2798" s="517" t="s">
        <v>2207</v>
      </c>
      <c r="B2798" s="517" t="s">
        <v>2362</v>
      </c>
    </row>
    <row r="2799" spans="1:2" ht="15" hidden="1" x14ac:dyDescent="0.25">
      <c r="A2799" s="517" t="s">
        <v>2363</v>
      </c>
      <c r="B2799" s="517" t="s">
        <v>2364</v>
      </c>
    </row>
    <row r="2800" spans="1:2" ht="15" hidden="1" x14ac:dyDescent="0.25">
      <c r="A2800" s="517" t="s">
        <v>2363</v>
      </c>
      <c r="B2800" s="517" t="s">
        <v>2364</v>
      </c>
    </row>
    <row r="2801" spans="1:2" ht="15" hidden="1" x14ac:dyDescent="0.25">
      <c r="A2801" s="517" t="s">
        <v>2365</v>
      </c>
      <c r="B2801" s="517" t="s">
        <v>2366</v>
      </c>
    </row>
    <row r="2802" spans="1:2" ht="15" hidden="1" x14ac:dyDescent="0.25">
      <c r="A2802" s="517" t="s">
        <v>2367</v>
      </c>
      <c r="B2802" s="517" t="s">
        <v>2368</v>
      </c>
    </row>
    <row r="2803" spans="1:2" ht="15" hidden="1" x14ac:dyDescent="0.25">
      <c r="A2803" s="517" t="s">
        <v>2367</v>
      </c>
      <c r="B2803" s="517" t="s">
        <v>2368</v>
      </c>
    </row>
    <row r="2804" spans="1:2" ht="15" hidden="1" x14ac:dyDescent="0.25">
      <c r="A2804" s="517" t="s">
        <v>220</v>
      </c>
      <c r="B2804" s="517" t="s">
        <v>321</v>
      </c>
    </row>
    <row r="2805" spans="1:2" ht="15" hidden="1" x14ac:dyDescent="0.25">
      <c r="A2805" s="517" t="s">
        <v>190</v>
      </c>
      <c r="B2805" s="517" t="s">
        <v>322</v>
      </c>
    </row>
    <row r="2806" spans="1:2" ht="15" hidden="1" x14ac:dyDescent="0.25">
      <c r="A2806" s="517" t="s">
        <v>191</v>
      </c>
      <c r="B2806" s="517" t="s">
        <v>323</v>
      </c>
    </row>
    <row r="2807" spans="1:2" ht="15" hidden="1" x14ac:dyDescent="0.25">
      <c r="A2807" s="517" t="s">
        <v>191</v>
      </c>
      <c r="B2807" s="517" t="s">
        <v>323</v>
      </c>
    </row>
    <row r="2808" spans="1:2" ht="15" hidden="1" x14ac:dyDescent="0.25">
      <c r="A2808" s="517" t="s">
        <v>191</v>
      </c>
      <c r="B2808" s="517" t="s">
        <v>323</v>
      </c>
    </row>
    <row r="2809" spans="1:2" ht="15" hidden="1" x14ac:dyDescent="0.25">
      <c r="A2809" s="517" t="s">
        <v>191</v>
      </c>
      <c r="B2809" s="517" t="s">
        <v>323</v>
      </c>
    </row>
    <row r="2810" spans="1:2" ht="15" hidden="1" x14ac:dyDescent="0.25">
      <c r="A2810" s="517" t="s">
        <v>191</v>
      </c>
      <c r="B2810" s="517" t="s">
        <v>323</v>
      </c>
    </row>
    <row r="2811" spans="1:2" ht="15" hidden="1" x14ac:dyDescent="0.25">
      <c r="A2811" s="517" t="s">
        <v>191</v>
      </c>
      <c r="B2811" s="517" t="s">
        <v>323</v>
      </c>
    </row>
    <row r="2812" spans="1:2" ht="15" hidden="1" x14ac:dyDescent="0.25">
      <c r="A2812" s="517" t="s">
        <v>191</v>
      </c>
      <c r="B2812" s="517" t="s">
        <v>323</v>
      </c>
    </row>
    <row r="2813" spans="1:2" ht="15" hidden="1" x14ac:dyDescent="0.25">
      <c r="A2813" s="517" t="s">
        <v>191</v>
      </c>
      <c r="B2813" s="517" t="s">
        <v>323</v>
      </c>
    </row>
    <row r="2814" spans="1:2" ht="15" hidden="1" x14ac:dyDescent="0.25">
      <c r="A2814" s="517" t="s">
        <v>191</v>
      </c>
      <c r="B2814" s="517" t="s">
        <v>323</v>
      </c>
    </row>
    <row r="2815" spans="1:2" ht="15" hidden="1" x14ac:dyDescent="0.25">
      <c r="A2815" s="517" t="s">
        <v>191</v>
      </c>
      <c r="B2815" s="517" t="s">
        <v>323</v>
      </c>
    </row>
    <row r="2816" spans="1:2" ht="15" hidden="1" x14ac:dyDescent="0.25">
      <c r="A2816" s="517" t="s">
        <v>191</v>
      </c>
      <c r="B2816" s="517" t="s">
        <v>323</v>
      </c>
    </row>
    <row r="2817" spans="1:2" ht="15" hidden="1" x14ac:dyDescent="0.25">
      <c r="A2817" s="517" t="s">
        <v>191</v>
      </c>
      <c r="B2817" s="517" t="s">
        <v>323</v>
      </c>
    </row>
    <row r="2818" spans="1:2" ht="15" hidden="1" x14ac:dyDescent="0.25">
      <c r="A2818" s="517" t="s">
        <v>191</v>
      </c>
      <c r="B2818" s="517" t="s">
        <v>323</v>
      </c>
    </row>
    <row r="2819" spans="1:2" ht="15" hidden="1" x14ac:dyDescent="0.25">
      <c r="A2819" s="517" t="s">
        <v>191</v>
      </c>
      <c r="B2819" s="517" t="s">
        <v>323</v>
      </c>
    </row>
    <row r="2820" spans="1:2" ht="15" hidden="1" x14ac:dyDescent="0.25">
      <c r="A2820" s="517" t="s">
        <v>191</v>
      </c>
      <c r="B2820" s="517" t="s">
        <v>323</v>
      </c>
    </row>
    <row r="2821" spans="1:2" ht="15" hidden="1" x14ac:dyDescent="0.25">
      <c r="A2821" s="517" t="s">
        <v>191</v>
      </c>
      <c r="B2821" s="517" t="s">
        <v>323</v>
      </c>
    </row>
    <row r="2822" spans="1:2" ht="15" hidden="1" x14ac:dyDescent="0.25">
      <c r="A2822" s="517" t="s">
        <v>191</v>
      </c>
      <c r="B2822" s="517" t="s">
        <v>323</v>
      </c>
    </row>
    <row r="2823" spans="1:2" ht="15" hidden="1" x14ac:dyDescent="0.25">
      <c r="A2823" s="517" t="s">
        <v>191</v>
      </c>
      <c r="B2823" s="517" t="s">
        <v>323</v>
      </c>
    </row>
    <row r="2824" spans="1:2" ht="15" hidden="1" x14ac:dyDescent="0.25">
      <c r="A2824" s="517" t="s">
        <v>191</v>
      </c>
      <c r="B2824" s="517" t="s">
        <v>323</v>
      </c>
    </row>
    <row r="2825" spans="1:2" ht="15" hidden="1" x14ac:dyDescent="0.25">
      <c r="A2825" s="517" t="s">
        <v>191</v>
      </c>
      <c r="B2825" s="517" t="s">
        <v>323</v>
      </c>
    </row>
    <row r="2826" spans="1:2" ht="15" hidden="1" x14ac:dyDescent="0.25">
      <c r="A2826" s="517" t="s">
        <v>191</v>
      </c>
      <c r="B2826" s="517" t="s">
        <v>323</v>
      </c>
    </row>
    <row r="2827" spans="1:2" ht="15" hidden="1" x14ac:dyDescent="0.25">
      <c r="A2827" s="517" t="s">
        <v>191</v>
      </c>
      <c r="B2827" s="517" t="s">
        <v>323</v>
      </c>
    </row>
    <row r="2828" spans="1:2" ht="15" hidden="1" x14ac:dyDescent="0.25">
      <c r="A2828" s="517" t="s">
        <v>191</v>
      </c>
      <c r="B2828" s="517" t="s">
        <v>323</v>
      </c>
    </row>
    <row r="2829" spans="1:2" ht="15" hidden="1" x14ac:dyDescent="0.25">
      <c r="A2829" s="517" t="s">
        <v>191</v>
      </c>
      <c r="B2829" s="517" t="s">
        <v>323</v>
      </c>
    </row>
    <row r="2830" spans="1:2" ht="15" hidden="1" x14ac:dyDescent="0.25">
      <c r="A2830" s="517" t="s">
        <v>191</v>
      </c>
      <c r="B2830" s="517" t="s">
        <v>323</v>
      </c>
    </row>
    <row r="2831" spans="1:2" ht="15" hidden="1" x14ac:dyDescent="0.25">
      <c r="A2831" s="517" t="s">
        <v>191</v>
      </c>
      <c r="B2831" s="517" t="s">
        <v>323</v>
      </c>
    </row>
    <row r="2832" spans="1:2" ht="15" hidden="1" x14ac:dyDescent="0.25">
      <c r="A2832" s="517" t="s">
        <v>191</v>
      </c>
      <c r="B2832" s="517" t="s">
        <v>323</v>
      </c>
    </row>
    <row r="2833" spans="1:2" ht="15" hidden="1" x14ac:dyDescent="0.25">
      <c r="A2833" s="517" t="s">
        <v>191</v>
      </c>
      <c r="B2833" s="517" t="s">
        <v>323</v>
      </c>
    </row>
    <row r="2834" spans="1:2" ht="15" hidden="1" x14ac:dyDescent="0.25">
      <c r="A2834" s="517" t="s">
        <v>191</v>
      </c>
      <c r="B2834" s="517" t="s">
        <v>323</v>
      </c>
    </row>
    <row r="2835" spans="1:2" ht="15" hidden="1" x14ac:dyDescent="0.25">
      <c r="A2835" s="517" t="s">
        <v>191</v>
      </c>
      <c r="B2835" s="517" t="s">
        <v>323</v>
      </c>
    </row>
    <row r="2836" spans="1:2" ht="15" hidden="1" x14ac:dyDescent="0.25">
      <c r="A2836" s="517" t="s">
        <v>191</v>
      </c>
      <c r="B2836" s="517" t="s">
        <v>323</v>
      </c>
    </row>
    <row r="2837" spans="1:2" ht="15" hidden="1" x14ac:dyDescent="0.25">
      <c r="A2837" s="517" t="s">
        <v>191</v>
      </c>
      <c r="B2837" s="517" t="s">
        <v>323</v>
      </c>
    </row>
    <row r="2838" spans="1:2" ht="15" hidden="1" x14ac:dyDescent="0.25">
      <c r="A2838" s="517" t="s">
        <v>191</v>
      </c>
      <c r="B2838" s="517" t="s">
        <v>323</v>
      </c>
    </row>
    <row r="2839" spans="1:2" ht="15" hidden="1" x14ac:dyDescent="0.25">
      <c r="A2839" s="517" t="s">
        <v>191</v>
      </c>
      <c r="B2839" s="517" t="s">
        <v>323</v>
      </c>
    </row>
    <row r="2840" spans="1:2" ht="15" hidden="1" x14ac:dyDescent="0.25">
      <c r="A2840" s="517" t="s">
        <v>191</v>
      </c>
      <c r="B2840" s="517" t="s">
        <v>323</v>
      </c>
    </row>
    <row r="2841" spans="1:2" ht="15" hidden="1" x14ac:dyDescent="0.25">
      <c r="A2841" s="517" t="s">
        <v>191</v>
      </c>
      <c r="B2841" s="517" t="s">
        <v>323</v>
      </c>
    </row>
    <row r="2842" spans="1:2" ht="15" hidden="1" x14ac:dyDescent="0.25">
      <c r="A2842" s="517" t="s">
        <v>191</v>
      </c>
      <c r="B2842" s="517" t="s">
        <v>323</v>
      </c>
    </row>
    <row r="2843" spans="1:2" ht="15" hidden="1" x14ac:dyDescent="0.25">
      <c r="A2843" s="517" t="s">
        <v>191</v>
      </c>
      <c r="B2843" s="517" t="s">
        <v>323</v>
      </c>
    </row>
    <row r="2844" spans="1:2" ht="15" hidden="1" x14ac:dyDescent="0.25">
      <c r="A2844" s="517" t="s">
        <v>191</v>
      </c>
      <c r="B2844" s="517" t="s">
        <v>323</v>
      </c>
    </row>
    <row r="2845" spans="1:2" ht="15" hidden="1" x14ac:dyDescent="0.25">
      <c r="A2845" s="517" t="s">
        <v>191</v>
      </c>
      <c r="B2845" s="517" t="s">
        <v>323</v>
      </c>
    </row>
    <row r="2846" spans="1:2" ht="15" hidden="1" x14ac:dyDescent="0.25">
      <c r="A2846" s="517" t="s">
        <v>191</v>
      </c>
      <c r="B2846" s="517" t="s">
        <v>323</v>
      </c>
    </row>
    <row r="2847" spans="1:2" ht="15" hidden="1" x14ac:dyDescent="0.25">
      <c r="A2847" s="517" t="s">
        <v>191</v>
      </c>
      <c r="B2847" s="517" t="s">
        <v>323</v>
      </c>
    </row>
    <row r="2848" spans="1:2" ht="15" hidden="1" x14ac:dyDescent="0.25">
      <c r="A2848" s="517" t="s">
        <v>191</v>
      </c>
      <c r="B2848" s="517" t="s">
        <v>323</v>
      </c>
    </row>
    <row r="2849" spans="1:2" ht="15" hidden="1" x14ac:dyDescent="0.25">
      <c r="A2849" s="517" t="s">
        <v>191</v>
      </c>
      <c r="B2849" s="517" t="s">
        <v>323</v>
      </c>
    </row>
    <row r="2850" spans="1:2" ht="15" hidden="1" x14ac:dyDescent="0.25">
      <c r="A2850" s="517" t="s">
        <v>191</v>
      </c>
      <c r="B2850" s="517" t="s">
        <v>323</v>
      </c>
    </row>
    <row r="2851" spans="1:2" ht="15" hidden="1" x14ac:dyDescent="0.25">
      <c r="A2851" s="517" t="s">
        <v>191</v>
      </c>
      <c r="B2851" s="517" t="s">
        <v>323</v>
      </c>
    </row>
    <row r="2852" spans="1:2" ht="15" hidden="1" x14ac:dyDescent="0.25">
      <c r="A2852" s="517" t="s">
        <v>191</v>
      </c>
      <c r="B2852" s="517" t="s">
        <v>323</v>
      </c>
    </row>
    <row r="2853" spans="1:2" ht="15" hidden="1" x14ac:dyDescent="0.25">
      <c r="A2853" s="517" t="s">
        <v>191</v>
      </c>
      <c r="B2853" s="517" t="s">
        <v>323</v>
      </c>
    </row>
    <row r="2854" spans="1:2" ht="15" hidden="1" x14ac:dyDescent="0.25">
      <c r="A2854" s="517" t="s">
        <v>191</v>
      </c>
      <c r="B2854" s="517" t="s">
        <v>323</v>
      </c>
    </row>
    <row r="2855" spans="1:2" ht="15" hidden="1" x14ac:dyDescent="0.25">
      <c r="A2855" s="517" t="s">
        <v>1629</v>
      </c>
      <c r="B2855" s="517" t="s">
        <v>1630</v>
      </c>
    </row>
    <row r="2856" spans="1:2" ht="15" hidden="1" x14ac:dyDescent="0.25">
      <c r="A2856" s="517" t="s">
        <v>192</v>
      </c>
      <c r="B2856" s="517" t="s">
        <v>324</v>
      </c>
    </row>
    <row r="2857" spans="1:2" ht="15" hidden="1" x14ac:dyDescent="0.25">
      <c r="A2857" s="517" t="s">
        <v>192</v>
      </c>
      <c r="B2857" s="517" t="s">
        <v>324</v>
      </c>
    </row>
    <row r="2858" spans="1:2" ht="15" hidden="1" x14ac:dyDescent="0.25">
      <c r="A2858" s="517" t="s">
        <v>192</v>
      </c>
      <c r="B2858" s="517" t="s">
        <v>324</v>
      </c>
    </row>
    <row r="2859" spans="1:2" ht="15" hidden="1" x14ac:dyDescent="0.25">
      <c r="A2859" s="517" t="s">
        <v>192</v>
      </c>
      <c r="B2859" s="517" t="s">
        <v>324</v>
      </c>
    </row>
    <row r="2860" spans="1:2" ht="15" hidden="1" x14ac:dyDescent="0.25">
      <c r="A2860" s="517" t="s">
        <v>192</v>
      </c>
      <c r="B2860" s="517" t="s">
        <v>324</v>
      </c>
    </row>
    <row r="2861" spans="1:2" ht="15" hidden="1" x14ac:dyDescent="0.25">
      <c r="A2861" s="517" t="s">
        <v>192</v>
      </c>
      <c r="B2861" s="517" t="s">
        <v>324</v>
      </c>
    </row>
    <row r="2862" spans="1:2" ht="15" hidden="1" x14ac:dyDescent="0.25">
      <c r="A2862" s="517" t="s">
        <v>192</v>
      </c>
      <c r="B2862" s="517" t="s">
        <v>324</v>
      </c>
    </row>
    <row r="2863" spans="1:2" ht="15" hidden="1" x14ac:dyDescent="0.25">
      <c r="A2863" s="517" t="s">
        <v>192</v>
      </c>
      <c r="B2863" s="517" t="s">
        <v>324</v>
      </c>
    </row>
    <row r="2864" spans="1:2" ht="15" hidden="1" x14ac:dyDescent="0.25">
      <c r="A2864" s="517" t="s">
        <v>192</v>
      </c>
      <c r="B2864" s="517" t="s">
        <v>324</v>
      </c>
    </row>
    <row r="2865" spans="1:2" ht="15" hidden="1" x14ac:dyDescent="0.25">
      <c r="A2865" s="517" t="s">
        <v>192</v>
      </c>
      <c r="B2865" s="517" t="s">
        <v>324</v>
      </c>
    </row>
    <row r="2866" spans="1:2" ht="15" hidden="1" x14ac:dyDescent="0.25">
      <c r="A2866" s="517" t="s">
        <v>192</v>
      </c>
      <c r="B2866" s="517" t="s">
        <v>324</v>
      </c>
    </row>
    <row r="2867" spans="1:2" ht="15" hidden="1" x14ac:dyDescent="0.25">
      <c r="A2867" s="517" t="s">
        <v>192</v>
      </c>
      <c r="B2867" s="517" t="s">
        <v>324</v>
      </c>
    </row>
    <row r="2868" spans="1:2" ht="15" hidden="1" x14ac:dyDescent="0.25">
      <c r="A2868" s="517" t="s">
        <v>407</v>
      </c>
      <c r="B2868" s="517" t="s">
        <v>408</v>
      </c>
    </row>
    <row r="2869" spans="1:2" ht="15" hidden="1" x14ac:dyDescent="0.25">
      <c r="A2869" s="517" t="s">
        <v>1631</v>
      </c>
      <c r="B2869" s="517" t="s">
        <v>1632</v>
      </c>
    </row>
    <row r="2870" spans="1:2" ht="15" hidden="1" x14ac:dyDescent="0.25">
      <c r="A2870" s="517" t="s">
        <v>221</v>
      </c>
      <c r="B2870" s="517" t="s">
        <v>326</v>
      </c>
    </row>
    <row r="2871" spans="1:2" ht="15" hidden="1" x14ac:dyDescent="0.25">
      <c r="A2871" s="517" t="s">
        <v>194</v>
      </c>
      <c r="B2871" s="517" t="s">
        <v>327</v>
      </c>
    </row>
    <row r="2872" spans="1:2" ht="15" hidden="1" x14ac:dyDescent="0.25">
      <c r="A2872" s="517" t="s">
        <v>194</v>
      </c>
      <c r="B2872" s="517" t="s">
        <v>327</v>
      </c>
    </row>
    <row r="2873" spans="1:2" ht="15" hidden="1" x14ac:dyDescent="0.25">
      <c r="A2873" s="517" t="s">
        <v>194</v>
      </c>
      <c r="B2873" s="517" t="s">
        <v>327</v>
      </c>
    </row>
    <row r="2874" spans="1:2" ht="15" hidden="1" x14ac:dyDescent="0.25">
      <c r="A2874" s="517" t="s">
        <v>194</v>
      </c>
      <c r="B2874" s="517" t="s">
        <v>327</v>
      </c>
    </row>
    <row r="2875" spans="1:2" ht="15" hidden="1" x14ac:dyDescent="0.25">
      <c r="A2875" s="517" t="s">
        <v>194</v>
      </c>
      <c r="B2875" s="517" t="s">
        <v>327</v>
      </c>
    </row>
    <row r="2876" spans="1:2" ht="15" hidden="1" x14ac:dyDescent="0.25">
      <c r="A2876" s="517" t="s">
        <v>194</v>
      </c>
      <c r="B2876" s="517" t="s">
        <v>327</v>
      </c>
    </row>
    <row r="2877" spans="1:2" ht="15" hidden="1" x14ac:dyDescent="0.25">
      <c r="A2877" s="517" t="s">
        <v>194</v>
      </c>
      <c r="B2877" s="517" t="s">
        <v>327</v>
      </c>
    </row>
    <row r="2878" spans="1:2" ht="15" hidden="1" x14ac:dyDescent="0.25">
      <c r="A2878" s="517" t="s">
        <v>194</v>
      </c>
      <c r="B2878" s="517" t="s">
        <v>327</v>
      </c>
    </row>
    <row r="2879" spans="1:2" ht="15" hidden="1" x14ac:dyDescent="0.25">
      <c r="A2879" s="517" t="s">
        <v>194</v>
      </c>
      <c r="B2879" s="517" t="s">
        <v>327</v>
      </c>
    </row>
    <row r="2880" spans="1:2" ht="15" hidden="1" x14ac:dyDescent="0.25">
      <c r="A2880" s="517" t="s">
        <v>194</v>
      </c>
      <c r="B2880" s="517" t="s">
        <v>327</v>
      </c>
    </row>
    <row r="2881" spans="1:2" ht="15" hidden="1" x14ac:dyDescent="0.25">
      <c r="A2881" s="517" t="s">
        <v>194</v>
      </c>
      <c r="B2881" s="517" t="s">
        <v>327</v>
      </c>
    </row>
    <row r="2882" spans="1:2" ht="15" hidden="1" x14ac:dyDescent="0.25">
      <c r="A2882" s="517" t="s">
        <v>194</v>
      </c>
      <c r="B2882" s="517" t="s">
        <v>327</v>
      </c>
    </row>
    <row r="2883" spans="1:2" ht="15" hidden="1" x14ac:dyDescent="0.25">
      <c r="A2883" s="517" t="s">
        <v>194</v>
      </c>
      <c r="B2883" s="517" t="s">
        <v>327</v>
      </c>
    </row>
    <row r="2884" spans="1:2" ht="15" hidden="1" x14ac:dyDescent="0.25">
      <c r="A2884" s="517" t="s">
        <v>222</v>
      </c>
      <c r="B2884" s="517" t="s">
        <v>328</v>
      </c>
    </row>
    <row r="2885" spans="1:2" ht="15" hidden="1" x14ac:dyDescent="0.25">
      <c r="A2885" s="517" t="s">
        <v>222</v>
      </c>
      <c r="B2885" s="517" t="s">
        <v>328</v>
      </c>
    </row>
    <row r="2886" spans="1:2" ht="15" hidden="1" x14ac:dyDescent="0.25">
      <c r="A2886" s="517" t="s">
        <v>222</v>
      </c>
      <c r="B2886" s="517" t="s">
        <v>328</v>
      </c>
    </row>
    <row r="2887" spans="1:2" ht="15" hidden="1" x14ac:dyDescent="0.25">
      <c r="A2887" s="517" t="s">
        <v>222</v>
      </c>
      <c r="B2887" s="517" t="s">
        <v>328</v>
      </c>
    </row>
    <row r="2888" spans="1:2" ht="15" hidden="1" x14ac:dyDescent="0.25">
      <c r="A2888" s="517" t="s">
        <v>222</v>
      </c>
      <c r="B2888" s="517" t="s">
        <v>328</v>
      </c>
    </row>
    <row r="2889" spans="1:2" ht="15" hidden="1" x14ac:dyDescent="0.25">
      <c r="A2889" s="517" t="s">
        <v>222</v>
      </c>
      <c r="B2889" s="517" t="s">
        <v>328</v>
      </c>
    </row>
    <row r="2890" spans="1:2" ht="15" hidden="1" x14ac:dyDescent="0.25">
      <c r="A2890" s="517" t="s">
        <v>222</v>
      </c>
      <c r="B2890" s="517" t="s">
        <v>328</v>
      </c>
    </row>
    <row r="2891" spans="1:2" ht="15" hidden="1" x14ac:dyDescent="0.25">
      <c r="A2891" s="517" t="s">
        <v>222</v>
      </c>
      <c r="B2891" s="517" t="s">
        <v>328</v>
      </c>
    </row>
    <row r="2892" spans="1:2" ht="15" hidden="1" x14ac:dyDescent="0.25">
      <c r="A2892" s="517" t="s">
        <v>222</v>
      </c>
      <c r="B2892" s="517" t="s">
        <v>328</v>
      </c>
    </row>
    <row r="2893" spans="1:2" ht="15" hidden="1" x14ac:dyDescent="0.25">
      <c r="A2893" s="517" t="s">
        <v>196</v>
      </c>
      <c r="B2893" s="517" t="s">
        <v>330</v>
      </c>
    </row>
    <row r="2894" spans="1:2" ht="15" hidden="1" x14ac:dyDescent="0.25">
      <c r="A2894" s="517" t="s">
        <v>197</v>
      </c>
      <c r="B2894" s="517" t="s">
        <v>331</v>
      </c>
    </row>
    <row r="2895" spans="1:2" ht="15" hidden="1" x14ac:dyDescent="0.25">
      <c r="A2895" s="517" t="s">
        <v>197</v>
      </c>
      <c r="B2895" s="517" t="s">
        <v>331</v>
      </c>
    </row>
    <row r="2896" spans="1:2" ht="15" hidden="1" x14ac:dyDescent="0.25">
      <c r="A2896" s="517" t="s">
        <v>197</v>
      </c>
      <c r="B2896" s="517" t="s">
        <v>331</v>
      </c>
    </row>
    <row r="2897" spans="1:2" ht="15" hidden="1" x14ac:dyDescent="0.25">
      <c r="A2897" s="517" t="s">
        <v>197</v>
      </c>
      <c r="B2897" s="517" t="s">
        <v>331</v>
      </c>
    </row>
    <row r="2898" spans="1:2" ht="15" hidden="1" x14ac:dyDescent="0.25">
      <c r="A2898" s="517" t="s">
        <v>197</v>
      </c>
      <c r="B2898" s="517" t="s">
        <v>331</v>
      </c>
    </row>
    <row r="2899" spans="1:2" ht="15" hidden="1" x14ac:dyDescent="0.25">
      <c r="A2899" s="517" t="s">
        <v>197</v>
      </c>
      <c r="B2899" s="517" t="s">
        <v>331</v>
      </c>
    </row>
    <row r="2900" spans="1:2" ht="15" hidden="1" x14ac:dyDescent="0.25">
      <c r="A2900" s="517" t="s">
        <v>413</v>
      </c>
      <c r="B2900" s="517" t="s">
        <v>414</v>
      </c>
    </row>
    <row r="2901" spans="1:2" ht="15" hidden="1" x14ac:dyDescent="0.25">
      <c r="A2901" s="517" t="s">
        <v>1275</v>
      </c>
      <c r="B2901" s="517" t="s">
        <v>1276</v>
      </c>
    </row>
    <row r="2902" spans="1:2" ht="15" hidden="1" x14ac:dyDescent="0.25">
      <c r="A2902" s="517" t="s">
        <v>1275</v>
      </c>
      <c r="B2902" s="517" t="s">
        <v>1276</v>
      </c>
    </row>
    <row r="2903" spans="1:2" ht="15" hidden="1" x14ac:dyDescent="0.25">
      <c r="A2903" s="517" t="s">
        <v>1275</v>
      </c>
      <c r="B2903" s="517" t="s">
        <v>1276</v>
      </c>
    </row>
    <row r="2904" spans="1:2" ht="15" hidden="1" x14ac:dyDescent="0.25">
      <c r="A2904" s="517" t="s">
        <v>1275</v>
      </c>
      <c r="B2904" s="517" t="s">
        <v>1276</v>
      </c>
    </row>
    <row r="2905" spans="1:2" ht="15" hidden="1" x14ac:dyDescent="0.25">
      <c r="A2905" s="517" t="s">
        <v>1275</v>
      </c>
      <c r="B2905" s="517" t="s">
        <v>1276</v>
      </c>
    </row>
    <row r="2906" spans="1:2" ht="15" hidden="1" x14ac:dyDescent="0.25">
      <c r="A2906" s="517" t="s">
        <v>1277</v>
      </c>
      <c r="B2906" s="517" t="s">
        <v>1278</v>
      </c>
    </row>
    <row r="2907" spans="1:2" ht="15" hidden="1" x14ac:dyDescent="0.25">
      <c r="A2907" s="517" t="s">
        <v>1277</v>
      </c>
      <c r="B2907" s="517" t="s">
        <v>1278</v>
      </c>
    </row>
    <row r="2908" spans="1:2" ht="15" hidden="1" x14ac:dyDescent="0.25">
      <c r="A2908" s="517" t="s">
        <v>1277</v>
      </c>
      <c r="B2908" s="517" t="s">
        <v>1278</v>
      </c>
    </row>
    <row r="2909" spans="1:2" ht="15" hidden="1" x14ac:dyDescent="0.25">
      <c r="A2909" s="517" t="s">
        <v>1277</v>
      </c>
      <c r="B2909" s="517" t="s">
        <v>1278</v>
      </c>
    </row>
    <row r="2910" spans="1:2" ht="15" hidden="1" x14ac:dyDescent="0.25">
      <c r="A2910" s="517" t="s">
        <v>1279</v>
      </c>
      <c r="B2910" s="517" t="s">
        <v>1280</v>
      </c>
    </row>
    <row r="2911" spans="1:2" ht="15" hidden="1" x14ac:dyDescent="0.25">
      <c r="A2911" s="517" t="s">
        <v>1279</v>
      </c>
      <c r="B2911" s="517" t="s">
        <v>1280</v>
      </c>
    </row>
    <row r="2912" spans="1:2" ht="15" hidden="1" x14ac:dyDescent="0.25">
      <c r="A2912" s="517" t="s">
        <v>1279</v>
      </c>
      <c r="B2912" s="517" t="s">
        <v>1280</v>
      </c>
    </row>
    <row r="2913" spans="1:2" ht="15" hidden="1" x14ac:dyDescent="0.25">
      <c r="A2913" s="517" t="s">
        <v>1279</v>
      </c>
      <c r="B2913" s="517" t="s">
        <v>1280</v>
      </c>
    </row>
    <row r="2914" spans="1:2" ht="15" hidden="1" x14ac:dyDescent="0.25">
      <c r="A2914" s="517" t="s">
        <v>1279</v>
      </c>
      <c r="B2914" s="517" t="s">
        <v>1280</v>
      </c>
    </row>
    <row r="2915" spans="1:2" ht="15" hidden="1" x14ac:dyDescent="0.25">
      <c r="A2915" s="517" t="s">
        <v>1279</v>
      </c>
      <c r="B2915" s="517" t="s">
        <v>1280</v>
      </c>
    </row>
    <row r="2916" spans="1:2" ht="15" hidden="1" x14ac:dyDescent="0.25">
      <c r="A2916" s="517" t="s">
        <v>1279</v>
      </c>
      <c r="B2916" s="517" t="s">
        <v>1280</v>
      </c>
    </row>
    <row r="2917" spans="1:2" ht="15" hidden="1" x14ac:dyDescent="0.25">
      <c r="A2917" s="517" t="s">
        <v>1279</v>
      </c>
      <c r="B2917" s="517" t="s">
        <v>1280</v>
      </c>
    </row>
    <row r="2918" spans="1:2" ht="15" hidden="1" x14ac:dyDescent="0.25">
      <c r="A2918" s="517" t="s">
        <v>1279</v>
      </c>
      <c r="B2918" s="517" t="s">
        <v>1280</v>
      </c>
    </row>
    <row r="2919" spans="1:2" ht="15" hidden="1" x14ac:dyDescent="0.25">
      <c r="A2919" s="517" t="s">
        <v>1279</v>
      </c>
      <c r="B2919" s="517" t="s">
        <v>1280</v>
      </c>
    </row>
    <row r="2920" spans="1:2" ht="15" hidden="1" x14ac:dyDescent="0.25">
      <c r="A2920" s="517" t="s">
        <v>1279</v>
      </c>
      <c r="B2920" s="517" t="s">
        <v>1280</v>
      </c>
    </row>
    <row r="2921" spans="1:2" ht="15" hidden="1" x14ac:dyDescent="0.25">
      <c r="A2921" s="517" t="s">
        <v>1279</v>
      </c>
      <c r="B2921" s="517" t="s">
        <v>1280</v>
      </c>
    </row>
    <row r="2922" spans="1:2" ht="15" hidden="1" x14ac:dyDescent="0.25">
      <c r="A2922" s="517" t="s">
        <v>1279</v>
      </c>
      <c r="B2922" s="517" t="s">
        <v>1280</v>
      </c>
    </row>
    <row r="2923" spans="1:2" ht="15" hidden="1" x14ac:dyDescent="0.25">
      <c r="A2923" s="517" t="s">
        <v>1279</v>
      </c>
      <c r="B2923" s="517" t="s">
        <v>1280</v>
      </c>
    </row>
    <row r="2924" spans="1:2" ht="15" hidden="1" x14ac:dyDescent="0.25">
      <c r="A2924" s="517" t="s">
        <v>1279</v>
      </c>
      <c r="B2924" s="517" t="s">
        <v>1280</v>
      </c>
    </row>
    <row r="2925" spans="1:2" ht="15" hidden="1" x14ac:dyDescent="0.25">
      <c r="A2925" s="517" t="s">
        <v>1279</v>
      </c>
      <c r="B2925" s="517" t="s">
        <v>1280</v>
      </c>
    </row>
    <row r="2926" spans="1:2" ht="15" hidden="1" x14ac:dyDescent="0.25">
      <c r="A2926" s="517" t="s">
        <v>1279</v>
      </c>
      <c r="B2926" s="517" t="s">
        <v>1280</v>
      </c>
    </row>
    <row r="2927" spans="1:2" ht="15" hidden="1" x14ac:dyDescent="0.25">
      <c r="A2927" s="517" t="s">
        <v>1279</v>
      </c>
      <c r="B2927" s="517" t="s">
        <v>1280</v>
      </c>
    </row>
    <row r="2928" spans="1:2" ht="15" hidden="1" x14ac:dyDescent="0.25">
      <c r="A2928" s="517" t="s">
        <v>1279</v>
      </c>
      <c r="B2928" s="517" t="s">
        <v>1280</v>
      </c>
    </row>
    <row r="2929" spans="1:2" ht="15" hidden="1" x14ac:dyDescent="0.25">
      <c r="A2929" s="517" t="s">
        <v>1279</v>
      </c>
      <c r="B2929" s="517" t="s">
        <v>1280</v>
      </c>
    </row>
    <row r="2930" spans="1:2" ht="15" hidden="1" x14ac:dyDescent="0.25">
      <c r="A2930" s="517" t="s">
        <v>1279</v>
      </c>
      <c r="B2930" s="517" t="s">
        <v>1280</v>
      </c>
    </row>
    <row r="2931" spans="1:2" ht="15" hidden="1" x14ac:dyDescent="0.25">
      <c r="A2931" s="517" t="s">
        <v>1279</v>
      </c>
      <c r="B2931" s="517" t="s">
        <v>1280</v>
      </c>
    </row>
    <row r="2932" spans="1:2" ht="15" hidden="1" x14ac:dyDescent="0.25">
      <c r="A2932" s="517" t="s">
        <v>1279</v>
      </c>
      <c r="B2932" s="517" t="s">
        <v>1280</v>
      </c>
    </row>
    <row r="2933" spans="1:2" ht="15" hidden="1" x14ac:dyDescent="0.25">
      <c r="A2933" s="517" t="s">
        <v>1279</v>
      </c>
      <c r="B2933" s="517" t="s">
        <v>1280</v>
      </c>
    </row>
    <row r="2934" spans="1:2" ht="15" hidden="1" x14ac:dyDescent="0.25">
      <c r="A2934" s="517" t="s">
        <v>1279</v>
      </c>
      <c r="B2934" s="517" t="s">
        <v>1280</v>
      </c>
    </row>
    <row r="2935" spans="1:2" ht="15" hidden="1" x14ac:dyDescent="0.25">
      <c r="A2935" s="517" t="s">
        <v>1279</v>
      </c>
      <c r="B2935" s="517" t="s">
        <v>1280</v>
      </c>
    </row>
    <row r="2936" spans="1:2" ht="15" hidden="1" x14ac:dyDescent="0.25">
      <c r="A2936" s="517" t="s">
        <v>1279</v>
      </c>
      <c r="B2936" s="517" t="s">
        <v>1280</v>
      </c>
    </row>
    <row r="2937" spans="1:2" ht="15" hidden="1" x14ac:dyDescent="0.25">
      <c r="A2937" s="517" t="s">
        <v>1279</v>
      </c>
      <c r="B2937" s="517" t="s">
        <v>1280</v>
      </c>
    </row>
    <row r="2938" spans="1:2" ht="15" hidden="1" x14ac:dyDescent="0.25">
      <c r="A2938" s="517" t="s">
        <v>1279</v>
      </c>
      <c r="B2938" s="517" t="s">
        <v>1280</v>
      </c>
    </row>
    <row r="2939" spans="1:2" ht="15" hidden="1" x14ac:dyDescent="0.25">
      <c r="A2939" s="517" t="s">
        <v>1279</v>
      </c>
      <c r="B2939" s="517" t="s">
        <v>1280</v>
      </c>
    </row>
    <row r="2940" spans="1:2" ht="15" hidden="1" x14ac:dyDescent="0.25">
      <c r="A2940" s="517" t="s">
        <v>1279</v>
      </c>
      <c r="B2940" s="517" t="s">
        <v>1280</v>
      </c>
    </row>
    <row r="2941" spans="1:2" ht="15" hidden="1" x14ac:dyDescent="0.25">
      <c r="A2941" s="517" t="s">
        <v>1279</v>
      </c>
      <c r="B2941" s="517" t="s">
        <v>1280</v>
      </c>
    </row>
    <row r="2942" spans="1:2" ht="15" hidden="1" x14ac:dyDescent="0.25">
      <c r="A2942" s="517" t="s">
        <v>1279</v>
      </c>
      <c r="B2942" s="517" t="s">
        <v>1280</v>
      </c>
    </row>
    <row r="2943" spans="1:2" ht="15" hidden="1" x14ac:dyDescent="0.25">
      <c r="A2943" s="517" t="s">
        <v>1279</v>
      </c>
      <c r="B2943" s="517" t="s">
        <v>1280</v>
      </c>
    </row>
    <row r="2944" spans="1:2" ht="15" hidden="1" x14ac:dyDescent="0.25">
      <c r="A2944" s="517" t="s">
        <v>1279</v>
      </c>
      <c r="B2944" s="517" t="s">
        <v>1280</v>
      </c>
    </row>
    <row r="2945" spans="1:2" ht="15" hidden="1" x14ac:dyDescent="0.25">
      <c r="A2945" s="517" t="s">
        <v>1279</v>
      </c>
      <c r="B2945" s="517" t="s">
        <v>1280</v>
      </c>
    </row>
    <row r="2946" spans="1:2" ht="15" hidden="1" x14ac:dyDescent="0.25">
      <c r="A2946" s="517" t="s">
        <v>1279</v>
      </c>
      <c r="B2946" s="517" t="s">
        <v>1280</v>
      </c>
    </row>
    <row r="2947" spans="1:2" ht="15" hidden="1" x14ac:dyDescent="0.25">
      <c r="A2947" s="517" t="s">
        <v>1279</v>
      </c>
      <c r="B2947" s="517" t="s">
        <v>1280</v>
      </c>
    </row>
    <row r="2948" spans="1:2" ht="15" hidden="1" x14ac:dyDescent="0.25">
      <c r="A2948" s="517" t="s">
        <v>1279</v>
      </c>
      <c r="B2948" s="517" t="s">
        <v>1280</v>
      </c>
    </row>
    <row r="2949" spans="1:2" ht="15" hidden="1" x14ac:dyDescent="0.25">
      <c r="A2949" s="517" t="s">
        <v>199</v>
      </c>
      <c r="B2949" s="517" t="s">
        <v>334</v>
      </c>
    </row>
    <row r="2950" spans="1:2" ht="15" hidden="1" x14ac:dyDescent="0.25">
      <c r="A2950" s="517" t="s">
        <v>199</v>
      </c>
      <c r="B2950" s="517" t="s">
        <v>334</v>
      </c>
    </row>
    <row r="2951" spans="1:2" ht="15" hidden="1" x14ac:dyDescent="0.25">
      <c r="A2951" s="517" t="s">
        <v>200</v>
      </c>
      <c r="B2951" s="517" t="s">
        <v>335</v>
      </c>
    </row>
    <row r="2952" spans="1:2" ht="15" hidden="1" x14ac:dyDescent="0.25">
      <c r="A2952" s="517" t="s">
        <v>200</v>
      </c>
      <c r="B2952" s="517" t="s">
        <v>335</v>
      </c>
    </row>
    <row r="2953" spans="1:2" ht="15" hidden="1" x14ac:dyDescent="0.25">
      <c r="A2953" s="517" t="s">
        <v>200</v>
      </c>
      <c r="B2953" s="517" t="s">
        <v>335</v>
      </c>
    </row>
    <row r="2954" spans="1:2" ht="15" hidden="1" x14ac:dyDescent="0.25">
      <c r="A2954" s="517" t="s">
        <v>200</v>
      </c>
      <c r="B2954" s="517" t="s">
        <v>335</v>
      </c>
    </row>
    <row r="2955" spans="1:2" ht="15" hidden="1" x14ac:dyDescent="0.25">
      <c r="A2955" s="517" t="s">
        <v>200</v>
      </c>
      <c r="B2955" s="517" t="s">
        <v>335</v>
      </c>
    </row>
    <row r="2956" spans="1:2" ht="15" hidden="1" x14ac:dyDescent="0.25">
      <c r="A2956" s="517" t="s">
        <v>1281</v>
      </c>
      <c r="B2956" s="517" t="s">
        <v>1282</v>
      </c>
    </row>
    <row r="2957" spans="1:2" ht="15" hidden="1" x14ac:dyDescent="0.25">
      <c r="A2957" s="517" t="s">
        <v>1281</v>
      </c>
      <c r="B2957" s="517" t="s">
        <v>1282</v>
      </c>
    </row>
    <row r="2958" spans="1:2" ht="15" hidden="1" x14ac:dyDescent="0.25">
      <c r="A2958" s="517" t="s">
        <v>1281</v>
      </c>
      <c r="B2958" s="517" t="s">
        <v>1282</v>
      </c>
    </row>
    <row r="2959" spans="1:2" ht="15" hidden="1" x14ac:dyDescent="0.25">
      <c r="A2959" s="517" t="s">
        <v>2369</v>
      </c>
      <c r="B2959" s="517" t="s">
        <v>2369</v>
      </c>
    </row>
    <row r="2960" spans="1:2" ht="15" hidden="1" x14ac:dyDescent="0.25">
      <c r="A2960" s="517" t="s">
        <v>2370</v>
      </c>
      <c r="B2960" s="517" t="s">
        <v>2370</v>
      </c>
    </row>
    <row r="2961" spans="1:2" ht="15" hidden="1" x14ac:dyDescent="0.25">
      <c r="A2961" s="517" t="s">
        <v>2371</v>
      </c>
      <c r="B2961" s="517" t="s">
        <v>2371</v>
      </c>
    </row>
    <row r="2962" spans="1:2" ht="15" hidden="1" x14ac:dyDescent="0.25">
      <c r="A2962" s="517" t="s">
        <v>2372</v>
      </c>
      <c r="B2962" s="517" t="s">
        <v>2372</v>
      </c>
    </row>
    <row r="2963" spans="1:2" ht="15" hidden="1" x14ac:dyDescent="0.25">
      <c r="A2963" s="517" t="s">
        <v>2373</v>
      </c>
      <c r="B2963" s="517" t="s">
        <v>2373</v>
      </c>
    </row>
    <row r="2964" spans="1:2" ht="15" hidden="1" x14ac:dyDescent="0.25">
      <c r="A2964" s="517" t="s">
        <v>2374</v>
      </c>
      <c r="B2964" s="517" t="s">
        <v>2374</v>
      </c>
    </row>
    <row r="2965" spans="1:2" ht="15" hidden="1" x14ac:dyDescent="0.25">
      <c r="A2965" s="517" t="s">
        <v>2374</v>
      </c>
      <c r="B2965" s="517" t="s">
        <v>2374</v>
      </c>
    </row>
    <row r="2966" spans="1:2" ht="15" hidden="1" x14ac:dyDescent="0.25">
      <c r="A2966" s="517" t="s">
        <v>2375</v>
      </c>
      <c r="B2966" s="517" t="s">
        <v>2375</v>
      </c>
    </row>
    <row r="2967" spans="1:2" ht="15" hidden="1" x14ac:dyDescent="0.25">
      <c r="A2967" s="517" t="s">
        <v>2376</v>
      </c>
      <c r="B2967" s="517" t="s">
        <v>2376</v>
      </c>
    </row>
    <row r="2968" spans="1:2" ht="15" hidden="1" x14ac:dyDescent="0.25">
      <c r="A2968" s="517" t="s">
        <v>2376</v>
      </c>
      <c r="B2968" s="517" t="s">
        <v>2376</v>
      </c>
    </row>
    <row r="2969" spans="1:2" ht="15" hidden="1" x14ac:dyDescent="0.25">
      <c r="A2969" s="517" t="s">
        <v>2377</v>
      </c>
      <c r="B2969" s="517" t="s">
        <v>2377</v>
      </c>
    </row>
    <row r="2970" spans="1:2" ht="15" hidden="1" x14ac:dyDescent="0.25">
      <c r="A2970" s="517" t="s">
        <v>2378</v>
      </c>
      <c r="B2970" s="517" t="s">
        <v>2378</v>
      </c>
    </row>
    <row r="2971" spans="1:2" ht="15" hidden="1" x14ac:dyDescent="0.25">
      <c r="A2971" s="517" t="s">
        <v>2379</v>
      </c>
      <c r="B2971" s="517" t="s">
        <v>2379</v>
      </c>
    </row>
    <row r="2972" spans="1:2" ht="15" hidden="1" x14ac:dyDescent="0.25">
      <c r="A2972" s="517" t="s">
        <v>2379</v>
      </c>
      <c r="B2972" s="517" t="s">
        <v>2379</v>
      </c>
    </row>
    <row r="2973" spans="1:2" ht="15" hidden="1" x14ac:dyDescent="0.25">
      <c r="A2973" s="517" t="s">
        <v>2380</v>
      </c>
      <c r="B2973" s="517" t="s">
        <v>2380</v>
      </c>
    </row>
    <row r="2974" spans="1:2" ht="15" hidden="1" x14ac:dyDescent="0.25">
      <c r="A2974" s="517" t="s">
        <v>2381</v>
      </c>
      <c r="B2974" s="517" t="s">
        <v>2381</v>
      </c>
    </row>
    <row r="2975" spans="1:2" ht="15" hidden="1" x14ac:dyDescent="0.25">
      <c r="A2975" s="517" t="s">
        <v>2381</v>
      </c>
      <c r="B2975" s="517" t="s">
        <v>2381</v>
      </c>
    </row>
    <row r="2976" spans="1:2" ht="15" hidden="1" x14ac:dyDescent="0.25">
      <c r="A2976" s="517" t="s">
        <v>2382</v>
      </c>
      <c r="B2976" s="517" t="s">
        <v>2382</v>
      </c>
    </row>
    <row r="2977" spans="1:2" ht="15" hidden="1" x14ac:dyDescent="0.25">
      <c r="A2977" s="517" t="s">
        <v>2383</v>
      </c>
      <c r="B2977" s="517" t="s">
        <v>2383</v>
      </c>
    </row>
    <row r="2978" spans="1:2" ht="15" hidden="1" x14ac:dyDescent="0.25">
      <c r="A2978" s="517" t="s">
        <v>2384</v>
      </c>
      <c r="B2978" s="517" t="s">
        <v>2384</v>
      </c>
    </row>
    <row r="2979" spans="1:2" ht="15" hidden="1" x14ac:dyDescent="0.25">
      <c r="A2979" s="517" t="s">
        <v>2385</v>
      </c>
      <c r="B2979" s="517" t="s">
        <v>2385</v>
      </c>
    </row>
    <row r="2980" spans="1:2" ht="15" hidden="1" x14ac:dyDescent="0.25">
      <c r="A2980" s="517" t="s">
        <v>2386</v>
      </c>
      <c r="B2980" s="517" t="s">
        <v>2386</v>
      </c>
    </row>
    <row r="2981" spans="1:2" ht="15" hidden="1" x14ac:dyDescent="0.25">
      <c r="A2981" s="517" t="s">
        <v>2386</v>
      </c>
      <c r="B2981" s="517" t="s">
        <v>2386</v>
      </c>
    </row>
    <row r="2982" spans="1:2" ht="15" hidden="1" x14ac:dyDescent="0.25">
      <c r="A2982" s="517" t="s">
        <v>2387</v>
      </c>
      <c r="B2982" s="517" t="s">
        <v>2387</v>
      </c>
    </row>
    <row r="2983" spans="1:2" ht="15" hidden="1" x14ac:dyDescent="0.25">
      <c r="A2983" s="517" t="s">
        <v>2388</v>
      </c>
      <c r="B2983" s="517" t="s">
        <v>2388</v>
      </c>
    </row>
    <row r="2984" spans="1:2" ht="15" hidden="1" x14ac:dyDescent="0.25">
      <c r="A2984" s="517" t="s">
        <v>2389</v>
      </c>
      <c r="B2984" s="517" t="s">
        <v>2389</v>
      </c>
    </row>
    <row r="2985" spans="1:2" ht="15" hidden="1" x14ac:dyDescent="0.25">
      <c r="A2985" s="517" t="s">
        <v>2390</v>
      </c>
      <c r="B2985" s="517" t="s">
        <v>2390</v>
      </c>
    </row>
    <row r="2986" spans="1:2" ht="15" hidden="1" x14ac:dyDescent="0.25">
      <c r="A2986" s="517" t="s">
        <v>2391</v>
      </c>
      <c r="B2986" s="517" t="s">
        <v>2391</v>
      </c>
    </row>
    <row r="2987" spans="1:2" ht="15" hidden="1" x14ac:dyDescent="0.25">
      <c r="A2987" s="517" t="s">
        <v>2392</v>
      </c>
      <c r="B2987" s="517" t="s">
        <v>2392</v>
      </c>
    </row>
    <row r="2988" spans="1:2" ht="15" hidden="1" x14ac:dyDescent="0.25">
      <c r="A2988" s="517" t="s">
        <v>2392</v>
      </c>
      <c r="B2988" s="517" t="s">
        <v>2392</v>
      </c>
    </row>
    <row r="2989" spans="1:2" ht="15" hidden="1" x14ac:dyDescent="0.25">
      <c r="A2989" s="517" t="s">
        <v>2393</v>
      </c>
      <c r="B2989" s="517" t="s">
        <v>2393</v>
      </c>
    </row>
    <row r="2990" spans="1:2" ht="15" hidden="1" x14ac:dyDescent="0.25">
      <c r="A2990" s="517" t="s">
        <v>2394</v>
      </c>
      <c r="B2990" s="517" t="s">
        <v>2394</v>
      </c>
    </row>
    <row r="2991" spans="1:2" ht="15" hidden="1" x14ac:dyDescent="0.25">
      <c r="A2991" s="517" t="s">
        <v>2395</v>
      </c>
      <c r="B2991" s="517" t="s">
        <v>2395</v>
      </c>
    </row>
    <row r="2992" spans="1:2" ht="15" hidden="1" x14ac:dyDescent="0.25">
      <c r="A2992" s="517" t="s">
        <v>2396</v>
      </c>
      <c r="B2992" s="517" t="s">
        <v>2396</v>
      </c>
    </row>
    <row r="2993" spans="1:2" ht="15" hidden="1" x14ac:dyDescent="0.25">
      <c r="A2993" s="517" t="s">
        <v>2397</v>
      </c>
      <c r="B2993" s="517" t="s">
        <v>2397</v>
      </c>
    </row>
    <row r="2994" spans="1:2" ht="15" hidden="1" x14ac:dyDescent="0.25">
      <c r="A2994" s="517" t="s">
        <v>2398</v>
      </c>
      <c r="B2994" s="517" t="s">
        <v>2398</v>
      </c>
    </row>
    <row r="2995" spans="1:2" ht="15" hidden="1" x14ac:dyDescent="0.25">
      <c r="A2995" s="517" t="s">
        <v>2399</v>
      </c>
      <c r="B2995" s="517" t="s">
        <v>2399</v>
      </c>
    </row>
    <row r="2996" spans="1:2" ht="15" hidden="1" x14ac:dyDescent="0.25">
      <c r="A2996" s="517" t="s">
        <v>2400</v>
      </c>
      <c r="B2996" s="517" t="s">
        <v>2400</v>
      </c>
    </row>
    <row r="2997" spans="1:2" ht="15" hidden="1" x14ac:dyDescent="0.25">
      <c r="A2997" s="517" t="s">
        <v>2401</v>
      </c>
      <c r="B2997" s="517" t="s">
        <v>2401</v>
      </c>
    </row>
    <row r="2998" spans="1:2" ht="15" hidden="1" x14ac:dyDescent="0.25">
      <c r="A2998" s="517" t="s">
        <v>2402</v>
      </c>
      <c r="B2998" s="517" t="s">
        <v>2402</v>
      </c>
    </row>
    <row r="2999" spans="1:2" ht="15" hidden="1" x14ac:dyDescent="0.25">
      <c r="A2999" s="517" t="s">
        <v>2403</v>
      </c>
      <c r="B2999" s="517" t="s">
        <v>2403</v>
      </c>
    </row>
    <row r="3000" spans="1:2" ht="15" hidden="1" x14ac:dyDescent="0.25">
      <c r="A3000" s="517" t="s">
        <v>2403</v>
      </c>
      <c r="B3000" s="517" t="s">
        <v>2403</v>
      </c>
    </row>
    <row r="3001" spans="1:2" ht="15" hidden="1" x14ac:dyDescent="0.25">
      <c r="A3001" s="517" t="s">
        <v>2404</v>
      </c>
      <c r="B3001" s="517" t="s">
        <v>2404</v>
      </c>
    </row>
    <row r="3002" spans="1:2" ht="15" hidden="1" x14ac:dyDescent="0.25">
      <c r="A3002" s="517" t="s">
        <v>2405</v>
      </c>
      <c r="B3002" s="517" t="s">
        <v>2405</v>
      </c>
    </row>
    <row r="3003" spans="1:2" ht="15" hidden="1" x14ac:dyDescent="0.25">
      <c r="A3003" s="517" t="s">
        <v>2406</v>
      </c>
      <c r="B3003" s="517" t="s">
        <v>2406</v>
      </c>
    </row>
    <row r="3004" spans="1:2" ht="15" hidden="1" x14ac:dyDescent="0.25">
      <c r="A3004" s="517" t="s">
        <v>2407</v>
      </c>
      <c r="B3004" s="517" t="s">
        <v>2407</v>
      </c>
    </row>
    <row r="3005" spans="1:2" ht="15" hidden="1" x14ac:dyDescent="0.25">
      <c r="A3005" s="517" t="s">
        <v>2408</v>
      </c>
      <c r="B3005" s="517" t="s">
        <v>2408</v>
      </c>
    </row>
    <row r="3006" spans="1:2" ht="15" hidden="1" x14ac:dyDescent="0.25">
      <c r="A3006" s="517" t="s">
        <v>2408</v>
      </c>
      <c r="B3006" s="517" t="s">
        <v>2408</v>
      </c>
    </row>
    <row r="3007" spans="1:2" ht="15" hidden="1" x14ac:dyDescent="0.25">
      <c r="A3007" s="517" t="s">
        <v>2409</v>
      </c>
      <c r="B3007" s="517" t="s">
        <v>2409</v>
      </c>
    </row>
    <row r="3008" spans="1:2" ht="15" hidden="1" x14ac:dyDescent="0.25">
      <c r="A3008" s="517" t="s">
        <v>2410</v>
      </c>
      <c r="B3008" s="517" t="s">
        <v>2410</v>
      </c>
    </row>
    <row r="3009" spans="1:2" ht="15" hidden="1" x14ac:dyDescent="0.25">
      <c r="A3009" s="517" t="s">
        <v>2411</v>
      </c>
      <c r="B3009" s="517" t="s">
        <v>2411</v>
      </c>
    </row>
    <row r="3010" spans="1:2" ht="15" hidden="1" x14ac:dyDescent="0.25">
      <c r="A3010" s="517" t="s">
        <v>2411</v>
      </c>
      <c r="B3010" s="517" t="s">
        <v>2411</v>
      </c>
    </row>
    <row r="3011" spans="1:2" ht="15" hidden="1" x14ac:dyDescent="0.25">
      <c r="A3011" s="517" t="s">
        <v>2412</v>
      </c>
      <c r="B3011" s="517" t="s">
        <v>2412</v>
      </c>
    </row>
    <row r="3012" spans="1:2" ht="15" hidden="1" x14ac:dyDescent="0.25">
      <c r="A3012" s="517" t="s">
        <v>2412</v>
      </c>
      <c r="B3012" s="517" t="s">
        <v>2412</v>
      </c>
    </row>
    <row r="3013" spans="1:2" ht="15" hidden="1" x14ac:dyDescent="0.25">
      <c r="A3013" s="517" t="s">
        <v>2413</v>
      </c>
      <c r="B3013" s="517" t="s">
        <v>2413</v>
      </c>
    </row>
    <row r="3014" spans="1:2" ht="15" hidden="1" x14ac:dyDescent="0.25">
      <c r="A3014" s="517" t="s">
        <v>2414</v>
      </c>
      <c r="B3014" s="517" t="s">
        <v>2414</v>
      </c>
    </row>
    <row r="3015" spans="1:2" ht="15" hidden="1" x14ac:dyDescent="0.25">
      <c r="A3015" s="517" t="s">
        <v>2415</v>
      </c>
      <c r="B3015" s="517" t="s">
        <v>2415</v>
      </c>
    </row>
    <row r="3016" spans="1:2" ht="15" hidden="1" x14ac:dyDescent="0.25">
      <c r="A3016" s="517" t="s">
        <v>2415</v>
      </c>
      <c r="B3016" s="517" t="s">
        <v>2415</v>
      </c>
    </row>
    <row r="3017" spans="1:2" ht="15" hidden="1" x14ac:dyDescent="0.25">
      <c r="A3017" s="517" t="s">
        <v>2416</v>
      </c>
      <c r="B3017" s="517" t="s">
        <v>2416</v>
      </c>
    </row>
    <row r="3018" spans="1:2" ht="15" hidden="1" x14ac:dyDescent="0.25">
      <c r="A3018" s="517" t="s">
        <v>2416</v>
      </c>
      <c r="B3018" s="517" t="s">
        <v>2416</v>
      </c>
    </row>
    <row r="3019" spans="1:2" ht="15" hidden="1" x14ac:dyDescent="0.25">
      <c r="A3019" s="517" t="s">
        <v>2417</v>
      </c>
      <c r="B3019" s="517" t="s">
        <v>2417</v>
      </c>
    </row>
    <row r="3020" spans="1:2" ht="15" hidden="1" x14ac:dyDescent="0.25">
      <c r="A3020" s="517" t="s">
        <v>2418</v>
      </c>
      <c r="B3020" s="517" t="s">
        <v>2418</v>
      </c>
    </row>
    <row r="3021" spans="1:2" ht="15" hidden="1" x14ac:dyDescent="0.25">
      <c r="A3021" s="517" t="s">
        <v>2419</v>
      </c>
      <c r="B3021" s="517" t="s">
        <v>2419</v>
      </c>
    </row>
    <row r="3022" spans="1:2" ht="15" hidden="1" x14ac:dyDescent="0.25">
      <c r="A3022" s="517" t="s">
        <v>2420</v>
      </c>
      <c r="B3022" s="517" t="s">
        <v>2420</v>
      </c>
    </row>
    <row r="3023" spans="1:2" ht="15" hidden="1" x14ac:dyDescent="0.25">
      <c r="A3023" s="517" t="s">
        <v>2420</v>
      </c>
      <c r="B3023" s="517" t="s">
        <v>2420</v>
      </c>
    </row>
    <row r="3024" spans="1:2" ht="15" hidden="1" x14ac:dyDescent="0.25">
      <c r="A3024" s="517" t="s">
        <v>2421</v>
      </c>
      <c r="B3024" s="517" t="s">
        <v>2421</v>
      </c>
    </row>
    <row r="3025" spans="1:2" ht="15" hidden="1" x14ac:dyDescent="0.25">
      <c r="A3025" s="517" t="s">
        <v>2421</v>
      </c>
      <c r="B3025" s="517" t="s">
        <v>2421</v>
      </c>
    </row>
    <row r="3026" spans="1:2" ht="15" hidden="1" x14ac:dyDescent="0.25">
      <c r="A3026" s="517" t="s">
        <v>2422</v>
      </c>
      <c r="B3026" s="517" t="s">
        <v>2422</v>
      </c>
    </row>
    <row r="3027" spans="1:2" ht="15" hidden="1" x14ac:dyDescent="0.25">
      <c r="A3027" s="517" t="s">
        <v>2423</v>
      </c>
      <c r="B3027" s="517" t="s">
        <v>2423</v>
      </c>
    </row>
    <row r="3028" spans="1:2" ht="15" hidden="1" x14ac:dyDescent="0.25">
      <c r="A3028" s="517" t="s">
        <v>2423</v>
      </c>
      <c r="B3028" s="517" t="s">
        <v>2423</v>
      </c>
    </row>
    <row r="3029" spans="1:2" ht="15" hidden="1" x14ac:dyDescent="0.25">
      <c r="A3029" s="517" t="s">
        <v>2424</v>
      </c>
      <c r="B3029" s="517" t="s">
        <v>2424</v>
      </c>
    </row>
    <row r="3030" spans="1:2" ht="15" hidden="1" x14ac:dyDescent="0.25">
      <c r="A3030" s="517" t="s">
        <v>2424</v>
      </c>
      <c r="B3030" s="517" t="s">
        <v>2424</v>
      </c>
    </row>
    <row r="3031" spans="1:2" ht="15" hidden="1" x14ac:dyDescent="0.25">
      <c r="A3031" s="517" t="s">
        <v>2425</v>
      </c>
      <c r="B3031" s="517" t="s">
        <v>2425</v>
      </c>
    </row>
    <row r="3032" spans="1:2" ht="15" hidden="1" x14ac:dyDescent="0.25">
      <c r="A3032" s="517" t="s">
        <v>2426</v>
      </c>
      <c r="B3032" s="517" t="s">
        <v>2426</v>
      </c>
    </row>
    <row r="3033" spans="1:2" ht="15" hidden="1" x14ac:dyDescent="0.25">
      <c r="A3033" s="517" t="s">
        <v>2427</v>
      </c>
      <c r="B3033" s="517" t="s">
        <v>2427</v>
      </c>
    </row>
    <row r="3034" spans="1:2" ht="15" hidden="1" x14ac:dyDescent="0.25">
      <c r="A3034" s="517" t="s">
        <v>2428</v>
      </c>
      <c r="B3034" s="517" t="s">
        <v>2428</v>
      </c>
    </row>
    <row r="3035" spans="1:2" ht="15" hidden="1" x14ac:dyDescent="0.25">
      <c r="A3035" s="517" t="s">
        <v>2429</v>
      </c>
      <c r="B3035" s="517" t="s">
        <v>2429</v>
      </c>
    </row>
    <row r="3036" spans="1:2" ht="15" hidden="1" x14ac:dyDescent="0.25">
      <c r="A3036" s="517" t="s">
        <v>2430</v>
      </c>
      <c r="B3036" s="517" t="s">
        <v>2430</v>
      </c>
    </row>
    <row r="3037" spans="1:2" ht="15" hidden="1" x14ac:dyDescent="0.25">
      <c r="A3037" s="517" t="s">
        <v>2431</v>
      </c>
      <c r="B3037" s="517" t="s">
        <v>2431</v>
      </c>
    </row>
    <row r="3038" spans="1:2" ht="15" hidden="1" x14ac:dyDescent="0.25">
      <c r="A3038" s="517" t="s">
        <v>2432</v>
      </c>
      <c r="B3038" s="517" t="s">
        <v>2432</v>
      </c>
    </row>
    <row r="3039" spans="1:2" ht="15" hidden="1" x14ac:dyDescent="0.25">
      <c r="A3039" s="517" t="s">
        <v>2433</v>
      </c>
      <c r="B3039" s="517" t="s">
        <v>2433</v>
      </c>
    </row>
    <row r="3040" spans="1:2" ht="15" hidden="1" x14ac:dyDescent="0.25">
      <c r="A3040" s="517" t="s">
        <v>2434</v>
      </c>
      <c r="B3040" s="517" t="s">
        <v>2434</v>
      </c>
    </row>
    <row r="3041" spans="1:2" ht="15" hidden="1" x14ac:dyDescent="0.25">
      <c r="A3041" s="517" t="s">
        <v>2435</v>
      </c>
      <c r="B3041" s="517" t="s">
        <v>2435</v>
      </c>
    </row>
    <row r="3042" spans="1:2" ht="15" hidden="1" x14ac:dyDescent="0.25">
      <c r="A3042" s="517" t="s">
        <v>2436</v>
      </c>
      <c r="B3042" s="517" t="s">
        <v>2436</v>
      </c>
    </row>
    <row r="3043" spans="1:2" ht="15" hidden="1" x14ac:dyDescent="0.25">
      <c r="A3043" s="517" t="s">
        <v>2436</v>
      </c>
      <c r="B3043" s="517" t="s">
        <v>2436</v>
      </c>
    </row>
    <row r="3044" spans="1:2" ht="15" hidden="1" x14ac:dyDescent="0.25">
      <c r="A3044" s="517" t="s">
        <v>2437</v>
      </c>
      <c r="B3044" s="517" t="s">
        <v>2437</v>
      </c>
    </row>
    <row r="3045" spans="1:2" ht="15" hidden="1" x14ac:dyDescent="0.25">
      <c r="A3045" s="517" t="s">
        <v>2438</v>
      </c>
      <c r="B3045" s="517" t="s">
        <v>2438</v>
      </c>
    </row>
    <row r="3046" spans="1:2" ht="15" hidden="1" x14ac:dyDescent="0.25">
      <c r="A3046" s="517" t="s">
        <v>2439</v>
      </c>
      <c r="B3046" s="517" t="s">
        <v>2439</v>
      </c>
    </row>
    <row r="3047" spans="1:2" ht="15" hidden="1" x14ac:dyDescent="0.25">
      <c r="A3047" s="517" t="s">
        <v>2439</v>
      </c>
      <c r="B3047" s="517" t="s">
        <v>2439</v>
      </c>
    </row>
    <row r="3048" spans="1:2" ht="15" hidden="1" x14ac:dyDescent="0.25">
      <c r="A3048" s="517" t="s">
        <v>2440</v>
      </c>
      <c r="B3048" s="517" t="s">
        <v>2440</v>
      </c>
    </row>
    <row r="3049" spans="1:2" ht="15" hidden="1" x14ac:dyDescent="0.25">
      <c r="A3049" s="517" t="s">
        <v>2441</v>
      </c>
      <c r="B3049" s="517" t="s">
        <v>2441</v>
      </c>
    </row>
    <row r="3050" spans="1:2" ht="15" hidden="1" x14ac:dyDescent="0.25">
      <c r="A3050" s="517" t="s">
        <v>2442</v>
      </c>
      <c r="B3050" s="517" t="s">
        <v>2442</v>
      </c>
    </row>
    <row r="3051" spans="1:2" ht="15" hidden="1" x14ac:dyDescent="0.25">
      <c r="A3051" s="517" t="s">
        <v>2443</v>
      </c>
      <c r="B3051" s="517" t="s">
        <v>2443</v>
      </c>
    </row>
    <row r="3052" spans="1:2" ht="15" hidden="1" x14ac:dyDescent="0.25">
      <c r="A3052" s="517" t="s">
        <v>2444</v>
      </c>
      <c r="B3052" s="517" t="s">
        <v>2444</v>
      </c>
    </row>
    <row r="3053" spans="1:2" ht="15" hidden="1" x14ac:dyDescent="0.25">
      <c r="A3053" s="517" t="s">
        <v>2445</v>
      </c>
      <c r="B3053" s="517" t="s">
        <v>2445</v>
      </c>
    </row>
    <row r="3054" spans="1:2" ht="15" hidden="1" x14ac:dyDescent="0.25">
      <c r="A3054" s="517" t="s">
        <v>2446</v>
      </c>
      <c r="B3054" s="517" t="s">
        <v>2446</v>
      </c>
    </row>
    <row r="3055" spans="1:2" ht="15" hidden="1" x14ac:dyDescent="0.25">
      <c r="A3055" s="517" t="s">
        <v>2446</v>
      </c>
      <c r="B3055" s="517" t="s">
        <v>2446</v>
      </c>
    </row>
    <row r="3056" spans="1:2" ht="15" hidden="1" x14ac:dyDescent="0.25">
      <c r="A3056" s="517" t="s">
        <v>2447</v>
      </c>
      <c r="B3056" s="517" t="s">
        <v>2447</v>
      </c>
    </row>
    <row r="3057" spans="1:2" ht="15" hidden="1" x14ac:dyDescent="0.25">
      <c r="A3057" s="517" t="s">
        <v>2448</v>
      </c>
      <c r="B3057" s="517" t="s">
        <v>2448</v>
      </c>
    </row>
    <row r="3058" spans="1:2" ht="15" hidden="1" x14ac:dyDescent="0.25">
      <c r="A3058" s="517" t="s">
        <v>2449</v>
      </c>
      <c r="B3058" s="517" t="s">
        <v>2449</v>
      </c>
    </row>
    <row r="3059" spans="1:2" ht="15" hidden="1" x14ac:dyDescent="0.25">
      <c r="A3059" s="517" t="s">
        <v>2450</v>
      </c>
      <c r="B3059" s="517" t="s">
        <v>2450</v>
      </c>
    </row>
    <row r="3060" spans="1:2" ht="15" hidden="1" x14ac:dyDescent="0.25">
      <c r="A3060" s="517" t="s">
        <v>2450</v>
      </c>
      <c r="B3060" s="517" t="s">
        <v>2450</v>
      </c>
    </row>
    <row r="3061" spans="1:2" ht="15" hidden="1" x14ac:dyDescent="0.25">
      <c r="A3061" s="517" t="s">
        <v>2451</v>
      </c>
      <c r="B3061" s="517" t="s">
        <v>2451</v>
      </c>
    </row>
    <row r="3062" spans="1:2" ht="15" hidden="1" x14ac:dyDescent="0.25">
      <c r="A3062" s="517" t="s">
        <v>2452</v>
      </c>
      <c r="B3062" s="517" t="s">
        <v>2452</v>
      </c>
    </row>
    <row r="3063" spans="1:2" ht="15" hidden="1" x14ac:dyDescent="0.25">
      <c r="A3063" s="517" t="s">
        <v>2453</v>
      </c>
      <c r="B3063" s="517" t="s">
        <v>2453</v>
      </c>
    </row>
    <row r="3064" spans="1:2" ht="15" hidden="1" x14ac:dyDescent="0.25">
      <c r="A3064" s="517" t="s">
        <v>2454</v>
      </c>
      <c r="B3064" s="517" t="s">
        <v>2454</v>
      </c>
    </row>
    <row r="3065" spans="1:2" ht="15" hidden="1" x14ac:dyDescent="0.25">
      <c r="A3065" s="517" t="s">
        <v>2455</v>
      </c>
      <c r="B3065" s="517" t="s">
        <v>2455</v>
      </c>
    </row>
    <row r="3066" spans="1:2" ht="15" hidden="1" x14ac:dyDescent="0.25">
      <c r="A3066" s="517" t="s">
        <v>2456</v>
      </c>
      <c r="B3066" s="517" t="s">
        <v>2456</v>
      </c>
    </row>
    <row r="3067" spans="1:2" ht="15" hidden="1" x14ac:dyDescent="0.25">
      <c r="A3067" s="517" t="s">
        <v>2457</v>
      </c>
      <c r="B3067" s="517" t="s">
        <v>2457</v>
      </c>
    </row>
    <row r="3068" spans="1:2" ht="15" hidden="1" x14ac:dyDescent="0.25">
      <c r="A3068" s="517" t="s">
        <v>2458</v>
      </c>
      <c r="B3068" s="517" t="s">
        <v>2458</v>
      </c>
    </row>
    <row r="3069" spans="1:2" ht="15" hidden="1" x14ac:dyDescent="0.25">
      <c r="A3069" s="517" t="s">
        <v>2459</v>
      </c>
      <c r="B3069" s="517" t="s">
        <v>2459</v>
      </c>
    </row>
    <row r="3070" spans="1:2" ht="15" hidden="1" x14ac:dyDescent="0.25">
      <c r="A3070" s="517" t="s">
        <v>2460</v>
      </c>
      <c r="B3070" s="517" t="s">
        <v>2460</v>
      </c>
    </row>
    <row r="3071" spans="1:2" ht="15" hidden="1" x14ac:dyDescent="0.25">
      <c r="A3071" s="517" t="s">
        <v>2460</v>
      </c>
      <c r="B3071" s="517" t="s">
        <v>2460</v>
      </c>
    </row>
    <row r="3072" spans="1:2" ht="15" hidden="1" x14ac:dyDescent="0.25">
      <c r="A3072" s="517" t="s">
        <v>2461</v>
      </c>
      <c r="B3072" s="517" t="s">
        <v>2461</v>
      </c>
    </row>
    <row r="3073" spans="1:2" ht="15" hidden="1" x14ac:dyDescent="0.25">
      <c r="A3073" s="517" t="s">
        <v>2462</v>
      </c>
      <c r="B3073" s="517" t="s">
        <v>2462</v>
      </c>
    </row>
    <row r="3074" spans="1:2" ht="15" hidden="1" x14ac:dyDescent="0.25">
      <c r="A3074" s="517" t="s">
        <v>2463</v>
      </c>
      <c r="B3074" s="517" t="s">
        <v>2463</v>
      </c>
    </row>
    <row r="3075" spans="1:2" ht="15" hidden="1" x14ac:dyDescent="0.25">
      <c r="A3075" s="517" t="s">
        <v>2464</v>
      </c>
      <c r="B3075" s="517" t="s">
        <v>2464</v>
      </c>
    </row>
    <row r="3076" spans="1:2" ht="15" hidden="1" x14ac:dyDescent="0.25">
      <c r="A3076" s="517" t="s">
        <v>2464</v>
      </c>
      <c r="B3076" s="517" t="s">
        <v>2464</v>
      </c>
    </row>
    <row r="3077" spans="1:2" ht="15" hidden="1" x14ac:dyDescent="0.25">
      <c r="A3077" s="517" t="s">
        <v>2465</v>
      </c>
      <c r="B3077" s="517" t="s">
        <v>2465</v>
      </c>
    </row>
    <row r="3078" spans="1:2" ht="15" hidden="1" x14ac:dyDescent="0.25">
      <c r="A3078" s="517" t="s">
        <v>2466</v>
      </c>
      <c r="B3078" s="517" t="s">
        <v>2466</v>
      </c>
    </row>
    <row r="3079" spans="1:2" ht="15" hidden="1" x14ac:dyDescent="0.25">
      <c r="A3079" s="517" t="s">
        <v>2466</v>
      </c>
      <c r="B3079" s="517" t="s">
        <v>2466</v>
      </c>
    </row>
    <row r="3080" spans="1:2" ht="15" hidden="1" x14ac:dyDescent="0.25">
      <c r="A3080" s="517" t="s">
        <v>2467</v>
      </c>
      <c r="B3080" s="517" t="s">
        <v>2467</v>
      </c>
    </row>
    <row r="3081" spans="1:2" ht="15" hidden="1" x14ac:dyDescent="0.25">
      <c r="A3081" s="517" t="s">
        <v>2468</v>
      </c>
      <c r="B3081" s="517" t="s">
        <v>2468</v>
      </c>
    </row>
    <row r="3082" spans="1:2" ht="15" hidden="1" x14ac:dyDescent="0.25">
      <c r="A3082" s="517" t="s">
        <v>2468</v>
      </c>
      <c r="B3082" s="517" t="s">
        <v>2468</v>
      </c>
    </row>
    <row r="3083" spans="1:2" ht="15" hidden="1" x14ac:dyDescent="0.25">
      <c r="A3083" s="517" t="s">
        <v>2469</v>
      </c>
      <c r="B3083" s="517" t="s">
        <v>2469</v>
      </c>
    </row>
    <row r="3084" spans="1:2" ht="15" hidden="1" x14ac:dyDescent="0.25">
      <c r="A3084" s="517" t="s">
        <v>2470</v>
      </c>
      <c r="B3084" s="517" t="s">
        <v>2470</v>
      </c>
    </row>
    <row r="3085" spans="1:2" ht="15" hidden="1" x14ac:dyDescent="0.25">
      <c r="A3085" s="517" t="s">
        <v>2470</v>
      </c>
      <c r="B3085" s="517" t="s">
        <v>2470</v>
      </c>
    </row>
    <row r="3086" spans="1:2" ht="15" hidden="1" x14ac:dyDescent="0.25">
      <c r="A3086" s="517" t="s">
        <v>2471</v>
      </c>
      <c r="B3086" s="517" t="s">
        <v>2471</v>
      </c>
    </row>
    <row r="3087" spans="1:2" ht="15" hidden="1" x14ac:dyDescent="0.25">
      <c r="A3087" s="517" t="s">
        <v>2472</v>
      </c>
      <c r="B3087" s="517" t="s">
        <v>2472</v>
      </c>
    </row>
    <row r="3088" spans="1:2" ht="15" hidden="1" x14ac:dyDescent="0.25">
      <c r="A3088" s="517" t="s">
        <v>2473</v>
      </c>
      <c r="B3088" s="517" t="s">
        <v>2473</v>
      </c>
    </row>
    <row r="3089" spans="1:2" ht="15" hidden="1" x14ac:dyDescent="0.25">
      <c r="A3089" s="517" t="s">
        <v>2473</v>
      </c>
      <c r="B3089" s="517" t="s">
        <v>2473</v>
      </c>
    </row>
    <row r="3090" spans="1:2" ht="15" hidden="1" x14ac:dyDescent="0.25">
      <c r="A3090" s="517" t="s">
        <v>2474</v>
      </c>
      <c r="B3090" s="517" t="s">
        <v>2474</v>
      </c>
    </row>
    <row r="3091" spans="1:2" ht="15" hidden="1" x14ac:dyDescent="0.25">
      <c r="A3091" s="517" t="s">
        <v>2474</v>
      </c>
      <c r="B3091" s="517" t="s">
        <v>2474</v>
      </c>
    </row>
    <row r="3092" spans="1:2" ht="15" hidden="1" x14ac:dyDescent="0.25">
      <c r="A3092" s="517" t="s">
        <v>2475</v>
      </c>
      <c r="B3092" s="517" t="s">
        <v>2475</v>
      </c>
    </row>
    <row r="3093" spans="1:2" ht="15" hidden="1" x14ac:dyDescent="0.25">
      <c r="A3093" s="517" t="s">
        <v>2475</v>
      </c>
      <c r="B3093" s="517" t="s">
        <v>2475</v>
      </c>
    </row>
    <row r="3094" spans="1:2" ht="15" hidden="1" x14ac:dyDescent="0.25">
      <c r="A3094" s="517" t="s">
        <v>2476</v>
      </c>
      <c r="B3094" s="517" t="s">
        <v>2476</v>
      </c>
    </row>
    <row r="3095" spans="1:2" ht="15" hidden="1" x14ac:dyDescent="0.25">
      <c r="A3095" s="517" t="s">
        <v>2476</v>
      </c>
      <c r="B3095" s="517" t="s">
        <v>2476</v>
      </c>
    </row>
    <row r="3096" spans="1:2" ht="15" hidden="1" x14ac:dyDescent="0.25">
      <c r="A3096" s="517" t="s">
        <v>2477</v>
      </c>
      <c r="B3096" s="517" t="s">
        <v>2477</v>
      </c>
    </row>
    <row r="3097" spans="1:2" ht="15" hidden="1" x14ac:dyDescent="0.25">
      <c r="A3097" s="517" t="s">
        <v>2478</v>
      </c>
      <c r="B3097" s="517" t="s">
        <v>2478</v>
      </c>
    </row>
    <row r="3098" spans="1:2" ht="15" hidden="1" x14ac:dyDescent="0.25">
      <c r="A3098" s="517" t="s">
        <v>2479</v>
      </c>
      <c r="B3098" s="517" t="s">
        <v>2479</v>
      </c>
    </row>
    <row r="3099" spans="1:2" ht="15" hidden="1" x14ac:dyDescent="0.25">
      <c r="A3099" s="517" t="s">
        <v>2480</v>
      </c>
      <c r="B3099" s="517" t="s">
        <v>2480</v>
      </c>
    </row>
    <row r="3100" spans="1:2" ht="15" hidden="1" x14ac:dyDescent="0.25">
      <c r="A3100" s="517" t="s">
        <v>2481</v>
      </c>
      <c r="B3100" s="517" t="s">
        <v>2481</v>
      </c>
    </row>
    <row r="3101" spans="1:2" ht="15" hidden="1" x14ac:dyDescent="0.25">
      <c r="A3101" s="517" t="s">
        <v>2482</v>
      </c>
      <c r="B3101" s="517" t="s">
        <v>2482</v>
      </c>
    </row>
    <row r="3102" spans="1:2" ht="15" hidden="1" x14ac:dyDescent="0.25">
      <c r="A3102" s="517" t="s">
        <v>2483</v>
      </c>
      <c r="B3102" s="517" t="s">
        <v>2483</v>
      </c>
    </row>
    <row r="3103" spans="1:2" ht="15" hidden="1" x14ac:dyDescent="0.25">
      <c r="A3103" s="517" t="s">
        <v>2483</v>
      </c>
      <c r="B3103" s="517" t="s">
        <v>2483</v>
      </c>
    </row>
    <row r="3104" spans="1:2" ht="15" hidden="1" x14ac:dyDescent="0.25">
      <c r="A3104" s="517" t="s">
        <v>2484</v>
      </c>
      <c r="B3104" s="517" t="s">
        <v>2484</v>
      </c>
    </row>
    <row r="3105" spans="1:2" ht="15" hidden="1" x14ac:dyDescent="0.25">
      <c r="A3105" s="517" t="s">
        <v>2485</v>
      </c>
      <c r="B3105" s="517" t="s">
        <v>2485</v>
      </c>
    </row>
    <row r="3106" spans="1:2" ht="15" hidden="1" x14ac:dyDescent="0.25">
      <c r="A3106" s="517" t="s">
        <v>2485</v>
      </c>
      <c r="B3106" s="517" t="s">
        <v>2485</v>
      </c>
    </row>
    <row r="3107" spans="1:2" ht="15" hidden="1" x14ac:dyDescent="0.25">
      <c r="A3107" s="517" t="s">
        <v>2486</v>
      </c>
      <c r="B3107" s="517" t="s">
        <v>2486</v>
      </c>
    </row>
    <row r="3108" spans="1:2" ht="15" hidden="1" x14ac:dyDescent="0.25">
      <c r="A3108" s="517" t="s">
        <v>2487</v>
      </c>
      <c r="B3108" s="517" t="s">
        <v>2487</v>
      </c>
    </row>
    <row r="3109" spans="1:2" ht="15" hidden="1" x14ac:dyDescent="0.25">
      <c r="A3109" s="517" t="s">
        <v>2488</v>
      </c>
      <c r="B3109" s="517" t="s">
        <v>2488</v>
      </c>
    </row>
    <row r="3110" spans="1:2" ht="15" hidden="1" x14ac:dyDescent="0.25">
      <c r="A3110" s="517" t="s">
        <v>2489</v>
      </c>
      <c r="B3110" s="517" t="s">
        <v>2489</v>
      </c>
    </row>
    <row r="3111" spans="1:2" ht="15" hidden="1" x14ac:dyDescent="0.25">
      <c r="A3111" s="517" t="s">
        <v>2490</v>
      </c>
      <c r="B3111" s="517" t="s">
        <v>2490</v>
      </c>
    </row>
    <row r="3112" spans="1:2" ht="15" hidden="1" x14ac:dyDescent="0.25">
      <c r="A3112" s="517" t="s">
        <v>2490</v>
      </c>
      <c r="B3112" s="517" t="s">
        <v>2490</v>
      </c>
    </row>
    <row r="3113" spans="1:2" ht="15" hidden="1" x14ac:dyDescent="0.25">
      <c r="A3113" s="517" t="s">
        <v>2491</v>
      </c>
      <c r="B3113" s="517" t="s">
        <v>2491</v>
      </c>
    </row>
    <row r="3114" spans="1:2" ht="15" hidden="1" x14ac:dyDescent="0.25">
      <c r="A3114" s="517" t="s">
        <v>2492</v>
      </c>
      <c r="B3114" s="517" t="s">
        <v>2492</v>
      </c>
    </row>
    <row r="3115" spans="1:2" ht="15" hidden="1" x14ac:dyDescent="0.25">
      <c r="A3115" s="517" t="s">
        <v>2493</v>
      </c>
      <c r="B3115" s="517" t="s">
        <v>2493</v>
      </c>
    </row>
    <row r="3116" spans="1:2" ht="15" hidden="1" x14ac:dyDescent="0.25">
      <c r="A3116" s="517" t="s">
        <v>2494</v>
      </c>
      <c r="B3116" s="517" t="s">
        <v>2494</v>
      </c>
    </row>
    <row r="3117" spans="1:2" ht="15" hidden="1" x14ac:dyDescent="0.25">
      <c r="A3117" s="517" t="s">
        <v>2494</v>
      </c>
      <c r="B3117" s="517" t="s">
        <v>2494</v>
      </c>
    </row>
    <row r="3118" spans="1:2" ht="15" hidden="1" x14ac:dyDescent="0.25">
      <c r="A3118" s="517" t="s">
        <v>2495</v>
      </c>
      <c r="B3118" s="517" t="s">
        <v>2495</v>
      </c>
    </row>
    <row r="3119" spans="1:2" ht="15" hidden="1" x14ac:dyDescent="0.25">
      <c r="A3119" s="517" t="s">
        <v>2496</v>
      </c>
      <c r="B3119" s="517" t="s">
        <v>2496</v>
      </c>
    </row>
    <row r="3120" spans="1:2" ht="15" hidden="1" x14ac:dyDescent="0.25">
      <c r="A3120" s="517" t="s">
        <v>2497</v>
      </c>
      <c r="B3120" s="517" t="s">
        <v>2497</v>
      </c>
    </row>
    <row r="3121" spans="1:2" ht="15" hidden="1" x14ac:dyDescent="0.25">
      <c r="A3121" s="517" t="s">
        <v>2498</v>
      </c>
      <c r="B3121" s="517" t="s">
        <v>2498</v>
      </c>
    </row>
    <row r="3122" spans="1:2" ht="15" hidden="1" x14ac:dyDescent="0.25">
      <c r="A3122" s="517" t="s">
        <v>2498</v>
      </c>
      <c r="B3122" s="517" t="s">
        <v>2498</v>
      </c>
    </row>
    <row r="3123" spans="1:2" ht="15" hidden="1" x14ac:dyDescent="0.25">
      <c r="A3123" s="517" t="s">
        <v>2499</v>
      </c>
      <c r="B3123" s="517" t="s">
        <v>2499</v>
      </c>
    </row>
    <row r="3124" spans="1:2" ht="15" hidden="1" x14ac:dyDescent="0.25">
      <c r="A3124" s="517" t="s">
        <v>2500</v>
      </c>
      <c r="B3124" s="517" t="s">
        <v>2500</v>
      </c>
    </row>
    <row r="3125" spans="1:2" ht="15" hidden="1" x14ac:dyDescent="0.25">
      <c r="A3125" s="517" t="s">
        <v>2501</v>
      </c>
      <c r="B3125" s="517" t="s">
        <v>2501</v>
      </c>
    </row>
    <row r="3126" spans="1:2" ht="15" hidden="1" x14ac:dyDescent="0.25">
      <c r="A3126" s="517" t="s">
        <v>2502</v>
      </c>
      <c r="B3126" s="517" t="s">
        <v>2502</v>
      </c>
    </row>
    <row r="3127" spans="1:2" ht="15" hidden="1" x14ac:dyDescent="0.25">
      <c r="A3127" s="517" t="s">
        <v>2503</v>
      </c>
      <c r="B3127" s="517" t="s">
        <v>2503</v>
      </c>
    </row>
    <row r="3128" spans="1:2" ht="15" hidden="1" x14ac:dyDescent="0.25">
      <c r="A3128" s="517" t="s">
        <v>2504</v>
      </c>
      <c r="B3128" s="517" t="s">
        <v>2504</v>
      </c>
    </row>
    <row r="3129" spans="1:2" ht="15" hidden="1" x14ac:dyDescent="0.25">
      <c r="A3129" s="517" t="s">
        <v>2505</v>
      </c>
      <c r="B3129" s="517" t="s">
        <v>2505</v>
      </c>
    </row>
    <row r="3130" spans="1:2" ht="15" hidden="1" x14ac:dyDescent="0.25">
      <c r="A3130" s="517" t="s">
        <v>2506</v>
      </c>
      <c r="B3130" s="517" t="s">
        <v>2506</v>
      </c>
    </row>
    <row r="3131" spans="1:2" ht="15" hidden="1" x14ac:dyDescent="0.25">
      <c r="A3131" s="517" t="s">
        <v>2507</v>
      </c>
      <c r="B3131" s="517" t="s">
        <v>2507</v>
      </c>
    </row>
    <row r="3132" spans="1:2" ht="15" hidden="1" x14ac:dyDescent="0.25">
      <c r="A3132" s="517" t="s">
        <v>2508</v>
      </c>
      <c r="B3132" s="517" t="s">
        <v>2508</v>
      </c>
    </row>
    <row r="3133" spans="1:2" ht="15" hidden="1" x14ac:dyDescent="0.25">
      <c r="A3133" s="517" t="s">
        <v>2508</v>
      </c>
      <c r="B3133" s="517" t="s">
        <v>2508</v>
      </c>
    </row>
    <row r="3134" spans="1:2" ht="15" hidden="1" x14ac:dyDescent="0.25">
      <c r="A3134" s="517" t="s">
        <v>2509</v>
      </c>
      <c r="B3134" s="517" t="s">
        <v>2509</v>
      </c>
    </row>
    <row r="3135" spans="1:2" ht="15" hidden="1" x14ac:dyDescent="0.25">
      <c r="A3135" s="517" t="s">
        <v>2509</v>
      </c>
      <c r="B3135" s="517" t="s">
        <v>2509</v>
      </c>
    </row>
    <row r="3136" spans="1:2" ht="15" hidden="1" x14ac:dyDescent="0.25">
      <c r="A3136" s="517" t="s">
        <v>2510</v>
      </c>
      <c r="B3136" s="517" t="s">
        <v>2510</v>
      </c>
    </row>
    <row r="3137" spans="1:2" ht="15" hidden="1" x14ac:dyDescent="0.25">
      <c r="A3137" s="517" t="s">
        <v>2510</v>
      </c>
      <c r="B3137" s="517" t="s">
        <v>2510</v>
      </c>
    </row>
    <row r="3138" spans="1:2" ht="15" hidden="1" x14ac:dyDescent="0.25">
      <c r="A3138" s="517" t="s">
        <v>2511</v>
      </c>
      <c r="B3138" s="517" t="s">
        <v>2511</v>
      </c>
    </row>
    <row r="3139" spans="1:2" ht="15" hidden="1" x14ac:dyDescent="0.25">
      <c r="A3139" s="517" t="s">
        <v>2512</v>
      </c>
      <c r="B3139" s="517" t="s">
        <v>2512</v>
      </c>
    </row>
    <row r="3140" spans="1:2" ht="15" hidden="1" x14ac:dyDescent="0.25">
      <c r="A3140" s="517" t="s">
        <v>2512</v>
      </c>
      <c r="B3140" s="517" t="s">
        <v>2512</v>
      </c>
    </row>
    <row r="3141" spans="1:2" ht="15" hidden="1" x14ac:dyDescent="0.25">
      <c r="A3141" s="517" t="s">
        <v>2513</v>
      </c>
      <c r="B3141" s="517" t="s">
        <v>2513</v>
      </c>
    </row>
    <row r="3142" spans="1:2" ht="15" hidden="1" x14ac:dyDescent="0.25">
      <c r="A3142" s="517" t="s">
        <v>2514</v>
      </c>
      <c r="B3142" s="517" t="s">
        <v>2514</v>
      </c>
    </row>
    <row r="3143" spans="1:2" ht="15" hidden="1" x14ac:dyDescent="0.25">
      <c r="A3143" s="517" t="s">
        <v>2515</v>
      </c>
      <c r="B3143" s="517" t="s">
        <v>2515</v>
      </c>
    </row>
    <row r="3144" spans="1:2" ht="15" hidden="1" x14ac:dyDescent="0.25">
      <c r="A3144" s="517" t="s">
        <v>2515</v>
      </c>
      <c r="B3144" s="517" t="s">
        <v>2515</v>
      </c>
    </row>
    <row r="3145" spans="1:2" ht="15" hidden="1" x14ac:dyDescent="0.25">
      <c r="A3145" s="517" t="s">
        <v>2516</v>
      </c>
      <c r="B3145" s="517" t="s">
        <v>2516</v>
      </c>
    </row>
    <row r="3146" spans="1:2" ht="15" hidden="1" x14ac:dyDescent="0.25">
      <c r="A3146" s="517" t="s">
        <v>2516</v>
      </c>
      <c r="B3146" s="517" t="s">
        <v>2516</v>
      </c>
    </row>
    <row r="3147" spans="1:2" ht="15" hidden="1" x14ac:dyDescent="0.25">
      <c r="A3147" s="517" t="s">
        <v>2517</v>
      </c>
      <c r="B3147" s="517" t="s">
        <v>2517</v>
      </c>
    </row>
    <row r="3148" spans="1:2" ht="15" hidden="1" x14ac:dyDescent="0.25">
      <c r="A3148" s="517" t="s">
        <v>2518</v>
      </c>
      <c r="B3148" s="517" t="s">
        <v>2518</v>
      </c>
    </row>
    <row r="3149" spans="1:2" ht="15" hidden="1" x14ac:dyDescent="0.25">
      <c r="A3149" s="517" t="s">
        <v>2518</v>
      </c>
      <c r="B3149" s="517" t="s">
        <v>2518</v>
      </c>
    </row>
    <row r="3150" spans="1:2" ht="15" hidden="1" x14ac:dyDescent="0.25">
      <c r="A3150" s="517" t="s">
        <v>2519</v>
      </c>
      <c r="B3150" s="517" t="s">
        <v>2519</v>
      </c>
    </row>
    <row r="3151" spans="1:2" ht="15" hidden="1" x14ac:dyDescent="0.25">
      <c r="A3151" s="517" t="s">
        <v>2520</v>
      </c>
      <c r="B3151" s="517" t="s">
        <v>2520</v>
      </c>
    </row>
    <row r="3152" spans="1:2" ht="15" hidden="1" x14ac:dyDescent="0.25">
      <c r="A3152" s="517" t="s">
        <v>2520</v>
      </c>
      <c r="B3152" s="517" t="s">
        <v>2520</v>
      </c>
    </row>
    <row r="3153" spans="1:2" ht="15" hidden="1" x14ac:dyDescent="0.25">
      <c r="A3153" s="517" t="s">
        <v>2521</v>
      </c>
      <c r="B3153" s="517" t="s">
        <v>2521</v>
      </c>
    </row>
    <row r="3154" spans="1:2" ht="15" hidden="1" x14ac:dyDescent="0.25">
      <c r="A3154" s="517" t="s">
        <v>2522</v>
      </c>
      <c r="B3154" s="517" t="s">
        <v>2522</v>
      </c>
    </row>
    <row r="3155" spans="1:2" ht="15" hidden="1" x14ac:dyDescent="0.25">
      <c r="A3155" s="517" t="s">
        <v>2523</v>
      </c>
      <c r="B3155" s="517" t="s">
        <v>2523</v>
      </c>
    </row>
    <row r="3156" spans="1:2" ht="15" hidden="1" x14ac:dyDescent="0.25">
      <c r="A3156" s="517" t="s">
        <v>2524</v>
      </c>
      <c r="B3156" s="517" t="s">
        <v>2524</v>
      </c>
    </row>
    <row r="3157" spans="1:2" ht="15" hidden="1" x14ac:dyDescent="0.25">
      <c r="A3157" s="517" t="s">
        <v>2525</v>
      </c>
      <c r="B3157" s="517" t="s">
        <v>2525</v>
      </c>
    </row>
    <row r="3158" spans="1:2" ht="15" hidden="1" x14ac:dyDescent="0.25">
      <c r="A3158" s="517" t="s">
        <v>2526</v>
      </c>
      <c r="B3158" s="517" t="s">
        <v>2526</v>
      </c>
    </row>
    <row r="3159" spans="1:2" ht="15" hidden="1" x14ac:dyDescent="0.25">
      <c r="A3159" s="517" t="s">
        <v>2526</v>
      </c>
      <c r="B3159" s="517" t="s">
        <v>2526</v>
      </c>
    </row>
    <row r="3160" spans="1:2" ht="15" hidden="1" x14ac:dyDescent="0.25">
      <c r="A3160" s="517" t="s">
        <v>2527</v>
      </c>
      <c r="B3160" s="517" t="s">
        <v>2527</v>
      </c>
    </row>
    <row r="3161" spans="1:2" ht="15" hidden="1" x14ac:dyDescent="0.25">
      <c r="A3161" s="517" t="s">
        <v>2527</v>
      </c>
      <c r="B3161" s="517" t="s">
        <v>2527</v>
      </c>
    </row>
    <row r="3162" spans="1:2" ht="15" hidden="1" x14ac:dyDescent="0.25">
      <c r="A3162" s="517" t="s">
        <v>2528</v>
      </c>
      <c r="B3162" s="517" t="s">
        <v>2528</v>
      </c>
    </row>
    <row r="3163" spans="1:2" ht="15" hidden="1" x14ac:dyDescent="0.25">
      <c r="A3163" s="517" t="s">
        <v>2529</v>
      </c>
      <c r="B3163" s="517" t="s">
        <v>2529</v>
      </c>
    </row>
    <row r="3164" spans="1:2" ht="15" hidden="1" x14ac:dyDescent="0.25">
      <c r="A3164" s="517" t="s">
        <v>2530</v>
      </c>
      <c r="B3164" s="517" t="s">
        <v>2530</v>
      </c>
    </row>
    <row r="3165" spans="1:2" ht="15" hidden="1" x14ac:dyDescent="0.25">
      <c r="A3165" s="517" t="s">
        <v>2531</v>
      </c>
      <c r="B3165" s="517" t="s">
        <v>2531</v>
      </c>
    </row>
    <row r="3166" spans="1:2" ht="15" hidden="1" x14ac:dyDescent="0.25">
      <c r="A3166" s="517" t="s">
        <v>2532</v>
      </c>
      <c r="B3166" s="517" t="s">
        <v>2532</v>
      </c>
    </row>
    <row r="3167" spans="1:2" ht="15" hidden="1" x14ac:dyDescent="0.25">
      <c r="A3167" s="517" t="s">
        <v>2533</v>
      </c>
      <c r="B3167" s="517" t="s">
        <v>2533</v>
      </c>
    </row>
    <row r="3168" spans="1:2" ht="15" hidden="1" x14ac:dyDescent="0.25">
      <c r="A3168" s="517" t="s">
        <v>2534</v>
      </c>
      <c r="B3168" s="517" t="s">
        <v>2534</v>
      </c>
    </row>
    <row r="3169" spans="1:2" ht="15" hidden="1" x14ac:dyDescent="0.25">
      <c r="A3169" s="517" t="s">
        <v>2535</v>
      </c>
      <c r="B3169" s="517" t="s">
        <v>2535</v>
      </c>
    </row>
    <row r="3170" spans="1:2" ht="15" hidden="1" x14ac:dyDescent="0.25">
      <c r="A3170" s="517" t="s">
        <v>2536</v>
      </c>
      <c r="B3170" s="517" t="s">
        <v>2536</v>
      </c>
    </row>
    <row r="3171" spans="1:2" ht="15" hidden="1" x14ac:dyDescent="0.25">
      <c r="A3171" s="517" t="s">
        <v>2536</v>
      </c>
      <c r="B3171" s="517" t="s">
        <v>2536</v>
      </c>
    </row>
    <row r="3172" spans="1:2" ht="15" hidden="1" x14ac:dyDescent="0.25">
      <c r="A3172" s="517" t="s">
        <v>2537</v>
      </c>
      <c r="B3172" s="517" t="s">
        <v>2537</v>
      </c>
    </row>
    <row r="3173" spans="1:2" ht="15" hidden="1" x14ac:dyDescent="0.25">
      <c r="A3173" s="517" t="s">
        <v>2537</v>
      </c>
      <c r="B3173" s="517" t="s">
        <v>2537</v>
      </c>
    </row>
    <row r="3174" spans="1:2" ht="15" hidden="1" x14ac:dyDescent="0.25">
      <c r="A3174" s="517" t="s">
        <v>2538</v>
      </c>
      <c r="B3174" s="517" t="s">
        <v>2538</v>
      </c>
    </row>
    <row r="3175" spans="1:2" ht="15" hidden="1" x14ac:dyDescent="0.25">
      <c r="A3175" s="517" t="s">
        <v>2539</v>
      </c>
      <c r="B3175" s="517" t="s">
        <v>2539</v>
      </c>
    </row>
    <row r="3176" spans="1:2" ht="15" hidden="1" x14ac:dyDescent="0.25">
      <c r="A3176" s="517" t="s">
        <v>2540</v>
      </c>
      <c r="B3176" s="517" t="s">
        <v>2540</v>
      </c>
    </row>
    <row r="3177" spans="1:2" ht="15" hidden="1" x14ac:dyDescent="0.25">
      <c r="A3177" s="517" t="s">
        <v>2540</v>
      </c>
      <c r="B3177" s="517" t="s">
        <v>2540</v>
      </c>
    </row>
    <row r="3178" spans="1:2" ht="15" hidden="1" x14ac:dyDescent="0.25">
      <c r="A3178" s="517" t="s">
        <v>2541</v>
      </c>
      <c r="B3178" s="517" t="s">
        <v>2541</v>
      </c>
    </row>
    <row r="3179" spans="1:2" ht="15" hidden="1" x14ac:dyDescent="0.25">
      <c r="A3179" s="517" t="s">
        <v>2542</v>
      </c>
      <c r="B3179" s="517" t="s">
        <v>2542</v>
      </c>
    </row>
    <row r="3180" spans="1:2" ht="15" hidden="1" x14ac:dyDescent="0.25">
      <c r="A3180" s="517" t="s">
        <v>2543</v>
      </c>
      <c r="B3180" s="517" t="s">
        <v>2543</v>
      </c>
    </row>
    <row r="3181" spans="1:2" ht="15" hidden="1" x14ac:dyDescent="0.25">
      <c r="A3181" s="517" t="s">
        <v>2544</v>
      </c>
      <c r="B3181" s="517" t="s">
        <v>2544</v>
      </c>
    </row>
    <row r="3182" spans="1:2" ht="15" hidden="1" x14ac:dyDescent="0.25">
      <c r="A3182" s="517" t="s">
        <v>2545</v>
      </c>
      <c r="B3182" s="517" t="s">
        <v>2545</v>
      </c>
    </row>
    <row r="3183" spans="1:2" ht="15" hidden="1" x14ac:dyDescent="0.25">
      <c r="A3183" s="517" t="s">
        <v>2546</v>
      </c>
      <c r="B3183" s="517" t="s">
        <v>2546</v>
      </c>
    </row>
    <row r="3184" spans="1:2" ht="15" hidden="1" x14ac:dyDescent="0.25">
      <c r="A3184" s="517" t="s">
        <v>2547</v>
      </c>
      <c r="B3184" s="517" t="s">
        <v>2547</v>
      </c>
    </row>
    <row r="3185" spans="1:2" ht="15" hidden="1" x14ac:dyDescent="0.25">
      <c r="A3185" s="517" t="s">
        <v>2547</v>
      </c>
      <c r="B3185" s="517" t="s">
        <v>2547</v>
      </c>
    </row>
    <row r="3186" spans="1:2" ht="15" hidden="1" x14ac:dyDescent="0.25">
      <c r="A3186" s="517" t="s">
        <v>2548</v>
      </c>
      <c r="B3186" s="517" t="s">
        <v>2548</v>
      </c>
    </row>
    <row r="3187" spans="1:2" ht="15" hidden="1" x14ac:dyDescent="0.25">
      <c r="A3187" s="517" t="s">
        <v>2548</v>
      </c>
      <c r="B3187" s="517" t="s">
        <v>2548</v>
      </c>
    </row>
    <row r="3188" spans="1:2" ht="15" hidden="1" x14ac:dyDescent="0.25">
      <c r="A3188" s="517" t="s">
        <v>2549</v>
      </c>
      <c r="B3188" s="517" t="s">
        <v>2549</v>
      </c>
    </row>
    <row r="3189" spans="1:2" ht="15" hidden="1" x14ac:dyDescent="0.25">
      <c r="A3189" s="517" t="s">
        <v>2550</v>
      </c>
      <c r="B3189" s="517" t="s">
        <v>2550</v>
      </c>
    </row>
    <row r="3190" spans="1:2" ht="15" hidden="1" x14ac:dyDescent="0.25">
      <c r="A3190" s="517" t="s">
        <v>2551</v>
      </c>
      <c r="B3190" s="517" t="s">
        <v>2551</v>
      </c>
    </row>
    <row r="3191" spans="1:2" ht="15" hidden="1" x14ac:dyDescent="0.25">
      <c r="A3191" s="517" t="s">
        <v>2552</v>
      </c>
      <c r="B3191" s="517" t="s">
        <v>2552</v>
      </c>
    </row>
    <row r="3192" spans="1:2" ht="15" hidden="1" x14ac:dyDescent="0.25">
      <c r="A3192" s="517" t="s">
        <v>2552</v>
      </c>
      <c r="B3192" s="517" t="s">
        <v>2552</v>
      </c>
    </row>
    <row r="3193" spans="1:2" ht="15" hidden="1" x14ac:dyDescent="0.25">
      <c r="A3193" s="517" t="s">
        <v>2553</v>
      </c>
      <c r="B3193" s="517" t="s">
        <v>2553</v>
      </c>
    </row>
    <row r="3194" spans="1:2" ht="15" hidden="1" x14ac:dyDescent="0.25">
      <c r="A3194" s="517" t="s">
        <v>2554</v>
      </c>
      <c r="B3194" s="517" t="s">
        <v>2554</v>
      </c>
    </row>
    <row r="3195" spans="1:2" ht="15" hidden="1" x14ac:dyDescent="0.25">
      <c r="A3195" s="517" t="s">
        <v>2555</v>
      </c>
      <c r="B3195" s="517" t="s">
        <v>2555</v>
      </c>
    </row>
    <row r="3196" spans="1:2" ht="15" hidden="1" x14ac:dyDescent="0.25">
      <c r="A3196" s="517" t="s">
        <v>2556</v>
      </c>
      <c r="B3196" s="517" t="s">
        <v>2556</v>
      </c>
    </row>
    <row r="3197" spans="1:2" ht="15" hidden="1" x14ac:dyDescent="0.25">
      <c r="A3197" s="517" t="s">
        <v>2557</v>
      </c>
      <c r="B3197" s="517" t="s">
        <v>2557</v>
      </c>
    </row>
    <row r="3198" spans="1:2" ht="15" hidden="1" x14ac:dyDescent="0.25">
      <c r="A3198" s="517" t="s">
        <v>2558</v>
      </c>
      <c r="B3198" s="517" t="s">
        <v>2558</v>
      </c>
    </row>
    <row r="3199" spans="1:2" ht="15" hidden="1" x14ac:dyDescent="0.25">
      <c r="A3199" s="517" t="s">
        <v>2559</v>
      </c>
      <c r="B3199" s="517" t="s">
        <v>2559</v>
      </c>
    </row>
    <row r="3200" spans="1:2" ht="15" hidden="1" x14ac:dyDescent="0.25">
      <c r="A3200" s="517" t="s">
        <v>2560</v>
      </c>
      <c r="B3200" s="517" t="s">
        <v>2560</v>
      </c>
    </row>
    <row r="3201" spans="1:2" ht="15" hidden="1" x14ac:dyDescent="0.25">
      <c r="A3201" s="517" t="s">
        <v>2561</v>
      </c>
      <c r="B3201" s="517" t="s">
        <v>2561</v>
      </c>
    </row>
    <row r="3202" spans="1:2" ht="15" hidden="1" x14ac:dyDescent="0.25">
      <c r="A3202" s="517" t="s">
        <v>2562</v>
      </c>
      <c r="B3202" s="517" t="s">
        <v>2562</v>
      </c>
    </row>
    <row r="3203" spans="1:2" ht="15" hidden="1" x14ac:dyDescent="0.25">
      <c r="A3203" s="517" t="s">
        <v>2563</v>
      </c>
      <c r="B3203" s="517" t="s">
        <v>2563</v>
      </c>
    </row>
    <row r="3204" spans="1:2" ht="15" hidden="1" x14ac:dyDescent="0.25">
      <c r="A3204" s="517" t="s">
        <v>2563</v>
      </c>
      <c r="B3204" s="517" t="s">
        <v>2563</v>
      </c>
    </row>
    <row r="3205" spans="1:2" ht="15" hidden="1" x14ac:dyDescent="0.25">
      <c r="A3205" s="517" t="s">
        <v>2564</v>
      </c>
      <c r="B3205" s="517" t="s">
        <v>2564</v>
      </c>
    </row>
    <row r="3206" spans="1:2" ht="15" hidden="1" x14ac:dyDescent="0.25">
      <c r="A3206" s="517" t="s">
        <v>2565</v>
      </c>
      <c r="B3206" s="517" t="s">
        <v>2565</v>
      </c>
    </row>
    <row r="3207" spans="1:2" ht="15" hidden="1" x14ac:dyDescent="0.25">
      <c r="A3207" s="517" t="s">
        <v>2566</v>
      </c>
      <c r="B3207" s="517" t="s">
        <v>2566</v>
      </c>
    </row>
    <row r="3208" spans="1:2" ht="15" hidden="1" x14ac:dyDescent="0.25">
      <c r="A3208" s="517" t="s">
        <v>2567</v>
      </c>
      <c r="B3208" s="517" t="s">
        <v>2567</v>
      </c>
    </row>
    <row r="3209" spans="1:2" ht="15" hidden="1" x14ac:dyDescent="0.25">
      <c r="A3209" s="517" t="s">
        <v>2568</v>
      </c>
      <c r="B3209" s="517" t="s">
        <v>2568</v>
      </c>
    </row>
    <row r="3210" spans="1:2" ht="15" hidden="1" x14ac:dyDescent="0.25">
      <c r="A3210" s="517" t="s">
        <v>2569</v>
      </c>
      <c r="B3210" s="517" t="s">
        <v>2569</v>
      </c>
    </row>
    <row r="3211" spans="1:2" ht="15" hidden="1" x14ac:dyDescent="0.25">
      <c r="A3211" s="517" t="s">
        <v>2569</v>
      </c>
      <c r="B3211" s="517" t="s">
        <v>2569</v>
      </c>
    </row>
    <row r="3212" spans="1:2" ht="15" hidden="1" x14ac:dyDescent="0.25">
      <c r="A3212" s="517" t="s">
        <v>2570</v>
      </c>
      <c r="B3212" s="517" t="s">
        <v>2570</v>
      </c>
    </row>
    <row r="3213" spans="1:2" ht="15" hidden="1" x14ac:dyDescent="0.25">
      <c r="A3213" s="517" t="s">
        <v>2571</v>
      </c>
      <c r="B3213" s="517" t="s">
        <v>2571</v>
      </c>
    </row>
    <row r="3214" spans="1:2" ht="15" hidden="1" x14ac:dyDescent="0.25">
      <c r="A3214" s="517" t="s">
        <v>2572</v>
      </c>
      <c r="B3214" s="517" t="s">
        <v>2572</v>
      </c>
    </row>
    <row r="3215" spans="1:2" ht="15" hidden="1" x14ac:dyDescent="0.25">
      <c r="A3215" s="517" t="s">
        <v>2573</v>
      </c>
      <c r="B3215" s="517" t="s">
        <v>2573</v>
      </c>
    </row>
    <row r="3216" spans="1:2" ht="15" hidden="1" x14ac:dyDescent="0.25">
      <c r="A3216" s="517" t="s">
        <v>2574</v>
      </c>
      <c r="B3216" s="517" t="s">
        <v>2574</v>
      </c>
    </row>
    <row r="3217" spans="1:2" ht="15" hidden="1" x14ac:dyDescent="0.25">
      <c r="A3217" s="517" t="s">
        <v>2575</v>
      </c>
      <c r="B3217" s="517" t="s">
        <v>2575</v>
      </c>
    </row>
    <row r="3218" spans="1:2" ht="15" hidden="1" x14ac:dyDescent="0.25">
      <c r="A3218" s="517" t="s">
        <v>2576</v>
      </c>
      <c r="B3218" s="517" t="s">
        <v>2576</v>
      </c>
    </row>
    <row r="3219" spans="1:2" ht="15" hidden="1" x14ac:dyDescent="0.25">
      <c r="A3219" s="517" t="s">
        <v>2577</v>
      </c>
      <c r="B3219" s="517" t="s">
        <v>2577</v>
      </c>
    </row>
    <row r="3220" spans="1:2" ht="15" hidden="1" x14ac:dyDescent="0.25">
      <c r="A3220" s="517" t="s">
        <v>2578</v>
      </c>
      <c r="B3220" s="517" t="s">
        <v>2578</v>
      </c>
    </row>
    <row r="3221" spans="1:2" ht="15" hidden="1" x14ac:dyDescent="0.25">
      <c r="A3221" s="517" t="s">
        <v>2578</v>
      </c>
      <c r="B3221" s="517" t="s">
        <v>2578</v>
      </c>
    </row>
    <row r="3222" spans="1:2" ht="15" hidden="1" x14ac:dyDescent="0.25">
      <c r="A3222" s="517" t="s">
        <v>2579</v>
      </c>
      <c r="B3222" s="517" t="s">
        <v>2579</v>
      </c>
    </row>
    <row r="3223" spans="1:2" ht="15" hidden="1" x14ac:dyDescent="0.25">
      <c r="A3223" s="517" t="s">
        <v>2580</v>
      </c>
      <c r="B3223" s="517" t="s">
        <v>2580</v>
      </c>
    </row>
    <row r="3224" spans="1:2" ht="15" hidden="1" x14ac:dyDescent="0.25">
      <c r="A3224" s="517" t="s">
        <v>2581</v>
      </c>
      <c r="B3224" s="517" t="s">
        <v>2581</v>
      </c>
    </row>
    <row r="3225" spans="1:2" ht="15" hidden="1" x14ac:dyDescent="0.25">
      <c r="A3225" s="517" t="s">
        <v>2582</v>
      </c>
      <c r="B3225" s="517" t="s">
        <v>2582</v>
      </c>
    </row>
    <row r="3226" spans="1:2" ht="15" hidden="1" x14ac:dyDescent="0.25">
      <c r="A3226" s="517" t="s">
        <v>2583</v>
      </c>
      <c r="B3226" s="517" t="s">
        <v>2583</v>
      </c>
    </row>
    <row r="3227" spans="1:2" ht="15" hidden="1" x14ac:dyDescent="0.25">
      <c r="A3227" s="517" t="s">
        <v>2584</v>
      </c>
      <c r="B3227" s="517" t="s">
        <v>2447</v>
      </c>
    </row>
    <row r="3228" spans="1:2" ht="15" hidden="1" x14ac:dyDescent="0.25">
      <c r="A3228" s="517" t="s">
        <v>2585</v>
      </c>
      <c r="B3228" s="517" t="s">
        <v>2586</v>
      </c>
    </row>
    <row r="3229" spans="1:2" ht="15" hidden="1" x14ac:dyDescent="0.25">
      <c r="A3229" s="517" t="s">
        <v>2587</v>
      </c>
      <c r="B3229" s="517" t="s">
        <v>2588</v>
      </c>
    </row>
    <row r="3230" spans="1:2" ht="15" hidden="1" x14ac:dyDescent="0.25">
      <c r="A3230" s="517" t="s">
        <v>2589</v>
      </c>
      <c r="B3230" s="517" t="s">
        <v>2590</v>
      </c>
    </row>
    <row r="3231" spans="1:2" ht="15" hidden="1" x14ac:dyDescent="0.25">
      <c r="A3231" s="517" t="s">
        <v>2591</v>
      </c>
      <c r="B3231" s="517" t="s">
        <v>2592</v>
      </c>
    </row>
    <row r="3232" spans="1:2" ht="15" hidden="1" x14ac:dyDescent="0.25">
      <c r="A3232" s="517" t="s">
        <v>2593</v>
      </c>
      <c r="B3232" s="517" t="s">
        <v>2594</v>
      </c>
    </row>
    <row r="3233" spans="1:2" ht="15" hidden="1" x14ac:dyDescent="0.25">
      <c r="A3233" s="517" t="s">
        <v>2595</v>
      </c>
      <c r="B3233" s="517" t="s">
        <v>2596</v>
      </c>
    </row>
    <row r="3234" spans="1:2" ht="15" hidden="1" x14ac:dyDescent="0.25">
      <c r="A3234" s="517" t="s">
        <v>1778</v>
      </c>
      <c r="B3234" s="517" t="s">
        <v>1779</v>
      </c>
    </row>
    <row r="3235" spans="1:2" ht="15" hidden="1" x14ac:dyDescent="0.25">
      <c r="A3235" s="517" t="s">
        <v>2597</v>
      </c>
      <c r="B3235" s="517" t="s">
        <v>2598</v>
      </c>
    </row>
    <row r="3236" spans="1:2" ht="15" hidden="1" x14ac:dyDescent="0.25">
      <c r="A3236" s="517" t="s">
        <v>216</v>
      </c>
      <c r="B3236" s="517" t="s">
        <v>364</v>
      </c>
    </row>
    <row r="3237" spans="1:2" ht="15" hidden="1" x14ac:dyDescent="0.25">
      <c r="A3237" s="517" t="s">
        <v>216</v>
      </c>
      <c r="B3237" s="517" t="s">
        <v>364</v>
      </c>
    </row>
    <row r="3238" spans="1:2" ht="15" hidden="1" x14ac:dyDescent="0.25">
      <c r="A3238" s="517" t="s">
        <v>216</v>
      </c>
      <c r="B3238" s="517" t="s">
        <v>364</v>
      </c>
    </row>
    <row r="3239" spans="1:2" ht="15" hidden="1" x14ac:dyDescent="0.25">
      <c r="A3239" s="517" t="s">
        <v>216</v>
      </c>
      <c r="B3239" s="517" t="s">
        <v>364</v>
      </c>
    </row>
    <row r="3240" spans="1:2" ht="15" hidden="1" x14ac:dyDescent="0.25">
      <c r="A3240" s="517" t="s">
        <v>2599</v>
      </c>
      <c r="B3240" s="517" t="s">
        <v>2600</v>
      </c>
    </row>
    <row r="3241" spans="1:2" ht="15" hidden="1" x14ac:dyDescent="0.25">
      <c r="A3241" s="517" t="s">
        <v>2601</v>
      </c>
      <c r="B3241" s="517" t="s">
        <v>2602</v>
      </c>
    </row>
    <row r="3242" spans="1:2" ht="15" hidden="1" x14ac:dyDescent="0.25">
      <c r="A3242" s="517" t="s">
        <v>2601</v>
      </c>
      <c r="B3242" s="517" t="s">
        <v>2602</v>
      </c>
    </row>
    <row r="3243" spans="1:2" ht="15" hidden="1" x14ac:dyDescent="0.25">
      <c r="A3243" s="517" t="s">
        <v>2603</v>
      </c>
      <c r="B3243" s="517" t="s">
        <v>2604</v>
      </c>
    </row>
    <row r="3244" spans="1:2" ht="15" hidden="1" x14ac:dyDescent="0.25">
      <c r="A3244" s="517" t="s">
        <v>2603</v>
      </c>
      <c r="B3244" s="517" t="s">
        <v>2604</v>
      </c>
    </row>
    <row r="3245" spans="1:2" ht="15" hidden="1" x14ac:dyDescent="0.25">
      <c r="A3245" s="517" t="s">
        <v>2605</v>
      </c>
      <c r="B3245" s="517" t="s">
        <v>2606</v>
      </c>
    </row>
    <row r="3246" spans="1:2" ht="15" hidden="1" x14ac:dyDescent="0.25">
      <c r="A3246" s="517" t="s">
        <v>2607</v>
      </c>
      <c r="B3246" s="517" t="s">
        <v>2608</v>
      </c>
    </row>
    <row r="3247" spans="1:2" ht="15" hidden="1" x14ac:dyDescent="0.25">
      <c r="A3247" s="517" t="s">
        <v>2607</v>
      </c>
      <c r="B3247" s="517" t="s">
        <v>2608</v>
      </c>
    </row>
    <row r="3248" spans="1:2" ht="15" hidden="1" x14ac:dyDescent="0.25">
      <c r="A3248" s="518" t="s">
        <v>2609</v>
      </c>
      <c r="B3248" s="518" t="s">
        <v>2610</v>
      </c>
    </row>
    <row r="3249" spans="1:2" ht="15" hidden="1" x14ac:dyDescent="0.25">
      <c r="A3249" s="517" t="s">
        <v>2611</v>
      </c>
      <c r="B3249" s="517" t="s">
        <v>2612</v>
      </c>
    </row>
    <row r="3250" spans="1:2" ht="15" hidden="1" x14ac:dyDescent="0.25">
      <c r="A3250" s="517" t="s">
        <v>2613</v>
      </c>
      <c r="B3250" s="517" t="s">
        <v>2614</v>
      </c>
    </row>
    <row r="3251" spans="1:2" ht="15" hidden="1" x14ac:dyDescent="0.25">
      <c r="A3251" s="517" t="s">
        <v>2613</v>
      </c>
      <c r="B3251" s="517" t="s">
        <v>2614</v>
      </c>
    </row>
    <row r="3252" spans="1:2" ht="15" hidden="1" x14ac:dyDescent="0.25">
      <c r="A3252" s="517" t="s">
        <v>226</v>
      </c>
      <c r="B3252" s="517" t="s">
        <v>371</v>
      </c>
    </row>
    <row r="3253" spans="1:2" ht="15" hidden="1" x14ac:dyDescent="0.25">
      <c r="A3253" s="517" t="s">
        <v>2615</v>
      </c>
      <c r="B3253" s="517" t="s">
        <v>2616</v>
      </c>
    </row>
    <row r="3254" spans="1:2" ht="15" hidden="1" x14ac:dyDescent="0.25">
      <c r="A3254" s="517" t="s">
        <v>2617</v>
      </c>
      <c r="B3254" s="517" t="s">
        <v>2618</v>
      </c>
    </row>
    <row r="3255" spans="1:2" ht="15" hidden="1" x14ac:dyDescent="0.25">
      <c r="A3255" s="517" t="s">
        <v>2617</v>
      </c>
      <c r="B3255" s="517" t="s">
        <v>2618</v>
      </c>
    </row>
    <row r="3256" spans="1:2" ht="15" hidden="1" x14ac:dyDescent="0.25">
      <c r="A3256" s="517" t="s">
        <v>2619</v>
      </c>
      <c r="B3256" s="517" t="s">
        <v>2620</v>
      </c>
    </row>
    <row r="3257" spans="1:2" ht="15" hidden="1" x14ac:dyDescent="0.25">
      <c r="A3257" s="517" t="s">
        <v>2619</v>
      </c>
      <c r="B3257" s="517" t="s">
        <v>2620</v>
      </c>
    </row>
    <row r="3258" spans="1:2" ht="15" hidden="1" x14ac:dyDescent="0.25">
      <c r="A3258" s="517" t="s">
        <v>2619</v>
      </c>
      <c r="B3258" s="517" t="s">
        <v>2620</v>
      </c>
    </row>
    <row r="3259" spans="1:2" ht="15" hidden="1" x14ac:dyDescent="0.25">
      <c r="A3259" s="517" t="s">
        <v>2621</v>
      </c>
      <c r="B3259" s="517" t="s">
        <v>2622</v>
      </c>
    </row>
    <row r="3260" spans="1:2" ht="15" hidden="1" x14ac:dyDescent="0.25">
      <c r="A3260" s="517" t="s">
        <v>2623</v>
      </c>
      <c r="B3260" s="517" t="s">
        <v>2624</v>
      </c>
    </row>
    <row r="3261" spans="1:2" ht="15" hidden="1" x14ac:dyDescent="0.25">
      <c r="A3261" s="517" t="s">
        <v>2625</v>
      </c>
      <c r="B3261" s="517" t="s">
        <v>2626</v>
      </c>
    </row>
    <row r="3262" spans="1:2" ht="15" hidden="1" x14ac:dyDescent="0.25">
      <c r="A3262" s="517" t="s">
        <v>2627</v>
      </c>
      <c r="B3262" s="517" t="s">
        <v>2628</v>
      </c>
    </row>
    <row r="3263" spans="1:2" ht="15" hidden="1" x14ac:dyDescent="0.25">
      <c r="A3263" s="517" t="s">
        <v>2629</v>
      </c>
      <c r="B3263" s="517" t="s">
        <v>2630</v>
      </c>
    </row>
    <row r="3264" spans="1:2" ht="15" hidden="1" x14ac:dyDescent="0.25">
      <c r="A3264" s="517" t="s">
        <v>2631</v>
      </c>
      <c r="B3264" s="517" t="s">
        <v>2632</v>
      </c>
    </row>
    <row r="3265" spans="1:2" ht="15" hidden="1" x14ac:dyDescent="0.25">
      <c r="A3265" s="517" t="s">
        <v>2633</v>
      </c>
      <c r="B3265" s="517" t="s">
        <v>2634</v>
      </c>
    </row>
    <row r="3266" spans="1:2" ht="15" hidden="1" x14ac:dyDescent="0.25">
      <c r="A3266" s="517" t="s">
        <v>2633</v>
      </c>
      <c r="B3266" s="517" t="s">
        <v>2634</v>
      </c>
    </row>
    <row r="3267" spans="1:2" ht="15" hidden="1" x14ac:dyDescent="0.25">
      <c r="A3267" s="517" t="s">
        <v>2635</v>
      </c>
      <c r="B3267" s="517" t="s">
        <v>2636</v>
      </c>
    </row>
    <row r="3268" spans="1:2" ht="15" hidden="1" x14ac:dyDescent="0.25">
      <c r="A3268" s="517" t="s">
        <v>2637</v>
      </c>
      <c r="B3268" s="517" t="s">
        <v>2434</v>
      </c>
    </row>
    <row r="3269" spans="1:2" ht="15" hidden="1" x14ac:dyDescent="0.25">
      <c r="A3269" s="517" t="s">
        <v>2638</v>
      </c>
      <c r="B3269" s="517" t="s">
        <v>2639</v>
      </c>
    </row>
    <row r="3270" spans="1:2" ht="15" hidden="1" x14ac:dyDescent="0.25">
      <c r="A3270" s="517" t="s">
        <v>1126</v>
      </c>
      <c r="B3270" s="517" t="s">
        <v>1127</v>
      </c>
    </row>
    <row r="3271" spans="1:2" ht="15" hidden="1" x14ac:dyDescent="0.25">
      <c r="A3271" s="517" t="s">
        <v>1126</v>
      </c>
      <c r="B3271" s="517" t="s">
        <v>1127</v>
      </c>
    </row>
    <row r="3272" spans="1:2" ht="15" hidden="1" x14ac:dyDescent="0.25">
      <c r="A3272" s="517" t="s">
        <v>235</v>
      </c>
      <c r="B3272" s="517" t="s">
        <v>379</v>
      </c>
    </row>
    <row r="3273" spans="1:2" ht="15" hidden="1" x14ac:dyDescent="0.25">
      <c r="A3273" s="517" t="s">
        <v>2640</v>
      </c>
      <c r="B3273" s="517" t="s">
        <v>2641</v>
      </c>
    </row>
    <row r="3274" spans="1:2" ht="15" hidden="1" x14ac:dyDescent="0.25">
      <c r="A3274" s="517" t="s">
        <v>2642</v>
      </c>
      <c r="B3274" s="517" t="s">
        <v>2643</v>
      </c>
    </row>
    <row r="3275" spans="1:2" ht="15" hidden="1" x14ac:dyDescent="0.25">
      <c r="A3275" s="517" t="s">
        <v>2642</v>
      </c>
      <c r="B3275" s="517" t="s">
        <v>2643</v>
      </c>
    </row>
    <row r="3276" spans="1:2" ht="15" hidden="1" x14ac:dyDescent="0.25">
      <c r="A3276" s="519" t="s">
        <v>2644</v>
      </c>
      <c r="B3276" s="519" t="s">
        <v>2645</v>
      </c>
    </row>
    <row r="3277" spans="1:2" ht="15" hidden="1" x14ac:dyDescent="0.25">
      <c r="A3277" s="517" t="s">
        <v>2646</v>
      </c>
      <c r="B3277" s="517" t="s">
        <v>2647</v>
      </c>
    </row>
    <row r="3278" spans="1:2" ht="15" hidden="1" x14ac:dyDescent="0.25">
      <c r="A3278" s="517" t="s">
        <v>2648</v>
      </c>
      <c r="B3278" s="517" t="s">
        <v>2451</v>
      </c>
    </row>
    <row r="3279" spans="1:2" ht="15" hidden="1" x14ac:dyDescent="0.25">
      <c r="A3279" s="517" t="s">
        <v>2649</v>
      </c>
      <c r="B3279" s="517" t="s">
        <v>2650</v>
      </c>
    </row>
    <row r="3280" spans="1:2" ht="15" hidden="1" x14ac:dyDescent="0.25">
      <c r="A3280" s="517" t="s">
        <v>2649</v>
      </c>
      <c r="B3280" s="517" t="s">
        <v>2650</v>
      </c>
    </row>
    <row r="3281" spans="1:2" ht="15" hidden="1" x14ac:dyDescent="0.25">
      <c r="A3281" s="517" t="s">
        <v>2649</v>
      </c>
      <c r="B3281" s="517" t="s">
        <v>2650</v>
      </c>
    </row>
    <row r="3282" spans="1:2" ht="15" hidden="1" x14ac:dyDescent="0.25">
      <c r="A3282" s="517" t="s">
        <v>2651</v>
      </c>
      <c r="B3282" s="517" t="s">
        <v>2652</v>
      </c>
    </row>
    <row r="3283" spans="1:2" ht="15" hidden="1" x14ac:dyDescent="0.25">
      <c r="A3283" s="517" t="s">
        <v>2653</v>
      </c>
      <c r="B3283" s="517" t="s">
        <v>2654</v>
      </c>
    </row>
    <row r="3284" spans="1:2" ht="15" hidden="1" x14ac:dyDescent="0.25">
      <c r="A3284" s="517" t="s">
        <v>2653</v>
      </c>
      <c r="B3284" s="517" t="s">
        <v>2654</v>
      </c>
    </row>
    <row r="3285" spans="1:2" ht="15" hidden="1" x14ac:dyDescent="0.25">
      <c r="A3285" s="517" t="s">
        <v>2655</v>
      </c>
      <c r="B3285" s="517" t="s">
        <v>2656</v>
      </c>
    </row>
    <row r="3286" spans="1:2" ht="15" hidden="1" x14ac:dyDescent="0.25">
      <c r="A3286" s="517" t="s">
        <v>2655</v>
      </c>
      <c r="B3286" s="517" t="s">
        <v>2656</v>
      </c>
    </row>
    <row r="3287" spans="1:2" ht="15" hidden="1" x14ac:dyDescent="0.25">
      <c r="A3287" s="517" t="s">
        <v>2657</v>
      </c>
      <c r="B3287" s="517" t="s">
        <v>2658</v>
      </c>
    </row>
    <row r="3288" spans="1:2" ht="15" hidden="1" x14ac:dyDescent="0.25">
      <c r="A3288" s="517" t="s">
        <v>2657</v>
      </c>
      <c r="B3288" s="517" t="s">
        <v>2658</v>
      </c>
    </row>
    <row r="3289" spans="1:2" ht="15" hidden="1" x14ac:dyDescent="0.25">
      <c r="A3289" s="517" t="s">
        <v>2657</v>
      </c>
      <c r="B3289" s="517" t="s">
        <v>2658</v>
      </c>
    </row>
    <row r="3290" spans="1:2" ht="15" hidden="1" x14ac:dyDescent="0.25">
      <c r="A3290" s="517" t="s">
        <v>2659</v>
      </c>
      <c r="B3290" s="517" t="s">
        <v>2660</v>
      </c>
    </row>
    <row r="3291" spans="1:2" ht="15" hidden="1" x14ac:dyDescent="0.25">
      <c r="A3291" s="517" t="s">
        <v>2661</v>
      </c>
      <c r="B3291" s="517" t="s">
        <v>2662</v>
      </c>
    </row>
    <row r="3292" spans="1:2" ht="15" hidden="1" x14ac:dyDescent="0.25">
      <c r="A3292" s="517" t="s">
        <v>2661</v>
      </c>
      <c r="B3292" s="517" t="s">
        <v>2662</v>
      </c>
    </row>
    <row r="3293" spans="1:2" ht="15" hidden="1" x14ac:dyDescent="0.25">
      <c r="A3293" s="517" t="s">
        <v>2661</v>
      </c>
      <c r="B3293" s="517" t="s">
        <v>2662</v>
      </c>
    </row>
    <row r="3294" spans="1:2" ht="15" hidden="1" x14ac:dyDescent="0.25">
      <c r="A3294" s="517" t="s">
        <v>2661</v>
      </c>
      <c r="B3294" s="517" t="s">
        <v>2662</v>
      </c>
    </row>
    <row r="3295" spans="1:2" ht="15" hidden="1" x14ac:dyDescent="0.25">
      <c r="A3295" s="517" t="s">
        <v>2663</v>
      </c>
      <c r="B3295" s="517" t="s">
        <v>2664</v>
      </c>
    </row>
    <row r="3296" spans="1:2" ht="15" hidden="1" x14ac:dyDescent="0.25">
      <c r="A3296" s="517" t="s">
        <v>2663</v>
      </c>
      <c r="B3296" s="517" t="s">
        <v>2664</v>
      </c>
    </row>
    <row r="3297" spans="1:2" ht="15" hidden="1" x14ac:dyDescent="0.25">
      <c r="A3297" s="517" t="s">
        <v>2665</v>
      </c>
      <c r="B3297" s="517" t="s">
        <v>2666</v>
      </c>
    </row>
    <row r="3298" spans="1:2" ht="15" hidden="1" x14ac:dyDescent="0.25">
      <c r="A3298" s="517" t="s">
        <v>2665</v>
      </c>
      <c r="B3298" s="517" t="s">
        <v>2666</v>
      </c>
    </row>
    <row r="3299" spans="1:2" ht="15" hidden="1" x14ac:dyDescent="0.25">
      <c r="A3299" s="517" t="s">
        <v>238</v>
      </c>
      <c r="B3299" s="517" t="s">
        <v>385</v>
      </c>
    </row>
    <row r="3300" spans="1:2" ht="15" hidden="1" x14ac:dyDescent="0.25">
      <c r="A3300" s="517" t="s">
        <v>238</v>
      </c>
      <c r="B3300" s="517" t="s">
        <v>385</v>
      </c>
    </row>
    <row r="3301" spans="1:2" ht="15" hidden="1" x14ac:dyDescent="0.25">
      <c r="A3301" s="517" t="s">
        <v>238</v>
      </c>
      <c r="B3301" s="517" t="s">
        <v>385</v>
      </c>
    </row>
    <row r="3302" spans="1:2" ht="15" hidden="1" x14ac:dyDescent="0.25">
      <c r="A3302" s="517" t="s">
        <v>238</v>
      </c>
      <c r="B3302" s="517" t="s">
        <v>385</v>
      </c>
    </row>
    <row r="3303" spans="1:2" ht="15" hidden="1" x14ac:dyDescent="0.25">
      <c r="A3303" s="517" t="s">
        <v>238</v>
      </c>
      <c r="B3303" s="517" t="s">
        <v>385</v>
      </c>
    </row>
    <row r="3304" spans="1:2" ht="15" hidden="1" x14ac:dyDescent="0.25">
      <c r="A3304" s="517" t="s">
        <v>2667</v>
      </c>
      <c r="B3304" s="517" t="s">
        <v>2668</v>
      </c>
    </row>
    <row r="3305" spans="1:2" ht="15" hidden="1" x14ac:dyDescent="0.25">
      <c r="A3305" s="517" t="s">
        <v>2667</v>
      </c>
      <c r="B3305" s="517" t="s">
        <v>2668</v>
      </c>
    </row>
    <row r="3306" spans="1:2" ht="15" hidden="1" x14ac:dyDescent="0.25">
      <c r="A3306" s="517" t="s">
        <v>239</v>
      </c>
      <c r="B3306" s="517" t="s">
        <v>386</v>
      </c>
    </row>
    <row r="3307" spans="1:2" ht="15" hidden="1" x14ac:dyDescent="0.25">
      <c r="A3307" s="517" t="s">
        <v>239</v>
      </c>
      <c r="B3307" s="517" t="s">
        <v>386</v>
      </c>
    </row>
    <row r="3308" spans="1:2" ht="15" hidden="1" x14ac:dyDescent="0.25">
      <c r="A3308" s="517" t="s">
        <v>239</v>
      </c>
      <c r="B3308" s="517" t="s">
        <v>386</v>
      </c>
    </row>
    <row r="3309" spans="1:2" ht="15" hidden="1" x14ac:dyDescent="0.25">
      <c r="A3309" s="517" t="s">
        <v>2669</v>
      </c>
      <c r="B3309" s="517" t="s">
        <v>2670</v>
      </c>
    </row>
    <row r="3310" spans="1:2" ht="15" hidden="1" x14ac:dyDescent="0.25">
      <c r="A3310" s="517" t="s">
        <v>2671</v>
      </c>
      <c r="B3310" s="517" t="s">
        <v>2672</v>
      </c>
    </row>
    <row r="3311" spans="1:2" ht="15" hidden="1" x14ac:dyDescent="0.25">
      <c r="A3311" s="517" t="s">
        <v>739</v>
      </c>
      <c r="B3311" s="517" t="s">
        <v>740</v>
      </c>
    </row>
    <row r="3312" spans="1:2" ht="15" hidden="1" x14ac:dyDescent="0.25">
      <c r="A3312" s="517" t="s">
        <v>2673</v>
      </c>
      <c r="B3312" s="517" t="s">
        <v>2674</v>
      </c>
    </row>
    <row r="3313" spans="1:2" ht="15" hidden="1" x14ac:dyDescent="0.25">
      <c r="A3313" s="517" t="s">
        <v>2675</v>
      </c>
      <c r="B3313" s="517" t="s">
        <v>2676</v>
      </c>
    </row>
    <row r="3314" spans="1:2" ht="15" hidden="1" x14ac:dyDescent="0.25">
      <c r="A3314" s="517" t="s">
        <v>2677</v>
      </c>
      <c r="B3314" s="517" t="s">
        <v>2678</v>
      </c>
    </row>
    <row r="3315" spans="1:2" ht="15" hidden="1" x14ac:dyDescent="0.25">
      <c r="A3315" s="517" t="s">
        <v>2679</v>
      </c>
      <c r="B3315" s="517" t="s">
        <v>2680</v>
      </c>
    </row>
    <row r="3316" spans="1:2" ht="15" hidden="1" x14ac:dyDescent="0.25">
      <c r="A3316" s="517" t="s">
        <v>2681</v>
      </c>
      <c r="B3316" s="517" t="s">
        <v>2682</v>
      </c>
    </row>
    <row r="3317" spans="1:2" ht="15" hidden="1" x14ac:dyDescent="0.25">
      <c r="A3317" s="517" t="s">
        <v>2681</v>
      </c>
      <c r="B3317" s="517" t="s">
        <v>2682</v>
      </c>
    </row>
    <row r="3318" spans="1:2" ht="15" hidden="1" x14ac:dyDescent="0.25">
      <c r="A3318" s="517" t="s">
        <v>2683</v>
      </c>
      <c r="B3318" s="517" t="s">
        <v>2684</v>
      </c>
    </row>
    <row r="3319" spans="1:2" ht="15" hidden="1" x14ac:dyDescent="0.25">
      <c r="A3319" s="517" t="s">
        <v>2685</v>
      </c>
      <c r="B3319" s="517" t="s">
        <v>2686</v>
      </c>
    </row>
    <row r="3320" spans="1:2" ht="15" hidden="1" x14ac:dyDescent="0.25">
      <c r="A3320" s="517" t="s">
        <v>2685</v>
      </c>
      <c r="B3320" s="517" t="s">
        <v>2686</v>
      </c>
    </row>
    <row r="3321" spans="1:2" ht="15" hidden="1" x14ac:dyDescent="0.25">
      <c r="A3321" s="517" t="s">
        <v>2687</v>
      </c>
      <c r="B3321" s="517" t="s">
        <v>2688</v>
      </c>
    </row>
    <row r="3322" spans="1:2" ht="15" hidden="1" x14ac:dyDescent="0.25">
      <c r="A3322" s="517" t="s">
        <v>2689</v>
      </c>
      <c r="B3322" s="517" t="s">
        <v>2690</v>
      </c>
    </row>
    <row r="3323" spans="1:2" ht="15" hidden="1" x14ac:dyDescent="0.25">
      <c r="A3323" s="517" t="s">
        <v>2691</v>
      </c>
      <c r="B3323" s="517" t="s">
        <v>2692</v>
      </c>
    </row>
    <row r="3324" spans="1:2" ht="15" hidden="1" x14ac:dyDescent="0.25">
      <c r="A3324" s="517" t="s">
        <v>2693</v>
      </c>
      <c r="B3324" s="517" t="s">
        <v>2694</v>
      </c>
    </row>
    <row r="3325" spans="1:2" ht="15" hidden="1" x14ac:dyDescent="0.25">
      <c r="A3325" s="517" t="s">
        <v>1434</v>
      </c>
      <c r="B3325" s="517" t="s">
        <v>1435</v>
      </c>
    </row>
    <row r="3326" spans="1:2" ht="15" hidden="1" x14ac:dyDescent="0.25">
      <c r="A3326" s="517" t="s">
        <v>1434</v>
      </c>
      <c r="B3326" s="517" t="s">
        <v>1435</v>
      </c>
    </row>
    <row r="3327" spans="1:2" ht="15" hidden="1" x14ac:dyDescent="0.25">
      <c r="A3327" s="517" t="s">
        <v>2695</v>
      </c>
      <c r="B3327" s="517" t="s">
        <v>2696</v>
      </c>
    </row>
    <row r="3328" spans="1:2" ht="15" hidden="1" x14ac:dyDescent="0.25">
      <c r="A3328" s="517" t="s">
        <v>2695</v>
      </c>
      <c r="B3328" s="517" t="s">
        <v>2696</v>
      </c>
    </row>
    <row r="3329" spans="1:2" ht="15" hidden="1" x14ac:dyDescent="0.25">
      <c r="A3329" s="517" t="s">
        <v>2695</v>
      </c>
      <c r="B3329" s="517" t="s">
        <v>2696</v>
      </c>
    </row>
    <row r="3330" spans="1:2" ht="15" hidden="1" x14ac:dyDescent="0.25">
      <c r="A3330" s="518" t="s">
        <v>2697</v>
      </c>
      <c r="B3330" s="518" t="s">
        <v>2698</v>
      </c>
    </row>
    <row r="3331" spans="1:2" ht="15" hidden="1" x14ac:dyDescent="0.25">
      <c r="A3331" s="517" t="s">
        <v>2015</v>
      </c>
      <c r="B3331" s="517" t="s">
        <v>2016</v>
      </c>
    </row>
    <row r="3332" spans="1:2" ht="15" hidden="1" x14ac:dyDescent="0.25">
      <c r="A3332" s="517" t="s">
        <v>1707</v>
      </c>
      <c r="B3332" s="517" t="s">
        <v>1708</v>
      </c>
    </row>
    <row r="3333" spans="1:2" ht="15" hidden="1" x14ac:dyDescent="0.25">
      <c r="A3333" s="517" t="s">
        <v>2699</v>
      </c>
      <c r="B3333" s="517" t="s">
        <v>2700</v>
      </c>
    </row>
    <row r="3334" spans="1:2" ht="15" hidden="1" x14ac:dyDescent="0.25">
      <c r="A3334" s="517" t="s">
        <v>2699</v>
      </c>
      <c r="B3334" s="517" t="s">
        <v>2700</v>
      </c>
    </row>
    <row r="3335" spans="1:2" ht="15" hidden="1" x14ac:dyDescent="0.25">
      <c r="A3335" s="517" t="s">
        <v>2699</v>
      </c>
      <c r="B3335" s="517" t="s">
        <v>2700</v>
      </c>
    </row>
    <row r="3336" spans="1:2" ht="15" hidden="1" x14ac:dyDescent="0.25">
      <c r="A3336" s="517" t="s">
        <v>2699</v>
      </c>
      <c r="B3336" s="517" t="s">
        <v>2700</v>
      </c>
    </row>
    <row r="3337" spans="1:2" ht="15" hidden="1" x14ac:dyDescent="0.25">
      <c r="A3337" s="517" t="s">
        <v>246</v>
      </c>
      <c r="B3337" s="517" t="s">
        <v>396</v>
      </c>
    </row>
    <row r="3338" spans="1:2" ht="15" hidden="1" x14ac:dyDescent="0.25">
      <c r="A3338" s="517" t="s">
        <v>2701</v>
      </c>
      <c r="B3338" s="517" t="s">
        <v>2526</v>
      </c>
    </row>
    <row r="3339" spans="1:2" ht="15" hidden="1" x14ac:dyDescent="0.25">
      <c r="A3339" s="517" t="s">
        <v>2702</v>
      </c>
      <c r="B3339" s="517" t="s">
        <v>2529</v>
      </c>
    </row>
    <row r="3340" spans="1:2" ht="15" hidden="1" x14ac:dyDescent="0.25">
      <c r="A3340" s="517" t="s">
        <v>2703</v>
      </c>
      <c r="B3340" s="517" t="s">
        <v>2704</v>
      </c>
    </row>
    <row r="3341" spans="1:2" ht="15" hidden="1" x14ac:dyDescent="0.25">
      <c r="A3341" s="517" t="s">
        <v>2705</v>
      </c>
      <c r="B3341" s="517" t="s">
        <v>2706</v>
      </c>
    </row>
    <row r="3342" spans="1:2" ht="15" hidden="1" x14ac:dyDescent="0.25">
      <c r="A3342" s="517" t="s">
        <v>2707</v>
      </c>
      <c r="B3342" s="517" t="s">
        <v>2708</v>
      </c>
    </row>
    <row r="3343" spans="1:2" ht="15" hidden="1" x14ac:dyDescent="0.25">
      <c r="A3343" s="517" t="s">
        <v>2709</v>
      </c>
      <c r="B3343" s="517" t="s">
        <v>2710</v>
      </c>
    </row>
    <row r="3344" spans="1:2" ht="15" hidden="1" x14ac:dyDescent="0.25">
      <c r="A3344" s="517" t="s">
        <v>2711</v>
      </c>
      <c r="B3344" s="517" t="s">
        <v>2712</v>
      </c>
    </row>
    <row r="3345" spans="1:2" ht="15" hidden="1" x14ac:dyDescent="0.25">
      <c r="A3345" s="517" t="s">
        <v>2711</v>
      </c>
      <c r="B3345" s="517" t="s">
        <v>2712</v>
      </c>
    </row>
    <row r="3346" spans="1:2" ht="15" hidden="1" x14ac:dyDescent="0.25">
      <c r="A3346" s="517" t="s">
        <v>2713</v>
      </c>
      <c r="B3346" s="517" t="s">
        <v>2714</v>
      </c>
    </row>
    <row r="3347" spans="1:2" ht="15" hidden="1" x14ac:dyDescent="0.25">
      <c r="A3347" s="517" t="s">
        <v>2713</v>
      </c>
      <c r="B3347" s="517" t="s">
        <v>2714</v>
      </c>
    </row>
    <row r="3348" spans="1:2" ht="15" hidden="1" x14ac:dyDescent="0.25">
      <c r="A3348" s="517" t="s">
        <v>2715</v>
      </c>
      <c r="B3348" s="517" t="s">
        <v>2716</v>
      </c>
    </row>
    <row r="3349" spans="1:2" ht="15" hidden="1" x14ac:dyDescent="0.25">
      <c r="A3349" s="517" t="s">
        <v>2717</v>
      </c>
      <c r="B3349" s="517" t="s">
        <v>2718</v>
      </c>
    </row>
    <row r="3350" spans="1:2" ht="15" hidden="1" x14ac:dyDescent="0.25">
      <c r="A3350" s="517" t="s">
        <v>2719</v>
      </c>
      <c r="B3350" s="517" t="s">
        <v>2720</v>
      </c>
    </row>
    <row r="3351" spans="1:2" ht="15" hidden="1" x14ac:dyDescent="0.25">
      <c r="A3351" s="517" t="s">
        <v>2721</v>
      </c>
      <c r="B3351" s="517" t="s">
        <v>2538</v>
      </c>
    </row>
    <row r="3352" spans="1:2" ht="15" hidden="1" x14ac:dyDescent="0.25">
      <c r="A3352" s="517" t="s">
        <v>2722</v>
      </c>
      <c r="B3352" s="517" t="s">
        <v>2542</v>
      </c>
    </row>
    <row r="3353" spans="1:2" ht="15" hidden="1" x14ac:dyDescent="0.25">
      <c r="A3353" s="517" t="s">
        <v>2723</v>
      </c>
      <c r="B3353" s="517" t="s">
        <v>2724</v>
      </c>
    </row>
    <row r="3354" spans="1:2" ht="15" hidden="1" x14ac:dyDescent="0.25">
      <c r="A3354" s="517" t="s">
        <v>2725</v>
      </c>
      <c r="B3354" s="517" t="s">
        <v>2726</v>
      </c>
    </row>
    <row r="3355" spans="1:2" ht="15" hidden="1" x14ac:dyDescent="0.25">
      <c r="A3355" s="517" t="s">
        <v>2727</v>
      </c>
      <c r="B3355" s="517" t="s">
        <v>2728</v>
      </c>
    </row>
    <row r="3356" spans="1:2" ht="15" hidden="1" x14ac:dyDescent="0.25">
      <c r="A3356" s="517" t="s">
        <v>2729</v>
      </c>
      <c r="B3356" s="517" t="s">
        <v>2730</v>
      </c>
    </row>
    <row r="3357" spans="1:2" ht="15" hidden="1" x14ac:dyDescent="0.25">
      <c r="A3357" s="517" t="s">
        <v>2731</v>
      </c>
      <c r="B3357" s="517" t="s">
        <v>2732</v>
      </c>
    </row>
    <row r="3358" spans="1:2" ht="15" hidden="1" x14ac:dyDescent="0.25">
      <c r="A3358" s="517" t="s">
        <v>2733</v>
      </c>
      <c r="B3358" s="517" t="s">
        <v>2734</v>
      </c>
    </row>
    <row r="3359" spans="1:2" ht="15" hidden="1" x14ac:dyDescent="0.25">
      <c r="A3359" s="517" t="s">
        <v>2735</v>
      </c>
      <c r="B3359" s="517" t="s">
        <v>2736</v>
      </c>
    </row>
    <row r="3360" spans="1:2" ht="15" hidden="1" x14ac:dyDescent="0.25">
      <c r="A3360" s="517" t="s">
        <v>2737</v>
      </c>
      <c r="B3360" s="517" t="s">
        <v>2738</v>
      </c>
    </row>
    <row r="3361" spans="1:2" ht="15" hidden="1" x14ac:dyDescent="0.25">
      <c r="A3361" s="517" t="s">
        <v>1449</v>
      </c>
      <c r="B3361" s="517" t="s">
        <v>1450</v>
      </c>
    </row>
    <row r="3362" spans="1:2" ht="15" hidden="1" x14ac:dyDescent="0.25">
      <c r="A3362" s="517" t="s">
        <v>1449</v>
      </c>
      <c r="B3362" s="517" t="s">
        <v>1450</v>
      </c>
    </row>
    <row r="3363" spans="1:2" ht="15" hidden="1" x14ac:dyDescent="0.25">
      <c r="A3363" s="517" t="s">
        <v>2739</v>
      </c>
      <c r="B3363" s="517" t="s">
        <v>2740</v>
      </c>
    </row>
    <row r="3364" spans="1:2" ht="15" hidden="1" x14ac:dyDescent="0.25">
      <c r="A3364" s="519" t="s">
        <v>2741</v>
      </c>
      <c r="B3364" s="519" t="s">
        <v>2742</v>
      </c>
    </row>
    <row r="3365" spans="1:2" ht="15" hidden="1" x14ac:dyDescent="0.25">
      <c r="A3365" s="517" t="s">
        <v>2743</v>
      </c>
      <c r="B3365" s="517" t="s">
        <v>2744</v>
      </c>
    </row>
    <row r="3366" spans="1:2" ht="15" hidden="1" x14ac:dyDescent="0.25">
      <c r="A3366" s="517" t="s">
        <v>2743</v>
      </c>
      <c r="B3366" s="517" t="s">
        <v>2744</v>
      </c>
    </row>
    <row r="3367" spans="1:2" ht="15" hidden="1" x14ac:dyDescent="0.25">
      <c r="A3367" s="517" t="s">
        <v>2745</v>
      </c>
      <c r="B3367" s="517" t="s">
        <v>2746</v>
      </c>
    </row>
    <row r="3368" spans="1:2" ht="15" hidden="1" x14ac:dyDescent="0.25">
      <c r="A3368" s="517" t="s">
        <v>2745</v>
      </c>
      <c r="B3368" s="517" t="s">
        <v>2746</v>
      </c>
    </row>
    <row r="3369" spans="1:2" ht="15" hidden="1" x14ac:dyDescent="0.25">
      <c r="A3369" s="517" t="s">
        <v>2747</v>
      </c>
      <c r="B3369" s="517" t="s">
        <v>2748</v>
      </c>
    </row>
    <row r="3370" spans="1:2" ht="15" hidden="1" x14ac:dyDescent="0.25">
      <c r="A3370" s="517" t="s">
        <v>2749</v>
      </c>
      <c r="B3370" s="517" t="s">
        <v>2750</v>
      </c>
    </row>
    <row r="3371" spans="1:2" ht="15" hidden="1" x14ac:dyDescent="0.25">
      <c r="A3371" s="517" t="s">
        <v>2751</v>
      </c>
      <c r="B3371" s="517" t="s">
        <v>2752</v>
      </c>
    </row>
    <row r="3372" spans="1:2" ht="15" hidden="1" x14ac:dyDescent="0.25">
      <c r="A3372" s="517" t="s">
        <v>2753</v>
      </c>
      <c r="B3372" s="517" t="s">
        <v>2754</v>
      </c>
    </row>
    <row r="3373" spans="1:2" ht="15" hidden="1" x14ac:dyDescent="0.25">
      <c r="A3373" s="517" t="s">
        <v>2755</v>
      </c>
      <c r="B3373" s="517" t="s">
        <v>2756</v>
      </c>
    </row>
    <row r="3374" spans="1:2" ht="15" hidden="1" x14ac:dyDescent="0.25">
      <c r="A3374" s="517" t="s">
        <v>2757</v>
      </c>
      <c r="B3374" s="517" t="s">
        <v>2758</v>
      </c>
    </row>
    <row r="3375" spans="1:2" ht="15" hidden="1" x14ac:dyDescent="0.25">
      <c r="A3375" s="517" t="s">
        <v>2759</v>
      </c>
      <c r="B3375" s="517" t="s">
        <v>2760</v>
      </c>
    </row>
    <row r="3376" spans="1:2" ht="15" hidden="1" x14ac:dyDescent="0.25">
      <c r="A3376" s="517" t="s">
        <v>2761</v>
      </c>
      <c r="B3376" s="517" t="s">
        <v>2762</v>
      </c>
    </row>
    <row r="3377" spans="1:2" ht="15" hidden="1" x14ac:dyDescent="0.25">
      <c r="A3377" s="517" t="s">
        <v>2763</v>
      </c>
      <c r="B3377" s="517" t="s">
        <v>2764</v>
      </c>
    </row>
    <row r="3378" spans="1:2" ht="15" hidden="1" x14ac:dyDescent="0.25">
      <c r="A3378" s="517" t="s">
        <v>2765</v>
      </c>
      <c r="B3378" s="517" t="s">
        <v>2766</v>
      </c>
    </row>
    <row r="3379" spans="1:2" ht="15" hidden="1" x14ac:dyDescent="0.25">
      <c r="A3379" s="517" t="s">
        <v>2767</v>
      </c>
      <c r="B3379" s="517" t="s">
        <v>2768</v>
      </c>
    </row>
    <row r="3380" spans="1:2" ht="15" hidden="1" x14ac:dyDescent="0.25">
      <c r="A3380" s="517" t="s">
        <v>2769</v>
      </c>
      <c r="B3380" s="517" t="s">
        <v>2770</v>
      </c>
    </row>
    <row r="3381" spans="1:2" ht="15" hidden="1" x14ac:dyDescent="0.25">
      <c r="A3381" s="517" t="s">
        <v>2771</v>
      </c>
      <c r="B3381" s="517" t="s">
        <v>2772</v>
      </c>
    </row>
    <row r="3382" spans="1:2" ht="15" hidden="1" x14ac:dyDescent="0.25">
      <c r="A3382" s="517" t="s">
        <v>2773</v>
      </c>
      <c r="B3382" s="517" t="s">
        <v>2774</v>
      </c>
    </row>
    <row r="3383" spans="1:2" ht="15" hidden="1" x14ac:dyDescent="0.25">
      <c r="A3383" s="517" t="s">
        <v>2365</v>
      </c>
      <c r="B3383" s="517" t="s">
        <v>2366</v>
      </c>
    </row>
    <row r="3384" spans="1:2" ht="15" hidden="1" x14ac:dyDescent="0.25">
      <c r="A3384" s="517" t="s">
        <v>2365</v>
      </c>
      <c r="B3384" s="517" t="s">
        <v>2366</v>
      </c>
    </row>
    <row r="3385" spans="1:2" ht="15" hidden="1" x14ac:dyDescent="0.25">
      <c r="A3385" s="517" t="s">
        <v>2775</v>
      </c>
      <c r="B3385" s="517" t="s">
        <v>2776</v>
      </c>
    </row>
    <row r="3386" spans="1:2" ht="15" hidden="1" x14ac:dyDescent="0.25">
      <c r="A3386" s="517" t="s">
        <v>1461</v>
      </c>
      <c r="B3386" s="517" t="s">
        <v>1462</v>
      </c>
    </row>
    <row r="3387" spans="1:2" ht="15" hidden="1" x14ac:dyDescent="0.25">
      <c r="A3387" s="517" t="s">
        <v>1847</v>
      </c>
      <c r="B3387" s="517" t="s">
        <v>1848</v>
      </c>
    </row>
    <row r="3388" spans="1:2" ht="15" hidden="1" x14ac:dyDescent="0.25">
      <c r="A3388" s="517" t="s">
        <v>1847</v>
      </c>
      <c r="B3388" s="517" t="s">
        <v>1848</v>
      </c>
    </row>
    <row r="3389" spans="1:2" ht="15" hidden="1" x14ac:dyDescent="0.25">
      <c r="A3389" s="517" t="s">
        <v>2777</v>
      </c>
      <c r="B3389" s="517" t="s">
        <v>2778</v>
      </c>
    </row>
    <row r="3390" spans="1:2" ht="15" hidden="1" x14ac:dyDescent="0.25">
      <c r="A3390" s="517" t="s">
        <v>2779</v>
      </c>
      <c r="B3390" s="517" t="s">
        <v>2780</v>
      </c>
    </row>
    <row r="3391" spans="1:2" ht="15" hidden="1" x14ac:dyDescent="0.25">
      <c r="A3391" s="517" t="s">
        <v>220</v>
      </c>
      <c r="B3391" s="517" t="s">
        <v>321</v>
      </c>
    </row>
    <row r="3392" spans="1:2" ht="15" hidden="1" x14ac:dyDescent="0.25">
      <c r="A3392" s="517" t="s">
        <v>220</v>
      </c>
      <c r="B3392" s="517" t="s">
        <v>321</v>
      </c>
    </row>
    <row r="3393" spans="1:2" ht="15" hidden="1" x14ac:dyDescent="0.25">
      <c r="A3393" s="517" t="s">
        <v>220</v>
      </c>
      <c r="B3393" s="517" t="s">
        <v>321</v>
      </c>
    </row>
    <row r="3394" spans="1:2" ht="15" hidden="1" x14ac:dyDescent="0.25">
      <c r="A3394" s="517" t="s">
        <v>220</v>
      </c>
      <c r="B3394" s="517" t="s">
        <v>321</v>
      </c>
    </row>
    <row r="3395" spans="1:2" ht="15" hidden="1" x14ac:dyDescent="0.25">
      <c r="A3395" s="517" t="s">
        <v>190</v>
      </c>
      <c r="B3395" s="517" t="s">
        <v>322</v>
      </c>
    </row>
    <row r="3396" spans="1:2" ht="15" hidden="1" x14ac:dyDescent="0.25">
      <c r="A3396" s="517" t="s">
        <v>190</v>
      </c>
      <c r="B3396" s="517" t="s">
        <v>322</v>
      </c>
    </row>
    <row r="3397" spans="1:2" ht="15" hidden="1" x14ac:dyDescent="0.25">
      <c r="A3397" s="517" t="s">
        <v>190</v>
      </c>
      <c r="B3397" s="517" t="s">
        <v>322</v>
      </c>
    </row>
    <row r="3398" spans="1:2" ht="15" hidden="1" x14ac:dyDescent="0.25">
      <c r="A3398" s="517" t="s">
        <v>190</v>
      </c>
      <c r="B3398" s="517" t="s">
        <v>322</v>
      </c>
    </row>
    <row r="3399" spans="1:2" ht="15" hidden="1" x14ac:dyDescent="0.25">
      <c r="A3399" s="517" t="s">
        <v>190</v>
      </c>
      <c r="B3399" s="517" t="s">
        <v>322</v>
      </c>
    </row>
    <row r="3400" spans="1:2" ht="15" hidden="1" x14ac:dyDescent="0.25">
      <c r="A3400" s="517" t="s">
        <v>190</v>
      </c>
      <c r="B3400" s="517" t="s">
        <v>322</v>
      </c>
    </row>
    <row r="3401" spans="1:2" ht="15" hidden="1" x14ac:dyDescent="0.25">
      <c r="A3401" s="517" t="s">
        <v>1629</v>
      </c>
      <c r="B3401" s="517" t="s">
        <v>1630</v>
      </c>
    </row>
    <row r="3402" spans="1:2" ht="15" hidden="1" x14ac:dyDescent="0.25">
      <c r="A3402" s="517" t="s">
        <v>192</v>
      </c>
      <c r="B3402" s="517" t="s">
        <v>324</v>
      </c>
    </row>
    <row r="3403" spans="1:2" ht="15" hidden="1" x14ac:dyDescent="0.25">
      <c r="A3403" s="517" t="s">
        <v>192</v>
      </c>
      <c r="B3403" s="517" t="s">
        <v>324</v>
      </c>
    </row>
    <row r="3404" spans="1:2" ht="15" hidden="1" x14ac:dyDescent="0.25">
      <c r="A3404" s="517" t="s">
        <v>192</v>
      </c>
      <c r="B3404" s="517" t="s">
        <v>324</v>
      </c>
    </row>
    <row r="3405" spans="1:2" ht="15" hidden="1" x14ac:dyDescent="0.25">
      <c r="A3405" s="517" t="s">
        <v>407</v>
      </c>
      <c r="B3405" s="517" t="s">
        <v>408</v>
      </c>
    </row>
    <row r="3406" spans="1:2" ht="15" hidden="1" x14ac:dyDescent="0.25">
      <c r="A3406" s="517" t="s">
        <v>407</v>
      </c>
      <c r="B3406" s="517" t="s">
        <v>408</v>
      </c>
    </row>
    <row r="3407" spans="1:2" ht="15" hidden="1" x14ac:dyDescent="0.25">
      <c r="A3407" s="517" t="s">
        <v>407</v>
      </c>
      <c r="B3407" s="517" t="s">
        <v>408</v>
      </c>
    </row>
    <row r="3408" spans="1:2" ht="15" hidden="1" x14ac:dyDescent="0.25">
      <c r="A3408" s="517" t="s">
        <v>193</v>
      </c>
      <c r="B3408" s="517" t="s">
        <v>325</v>
      </c>
    </row>
    <row r="3409" spans="1:2" ht="15" hidden="1" x14ac:dyDescent="0.25">
      <c r="A3409" s="517" t="s">
        <v>193</v>
      </c>
      <c r="B3409" s="517" t="s">
        <v>325</v>
      </c>
    </row>
    <row r="3410" spans="1:2" ht="15" hidden="1" x14ac:dyDescent="0.25">
      <c r="A3410" s="517" t="s">
        <v>193</v>
      </c>
      <c r="B3410" s="517" t="s">
        <v>325</v>
      </c>
    </row>
    <row r="3411" spans="1:2" ht="15" hidden="1" x14ac:dyDescent="0.25">
      <c r="A3411" s="517" t="s">
        <v>193</v>
      </c>
      <c r="B3411" s="517" t="s">
        <v>325</v>
      </c>
    </row>
    <row r="3412" spans="1:2" ht="15" hidden="1" x14ac:dyDescent="0.25">
      <c r="A3412" s="517" t="s">
        <v>193</v>
      </c>
      <c r="B3412" s="517" t="s">
        <v>325</v>
      </c>
    </row>
    <row r="3413" spans="1:2" ht="15" hidden="1" x14ac:dyDescent="0.25">
      <c r="A3413" s="517" t="s">
        <v>193</v>
      </c>
      <c r="B3413" s="517" t="s">
        <v>325</v>
      </c>
    </row>
    <row r="3414" spans="1:2" ht="15" hidden="1" x14ac:dyDescent="0.25">
      <c r="A3414" s="517" t="s">
        <v>193</v>
      </c>
      <c r="B3414" s="517" t="s">
        <v>325</v>
      </c>
    </row>
    <row r="3415" spans="1:2" ht="15" hidden="1" x14ac:dyDescent="0.25">
      <c r="A3415" s="517" t="s">
        <v>193</v>
      </c>
      <c r="B3415" s="517" t="s">
        <v>325</v>
      </c>
    </row>
    <row r="3416" spans="1:2" ht="15" hidden="1" x14ac:dyDescent="0.25">
      <c r="A3416" s="517" t="s">
        <v>193</v>
      </c>
      <c r="B3416" s="517" t="s">
        <v>325</v>
      </c>
    </row>
    <row r="3417" spans="1:2" ht="15" hidden="1" x14ac:dyDescent="0.25">
      <c r="A3417" s="517" t="s">
        <v>193</v>
      </c>
      <c r="B3417" s="517" t="s">
        <v>325</v>
      </c>
    </row>
    <row r="3418" spans="1:2" ht="15" hidden="1" x14ac:dyDescent="0.25">
      <c r="A3418" s="517" t="s">
        <v>193</v>
      </c>
      <c r="B3418" s="517" t="s">
        <v>325</v>
      </c>
    </row>
    <row r="3419" spans="1:2" ht="15" hidden="1" x14ac:dyDescent="0.25">
      <c r="A3419" s="517" t="s">
        <v>193</v>
      </c>
      <c r="B3419" s="517" t="s">
        <v>325</v>
      </c>
    </row>
    <row r="3420" spans="1:2" ht="15" hidden="1" x14ac:dyDescent="0.25">
      <c r="A3420" s="517" t="s">
        <v>193</v>
      </c>
      <c r="B3420" s="517" t="s">
        <v>325</v>
      </c>
    </row>
    <row r="3421" spans="1:2" ht="15" hidden="1" x14ac:dyDescent="0.25">
      <c r="A3421" s="517" t="s">
        <v>193</v>
      </c>
      <c r="B3421" s="517" t="s">
        <v>325</v>
      </c>
    </row>
    <row r="3422" spans="1:2" ht="15" hidden="1" x14ac:dyDescent="0.25">
      <c r="A3422" s="517" t="s">
        <v>193</v>
      </c>
      <c r="B3422" s="517" t="s">
        <v>325</v>
      </c>
    </row>
    <row r="3423" spans="1:2" ht="15" hidden="1" x14ac:dyDescent="0.25">
      <c r="A3423" s="517" t="s">
        <v>193</v>
      </c>
      <c r="B3423" s="517" t="s">
        <v>325</v>
      </c>
    </row>
    <row r="3424" spans="1:2" ht="15" hidden="1" x14ac:dyDescent="0.25">
      <c r="A3424" s="517" t="s">
        <v>193</v>
      </c>
      <c r="B3424" s="517" t="s">
        <v>325</v>
      </c>
    </row>
    <row r="3425" spans="1:2" ht="15" hidden="1" x14ac:dyDescent="0.25">
      <c r="A3425" s="517" t="s">
        <v>193</v>
      </c>
      <c r="B3425" s="517" t="s">
        <v>325</v>
      </c>
    </row>
    <row r="3426" spans="1:2" ht="15" hidden="1" x14ac:dyDescent="0.25">
      <c r="A3426" s="517" t="s">
        <v>193</v>
      </c>
      <c r="B3426" s="517" t="s">
        <v>325</v>
      </c>
    </row>
    <row r="3427" spans="1:2" ht="15" hidden="1" x14ac:dyDescent="0.25">
      <c r="A3427" s="517" t="s">
        <v>194</v>
      </c>
      <c r="B3427" s="517" t="s">
        <v>327</v>
      </c>
    </row>
    <row r="3428" spans="1:2" ht="15" hidden="1" x14ac:dyDescent="0.25">
      <c r="A3428" s="517" t="s">
        <v>194</v>
      </c>
      <c r="B3428" s="517" t="s">
        <v>327</v>
      </c>
    </row>
    <row r="3429" spans="1:2" ht="15" hidden="1" x14ac:dyDescent="0.25">
      <c r="A3429" s="517" t="s">
        <v>194</v>
      </c>
      <c r="B3429" s="517" t="s">
        <v>327</v>
      </c>
    </row>
    <row r="3430" spans="1:2" ht="15" hidden="1" x14ac:dyDescent="0.25">
      <c r="A3430" s="517" t="s">
        <v>194</v>
      </c>
      <c r="B3430" s="517" t="s">
        <v>327</v>
      </c>
    </row>
    <row r="3431" spans="1:2" ht="15" hidden="1" x14ac:dyDescent="0.25">
      <c r="A3431" s="517" t="s">
        <v>194</v>
      </c>
      <c r="B3431" s="517" t="s">
        <v>327</v>
      </c>
    </row>
    <row r="3432" spans="1:2" ht="15" hidden="1" x14ac:dyDescent="0.25">
      <c r="A3432" s="517" t="s">
        <v>194</v>
      </c>
      <c r="B3432" s="517" t="s">
        <v>327</v>
      </c>
    </row>
    <row r="3433" spans="1:2" ht="15" hidden="1" x14ac:dyDescent="0.25">
      <c r="A3433" s="517" t="s">
        <v>194</v>
      </c>
      <c r="B3433" s="517" t="s">
        <v>327</v>
      </c>
    </row>
    <row r="3434" spans="1:2" ht="15" hidden="1" x14ac:dyDescent="0.25">
      <c r="A3434" s="517" t="s">
        <v>194</v>
      </c>
      <c r="B3434" s="517" t="s">
        <v>327</v>
      </c>
    </row>
    <row r="3435" spans="1:2" ht="15" hidden="1" x14ac:dyDescent="0.25">
      <c r="A3435" s="517" t="s">
        <v>194</v>
      </c>
      <c r="B3435" s="517" t="s">
        <v>327</v>
      </c>
    </row>
    <row r="3436" spans="1:2" ht="15" hidden="1" x14ac:dyDescent="0.25">
      <c r="A3436" s="517" t="s">
        <v>194</v>
      </c>
      <c r="B3436" s="517" t="s">
        <v>327</v>
      </c>
    </row>
    <row r="3437" spans="1:2" ht="15" hidden="1" x14ac:dyDescent="0.25">
      <c r="A3437" s="517" t="s">
        <v>194</v>
      </c>
      <c r="B3437" s="517" t="s">
        <v>327</v>
      </c>
    </row>
    <row r="3438" spans="1:2" ht="15" hidden="1" x14ac:dyDescent="0.25">
      <c r="A3438" s="517" t="s">
        <v>194</v>
      </c>
      <c r="B3438" s="517" t="s">
        <v>327</v>
      </c>
    </row>
    <row r="3439" spans="1:2" ht="15" hidden="1" x14ac:dyDescent="0.25">
      <c r="A3439" s="517" t="s">
        <v>194</v>
      </c>
      <c r="B3439" s="517" t="s">
        <v>327</v>
      </c>
    </row>
    <row r="3440" spans="1:2" ht="15" hidden="1" x14ac:dyDescent="0.25">
      <c r="A3440" s="517" t="s">
        <v>194</v>
      </c>
      <c r="B3440" s="517" t="s">
        <v>327</v>
      </c>
    </row>
    <row r="3441" spans="1:2" ht="15" hidden="1" x14ac:dyDescent="0.25">
      <c r="A3441" s="517" t="s">
        <v>194</v>
      </c>
      <c r="B3441" s="517" t="s">
        <v>327</v>
      </c>
    </row>
    <row r="3442" spans="1:2" ht="15" hidden="1" x14ac:dyDescent="0.25">
      <c r="A3442" s="517" t="s">
        <v>194</v>
      </c>
      <c r="B3442" s="517" t="s">
        <v>327</v>
      </c>
    </row>
    <row r="3443" spans="1:2" ht="15" hidden="1" x14ac:dyDescent="0.25">
      <c r="A3443" s="517" t="s">
        <v>194</v>
      </c>
      <c r="B3443" s="517" t="s">
        <v>327</v>
      </c>
    </row>
    <row r="3444" spans="1:2" ht="15" hidden="1" x14ac:dyDescent="0.25">
      <c r="A3444" s="517" t="s">
        <v>194</v>
      </c>
      <c r="B3444" s="517" t="s">
        <v>327</v>
      </c>
    </row>
    <row r="3445" spans="1:2" ht="15" hidden="1" x14ac:dyDescent="0.25">
      <c r="A3445" s="517" t="s">
        <v>194</v>
      </c>
      <c r="B3445" s="517" t="s">
        <v>327</v>
      </c>
    </row>
    <row r="3446" spans="1:2" ht="15" hidden="1" x14ac:dyDescent="0.25">
      <c r="A3446" s="517" t="s">
        <v>194</v>
      </c>
      <c r="B3446" s="517" t="s">
        <v>327</v>
      </c>
    </row>
    <row r="3447" spans="1:2" ht="15" hidden="1" x14ac:dyDescent="0.25">
      <c r="A3447" s="517" t="s">
        <v>194</v>
      </c>
      <c r="B3447" s="517" t="s">
        <v>327</v>
      </c>
    </row>
    <row r="3448" spans="1:2" ht="15" hidden="1" x14ac:dyDescent="0.25">
      <c r="A3448" s="517" t="s">
        <v>194</v>
      </c>
      <c r="B3448" s="517" t="s">
        <v>327</v>
      </c>
    </row>
    <row r="3449" spans="1:2" ht="15" hidden="1" x14ac:dyDescent="0.25">
      <c r="A3449" s="517" t="s">
        <v>194</v>
      </c>
      <c r="B3449" s="517" t="s">
        <v>327</v>
      </c>
    </row>
    <row r="3450" spans="1:2" ht="15" hidden="1" x14ac:dyDescent="0.25">
      <c r="A3450" s="517" t="s">
        <v>194</v>
      </c>
      <c r="B3450" s="517" t="s">
        <v>327</v>
      </c>
    </row>
    <row r="3451" spans="1:2" ht="15" hidden="1" x14ac:dyDescent="0.25">
      <c r="A3451" s="517" t="s">
        <v>195</v>
      </c>
      <c r="B3451" s="517" t="s">
        <v>329</v>
      </c>
    </row>
    <row r="3452" spans="1:2" ht="15" hidden="1" x14ac:dyDescent="0.25">
      <c r="A3452" s="517" t="s">
        <v>195</v>
      </c>
      <c r="B3452" s="517" t="s">
        <v>329</v>
      </c>
    </row>
    <row r="3453" spans="1:2" ht="15" hidden="1" x14ac:dyDescent="0.25">
      <c r="A3453" s="517" t="s">
        <v>195</v>
      </c>
      <c r="B3453" s="517" t="s">
        <v>329</v>
      </c>
    </row>
    <row r="3454" spans="1:2" ht="15" hidden="1" x14ac:dyDescent="0.25">
      <c r="A3454" s="517" t="s">
        <v>195</v>
      </c>
      <c r="B3454" s="517" t="s">
        <v>329</v>
      </c>
    </row>
    <row r="3455" spans="1:2" ht="15" hidden="1" x14ac:dyDescent="0.25">
      <c r="A3455" s="517" t="s">
        <v>195</v>
      </c>
      <c r="B3455" s="517" t="s">
        <v>329</v>
      </c>
    </row>
    <row r="3456" spans="1:2" ht="15" hidden="1" x14ac:dyDescent="0.25">
      <c r="A3456" s="517" t="s">
        <v>195</v>
      </c>
      <c r="B3456" s="517" t="s">
        <v>329</v>
      </c>
    </row>
    <row r="3457" spans="1:2" ht="15" hidden="1" x14ac:dyDescent="0.25">
      <c r="A3457" s="517" t="s">
        <v>195</v>
      </c>
      <c r="B3457" s="517" t="s">
        <v>329</v>
      </c>
    </row>
    <row r="3458" spans="1:2" ht="15" hidden="1" x14ac:dyDescent="0.25">
      <c r="A3458" s="517" t="s">
        <v>195</v>
      </c>
      <c r="B3458" s="517" t="s">
        <v>329</v>
      </c>
    </row>
    <row r="3459" spans="1:2" ht="15" hidden="1" x14ac:dyDescent="0.25">
      <c r="A3459" s="517" t="s">
        <v>195</v>
      </c>
      <c r="B3459" s="517" t="s">
        <v>329</v>
      </c>
    </row>
    <row r="3460" spans="1:2" ht="15" hidden="1" x14ac:dyDescent="0.25">
      <c r="A3460" s="517" t="s">
        <v>195</v>
      </c>
      <c r="B3460" s="517" t="s">
        <v>329</v>
      </c>
    </row>
    <row r="3461" spans="1:2" ht="15" hidden="1" x14ac:dyDescent="0.25">
      <c r="A3461" s="517" t="s">
        <v>413</v>
      </c>
      <c r="B3461" s="517" t="s">
        <v>414</v>
      </c>
    </row>
    <row r="3462" spans="1:2" ht="15" hidden="1" x14ac:dyDescent="0.25">
      <c r="A3462" s="517" t="s">
        <v>413</v>
      </c>
      <c r="B3462" s="517" t="s">
        <v>414</v>
      </c>
    </row>
    <row r="3463" spans="1:2" ht="15" hidden="1" x14ac:dyDescent="0.25">
      <c r="A3463" s="517" t="s">
        <v>413</v>
      </c>
      <c r="B3463" s="517" t="s">
        <v>414</v>
      </c>
    </row>
    <row r="3464" spans="1:2" ht="15" hidden="1" x14ac:dyDescent="0.25">
      <c r="A3464" s="517" t="s">
        <v>868</v>
      </c>
      <c r="B3464" s="517" t="s">
        <v>869</v>
      </c>
    </row>
    <row r="3465" spans="1:2" ht="15" hidden="1" x14ac:dyDescent="0.25">
      <c r="A3465" s="517" t="s">
        <v>2781</v>
      </c>
      <c r="B3465" s="517" t="s">
        <v>2781</v>
      </c>
    </row>
    <row r="3466" spans="1:2" ht="15" hidden="1" x14ac:dyDescent="0.25">
      <c r="A3466" s="517" t="s">
        <v>2782</v>
      </c>
      <c r="B3466" s="517" t="s">
        <v>2782</v>
      </c>
    </row>
    <row r="3467" spans="1:2" ht="15" hidden="1" x14ac:dyDescent="0.25">
      <c r="A3467" s="517" t="s">
        <v>2783</v>
      </c>
      <c r="B3467" s="517" t="s">
        <v>2783</v>
      </c>
    </row>
    <row r="3468" spans="1:2" ht="15" hidden="1" x14ac:dyDescent="0.25">
      <c r="A3468" s="517" t="s">
        <v>2784</v>
      </c>
      <c r="B3468" s="517" t="s">
        <v>2784</v>
      </c>
    </row>
    <row r="3469" spans="1:2" ht="15" hidden="1" x14ac:dyDescent="0.25">
      <c r="A3469" s="517" t="s">
        <v>2785</v>
      </c>
      <c r="B3469" s="517" t="s">
        <v>2785</v>
      </c>
    </row>
    <row r="3470" spans="1:2" ht="15" hidden="1" x14ac:dyDescent="0.25">
      <c r="A3470" s="517" t="s">
        <v>2786</v>
      </c>
      <c r="B3470" s="517" t="s">
        <v>2786</v>
      </c>
    </row>
    <row r="3471" spans="1:2" ht="15" hidden="1" x14ac:dyDescent="0.25">
      <c r="A3471" s="517" t="s">
        <v>2787</v>
      </c>
      <c r="B3471" s="517" t="s">
        <v>2787</v>
      </c>
    </row>
    <row r="3472" spans="1:2" ht="15" hidden="1" x14ac:dyDescent="0.25">
      <c r="A3472" s="517" t="s">
        <v>2788</v>
      </c>
      <c r="B3472" s="517" t="s">
        <v>2788</v>
      </c>
    </row>
    <row r="3473" spans="1:2" ht="15" hidden="1" x14ac:dyDescent="0.25">
      <c r="A3473" s="517" t="s">
        <v>2789</v>
      </c>
      <c r="B3473" s="517" t="s">
        <v>2789</v>
      </c>
    </row>
    <row r="3474" spans="1:2" ht="15" hidden="1" x14ac:dyDescent="0.25">
      <c r="A3474" s="517" t="s">
        <v>2790</v>
      </c>
      <c r="B3474" s="517" t="s">
        <v>2790</v>
      </c>
    </row>
    <row r="3475" spans="1:2" ht="15" hidden="1" x14ac:dyDescent="0.25">
      <c r="A3475" s="517" t="s">
        <v>2791</v>
      </c>
      <c r="B3475" s="517" t="s">
        <v>2791</v>
      </c>
    </row>
    <row r="3476" spans="1:2" ht="15" hidden="1" x14ac:dyDescent="0.25">
      <c r="A3476" s="517" t="s">
        <v>2792</v>
      </c>
      <c r="B3476" s="517" t="s">
        <v>2792</v>
      </c>
    </row>
    <row r="3477" spans="1:2" ht="15" hidden="1" x14ac:dyDescent="0.25">
      <c r="A3477" s="517" t="s">
        <v>2793</v>
      </c>
      <c r="B3477" s="517" t="s">
        <v>2793</v>
      </c>
    </row>
    <row r="3478" spans="1:2" ht="15" hidden="1" x14ac:dyDescent="0.25">
      <c r="A3478" s="517" t="s">
        <v>2794</v>
      </c>
      <c r="B3478" s="517" t="s">
        <v>2794</v>
      </c>
    </row>
    <row r="3479" spans="1:2" ht="15" hidden="1" x14ac:dyDescent="0.25">
      <c r="A3479" s="517" t="s">
        <v>2795</v>
      </c>
      <c r="B3479" s="517" t="s">
        <v>2795</v>
      </c>
    </row>
    <row r="3480" spans="1:2" ht="15" hidden="1" x14ac:dyDescent="0.25">
      <c r="A3480" s="517" t="s">
        <v>2796</v>
      </c>
      <c r="B3480" s="517" t="s">
        <v>2796</v>
      </c>
    </row>
    <row r="3481" spans="1:2" ht="15" hidden="1" x14ac:dyDescent="0.25">
      <c r="A3481" s="517" t="s">
        <v>2797</v>
      </c>
      <c r="B3481" s="517" t="s">
        <v>2797</v>
      </c>
    </row>
    <row r="3482" spans="1:2" ht="15" hidden="1" x14ac:dyDescent="0.25">
      <c r="A3482" s="517" t="s">
        <v>2798</v>
      </c>
      <c r="B3482" s="517" t="s">
        <v>2798</v>
      </c>
    </row>
    <row r="3483" spans="1:2" ht="15" hidden="1" x14ac:dyDescent="0.25">
      <c r="A3483" s="517" t="s">
        <v>2799</v>
      </c>
      <c r="B3483" s="517" t="s">
        <v>2799</v>
      </c>
    </row>
    <row r="3484" spans="1:2" ht="15" hidden="1" x14ac:dyDescent="0.25">
      <c r="A3484" s="517" t="s">
        <v>2800</v>
      </c>
      <c r="B3484" s="517" t="s">
        <v>2800</v>
      </c>
    </row>
    <row r="3485" spans="1:2" ht="15" hidden="1" x14ac:dyDescent="0.25">
      <c r="A3485" s="517" t="s">
        <v>2801</v>
      </c>
      <c r="B3485" s="517" t="s">
        <v>2801</v>
      </c>
    </row>
    <row r="3486" spans="1:2" ht="15" hidden="1" x14ac:dyDescent="0.25">
      <c r="A3486" s="517" t="s">
        <v>2802</v>
      </c>
      <c r="B3486" s="517" t="s">
        <v>2802</v>
      </c>
    </row>
    <row r="3487" spans="1:2" ht="15" hidden="1" x14ac:dyDescent="0.25">
      <c r="A3487" s="517" t="s">
        <v>2803</v>
      </c>
      <c r="B3487" s="517" t="s">
        <v>2803</v>
      </c>
    </row>
    <row r="3488" spans="1:2" ht="15" hidden="1" x14ac:dyDescent="0.25">
      <c r="A3488" s="517" t="s">
        <v>2804</v>
      </c>
      <c r="B3488" s="517" t="s">
        <v>2804</v>
      </c>
    </row>
    <row r="3489" spans="1:2" ht="15" hidden="1" x14ac:dyDescent="0.25">
      <c r="A3489" s="517" t="s">
        <v>2805</v>
      </c>
      <c r="B3489" s="517" t="s">
        <v>2805</v>
      </c>
    </row>
    <row r="3490" spans="1:2" ht="15" hidden="1" x14ac:dyDescent="0.25">
      <c r="A3490" s="517" t="s">
        <v>2806</v>
      </c>
      <c r="B3490" s="517" t="s">
        <v>2806</v>
      </c>
    </row>
    <row r="3491" spans="1:2" ht="15" hidden="1" x14ac:dyDescent="0.25">
      <c r="A3491" s="517" t="s">
        <v>2807</v>
      </c>
      <c r="B3491" s="517" t="s">
        <v>2807</v>
      </c>
    </row>
    <row r="3492" spans="1:2" ht="15" hidden="1" x14ac:dyDescent="0.25">
      <c r="A3492" s="517" t="s">
        <v>2808</v>
      </c>
      <c r="B3492" s="517" t="s">
        <v>2808</v>
      </c>
    </row>
    <row r="3493" spans="1:2" ht="15" hidden="1" x14ac:dyDescent="0.25">
      <c r="A3493" s="517" t="s">
        <v>2809</v>
      </c>
      <c r="B3493" s="517" t="s">
        <v>2809</v>
      </c>
    </row>
    <row r="3494" spans="1:2" ht="15" hidden="1" x14ac:dyDescent="0.25">
      <c r="A3494" s="517" t="s">
        <v>2810</v>
      </c>
      <c r="B3494" s="517" t="s">
        <v>2810</v>
      </c>
    </row>
    <row r="3495" spans="1:2" ht="15" hidden="1" x14ac:dyDescent="0.25">
      <c r="A3495" s="517" t="s">
        <v>2811</v>
      </c>
      <c r="B3495" s="517" t="s">
        <v>2811</v>
      </c>
    </row>
    <row r="3496" spans="1:2" ht="15" hidden="1" x14ac:dyDescent="0.25">
      <c r="A3496" s="517" t="s">
        <v>2811</v>
      </c>
      <c r="B3496" s="517" t="s">
        <v>2811</v>
      </c>
    </row>
    <row r="3497" spans="1:2" ht="15" hidden="1" x14ac:dyDescent="0.25">
      <c r="A3497" s="517" t="s">
        <v>2812</v>
      </c>
      <c r="B3497" s="517" t="s">
        <v>2812</v>
      </c>
    </row>
    <row r="3498" spans="1:2" ht="15" hidden="1" x14ac:dyDescent="0.25">
      <c r="A3498" s="517" t="s">
        <v>2813</v>
      </c>
      <c r="B3498" s="517" t="s">
        <v>2813</v>
      </c>
    </row>
    <row r="3499" spans="1:2" ht="15" hidden="1" x14ac:dyDescent="0.25">
      <c r="A3499" s="517" t="s">
        <v>2814</v>
      </c>
      <c r="B3499" s="517" t="s">
        <v>2814</v>
      </c>
    </row>
    <row r="3500" spans="1:2" ht="15" hidden="1" x14ac:dyDescent="0.25">
      <c r="A3500" s="517" t="s">
        <v>2815</v>
      </c>
      <c r="B3500" s="517" t="s">
        <v>2815</v>
      </c>
    </row>
    <row r="3501" spans="1:2" ht="15" hidden="1" x14ac:dyDescent="0.25">
      <c r="A3501" s="517" t="s">
        <v>2816</v>
      </c>
      <c r="B3501" s="517" t="s">
        <v>2816</v>
      </c>
    </row>
    <row r="3502" spans="1:2" ht="15" hidden="1" x14ac:dyDescent="0.25">
      <c r="A3502" s="517" t="s">
        <v>2817</v>
      </c>
      <c r="B3502" s="517" t="s">
        <v>2817</v>
      </c>
    </row>
    <row r="3503" spans="1:2" ht="15" hidden="1" x14ac:dyDescent="0.25">
      <c r="A3503" s="517" t="s">
        <v>2818</v>
      </c>
      <c r="B3503" s="517" t="s">
        <v>2818</v>
      </c>
    </row>
    <row r="3504" spans="1:2" ht="15" hidden="1" x14ac:dyDescent="0.25">
      <c r="A3504" s="517" t="s">
        <v>2819</v>
      </c>
      <c r="B3504" s="517" t="s">
        <v>2819</v>
      </c>
    </row>
    <row r="3505" spans="1:2" ht="15" hidden="1" x14ac:dyDescent="0.25">
      <c r="A3505" s="517" t="s">
        <v>2820</v>
      </c>
      <c r="B3505" s="517" t="s">
        <v>2820</v>
      </c>
    </row>
    <row r="3506" spans="1:2" ht="15" hidden="1" x14ac:dyDescent="0.25">
      <c r="A3506" s="517" t="s">
        <v>2821</v>
      </c>
      <c r="B3506" s="517" t="s">
        <v>2821</v>
      </c>
    </row>
    <row r="3507" spans="1:2" ht="15" hidden="1" x14ac:dyDescent="0.25">
      <c r="A3507" s="517" t="s">
        <v>2822</v>
      </c>
      <c r="B3507" s="517" t="s">
        <v>2822</v>
      </c>
    </row>
    <row r="3508" spans="1:2" ht="15" hidden="1" x14ac:dyDescent="0.25">
      <c r="A3508" s="517" t="s">
        <v>2823</v>
      </c>
      <c r="B3508" s="517" t="s">
        <v>2823</v>
      </c>
    </row>
    <row r="3509" spans="1:2" ht="15" hidden="1" x14ac:dyDescent="0.25">
      <c r="A3509" s="517" t="s">
        <v>2824</v>
      </c>
      <c r="B3509" s="517" t="s">
        <v>2824</v>
      </c>
    </row>
    <row r="3510" spans="1:2" ht="15" hidden="1" x14ac:dyDescent="0.25">
      <c r="A3510" s="517" t="s">
        <v>2825</v>
      </c>
      <c r="B3510" s="517" t="s">
        <v>2825</v>
      </c>
    </row>
    <row r="3511" spans="1:2" ht="15" hidden="1" x14ac:dyDescent="0.25">
      <c r="A3511" s="517" t="s">
        <v>2826</v>
      </c>
      <c r="B3511" s="517" t="s">
        <v>2826</v>
      </c>
    </row>
    <row r="3512" spans="1:2" ht="15" hidden="1" x14ac:dyDescent="0.25">
      <c r="A3512" s="517" t="s">
        <v>2827</v>
      </c>
      <c r="B3512" s="517" t="s">
        <v>2827</v>
      </c>
    </row>
    <row r="3513" spans="1:2" ht="15" hidden="1" x14ac:dyDescent="0.25">
      <c r="A3513" s="517" t="s">
        <v>2828</v>
      </c>
      <c r="B3513" s="517" t="s">
        <v>2828</v>
      </c>
    </row>
    <row r="3514" spans="1:2" ht="15" hidden="1" x14ac:dyDescent="0.25">
      <c r="A3514" s="517" t="s">
        <v>2829</v>
      </c>
      <c r="B3514" s="517" t="s">
        <v>2829</v>
      </c>
    </row>
    <row r="3515" spans="1:2" ht="15" hidden="1" x14ac:dyDescent="0.25">
      <c r="A3515" s="517" t="s">
        <v>2830</v>
      </c>
      <c r="B3515" s="517" t="s">
        <v>2830</v>
      </c>
    </row>
    <row r="3516" spans="1:2" ht="15" hidden="1" x14ac:dyDescent="0.25">
      <c r="A3516" s="517" t="s">
        <v>2830</v>
      </c>
      <c r="B3516" s="517" t="s">
        <v>2830</v>
      </c>
    </row>
    <row r="3517" spans="1:2" ht="15" hidden="1" x14ac:dyDescent="0.25">
      <c r="A3517" s="517" t="s">
        <v>2831</v>
      </c>
      <c r="B3517" s="517" t="s">
        <v>2831</v>
      </c>
    </row>
    <row r="3518" spans="1:2" ht="15" hidden="1" x14ac:dyDescent="0.25">
      <c r="A3518" s="517" t="s">
        <v>2832</v>
      </c>
      <c r="B3518" s="517" t="s">
        <v>2832</v>
      </c>
    </row>
    <row r="3519" spans="1:2" ht="15" hidden="1" x14ac:dyDescent="0.25">
      <c r="A3519" s="517" t="s">
        <v>2833</v>
      </c>
      <c r="B3519" s="517" t="s">
        <v>2833</v>
      </c>
    </row>
    <row r="3520" spans="1:2" ht="15" hidden="1" x14ac:dyDescent="0.25">
      <c r="A3520" s="517" t="s">
        <v>2834</v>
      </c>
      <c r="B3520" s="517" t="s">
        <v>2834</v>
      </c>
    </row>
    <row r="3521" spans="1:2" ht="15" hidden="1" x14ac:dyDescent="0.25">
      <c r="A3521" s="517" t="s">
        <v>2835</v>
      </c>
      <c r="B3521" s="517" t="s">
        <v>2835</v>
      </c>
    </row>
    <row r="3522" spans="1:2" ht="15" hidden="1" x14ac:dyDescent="0.25">
      <c r="A3522" s="517" t="s">
        <v>2836</v>
      </c>
      <c r="B3522" s="517" t="s">
        <v>2836</v>
      </c>
    </row>
    <row r="3523" spans="1:2" ht="15" hidden="1" x14ac:dyDescent="0.25">
      <c r="A3523" s="517" t="s">
        <v>2837</v>
      </c>
      <c r="B3523" s="517" t="s">
        <v>2837</v>
      </c>
    </row>
    <row r="3524" spans="1:2" ht="15" hidden="1" x14ac:dyDescent="0.25">
      <c r="A3524" s="517" t="s">
        <v>2838</v>
      </c>
      <c r="B3524" s="517" t="s">
        <v>2838</v>
      </c>
    </row>
    <row r="3525" spans="1:2" ht="15" hidden="1" x14ac:dyDescent="0.25">
      <c r="A3525" s="517" t="s">
        <v>2839</v>
      </c>
      <c r="B3525" s="517" t="s">
        <v>2839</v>
      </c>
    </row>
    <row r="3526" spans="1:2" ht="15" hidden="1" x14ac:dyDescent="0.25">
      <c r="A3526" s="517" t="s">
        <v>2840</v>
      </c>
      <c r="B3526" s="517" t="s">
        <v>2840</v>
      </c>
    </row>
    <row r="3527" spans="1:2" ht="15" hidden="1" x14ac:dyDescent="0.25">
      <c r="A3527" s="517" t="s">
        <v>2841</v>
      </c>
      <c r="B3527" s="517" t="s">
        <v>2841</v>
      </c>
    </row>
    <row r="3528" spans="1:2" ht="15" hidden="1" x14ac:dyDescent="0.25">
      <c r="A3528" s="517" t="s">
        <v>2842</v>
      </c>
      <c r="B3528" s="517" t="s">
        <v>2842</v>
      </c>
    </row>
    <row r="3529" spans="1:2" ht="15" hidden="1" x14ac:dyDescent="0.25">
      <c r="A3529" s="517" t="s">
        <v>2843</v>
      </c>
      <c r="B3529" s="517" t="s">
        <v>2843</v>
      </c>
    </row>
    <row r="3530" spans="1:2" ht="15" hidden="1" x14ac:dyDescent="0.25">
      <c r="A3530" s="517" t="s">
        <v>2844</v>
      </c>
      <c r="B3530" s="517" t="s">
        <v>2844</v>
      </c>
    </row>
    <row r="3531" spans="1:2" ht="15" hidden="1" x14ac:dyDescent="0.25">
      <c r="A3531" s="517" t="s">
        <v>2845</v>
      </c>
      <c r="B3531" s="517" t="s">
        <v>2845</v>
      </c>
    </row>
    <row r="3532" spans="1:2" ht="15" hidden="1" x14ac:dyDescent="0.25">
      <c r="A3532" s="517" t="s">
        <v>2846</v>
      </c>
      <c r="B3532" s="517" t="s">
        <v>2846</v>
      </c>
    </row>
    <row r="3533" spans="1:2" ht="15" hidden="1" x14ac:dyDescent="0.25">
      <c r="A3533" s="517" t="s">
        <v>2847</v>
      </c>
      <c r="B3533" s="517" t="s">
        <v>2847</v>
      </c>
    </row>
    <row r="3534" spans="1:2" ht="15" hidden="1" x14ac:dyDescent="0.25">
      <c r="A3534" s="517" t="s">
        <v>2848</v>
      </c>
      <c r="B3534" s="517" t="s">
        <v>2848</v>
      </c>
    </row>
    <row r="3535" spans="1:2" ht="15" hidden="1" x14ac:dyDescent="0.25">
      <c r="A3535" s="517" t="s">
        <v>2849</v>
      </c>
      <c r="B3535" s="517" t="s">
        <v>2849</v>
      </c>
    </row>
    <row r="3536" spans="1:2" ht="15" hidden="1" x14ac:dyDescent="0.25">
      <c r="A3536" s="517" t="s">
        <v>2850</v>
      </c>
      <c r="B3536" s="517" t="s">
        <v>2850</v>
      </c>
    </row>
    <row r="3537" spans="1:2" ht="15" hidden="1" x14ac:dyDescent="0.25">
      <c r="A3537" s="517" t="s">
        <v>2851</v>
      </c>
      <c r="B3537" s="517" t="s">
        <v>2851</v>
      </c>
    </row>
    <row r="3538" spans="1:2" ht="15" hidden="1" x14ac:dyDescent="0.25">
      <c r="A3538" s="517" t="s">
        <v>2852</v>
      </c>
      <c r="B3538" s="517" t="s">
        <v>2852</v>
      </c>
    </row>
    <row r="3539" spans="1:2" ht="15" hidden="1" x14ac:dyDescent="0.25">
      <c r="A3539" s="517" t="s">
        <v>2853</v>
      </c>
      <c r="B3539" s="517" t="s">
        <v>2853</v>
      </c>
    </row>
    <row r="3540" spans="1:2" ht="15" hidden="1" x14ac:dyDescent="0.25">
      <c r="A3540" s="517" t="s">
        <v>2854</v>
      </c>
      <c r="B3540" s="517" t="s">
        <v>2854</v>
      </c>
    </row>
    <row r="3541" spans="1:2" ht="15" hidden="1" x14ac:dyDescent="0.25">
      <c r="A3541" s="517" t="s">
        <v>2855</v>
      </c>
      <c r="B3541" s="517" t="s">
        <v>2855</v>
      </c>
    </row>
    <row r="3542" spans="1:2" ht="15" hidden="1" x14ac:dyDescent="0.25">
      <c r="A3542" s="517" t="s">
        <v>2856</v>
      </c>
      <c r="B3542" s="517" t="s">
        <v>2856</v>
      </c>
    </row>
    <row r="3543" spans="1:2" ht="15" hidden="1" x14ac:dyDescent="0.25">
      <c r="A3543" s="517" t="s">
        <v>2857</v>
      </c>
      <c r="B3543" s="517" t="s">
        <v>2857</v>
      </c>
    </row>
    <row r="3544" spans="1:2" ht="15" hidden="1" x14ac:dyDescent="0.25">
      <c r="A3544" s="517" t="s">
        <v>2858</v>
      </c>
      <c r="B3544" s="517" t="s">
        <v>2858</v>
      </c>
    </row>
    <row r="3545" spans="1:2" ht="15" hidden="1" x14ac:dyDescent="0.25">
      <c r="A3545" s="517" t="s">
        <v>2859</v>
      </c>
      <c r="B3545" s="517" t="s">
        <v>2859</v>
      </c>
    </row>
    <row r="3546" spans="1:2" ht="15" hidden="1" x14ac:dyDescent="0.25">
      <c r="A3546" s="517" t="s">
        <v>2860</v>
      </c>
      <c r="B3546" s="517" t="s">
        <v>2860</v>
      </c>
    </row>
    <row r="3547" spans="1:2" ht="15" hidden="1" x14ac:dyDescent="0.25">
      <c r="A3547" s="517" t="s">
        <v>2861</v>
      </c>
      <c r="B3547" s="517" t="s">
        <v>2861</v>
      </c>
    </row>
    <row r="3548" spans="1:2" ht="15" hidden="1" x14ac:dyDescent="0.25">
      <c r="A3548" s="517" t="s">
        <v>2862</v>
      </c>
      <c r="B3548" s="517" t="s">
        <v>2862</v>
      </c>
    </row>
    <row r="3549" spans="1:2" ht="15" hidden="1" x14ac:dyDescent="0.25">
      <c r="A3549" s="517" t="s">
        <v>2863</v>
      </c>
      <c r="B3549" s="517" t="s">
        <v>2864</v>
      </c>
    </row>
    <row r="3550" spans="1:2" ht="15" hidden="1" x14ac:dyDescent="0.25">
      <c r="A3550" s="517" t="s">
        <v>2865</v>
      </c>
      <c r="B3550" s="517" t="s">
        <v>2866</v>
      </c>
    </row>
    <row r="3551" spans="1:2" ht="15" hidden="1" x14ac:dyDescent="0.25">
      <c r="A3551" s="517" t="s">
        <v>2865</v>
      </c>
      <c r="B3551" s="517" t="s">
        <v>2866</v>
      </c>
    </row>
    <row r="3552" spans="1:2" ht="15" hidden="1" x14ac:dyDescent="0.25">
      <c r="A3552" s="517" t="s">
        <v>2867</v>
      </c>
      <c r="B3552" s="517" t="s">
        <v>2868</v>
      </c>
    </row>
    <row r="3553" spans="1:2" ht="15" hidden="1" x14ac:dyDescent="0.25">
      <c r="A3553" s="517" t="s">
        <v>2867</v>
      </c>
      <c r="B3553" s="517" t="s">
        <v>2868</v>
      </c>
    </row>
    <row r="3554" spans="1:2" ht="15" hidden="1" x14ac:dyDescent="0.25">
      <c r="A3554" s="517" t="s">
        <v>2869</v>
      </c>
      <c r="B3554" s="517" t="s">
        <v>2870</v>
      </c>
    </row>
    <row r="3555" spans="1:2" ht="15" hidden="1" x14ac:dyDescent="0.25">
      <c r="A3555" s="517" t="s">
        <v>2869</v>
      </c>
      <c r="B3555" s="517" t="s">
        <v>2870</v>
      </c>
    </row>
    <row r="3556" spans="1:2" ht="15" hidden="1" x14ac:dyDescent="0.25">
      <c r="A3556" s="517" t="s">
        <v>2871</v>
      </c>
      <c r="B3556" s="517" t="s">
        <v>2872</v>
      </c>
    </row>
    <row r="3557" spans="1:2" ht="15" hidden="1" x14ac:dyDescent="0.25">
      <c r="A3557" s="517" t="s">
        <v>2873</v>
      </c>
      <c r="B3557" s="517" t="s">
        <v>2874</v>
      </c>
    </row>
    <row r="3558" spans="1:2" ht="15" hidden="1" x14ac:dyDescent="0.25">
      <c r="A3558" s="517" t="s">
        <v>2875</v>
      </c>
      <c r="B3558" s="517" t="s">
        <v>2876</v>
      </c>
    </row>
    <row r="3559" spans="1:2" ht="15" hidden="1" x14ac:dyDescent="0.25">
      <c r="A3559" s="517" t="s">
        <v>635</v>
      </c>
      <c r="B3559" s="517" t="s">
        <v>636</v>
      </c>
    </row>
    <row r="3560" spans="1:2" ht="15" hidden="1" x14ac:dyDescent="0.25">
      <c r="A3560" s="517" t="s">
        <v>2877</v>
      </c>
      <c r="B3560" s="517" t="s">
        <v>2878</v>
      </c>
    </row>
    <row r="3561" spans="1:2" ht="15" hidden="1" x14ac:dyDescent="0.25">
      <c r="A3561" s="517" t="s">
        <v>2877</v>
      </c>
      <c r="B3561" s="517" t="s">
        <v>2878</v>
      </c>
    </row>
    <row r="3562" spans="1:2" ht="15" hidden="1" x14ac:dyDescent="0.25">
      <c r="A3562" s="517" t="s">
        <v>2879</v>
      </c>
      <c r="B3562" s="517" t="s">
        <v>2880</v>
      </c>
    </row>
    <row r="3563" spans="1:2" ht="15" hidden="1" x14ac:dyDescent="0.25">
      <c r="A3563" s="517" t="s">
        <v>2879</v>
      </c>
      <c r="B3563" s="517" t="s">
        <v>2880</v>
      </c>
    </row>
    <row r="3564" spans="1:2" ht="15" hidden="1" x14ac:dyDescent="0.25">
      <c r="A3564" s="517" t="s">
        <v>2879</v>
      </c>
      <c r="B3564" s="517" t="s">
        <v>2880</v>
      </c>
    </row>
    <row r="3565" spans="1:2" ht="15" hidden="1" x14ac:dyDescent="0.25">
      <c r="A3565" s="517" t="s">
        <v>219</v>
      </c>
      <c r="B3565" s="517" t="s">
        <v>367</v>
      </c>
    </row>
    <row r="3566" spans="1:2" ht="15" hidden="1" x14ac:dyDescent="0.25">
      <c r="A3566" s="517" t="s">
        <v>1671</v>
      </c>
      <c r="B3566" s="517" t="s">
        <v>1672</v>
      </c>
    </row>
    <row r="3567" spans="1:2" ht="15" hidden="1" x14ac:dyDescent="0.25">
      <c r="A3567" s="517" t="s">
        <v>2881</v>
      </c>
      <c r="B3567" s="517" t="s">
        <v>2882</v>
      </c>
    </row>
    <row r="3568" spans="1:2" ht="15" hidden="1" x14ac:dyDescent="0.25">
      <c r="A3568" s="517" t="s">
        <v>2883</v>
      </c>
      <c r="B3568" s="517" t="s">
        <v>2884</v>
      </c>
    </row>
    <row r="3569" spans="1:2" ht="15" hidden="1" x14ac:dyDescent="0.25">
      <c r="A3569" s="517" t="s">
        <v>2885</v>
      </c>
      <c r="B3569" s="517" t="s">
        <v>2886</v>
      </c>
    </row>
    <row r="3570" spans="1:2" ht="15" hidden="1" x14ac:dyDescent="0.25">
      <c r="A3570" s="517" t="s">
        <v>2887</v>
      </c>
      <c r="B3570" s="517" t="s">
        <v>2888</v>
      </c>
    </row>
    <row r="3571" spans="1:2" ht="15" hidden="1" x14ac:dyDescent="0.25">
      <c r="A3571" s="517" t="s">
        <v>2889</v>
      </c>
      <c r="B3571" s="517" t="s">
        <v>2890</v>
      </c>
    </row>
    <row r="3572" spans="1:2" ht="15" hidden="1" x14ac:dyDescent="0.25">
      <c r="A3572" s="517" t="s">
        <v>2889</v>
      </c>
      <c r="B3572" s="517" t="s">
        <v>2890</v>
      </c>
    </row>
    <row r="3573" spans="1:2" ht="15" hidden="1" x14ac:dyDescent="0.25">
      <c r="A3573" s="517" t="s">
        <v>2889</v>
      </c>
      <c r="B3573" s="517" t="s">
        <v>2890</v>
      </c>
    </row>
    <row r="3574" spans="1:2" ht="15" hidden="1" x14ac:dyDescent="0.25">
      <c r="A3574" s="517" t="s">
        <v>2891</v>
      </c>
      <c r="B3574" s="517" t="s">
        <v>2892</v>
      </c>
    </row>
    <row r="3575" spans="1:2" ht="15" hidden="1" x14ac:dyDescent="0.25">
      <c r="A3575" s="517" t="s">
        <v>2893</v>
      </c>
      <c r="B3575" s="517" t="s">
        <v>2894</v>
      </c>
    </row>
    <row r="3576" spans="1:2" ht="15" hidden="1" x14ac:dyDescent="0.25">
      <c r="A3576" s="517" t="s">
        <v>2893</v>
      </c>
      <c r="B3576" s="517" t="s">
        <v>2894</v>
      </c>
    </row>
    <row r="3577" spans="1:2" ht="15" hidden="1" x14ac:dyDescent="0.25">
      <c r="A3577" s="517" t="s">
        <v>2893</v>
      </c>
      <c r="B3577" s="517" t="s">
        <v>2894</v>
      </c>
    </row>
    <row r="3578" spans="1:2" ht="15" hidden="1" x14ac:dyDescent="0.25">
      <c r="A3578" s="517" t="s">
        <v>2895</v>
      </c>
      <c r="B3578" s="517" t="s">
        <v>2896</v>
      </c>
    </row>
    <row r="3579" spans="1:2" ht="15" hidden="1" x14ac:dyDescent="0.25">
      <c r="A3579" s="517" t="s">
        <v>2895</v>
      </c>
      <c r="B3579" s="517" t="s">
        <v>2896</v>
      </c>
    </row>
    <row r="3580" spans="1:2" ht="15" hidden="1" x14ac:dyDescent="0.25">
      <c r="A3580" s="517" t="s">
        <v>2895</v>
      </c>
      <c r="B3580" s="517" t="s">
        <v>2896</v>
      </c>
    </row>
    <row r="3581" spans="1:2" ht="15" hidden="1" x14ac:dyDescent="0.25">
      <c r="A3581" s="517" t="s">
        <v>2897</v>
      </c>
      <c r="B3581" s="517" t="s">
        <v>2898</v>
      </c>
    </row>
    <row r="3582" spans="1:2" ht="15" hidden="1" x14ac:dyDescent="0.25">
      <c r="A3582" s="517" t="s">
        <v>234</v>
      </c>
      <c r="B3582" s="517" t="s">
        <v>378</v>
      </c>
    </row>
    <row r="3583" spans="1:2" ht="15" hidden="1" x14ac:dyDescent="0.25">
      <c r="A3583" s="517" t="s">
        <v>2899</v>
      </c>
      <c r="B3583" s="517" t="s">
        <v>2900</v>
      </c>
    </row>
    <row r="3584" spans="1:2" ht="15" hidden="1" x14ac:dyDescent="0.25">
      <c r="A3584" s="517" t="s">
        <v>2899</v>
      </c>
      <c r="B3584" s="517" t="s">
        <v>2900</v>
      </c>
    </row>
    <row r="3585" spans="1:2" ht="15" hidden="1" x14ac:dyDescent="0.25">
      <c r="A3585" s="517" t="s">
        <v>2901</v>
      </c>
      <c r="B3585" s="517" t="s">
        <v>2902</v>
      </c>
    </row>
    <row r="3586" spans="1:2" ht="15" hidden="1" x14ac:dyDescent="0.25">
      <c r="A3586" s="517" t="s">
        <v>2903</v>
      </c>
      <c r="B3586" s="517" t="s">
        <v>2904</v>
      </c>
    </row>
    <row r="3587" spans="1:2" ht="15" hidden="1" x14ac:dyDescent="0.25">
      <c r="A3587" s="517" t="s">
        <v>2903</v>
      </c>
      <c r="B3587" s="517" t="s">
        <v>2904</v>
      </c>
    </row>
    <row r="3588" spans="1:2" ht="15" hidden="1" x14ac:dyDescent="0.25">
      <c r="A3588" s="517" t="s">
        <v>2903</v>
      </c>
      <c r="B3588" s="517" t="s">
        <v>2904</v>
      </c>
    </row>
    <row r="3589" spans="1:2" ht="15" hidden="1" x14ac:dyDescent="0.25">
      <c r="A3589" s="517" t="s">
        <v>2905</v>
      </c>
      <c r="B3589" s="517" t="s">
        <v>2906</v>
      </c>
    </row>
    <row r="3590" spans="1:2" ht="15" hidden="1" x14ac:dyDescent="0.25">
      <c r="A3590" s="517" t="s">
        <v>2907</v>
      </c>
      <c r="B3590" s="517" t="s">
        <v>2908</v>
      </c>
    </row>
    <row r="3591" spans="1:2" ht="15" hidden="1" x14ac:dyDescent="0.25">
      <c r="A3591" s="517" t="s">
        <v>2907</v>
      </c>
      <c r="B3591" s="517" t="s">
        <v>2908</v>
      </c>
    </row>
    <row r="3592" spans="1:2" ht="15" hidden="1" x14ac:dyDescent="0.25">
      <c r="A3592" s="517" t="s">
        <v>2907</v>
      </c>
      <c r="B3592" s="517" t="s">
        <v>2908</v>
      </c>
    </row>
    <row r="3593" spans="1:2" ht="15" hidden="1" x14ac:dyDescent="0.25">
      <c r="A3593" s="517" t="s">
        <v>2909</v>
      </c>
      <c r="B3593" s="517" t="s">
        <v>2910</v>
      </c>
    </row>
    <row r="3594" spans="1:2" ht="15" hidden="1" x14ac:dyDescent="0.25">
      <c r="A3594" s="517" t="s">
        <v>2911</v>
      </c>
      <c r="B3594" s="517" t="s">
        <v>2912</v>
      </c>
    </row>
    <row r="3595" spans="1:2" ht="15" hidden="1" x14ac:dyDescent="0.25">
      <c r="A3595" s="517" t="s">
        <v>1693</v>
      </c>
      <c r="B3595" s="517" t="s">
        <v>2913</v>
      </c>
    </row>
    <row r="3596" spans="1:2" ht="15" hidden="1" x14ac:dyDescent="0.25">
      <c r="A3596" s="517" t="s">
        <v>2914</v>
      </c>
      <c r="B3596" s="517" t="s">
        <v>2915</v>
      </c>
    </row>
    <row r="3597" spans="1:2" ht="15" hidden="1" x14ac:dyDescent="0.25">
      <c r="A3597" s="517" t="s">
        <v>2916</v>
      </c>
      <c r="B3597" s="517" t="s">
        <v>2917</v>
      </c>
    </row>
    <row r="3598" spans="1:2" ht="15" hidden="1" x14ac:dyDescent="0.25">
      <c r="A3598" s="517" t="s">
        <v>1697</v>
      </c>
      <c r="B3598" s="517" t="s">
        <v>1698</v>
      </c>
    </row>
    <row r="3599" spans="1:2" ht="15" hidden="1" x14ac:dyDescent="0.25">
      <c r="A3599" s="517" t="s">
        <v>2918</v>
      </c>
      <c r="B3599" s="517" t="s">
        <v>2919</v>
      </c>
    </row>
    <row r="3600" spans="1:2" ht="15" hidden="1" x14ac:dyDescent="0.25">
      <c r="A3600" s="517" t="s">
        <v>2920</v>
      </c>
      <c r="B3600" s="517" t="s">
        <v>2921</v>
      </c>
    </row>
    <row r="3601" spans="1:2" ht="15" hidden="1" x14ac:dyDescent="0.25">
      <c r="A3601" s="517" t="s">
        <v>2922</v>
      </c>
      <c r="B3601" s="517" t="s">
        <v>2923</v>
      </c>
    </row>
    <row r="3602" spans="1:2" ht="15" hidden="1" x14ac:dyDescent="0.25">
      <c r="A3602" s="517" t="s">
        <v>1707</v>
      </c>
      <c r="B3602" s="517" t="s">
        <v>1708</v>
      </c>
    </row>
    <row r="3603" spans="1:2" ht="15" hidden="1" x14ac:dyDescent="0.25">
      <c r="A3603" s="517" t="s">
        <v>2924</v>
      </c>
      <c r="B3603" s="517" t="s">
        <v>2925</v>
      </c>
    </row>
    <row r="3604" spans="1:2" ht="15" hidden="1" x14ac:dyDescent="0.25">
      <c r="A3604" s="517" t="s">
        <v>2924</v>
      </c>
      <c r="B3604" s="517" t="s">
        <v>2925</v>
      </c>
    </row>
    <row r="3605" spans="1:2" ht="15" hidden="1" x14ac:dyDescent="0.25">
      <c r="A3605" s="517" t="s">
        <v>2926</v>
      </c>
      <c r="B3605" s="517" t="s">
        <v>2927</v>
      </c>
    </row>
    <row r="3606" spans="1:2" ht="15" hidden="1" x14ac:dyDescent="0.25">
      <c r="A3606" s="517" t="s">
        <v>2928</v>
      </c>
      <c r="B3606" s="517" t="s">
        <v>2929</v>
      </c>
    </row>
    <row r="3607" spans="1:2" ht="15" hidden="1" x14ac:dyDescent="0.25">
      <c r="A3607" s="517" t="s">
        <v>2928</v>
      </c>
      <c r="B3607" s="517" t="s">
        <v>2929</v>
      </c>
    </row>
    <row r="3608" spans="1:2" ht="15" hidden="1" x14ac:dyDescent="0.25">
      <c r="A3608" s="517" t="s">
        <v>2928</v>
      </c>
      <c r="B3608" s="517" t="s">
        <v>2929</v>
      </c>
    </row>
    <row r="3609" spans="1:2" ht="15" hidden="1" x14ac:dyDescent="0.25">
      <c r="A3609" s="517" t="s">
        <v>2928</v>
      </c>
      <c r="B3609" s="517" t="s">
        <v>2929</v>
      </c>
    </row>
    <row r="3610" spans="1:2" ht="15" hidden="1" x14ac:dyDescent="0.25">
      <c r="A3610" s="517" t="s">
        <v>2928</v>
      </c>
      <c r="B3610" s="517" t="s">
        <v>2929</v>
      </c>
    </row>
    <row r="3611" spans="1:2" ht="15" hidden="1" x14ac:dyDescent="0.25">
      <c r="A3611" s="517" t="s">
        <v>2928</v>
      </c>
      <c r="B3611" s="517" t="s">
        <v>2929</v>
      </c>
    </row>
    <row r="3612" spans="1:2" ht="15" hidden="1" x14ac:dyDescent="0.25">
      <c r="A3612" s="517" t="s">
        <v>2928</v>
      </c>
      <c r="B3612" s="517" t="s">
        <v>2929</v>
      </c>
    </row>
    <row r="3613" spans="1:2" ht="15" hidden="1" x14ac:dyDescent="0.25">
      <c r="A3613" s="517" t="s">
        <v>2930</v>
      </c>
      <c r="B3613" s="517" t="s">
        <v>2931</v>
      </c>
    </row>
    <row r="3614" spans="1:2" ht="15" hidden="1" x14ac:dyDescent="0.25">
      <c r="A3614" s="517" t="s">
        <v>2932</v>
      </c>
      <c r="B3614" s="517" t="s">
        <v>2933</v>
      </c>
    </row>
    <row r="3615" spans="1:2" ht="15" hidden="1" x14ac:dyDescent="0.25">
      <c r="A3615" s="517" t="s">
        <v>2934</v>
      </c>
      <c r="B3615" s="517" t="s">
        <v>2935</v>
      </c>
    </row>
    <row r="3616" spans="1:2" ht="15" hidden="1" x14ac:dyDescent="0.25">
      <c r="A3616" s="517" t="s">
        <v>2934</v>
      </c>
      <c r="B3616" s="517" t="s">
        <v>2935</v>
      </c>
    </row>
    <row r="3617" spans="1:2" ht="15" hidden="1" x14ac:dyDescent="0.25">
      <c r="A3617" s="517" t="s">
        <v>2936</v>
      </c>
      <c r="B3617" s="517" t="s">
        <v>2937</v>
      </c>
    </row>
    <row r="3618" spans="1:2" ht="15" hidden="1" x14ac:dyDescent="0.25">
      <c r="A3618" s="517" t="s">
        <v>2936</v>
      </c>
      <c r="B3618" s="517" t="s">
        <v>2937</v>
      </c>
    </row>
    <row r="3619" spans="1:2" ht="15" hidden="1" x14ac:dyDescent="0.25">
      <c r="A3619" s="517" t="s">
        <v>204</v>
      </c>
      <c r="B3619" s="517" t="s">
        <v>400</v>
      </c>
    </row>
    <row r="3620" spans="1:2" ht="15" hidden="1" x14ac:dyDescent="0.25">
      <c r="A3620" s="517" t="s">
        <v>2938</v>
      </c>
      <c r="B3620" s="517" t="s">
        <v>2939</v>
      </c>
    </row>
    <row r="3621" spans="1:2" ht="15" hidden="1" x14ac:dyDescent="0.25">
      <c r="A3621" s="517" t="s">
        <v>2940</v>
      </c>
      <c r="B3621" s="517" t="s">
        <v>2941</v>
      </c>
    </row>
    <row r="3622" spans="1:2" ht="15" hidden="1" x14ac:dyDescent="0.25">
      <c r="A3622" s="517" t="s">
        <v>2942</v>
      </c>
      <c r="B3622" s="517" t="s">
        <v>2943</v>
      </c>
    </row>
    <row r="3623" spans="1:2" ht="15" hidden="1" x14ac:dyDescent="0.25">
      <c r="A3623" s="517" t="s">
        <v>2944</v>
      </c>
      <c r="B3623" s="517" t="s">
        <v>2945</v>
      </c>
    </row>
    <row r="3624" spans="1:2" ht="15" hidden="1" x14ac:dyDescent="0.25">
      <c r="A3624" s="517" t="s">
        <v>2946</v>
      </c>
      <c r="B3624" s="517" t="s">
        <v>2947</v>
      </c>
    </row>
    <row r="3625" spans="1:2" ht="15" hidden="1" x14ac:dyDescent="0.25">
      <c r="A3625" s="517" t="s">
        <v>2946</v>
      </c>
      <c r="B3625" s="517" t="s">
        <v>2947</v>
      </c>
    </row>
    <row r="3626" spans="1:2" ht="15" hidden="1" x14ac:dyDescent="0.25">
      <c r="A3626" s="517" t="s">
        <v>2948</v>
      </c>
      <c r="B3626" s="517" t="s">
        <v>2949</v>
      </c>
    </row>
    <row r="3627" spans="1:2" ht="15" hidden="1" x14ac:dyDescent="0.25">
      <c r="A3627" s="517" t="s">
        <v>2950</v>
      </c>
      <c r="B3627" s="517" t="s">
        <v>2951</v>
      </c>
    </row>
    <row r="3628" spans="1:2" ht="15" hidden="1" x14ac:dyDescent="0.25">
      <c r="A3628" s="517" t="s">
        <v>2952</v>
      </c>
      <c r="B3628" s="517" t="s">
        <v>2953</v>
      </c>
    </row>
    <row r="3629" spans="1:2" ht="15" hidden="1" x14ac:dyDescent="0.25">
      <c r="A3629" s="517" t="s">
        <v>1231</v>
      </c>
      <c r="B3629" s="517" t="s">
        <v>1232</v>
      </c>
    </row>
    <row r="3630" spans="1:2" ht="15" hidden="1" x14ac:dyDescent="0.25">
      <c r="A3630" s="517" t="s">
        <v>2954</v>
      </c>
      <c r="B3630" s="517" t="s">
        <v>2955</v>
      </c>
    </row>
    <row r="3631" spans="1:2" ht="15" hidden="1" x14ac:dyDescent="0.25">
      <c r="A3631" s="517" t="s">
        <v>2956</v>
      </c>
      <c r="B3631" s="517" t="s">
        <v>2957</v>
      </c>
    </row>
    <row r="3632" spans="1:2" ht="15" hidden="1" x14ac:dyDescent="0.25">
      <c r="A3632" s="517" t="s">
        <v>2956</v>
      </c>
      <c r="B3632" s="517" t="s">
        <v>2957</v>
      </c>
    </row>
    <row r="3633" spans="1:2" ht="15" hidden="1" x14ac:dyDescent="0.25">
      <c r="A3633" s="517" t="s">
        <v>2956</v>
      </c>
      <c r="B3633" s="517" t="s">
        <v>2957</v>
      </c>
    </row>
    <row r="3634" spans="1:2" ht="15" hidden="1" x14ac:dyDescent="0.25">
      <c r="A3634" s="517" t="s">
        <v>2958</v>
      </c>
      <c r="B3634" s="517" t="s">
        <v>2959</v>
      </c>
    </row>
    <row r="3635" spans="1:2" ht="15" hidden="1" x14ac:dyDescent="0.25">
      <c r="A3635" s="517" t="s">
        <v>2960</v>
      </c>
      <c r="B3635" s="517" t="s">
        <v>2961</v>
      </c>
    </row>
    <row r="3636" spans="1:2" ht="15" hidden="1" x14ac:dyDescent="0.25">
      <c r="A3636" s="517" t="s">
        <v>2960</v>
      </c>
      <c r="B3636" s="517" t="s">
        <v>2961</v>
      </c>
    </row>
    <row r="3637" spans="1:2" ht="15" hidden="1" x14ac:dyDescent="0.25">
      <c r="A3637" s="517" t="s">
        <v>2962</v>
      </c>
      <c r="B3637" s="517" t="s">
        <v>2963</v>
      </c>
    </row>
    <row r="3638" spans="1:2" ht="15" hidden="1" x14ac:dyDescent="0.25">
      <c r="A3638" s="517" t="s">
        <v>2962</v>
      </c>
      <c r="B3638" s="517" t="s">
        <v>2963</v>
      </c>
    </row>
    <row r="3639" spans="1:2" ht="15" hidden="1" x14ac:dyDescent="0.25">
      <c r="A3639" s="517" t="s">
        <v>2964</v>
      </c>
      <c r="B3639" s="517" t="s">
        <v>2965</v>
      </c>
    </row>
    <row r="3640" spans="1:2" ht="15" hidden="1" x14ac:dyDescent="0.25">
      <c r="A3640" s="517" t="s">
        <v>2966</v>
      </c>
      <c r="B3640" s="517" t="s">
        <v>2967</v>
      </c>
    </row>
    <row r="3641" spans="1:2" ht="15" hidden="1" x14ac:dyDescent="0.25">
      <c r="A3641" s="517" t="s">
        <v>2968</v>
      </c>
      <c r="B3641" s="517" t="s">
        <v>2969</v>
      </c>
    </row>
    <row r="3642" spans="1:2" ht="15" hidden="1" x14ac:dyDescent="0.25">
      <c r="A3642" s="517" t="s">
        <v>2970</v>
      </c>
      <c r="B3642" s="517" t="s">
        <v>2971</v>
      </c>
    </row>
    <row r="3643" spans="1:2" ht="15" hidden="1" x14ac:dyDescent="0.25">
      <c r="A3643" s="517" t="s">
        <v>2970</v>
      </c>
      <c r="B3643" s="517" t="s">
        <v>2971</v>
      </c>
    </row>
    <row r="3644" spans="1:2" ht="15" hidden="1" x14ac:dyDescent="0.25">
      <c r="A3644" s="517" t="s">
        <v>2972</v>
      </c>
      <c r="B3644" s="517" t="s">
        <v>2973</v>
      </c>
    </row>
    <row r="3645" spans="1:2" ht="15" hidden="1" x14ac:dyDescent="0.25">
      <c r="A3645" s="517" t="s">
        <v>2974</v>
      </c>
      <c r="B3645" s="517" t="s">
        <v>2975</v>
      </c>
    </row>
    <row r="3646" spans="1:2" ht="15" hidden="1" x14ac:dyDescent="0.25">
      <c r="A3646" s="517" t="s">
        <v>220</v>
      </c>
      <c r="B3646" s="517" t="s">
        <v>321</v>
      </c>
    </row>
    <row r="3647" spans="1:2" ht="15" hidden="1" x14ac:dyDescent="0.25">
      <c r="A3647" s="517" t="s">
        <v>220</v>
      </c>
      <c r="B3647" s="517" t="s">
        <v>321</v>
      </c>
    </row>
    <row r="3648" spans="1:2" ht="15" hidden="1" x14ac:dyDescent="0.25">
      <c r="A3648" s="517" t="s">
        <v>220</v>
      </c>
      <c r="B3648" s="517" t="s">
        <v>321</v>
      </c>
    </row>
    <row r="3649" spans="1:2" ht="15" hidden="1" x14ac:dyDescent="0.25">
      <c r="A3649" s="517" t="s">
        <v>220</v>
      </c>
      <c r="B3649" s="517" t="s">
        <v>321</v>
      </c>
    </row>
    <row r="3650" spans="1:2" ht="15" hidden="1" x14ac:dyDescent="0.25">
      <c r="A3650" s="517" t="s">
        <v>220</v>
      </c>
      <c r="B3650" s="517" t="s">
        <v>321</v>
      </c>
    </row>
    <row r="3651" spans="1:2" ht="15" hidden="1" x14ac:dyDescent="0.25">
      <c r="A3651" s="517" t="s">
        <v>220</v>
      </c>
      <c r="B3651" s="517" t="s">
        <v>321</v>
      </c>
    </row>
    <row r="3652" spans="1:2" ht="15" hidden="1" x14ac:dyDescent="0.25">
      <c r="A3652" s="517" t="s">
        <v>2047</v>
      </c>
      <c r="B3652" s="517" t="s">
        <v>2048</v>
      </c>
    </row>
    <row r="3653" spans="1:2" ht="15" hidden="1" x14ac:dyDescent="0.25">
      <c r="A3653" s="517" t="s">
        <v>407</v>
      </c>
      <c r="B3653" s="517" t="s">
        <v>408</v>
      </c>
    </row>
    <row r="3654" spans="1:2" ht="15" hidden="1" x14ac:dyDescent="0.25">
      <c r="A3654" s="517" t="s">
        <v>407</v>
      </c>
      <c r="B3654" s="517" t="s">
        <v>408</v>
      </c>
    </row>
    <row r="3655" spans="1:2" ht="15" hidden="1" x14ac:dyDescent="0.25">
      <c r="A3655" s="517" t="s">
        <v>407</v>
      </c>
      <c r="B3655" s="517" t="s">
        <v>408</v>
      </c>
    </row>
    <row r="3656" spans="1:2" ht="15" hidden="1" x14ac:dyDescent="0.25">
      <c r="A3656" s="517" t="s">
        <v>194</v>
      </c>
      <c r="B3656" s="517" t="s">
        <v>327</v>
      </c>
    </row>
    <row r="3657" spans="1:2" ht="15" hidden="1" x14ac:dyDescent="0.25">
      <c r="A3657" s="517" t="s">
        <v>194</v>
      </c>
      <c r="B3657" s="517" t="s">
        <v>327</v>
      </c>
    </row>
    <row r="3658" spans="1:2" ht="15" hidden="1" x14ac:dyDescent="0.25">
      <c r="A3658" s="517" t="s">
        <v>194</v>
      </c>
      <c r="B3658" s="517" t="s">
        <v>327</v>
      </c>
    </row>
    <row r="3659" spans="1:2" ht="15" hidden="1" x14ac:dyDescent="0.25">
      <c r="A3659" s="517" t="s">
        <v>194</v>
      </c>
      <c r="B3659" s="517" t="s">
        <v>327</v>
      </c>
    </row>
    <row r="3660" spans="1:2" ht="15" hidden="1" x14ac:dyDescent="0.25">
      <c r="A3660" s="517" t="s">
        <v>194</v>
      </c>
      <c r="B3660" s="517" t="s">
        <v>327</v>
      </c>
    </row>
    <row r="3661" spans="1:2" ht="15" hidden="1" x14ac:dyDescent="0.25">
      <c r="A3661" s="517" t="s">
        <v>194</v>
      </c>
      <c r="B3661" s="517" t="s">
        <v>327</v>
      </c>
    </row>
    <row r="3662" spans="1:2" ht="15" hidden="1" x14ac:dyDescent="0.25">
      <c r="A3662" s="517" t="s">
        <v>194</v>
      </c>
      <c r="B3662" s="517" t="s">
        <v>327</v>
      </c>
    </row>
    <row r="3663" spans="1:2" ht="15" hidden="1" x14ac:dyDescent="0.25">
      <c r="A3663" s="517" t="s">
        <v>194</v>
      </c>
      <c r="B3663" s="517" t="s">
        <v>327</v>
      </c>
    </row>
    <row r="3664" spans="1:2" ht="15" hidden="1" x14ac:dyDescent="0.25">
      <c r="A3664" s="517" t="s">
        <v>194</v>
      </c>
      <c r="B3664" s="517" t="s">
        <v>327</v>
      </c>
    </row>
    <row r="3665" spans="1:2" ht="15" hidden="1" x14ac:dyDescent="0.25">
      <c r="A3665" s="517" t="s">
        <v>194</v>
      </c>
      <c r="B3665" s="517" t="s">
        <v>327</v>
      </c>
    </row>
    <row r="3666" spans="1:2" ht="15" hidden="1" x14ac:dyDescent="0.25">
      <c r="A3666" s="517" t="s">
        <v>194</v>
      </c>
      <c r="B3666" s="517" t="s">
        <v>327</v>
      </c>
    </row>
    <row r="3667" spans="1:2" ht="15" hidden="1" x14ac:dyDescent="0.25">
      <c r="A3667" s="517" t="s">
        <v>194</v>
      </c>
      <c r="B3667" s="517" t="s">
        <v>327</v>
      </c>
    </row>
    <row r="3668" spans="1:2" ht="15" hidden="1" x14ac:dyDescent="0.25">
      <c r="A3668" s="517" t="s">
        <v>194</v>
      </c>
      <c r="B3668" s="517" t="s">
        <v>327</v>
      </c>
    </row>
    <row r="3669" spans="1:2" ht="15" hidden="1" x14ac:dyDescent="0.25">
      <c r="A3669" s="517" t="s">
        <v>194</v>
      </c>
      <c r="B3669" s="517" t="s">
        <v>327</v>
      </c>
    </row>
    <row r="3670" spans="1:2" ht="15" hidden="1" x14ac:dyDescent="0.25">
      <c r="A3670" s="517" t="s">
        <v>194</v>
      </c>
      <c r="B3670" s="517" t="s">
        <v>327</v>
      </c>
    </row>
    <row r="3671" spans="1:2" ht="15" hidden="1" x14ac:dyDescent="0.25">
      <c r="A3671" s="517" t="s">
        <v>194</v>
      </c>
      <c r="B3671" s="517" t="s">
        <v>327</v>
      </c>
    </row>
    <row r="3672" spans="1:2" ht="15" hidden="1" x14ac:dyDescent="0.25">
      <c r="A3672" s="517" t="s">
        <v>194</v>
      </c>
      <c r="B3672" s="517" t="s">
        <v>327</v>
      </c>
    </row>
    <row r="3673" spans="1:2" ht="15" hidden="1" x14ac:dyDescent="0.25">
      <c r="A3673" s="517" t="s">
        <v>194</v>
      </c>
      <c r="B3673" s="517" t="s">
        <v>327</v>
      </c>
    </row>
    <row r="3674" spans="1:2" ht="15" hidden="1" x14ac:dyDescent="0.25">
      <c r="A3674" s="517" t="s">
        <v>194</v>
      </c>
      <c r="B3674" s="517" t="s">
        <v>327</v>
      </c>
    </row>
    <row r="3675" spans="1:2" ht="15" hidden="1" x14ac:dyDescent="0.25">
      <c r="A3675" s="517" t="s">
        <v>194</v>
      </c>
      <c r="B3675" s="517" t="s">
        <v>327</v>
      </c>
    </row>
    <row r="3676" spans="1:2" ht="15" hidden="1" x14ac:dyDescent="0.25">
      <c r="A3676" s="517" t="s">
        <v>194</v>
      </c>
      <c r="B3676" s="517" t="s">
        <v>327</v>
      </c>
    </row>
    <row r="3677" spans="1:2" ht="15" hidden="1" x14ac:dyDescent="0.25">
      <c r="A3677" s="517" t="s">
        <v>194</v>
      </c>
      <c r="B3677" s="517" t="s">
        <v>327</v>
      </c>
    </row>
    <row r="3678" spans="1:2" ht="15" hidden="1" x14ac:dyDescent="0.25">
      <c r="A3678" s="517" t="s">
        <v>194</v>
      </c>
      <c r="B3678" s="517" t="s">
        <v>327</v>
      </c>
    </row>
    <row r="3679" spans="1:2" ht="15" hidden="1" x14ac:dyDescent="0.25">
      <c r="A3679" s="517" t="s">
        <v>194</v>
      </c>
      <c r="B3679" s="517" t="s">
        <v>327</v>
      </c>
    </row>
    <row r="3680" spans="1:2" ht="15" hidden="1" x14ac:dyDescent="0.25">
      <c r="A3680" s="517" t="s">
        <v>194</v>
      </c>
      <c r="B3680" s="517" t="s">
        <v>327</v>
      </c>
    </row>
    <row r="3681" spans="1:2" ht="15" hidden="1" x14ac:dyDescent="0.25">
      <c r="A3681" s="517" t="s">
        <v>194</v>
      </c>
      <c r="B3681" s="517" t="s">
        <v>327</v>
      </c>
    </row>
    <row r="3682" spans="1:2" ht="15" hidden="1" x14ac:dyDescent="0.25">
      <c r="A3682" s="517" t="s">
        <v>194</v>
      </c>
      <c r="B3682" s="517" t="s">
        <v>327</v>
      </c>
    </row>
    <row r="3683" spans="1:2" ht="15" hidden="1" x14ac:dyDescent="0.25">
      <c r="A3683" s="517" t="s">
        <v>194</v>
      </c>
      <c r="B3683" s="517" t="s">
        <v>327</v>
      </c>
    </row>
    <row r="3684" spans="1:2" ht="15" hidden="1" x14ac:dyDescent="0.25">
      <c r="A3684" s="517" t="s">
        <v>194</v>
      </c>
      <c r="B3684" s="517" t="s">
        <v>327</v>
      </c>
    </row>
    <row r="3685" spans="1:2" ht="15" hidden="1" x14ac:dyDescent="0.25">
      <c r="A3685" s="517" t="s">
        <v>194</v>
      </c>
      <c r="B3685" s="517" t="s">
        <v>327</v>
      </c>
    </row>
    <row r="3686" spans="1:2" ht="15" hidden="1" x14ac:dyDescent="0.25">
      <c r="A3686" s="517" t="s">
        <v>194</v>
      </c>
      <c r="B3686" s="517" t="s">
        <v>327</v>
      </c>
    </row>
    <row r="3687" spans="1:2" ht="15" hidden="1" x14ac:dyDescent="0.25">
      <c r="A3687" s="517" t="s">
        <v>194</v>
      </c>
      <c r="B3687" s="517" t="s">
        <v>327</v>
      </c>
    </row>
    <row r="3688" spans="1:2" ht="15" hidden="1" x14ac:dyDescent="0.25">
      <c r="A3688" s="517" t="s">
        <v>222</v>
      </c>
      <c r="B3688" s="517" t="s">
        <v>328</v>
      </c>
    </row>
    <row r="3689" spans="1:2" ht="15" hidden="1" x14ac:dyDescent="0.25">
      <c r="A3689" s="517" t="s">
        <v>222</v>
      </c>
      <c r="B3689" s="517" t="s">
        <v>328</v>
      </c>
    </row>
    <row r="3690" spans="1:2" ht="15" hidden="1" x14ac:dyDescent="0.25">
      <c r="A3690" s="517" t="s">
        <v>222</v>
      </c>
      <c r="B3690" s="517" t="s">
        <v>328</v>
      </c>
    </row>
    <row r="3691" spans="1:2" ht="15" hidden="1" x14ac:dyDescent="0.25">
      <c r="A3691" s="517" t="s">
        <v>222</v>
      </c>
      <c r="B3691" s="517" t="s">
        <v>328</v>
      </c>
    </row>
    <row r="3692" spans="1:2" ht="15" hidden="1" x14ac:dyDescent="0.25">
      <c r="A3692" s="517" t="s">
        <v>222</v>
      </c>
      <c r="B3692" s="517" t="s">
        <v>328</v>
      </c>
    </row>
    <row r="3693" spans="1:2" ht="15" hidden="1" x14ac:dyDescent="0.25">
      <c r="A3693" s="517" t="s">
        <v>222</v>
      </c>
      <c r="B3693" s="517" t="s">
        <v>328</v>
      </c>
    </row>
    <row r="3694" spans="1:2" ht="15" hidden="1" x14ac:dyDescent="0.25">
      <c r="A3694" s="517" t="s">
        <v>222</v>
      </c>
      <c r="B3694" s="517" t="s">
        <v>328</v>
      </c>
    </row>
    <row r="3695" spans="1:2" ht="15" hidden="1" x14ac:dyDescent="0.25">
      <c r="A3695" s="517" t="s">
        <v>222</v>
      </c>
      <c r="B3695" s="517" t="s">
        <v>328</v>
      </c>
    </row>
    <row r="3696" spans="1:2" ht="15" hidden="1" x14ac:dyDescent="0.25">
      <c r="A3696" s="517" t="s">
        <v>222</v>
      </c>
      <c r="B3696" s="517" t="s">
        <v>328</v>
      </c>
    </row>
    <row r="3697" spans="1:2" ht="15" hidden="1" x14ac:dyDescent="0.25">
      <c r="A3697" s="517" t="s">
        <v>222</v>
      </c>
      <c r="B3697" s="517" t="s">
        <v>328</v>
      </c>
    </row>
    <row r="3698" spans="1:2" ht="15" hidden="1" x14ac:dyDescent="0.25">
      <c r="A3698" s="517" t="s">
        <v>222</v>
      </c>
      <c r="B3698" s="517" t="s">
        <v>328</v>
      </c>
    </row>
    <row r="3699" spans="1:2" ht="15" hidden="1" x14ac:dyDescent="0.25">
      <c r="A3699" s="517" t="s">
        <v>222</v>
      </c>
      <c r="B3699" s="517" t="s">
        <v>328</v>
      </c>
    </row>
    <row r="3700" spans="1:2" ht="15" hidden="1" x14ac:dyDescent="0.25">
      <c r="A3700" s="517" t="s">
        <v>222</v>
      </c>
      <c r="B3700" s="517" t="s">
        <v>328</v>
      </c>
    </row>
    <row r="3701" spans="1:2" ht="15" hidden="1" x14ac:dyDescent="0.25">
      <c r="A3701" s="517" t="s">
        <v>222</v>
      </c>
      <c r="B3701" s="517" t="s">
        <v>328</v>
      </c>
    </row>
    <row r="3702" spans="1:2" ht="15" hidden="1" x14ac:dyDescent="0.25">
      <c r="A3702" s="517" t="s">
        <v>222</v>
      </c>
      <c r="B3702" s="517" t="s">
        <v>328</v>
      </c>
    </row>
    <row r="3703" spans="1:2" ht="15" hidden="1" x14ac:dyDescent="0.25">
      <c r="A3703" s="517" t="s">
        <v>222</v>
      </c>
      <c r="B3703" s="517" t="s">
        <v>328</v>
      </c>
    </row>
    <row r="3704" spans="1:2" ht="15" hidden="1" x14ac:dyDescent="0.25">
      <c r="A3704" s="517" t="s">
        <v>222</v>
      </c>
      <c r="B3704" s="517" t="s">
        <v>328</v>
      </c>
    </row>
    <row r="3705" spans="1:2" ht="15" hidden="1" x14ac:dyDescent="0.25">
      <c r="A3705" s="517" t="s">
        <v>222</v>
      </c>
      <c r="B3705" s="517" t="s">
        <v>328</v>
      </c>
    </row>
    <row r="3706" spans="1:2" ht="15" hidden="1" x14ac:dyDescent="0.25">
      <c r="A3706" s="517" t="s">
        <v>222</v>
      </c>
      <c r="B3706" s="517" t="s">
        <v>328</v>
      </c>
    </row>
    <row r="3707" spans="1:2" ht="15" hidden="1" x14ac:dyDescent="0.25">
      <c r="A3707" s="517" t="s">
        <v>222</v>
      </c>
      <c r="B3707" s="517" t="s">
        <v>328</v>
      </c>
    </row>
    <row r="3708" spans="1:2" ht="15" hidden="1" x14ac:dyDescent="0.25">
      <c r="A3708" s="517" t="s">
        <v>222</v>
      </c>
      <c r="B3708" s="517" t="s">
        <v>328</v>
      </c>
    </row>
    <row r="3709" spans="1:2" ht="15" hidden="1" x14ac:dyDescent="0.25">
      <c r="A3709" s="517" t="s">
        <v>222</v>
      </c>
      <c r="B3709" s="517" t="s">
        <v>328</v>
      </c>
    </row>
    <row r="3710" spans="1:2" ht="15" hidden="1" x14ac:dyDescent="0.25">
      <c r="A3710" s="517" t="s">
        <v>222</v>
      </c>
      <c r="B3710" s="517" t="s">
        <v>328</v>
      </c>
    </row>
    <row r="3711" spans="1:2" ht="15" hidden="1" x14ac:dyDescent="0.25">
      <c r="A3711" s="517" t="s">
        <v>195</v>
      </c>
      <c r="B3711" s="517" t="s">
        <v>329</v>
      </c>
    </row>
    <row r="3712" spans="1:2" ht="15" hidden="1" x14ac:dyDescent="0.25">
      <c r="A3712" s="518" t="s">
        <v>195</v>
      </c>
      <c r="B3712" s="517" t="s">
        <v>329</v>
      </c>
    </row>
    <row r="3713" spans="1:2" ht="15" hidden="1" x14ac:dyDescent="0.25">
      <c r="A3713" s="517" t="s">
        <v>196</v>
      </c>
      <c r="B3713" s="517" t="s">
        <v>330</v>
      </c>
    </row>
    <row r="3714" spans="1:2" ht="15" hidden="1" x14ac:dyDescent="0.25">
      <c r="A3714" s="517" t="s">
        <v>196</v>
      </c>
      <c r="B3714" s="517" t="s">
        <v>330</v>
      </c>
    </row>
    <row r="3715" spans="1:2" ht="15" hidden="1" x14ac:dyDescent="0.25">
      <c r="A3715" s="517" t="s">
        <v>196</v>
      </c>
      <c r="B3715" s="517" t="s">
        <v>330</v>
      </c>
    </row>
    <row r="3716" spans="1:2" ht="15" hidden="1" x14ac:dyDescent="0.25">
      <c r="A3716" s="517" t="s">
        <v>196</v>
      </c>
      <c r="B3716" s="517" t="s">
        <v>330</v>
      </c>
    </row>
    <row r="3717" spans="1:2" ht="15" hidden="1" x14ac:dyDescent="0.25">
      <c r="A3717" s="517" t="s">
        <v>196</v>
      </c>
      <c r="B3717" s="517" t="s">
        <v>330</v>
      </c>
    </row>
    <row r="3718" spans="1:2" ht="15" hidden="1" x14ac:dyDescent="0.25">
      <c r="A3718" s="517" t="s">
        <v>197</v>
      </c>
      <c r="B3718" s="517" t="s">
        <v>331</v>
      </c>
    </row>
    <row r="3719" spans="1:2" ht="15" hidden="1" x14ac:dyDescent="0.25">
      <c r="A3719" s="517" t="s">
        <v>197</v>
      </c>
      <c r="B3719" s="517" t="s">
        <v>331</v>
      </c>
    </row>
    <row r="3720" spans="1:2" ht="15" hidden="1" x14ac:dyDescent="0.25">
      <c r="A3720" s="517" t="s">
        <v>197</v>
      </c>
      <c r="B3720" s="517" t="s">
        <v>331</v>
      </c>
    </row>
    <row r="3721" spans="1:2" ht="15" hidden="1" x14ac:dyDescent="0.25">
      <c r="A3721" s="517" t="s">
        <v>197</v>
      </c>
      <c r="B3721" s="517" t="s">
        <v>331</v>
      </c>
    </row>
    <row r="3722" spans="1:2" ht="15" hidden="1" x14ac:dyDescent="0.25">
      <c r="A3722" s="517" t="s">
        <v>197</v>
      </c>
      <c r="B3722" s="517" t="s">
        <v>331</v>
      </c>
    </row>
    <row r="3723" spans="1:2" ht="15" hidden="1" x14ac:dyDescent="0.25">
      <c r="A3723" s="517" t="s">
        <v>197</v>
      </c>
      <c r="B3723" s="517" t="s">
        <v>331</v>
      </c>
    </row>
    <row r="3724" spans="1:2" ht="15" hidden="1" x14ac:dyDescent="0.25">
      <c r="A3724" s="517" t="s">
        <v>197</v>
      </c>
      <c r="B3724" s="517" t="s">
        <v>331</v>
      </c>
    </row>
    <row r="3725" spans="1:2" ht="15" hidden="1" x14ac:dyDescent="0.25">
      <c r="A3725" s="517" t="s">
        <v>199</v>
      </c>
      <c r="B3725" s="517" t="s">
        <v>334</v>
      </c>
    </row>
    <row r="3726" spans="1:2" ht="15" hidden="1" x14ac:dyDescent="0.25">
      <c r="A3726" s="517" t="s">
        <v>199</v>
      </c>
      <c r="B3726" s="517" t="s">
        <v>334</v>
      </c>
    </row>
    <row r="3727" spans="1:2" ht="15" hidden="1" x14ac:dyDescent="0.25">
      <c r="A3727" s="517" t="s">
        <v>199</v>
      </c>
      <c r="B3727" s="517" t="s">
        <v>334</v>
      </c>
    </row>
    <row r="3728" spans="1:2" ht="15" hidden="1" x14ac:dyDescent="0.25">
      <c r="A3728" s="517" t="s">
        <v>199</v>
      </c>
      <c r="B3728" s="517" t="s">
        <v>334</v>
      </c>
    </row>
    <row r="3729" spans="1:2" ht="15" hidden="1" x14ac:dyDescent="0.25">
      <c r="A3729" s="517" t="s">
        <v>199</v>
      </c>
      <c r="B3729" s="517" t="s">
        <v>334</v>
      </c>
    </row>
    <row r="3730" spans="1:2" ht="15" hidden="1" x14ac:dyDescent="0.25">
      <c r="A3730" s="517" t="s">
        <v>1471</v>
      </c>
      <c r="B3730" s="517" t="s">
        <v>1472</v>
      </c>
    </row>
    <row r="3731" spans="1:2" ht="15" hidden="1" x14ac:dyDescent="0.25">
      <c r="A3731" s="517" t="s">
        <v>200</v>
      </c>
      <c r="B3731" s="517" t="s">
        <v>335</v>
      </c>
    </row>
    <row r="3732" spans="1:2" ht="15" hidden="1" x14ac:dyDescent="0.25">
      <c r="A3732" s="517" t="s">
        <v>1281</v>
      </c>
      <c r="B3732" s="517" t="s">
        <v>1282</v>
      </c>
    </row>
    <row r="3733" spans="1:2" ht="15" hidden="1" x14ac:dyDescent="0.25">
      <c r="A3733" s="517" t="s">
        <v>1281</v>
      </c>
      <c r="B3733" s="517" t="s">
        <v>1282</v>
      </c>
    </row>
    <row r="3734" spans="1:2" ht="15" hidden="1" x14ac:dyDescent="0.25">
      <c r="A3734" s="517" t="s">
        <v>1281</v>
      </c>
      <c r="B3734" s="517" t="s">
        <v>1282</v>
      </c>
    </row>
    <row r="3735" spans="1:2" ht="15" hidden="1" x14ac:dyDescent="0.25">
      <c r="A3735" s="517" t="s">
        <v>1281</v>
      </c>
      <c r="B3735" s="517" t="s">
        <v>1282</v>
      </c>
    </row>
    <row r="3736" spans="1:2" ht="15" hidden="1" x14ac:dyDescent="0.25">
      <c r="A3736" s="517" t="s">
        <v>1281</v>
      </c>
      <c r="B3736" s="517" t="s">
        <v>1282</v>
      </c>
    </row>
    <row r="3737" spans="1:2" ht="15" hidden="1" x14ac:dyDescent="0.25">
      <c r="A3737" s="517" t="s">
        <v>1281</v>
      </c>
      <c r="B3737" s="517" t="s">
        <v>1282</v>
      </c>
    </row>
    <row r="3738" spans="1:2" ht="15" hidden="1" x14ac:dyDescent="0.25">
      <c r="A3738" s="517" t="s">
        <v>1281</v>
      </c>
      <c r="B3738" s="517" t="s">
        <v>1282</v>
      </c>
    </row>
    <row r="3739" spans="1:2" ht="15" hidden="1" x14ac:dyDescent="0.25">
      <c r="A3739" s="517" t="s">
        <v>1281</v>
      </c>
      <c r="B3739" s="517" t="s">
        <v>1282</v>
      </c>
    </row>
    <row r="3740" spans="1:2" ht="15" hidden="1" x14ac:dyDescent="0.25">
      <c r="A3740" s="517" t="s">
        <v>1281</v>
      </c>
      <c r="B3740" s="517" t="s">
        <v>1282</v>
      </c>
    </row>
    <row r="3741" spans="1:2" ht="15" hidden="1" x14ac:dyDescent="0.25">
      <c r="A3741" s="517" t="s">
        <v>2976</v>
      </c>
      <c r="B3741" s="517" t="s">
        <v>2976</v>
      </c>
    </row>
    <row r="3742" spans="1:2" ht="15" hidden="1" x14ac:dyDescent="0.25">
      <c r="A3742" s="517" t="s">
        <v>2977</v>
      </c>
      <c r="B3742" s="517" t="s">
        <v>2977</v>
      </c>
    </row>
    <row r="3743" spans="1:2" ht="15" hidden="1" x14ac:dyDescent="0.25">
      <c r="A3743" s="517" t="s">
        <v>2978</v>
      </c>
      <c r="B3743" s="517" t="s">
        <v>2978</v>
      </c>
    </row>
    <row r="3744" spans="1:2" ht="15" hidden="1" x14ac:dyDescent="0.25">
      <c r="A3744" s="517" t="s">
        <v>2979</v>
      </c>
      <c r="B3744" s="517" t="s">
        <v>2979</v>
      </c>
    </row>
    <row r="3745" spans="1:2" ht="15" hidden="1" x14ac:dyDescent="0.25">
      <c r="A3745" s="517" t="s">
        <v>2980</v>
      </c>
      <c r="B3745" s="517" t="s">
        <v>2980</v>
      </c>
    </row>
    <row r="3746" spans="1:2" ht="15" hidden="1" x14ac:dyDescent="0.25">
      <c r="A3746" s="517" t="s">
        <v>2981</v>
      </c>
      <c r="B3746" s="517" t="s">
        <v>2981</v>
      </c>
    </row>
    <row r="3747" spans="1:2" ht="15" hidden="1" x14ac:dyDescent="0.25">
      <c r="A3747" s="517" t="s">
        <v>2982</v>
      </c>
      <c r="B3747" s="517" t="s">
        <v>2982</v>
      </c>
    </row>
    <row r="3748" spans="1:2" ht="15" hidden="1" x14ac:dyDescent="0.25">
      <c r="A3748" s="517" t="s">
        <v>2983</v>
      </c>
      <c r="B3748" s="517" t="s">
        <v>2983</v>
      </c>
    </row>
    <row r="3749" spans="1:2" ht="15" hidden="1" x14ac:dyDescent="0.25">
      <c r="A3749" s="517" t="s">
        <v>2984</v>
      </c>
      <c r="B3749" s="517" t="s">
        <v>2984</v>
      </c>
    </row>
    <row r="3750" spans="1:2" ht="15" hidden="1" x14ac:dyDescent="0.25">
      <c r="A3750" s="517" t="s">
        <v>2985</v>
      </c>
      <c r="B3750" s="517" t="s">
        <v>2985</v>
      </c>
    </row>
    <row r="3751" spans="1:2" ht="15" hidden="1" x14ac:dyDescent="0.25">
      <c r="A3751" s="517" t="s">
        <v>2986</v>
      </c>
      <c r="B3751" s="517" t="s">
        <v>2986</v>
      </c>
    </row>
    <row r="3752" spans="1:2" ht="15" hidden="1" x14ac:dyDescent="0.25">
      <c r="A3752" s="517" t="s">
        <v>2987</v>
      </c>
      <c r="B3752" s="517" t="s">
        <v>2987</v>
      </c>
    </row>
    <row r="3753" spans="1:2" ht="15" hidden="1" x14ac:dyDescent="0.25">
      <c r="A3753" s="517" t="s">
        <v>2988</v>
      </c>
      <c r="B3753" s="517" t="s">
        <v>2988</v>
      </c>
    </row>
    <row r="3754" spans="1:2" ht="15" hidden="1" x14ac:dyDescent="0.25">
      <c r="A3754" s="517" t="s">
        <v>2989</v>
      </c>
      <c r="B3754" s="517" t="s">
        <v>2989</v>
      </c>
    </row>
    <row r="3755" spans="1:2" ht="15" hidden="1" x14ac:dyDescent="0.25">
      <c r="A3755" s="517" t="s">
        <v>2989</v>
      </c>
      <c r="B3755" s="517" t="s">
        <v>2989</v>
      </c>
    </row>
    <row r="3756" spans="1:2" ht="15" hidden="1" x14ac:dyDescent="0.25">
      <c r="A3756" s="517" t="s">
        <v>2990</v>
      </c>
      <c r="B3756" s="517" t="s">
        <v>2990</v>
      </c>
    </row>
    <row r="3757" spans="1:2" ht="15" hidden="1" x14ac:dyDescent="0.25">
      <c r="A3757" s="517" t="s">
        <v>2991</v>
      </c>
      <c r="B3757" s="517" t="s">
        <v>2991</v>
      </c>
    </row>
    <row r="3758" spans="1:2" ht="15" hidden="1" x14ac:dyDescent="0.25">
      <c r="A3758" s="517" t="s">
        <v>2991</v>
      </c>
      <c r="B3758" s="517" t="s">
        <v>2991</v>
      </c>
    </row>
    <row r="3759" spans="1:2" ht="15" hidden="1" x14ac:dyDescent="0.25">
      <c r="A3759" s="517" t="s">
        <v>2992</v>
      </c>
      <c r="B3759" s="517" t="s">
        <v>2992</v>
      </c>
    </row>
    <row r="3760" spans="1:2" ht="15" hidden="1" x14ac:dyDescent="0.25">
      <c r="A3760" s="517" t="s">
        <v>2993</v>
      </c>
      <c r="B3760" s="517" t="s">
        <v>2993</v>
      </c>
    </row>
    <row r="3761" spans="1:2" ht="15" hidden="1" x14ac:dyDescent="0.25">
      <c r="A3761" s="517" t="s">
        <v>2994</v>
      </c>
      <c r="B3761" s="517" t="s">
        <v>2994</v>
      </c>
    </row>
    <row r="3762" spans="1:2" ht="15" hidden="1" x14ac:dyDescent="0.25">
      <c r="A3762" s="517" t="s">
        <v>2995</v>
      </c>
      <c r="B3762" s="517" t="s">
        <v>2995</v>
      </c>
    </row>
    <row r="3763" spans="1:2" ht="15" hidden="1" x14ac:dyDescent="0.25">
      <c r="A3763" s="517" t="s">
        <v>2996</v>
      </c>
      <c r="B3763" s="517" t="s">
        <v>2996</v>
      </c>
    </row>
    <row r="3764" spans="1:2" ht="15" hidden="1" x14ac:dyDescent="0.25">
      <c r="A3764" s="517" t="s">
        <v>2894</v>
      </c>
      <c r="B3764" s="517" t="s">
        <v>2894</v>
      </c>
    </row>
    <row r="3765" spans="1:2" ht="15" hidden="1" x14ac:dyDescent="0.25">
      <c r="A3765" s="517" t="s">
        <v>2997</v>
      </c>
      <c r="B3765" s="517" t="s">
        <v>2997</v>
      </c>
    </row>
    <row r="3766" spans="1:2" ht="15" hidden="1" x14ac:dyDescent="0.25">
      <c r="A3766" s="517" t="s">
        <v>2998</v>
      </c>
      <c r="B3766" s="517" t="s">
        <v>2998</v>
      </c>
    </row>
    <row r="3767" spans="1:2" ht="15" hidden="1" x14ac:dyDescent="0.25">
      <c r="A3767" s="517" t="s">
        <v>2998</v>
      </c>
      <c r="B3767" s="517" t="s">
        <v>2998</v>
      </c>
    </row>
    <row r="3768" spans="1:2" ht="15" hidden="1" x14ac:dyDescent="0.25">
      <c r="A3768" s="517" t="s">
        <v>2999</v>
      </c>
      <c r="B3768" s="517" t="s">
        <v>2999</v>
      </c>
    </row>
    <row r="3769" spans="1:2" ht="15" hidden="1" x14ac:dyDescent="0.25">
      <c r="A3769" s="517" t="s">
        <v>3000</v>
      </c>
      <c r="B3769" s="517" t="s">
        <v>3000</v>
      </c>
    </row>
    <row r="3770" spans="1:2" ht="15" hidden="1" x14ac:dyDescent="0.25">
      <c r="A3770" s="517" t="s">
        <v>3000</v>
      </c>
      <c r="B3770" s="517" t="s">
        <v>3000</v>
      </c>
    </row>
    <row r="3771" spans="1:2" ht="15" hidden="1" x14ac:dyDescent="0.25">
      <c r="A3771" s="517" t="s">
        <v>3001</v>
      </c>
      <c r="B3771" s="517" t="s">
        <v>3001</v>
      </c>
    </row>
    <row r="3772" spans="1:2" ht="15" hidden="1" x14ac:dyDescent="0.25">
      <c r="A3772" s="517" t="s">
        <v>3001</v>
      </c>
      <c r="B3772" s="517" t="s">
        <v>3001</v>
      </c>
    </row>
    <row r="3773" spans="1:2" ht="15" hidden="1" x14ac:dyDescent="0.25">
      <c r="A3773" s="517" t="s">
        <v>3002</v>
      </c>
      <c r="B3773" s="517" t="s">
        <v>3002</v>
      </c>
    </row>
    <row r="3774" spans="1:2" ht="15" hidden="1" x14ac:dyDescent="0.25">
      <c r="A3774" s="517" t="s">
        <v>3003</v>
      </c>
      <c r="B3774" s="517" t="s">
        <v>3003</v>
      </c>
    </row>
    <row r="3775" spans="1:2" ht="15" hidden="1" x14ac:dyDescent="0.25">
      <c r="A3775" s="517" t="s">
        <v>3004</v>
      </c>
      <c r="B3775" s="517" t="s">
        <v>3004</v>
      </c>
    </row>
    <row r="3776" spans="1:2" ht="15" hidden="1" x14ac:dyDescent="0.25">
      <c r="A3776" s="517" t="s">
        <v>3005</v>
      </c>
      <c r="B3776" s="517" t="s">
        <v>3005</v>
      </c>
    </row>
    <row r="3777" spans="1:2" ht="15" hidden="1" x14ac:dyDescent="0.25">
      <c r="A3777" s="517" t="s">
        <v>3006</v>
      </c>
      <c r="B3777" s="517" t="s">
        <v>3006</v>
      </c>
    </row>
    <row r="3778" spans="1:2" ht="15" hidden="1" x14ac:dyDescent="0.25">
      <c r="A3778" s="517" t="s">
        <v>3006</v>
      </c>
      <c r="B3778" s="517" t="s">
        <v>3006</v>
      </c>
    </row>
    <row r="3779" spans="1:2" ht="15" hidden="1" x14ac:dyDescent="0.25">
      <c r="A3779" s="517" t="s">
        <v>3007</v>
      </c>
      <c r="B3779" s="517" t="s">
        <v>3007</v>
      </c>
    </row>
    <row r="3780" spans="1:2" ht="15" hidden="1" x14ac:dyDescent="0.25">
      <c r="A3780" s="517" t="s">
        <v>3008</v>
      </c>
      <c r="B3780" s="517" t="s">
        <v>3008</v>
      </c>
    </row>
    <row r="3781" spans="1:2" ht="15" hidden="1" x14ac:dyDescent="0.25">
      <c r="A3781" s="517" t="s">
        <v>3009</v>
      </c>
      <c r="B3781" s="517" t="s">
        <v>3009</v>
      </c>
    </row>
    <row r="3782" spans="1:2" ht="15" hidden="1" x14ac:dyDescent="0.25">
      <c r="A3782" s="517" t="s">
        <v>3010</v>
      </c>
      <c r="B3782" s="517" t="s">
        <v>3010</v>
      </c>
    </row>
    <row r="3783" spans="1:2" ht="15" hidden="1" x14ac:dyDescent="0.25">
      <c r="A3783" s="517" t="s">
        <v>3011</v>
      </c>
      <c r="B3783" s="517" t="s">
        <v>3011</v>
      </c>
    </row>
    <row r="3784" spans="1:2" ht="15" hidden="1" x14ac:dyDescent="0.25">
      <c r="A3784" s="517" t="s">
        <v>3012</v>
      </c>
      <c r="B3784" s="517" t="s">
        <v>3012</v>
      </c>
    </row>
    <row r="3785" spans="1:2" ht="15" hidden="1" x14ac:dyDescent="0.25">
      <c r="A3785" s="517" t="s">
        <v>3013</v>
      </c>
      <c r="B3785" s="517" t="s">
        <v>3013</v>
      </c>
    </row>
    <row r="3786" spans="1:2" ht="15" hidden="1" x14ac:dyDescent="0.25">
      <c r="A3786" s="517" t="s">
        <v>3014</v>
      </c>
      <c r="B3786" s="517" t="s">
        <v>3014</v>
      </c>
    </row>
    <row r="3787" spans="1:2" ht="15" hidden="1" x14ac:dyDescent="0.25">
      <c r="A3787" s="517" t="s">
        <v>3015</v>
      </c>
      <c r="B3787" s="517" t="s">
        <v>3015</v>
      </c>
    </row>
    <row r="3788" spans="1:2" ht="15" hidden="1" x14ac:dyDescent="0.25">
      <c r="A3788" s="517" t="s">
        <v>3016</v>
      </c>
      <c r="B3788" s="517" t="s">
        <v>3016</v>
      </c>
    </row>
    <row r="3789" spans="1:2" ht="15" hidden="1" x14ac:dyDescent="0.25">
      <c r="A3789" s="517" t="s">
        <v>3017</v>
      </c>
      <c r="B3789" s="517" t="s">
        <v>3017</v>
      </c>
    </row>
    <row r="3790" spans="1:2" ht="15" hidden="1" x14ac:dyDescent="0.25">
      <c r="A3790" s="517" t="s">
        <v>3018</v>
      </c>
      <c r="B3790" s="517" t="s">
        <v>3018</v>
      </c>
    </row>
    <row r="3791" spans="1:2" ht="15" hidden="1" x14ac:dyDescent="0.25">
      <c r="A3791" s="517" t="s">
        <v>3019</v>
      </c>
      <c r="B3791" s="517" t="s">
        <v>3019</v>
      </c>
    </row>
    <row r="3792" spans="1:2" ht="15" hidden="1" x14ac:dyDescent="0.25">
      <c r="A3792" s="517" t="s">
        <v>3019</v>
      </c>
      <c r="B3792" s="517" t="s">
        <v>3019</v>
      </c>
    </row>
    <row r="3793" spans="1:2" ht="15" hidden="1" x14ac:dyDescent="0.25">
      <c r="A3793" s="517" t="s">
        <v>3020</v>
      </c>
      <c r="B3793" s="517" t="s">
        <v>3020</v>
      </c>
    </row>
    <row r="3794" spans="1:2" ht="15" hidden="1" x14ac:dyDescent="0.25">
      <c r="A3794" s="517" t="s">
        <v>3021</v>
      </c>
      <c r="B3794" s="517" t="s">
        <v>3021</v>
      </c>
    </row>
    <row r="3795" spans="1:2" ht="15" hidden="1" x14ac:dyDescent="0.25">
      <c r="A3795" s="517" t="s">
        <v>3022</v>
      </c>
      <c r="B3795" s="517" t="s">
        <v>3022</v>
      </c>
    </row>
    <row r="3796" spans="1:2" ht="15" hidden="1" x14ac:dyDescent="0.25">
      <c r="A3796" s="517" t="s">
        <v>3023</v>
      </c>
      <c r="B3796" s="517" t="s">
        <v>3023</v>
      </c>
    </row>
    <row r="3797" spans="1:2" ht="15" hidden="1" x14ac:dyDescent="0.25">
      <c r="A3797" s="517" t="s">
        <v>3024</v>
      </c>
      <c r="B3797" s="517" t="s">
        <v>3024</v>
      </c>
    </row>
    <row r="3798" spans="1:2" ht="15" hidden="1" x14ac:dyDescent="0.25">
      <c r="A3798" s="517" t="s">
        <v>3025</v>
      </c>
      <c r="B3798" s="517" t="s">
        <v>3025</v>
      </c>
    </row>
    <row r="3799" spans="1:2" ht="15" hidden="1" x14ac:dyDescent="0.25">
      <c r="A3799" s="517" t="s">
        <v>3026</v>
      </c>
      <c r="B3799" s="517" t="s">
        <v>3026</v>
      </c>
    </row>
    <row r="3800" spans="1:2" ht="15" hidden="1" x14ac:dyDescent="0.25">
      <c r="A3800" s="517" t="s">
        <v>3026</v>
      </c>
      <c r="B3800" s="517" t="s">
        <v>3026</v>
      </c>
    </row>
    <row r="3801" spans="1:2" ht="15" hidden="1" x14ac:dyDescent="0.25">
      <c r="A3801" s="517" t="s">
        <v>3027</v>
      </c>
      <c r="B3801" s="517" t="s">
        <v>3027</v>
      </c>
    </row>
    <row r="3802" spans="1:2" ht="15" hidden="1" x14ac:dyDescent="0.25">
      <c r="A3802" s="517" t="s">
        <v>3028</v>
      </c>
      <c r="B3802" s="517" t="s">
        <v>3028</v>
      </c>
    </row>
    <row r="3803" spans="1:2" ht="15" hidden="1" x14ac:dyDescent="0.25">
      <c r="A3803" s="517" t="s">
        <v>3029</v>
      </c>
      <c r="B3803" s="517" t="s">
        <v>3029</v>
      </c>
    </row>
    <row r="3804" spans="1:2" ht="15" hidden="1" x14ac:dyDescent="0.25">
      <c r="A3804" s="517" t="s">
        <v>3029</v>
      </c>
      <c r="B3804" s="517" t="s">
        <v>3029</v>
      </c>
    </row>
    <row r="3805" spans="1:2" ht="15" hidden="1" x14ac:dyDescent="0.25">
      <c r="A3805" s="517" t="s">
        <v>3030</v>
      </c>
      <c r="B3805" s="517" t="s">
        <v>3030</v>
      </c>
    </row>
    <row r="3806" spans="1:2" ht="15" hidden="1" x14ac:dyDescent="0.25">
      <c r="A3806" s="517" t="s">
        <v>3031</v>
      </c>
      <c r="B3806" s="517" t="s">
        <v>3031</v>
      </c>
    </row>
    <row r="3807" spans="1:2" ht="15" hidden="1" x14ac:dyDescent="0.25">
      <c r="A3807" s="517" t="s">
        <v>3031</v>
      </c>
      <c r="B3807" s="517" t="s">
        <v>3031</v>
      </c>
    </row>
    <row r="3808" spans="1:2" ht="15" hidden="1" x14ac:dyDescent="0.25">
      <c r="A3808" s="517" t="s">
        <v>3032</v>
      </c>
      <c r="B3808" s="517" t="s">
        <v>3032</v>
      </c>
    </row>
    <row r="3809" spans="1:2" ht="15" hidden="1" x14ac:dyDescent="0.25">
      <c r="A3809" s="517" t="s">
        <v>3033</v>
      </c>
      <c r="B3809" s="517" t="s">
        <v>3033</v>
      </c>
    </row>
    <row r="3810" spans="1:2" ht="15" hidden="1" x14ac:dyDescent="0.25">
      <c r="A3810" s="517" t="s">
        <v>3034</v>
      </c>
      <c r="B3810" s="517" t="s">
        <v>3034</v>
      </c>
    </row>
    <row r="3811" spans="1:2" ht="15" hidden="1" x14ac:dyDescent="0.25">
      <c r="A3811" s="517" t="s">
        <v>3035</v>
      </c>
      <c r="B3811" s="517" t="s">
        <v>3035</v>
      </c>
    </row>
    <row r="3812" spans="1:2" ht="15" hidden="1" x14ac:dyDescent="0.25">
      <c r="A3812" s="517" t="s">
        <v>3036</v>
      </c>
      <c r="B3812" s="517" t="s">
        <v>3036</v>
      </c>
    </row>
    <row r="3813" spans="1:2" ht="15" hidden="1" x14ac:dyDescent="0.25">
      <c r="A3813" s="517" t="s">
        <v>3037</v>
      </c>
      <c r="B3813" s="517" t="s">
        <v>3037</v>
      </c>
    </row>
    <row r="3814" spans="1:2" ht="15" hidden="1" x14ac:dyDescent="0.25">
      <c r="A3814" s="517" t="s">
        <v>3038</v>
      </c>
      <c r="B3814" s="517" t="s">
        <v>3039</v>
      </c>
    </row>
    <row r="3815" spans="1:2" ht="15" hidden="1" x14ac:dyDescent="0.25">
      <c r="A3815" s="517" t="s">
        <v>3040</v>
      </c>
      <c r="B3815" s="517" t="s">
        <v>3041</v>
      </c>
    </row>
    <row r="3816" spans="1:2" ht="15" hidden="1" x14ac:dyDescent="0.25">
      <c r="A3816" s="517" t="s">
        <v>3042</v>
      </c>
      <c r="B3816" s="517" t="s">
        <v>3043</v>
      </c>
    </row>
    <row r="3817" spans="1:2" ht="15" hidden="1" x14ac:dyDescent="0.25">
      <c r="A3817" s="517" t="s">
        <v>3044</v>
      </c>
      <c r="B3817" s="517" t="s">
        <v>3045</v>
      </c>
    </row>
    <row r="3818" spans="1:2" ht="15" hidden="1" x14ac:dyDescent="0.25">
      <c r="A3818" s="517" t="s">
        <v>3044</v>
      </c>
      <c r="B3818" s="517" t="s">
        <v>3045</v>
      </c>
    </row>
    <row r="3819" spans="1:2" ht="15" hidden="1" x14ac:dyDescent="0.25">
      <c r="A3819" s="517" t="s">
        <v>1780</v>
      </c>
      <c r="B3819" s="517" t="s">
        <v>3046</v>
      </c>
    </row>
    <row r="3820" spans="1:2" ht="15" hidden="1" x14ac:dyDescent="0.25">
      <c r="A3820" s="517" t="s">
        <v>1780</v>
      </c>
      <c r="B3820" s="517" t="s">
        <v>1781</v>
      </c>
    </row>
    <row r="3821" spans="1:2" ht="15" hidden="1" x14ac:dyDescent="0.25">
      <c r="A3821" s="517" t="s">
        <v>1780</v>
      </c>
      <c r="B3821" s="517" t="s">
        <v>1781</v>
      </c>
    </row>
    <row r="3822" spans="1:2" ht="15" hidden="1" x14ac:dyDescent="0.25">
      <c r="A3822" s="517" t="s">
        <v>3047</v>
      </c>
      <c r="B3822" s="517" t="s">
        <v>3048</v>
      </c>
    </row>
    <row r="3823" spans="1:2" ht="15" hidden="1" x14ac:dyDescent="0.25">
      <c r="A3823" s="517" t="s">
        <v>3049</v>
      </c>
      <c r="B3823" s="517" t="s">
        <v>3050</v>
      </c>
    </row>
    <row r="3824" spans="1:2" ht="15" hidden="1" x14ac:dyDescent="0.25">
      <c r="A3824" s="517" t="s">
        <v>3051</v>
      </c>
      <c r="B3824" s="517" t="s">
        <v>3052</v>
      </c>
    </row>
    <row r="3825" spans="1:2" ht="15" hidden="1" x14ac:dyDescent="0.25">
      <c r="A3825" s="517" t="s">
        <v>3051</v>
      </c>
      <c r="B3825" s="517" t="s">
        <v>3052</v>
      </c>
    </row>
    <row r="3826" spans="1:2" ht="15" hidden="1" x14ac:dyDescent="0.25">
      <c r="A3826" s="517" t="s">
        <v>3051</v>
      </c>
      <c r="B3826" s="517" t="s">
        <v>3052</v>
      </c>
    </row>
    <row r="3827" spans="1:2" ht="15" hidden="1" x14ac:dyDescent="0.25">
      <c r="A3827" s="517" t="s">
        <v>3053</v>
      </c>
      <c r="B3827" s="517" t="s">
        <v>3054</v>
      </c>
    </row>
    <row r="3828" spans="1:2" ht="15" hidden="1" x14ac:dyDescent="0.25">
      <c r="A3828" s="517" t="s">
        <v>2291</v>
      </c>
      <c r="B3828" s="517" t="s">
        <v>3055</v>
      </c>
    </row>
    <row r="3829" spans="1:2" ht="15" hidden="1" x14ac:dyDescent="0.25">
      <c r="A3829" s="517" t="s">
        <v>2291</v>
      </c>
      <c r="B3829" s="517" t="s">
        <v>3055</v>
      </c>
    </row>
    <row r="3830" spans="1:2" ht="15" hidden="1" x14ac:dyDescent="0.25">
      <c r="A3830" s="517" t="s">
        <v>3056</v>
      </c>
      <c r="B3830" s="517" t="s">
        <v>3057</v>
      </c>
    </row>
    <row r="3831" spans="1:2" ht="15" hidden="1" x14ac:dyDescent="0.25">
      <c r="A3831" s="517" t="s">
        <v>1549</v>
      </c>
      <c r="B3831" s="517" t="s">
        <v>1550</v>
      </c>
    </row>
    <row r="3832" spans="1:2" ht="15" hidden="1" x14ac:dyDescent="0.25">
      <c r="A3832" s="517" t="s">
        <v>1549</v>
      </c>
      <c r="B3832" s="517" t="s">
        <v>1550</v>
      </c>
    </row>
    <row r="3833" spans="1:2" ht="15" hidden="1" x14ac:dyDescent="0.25">
      <c r="A3833" s="517" t="s">
        <v>3058</v>
      </c>
      <c r="B3833" s="517" t="s">
        <v>3059</v>
      </c>
    </row>
    <row r="3834" spans="1:2" ht="15" hidden="1" x14ac:dyDescent="0.25">
      <c r="A3834" s="517" t="s">
        <v>3058</v>
      </c>
      <c r="B3834" s="517" t="s">
        <v>3059</v>
      </c>
    </row>
    <row r="3835" spans="1:2" ht="15" hidden="1" x14ac:dyDescent="0.25">
      <c r="A3835" s="517" t="s">
        <v>3060</v>
      </c>
      <c r="B3835" s="517" t="s">
        <v>3061</v>
      </c>
    </row>
    <row r="3836" spans="1:2" ht="15" hidden="1" x14ac:dyDescent="0.25">
      <c r="A3836" s="517" t="s">
        <v>1679</v>
      </c>
      <c r="B3836" s="517" t="s">
        <v>1680</v>
      </c>
    </row>
    <row r="3837" spans="1:2" ht="15" hidden="1" x14ac:dyDescent="0.25">
      <c r="A3837" s="517" t="s">
        <v>1679</v>
      </c>
      <c r="B3837" s="517" t="s">
        <v>1680</v>
      </c>
    </row>
    <row r="3838" spans="1:2" ht="15" hidden="1" x14ac:dyDescent="0.25">
      <c r="A3838" s="517" t="s">
        <v>3062</v>
      </c>
      <c r="B3838" s="517" t="s">
        <v>3063</v>
      </c>
    </row>
    <row r="3839" spans="1:2" ht="15" hidden="1" x14ac:dyDescent="0.25">
      <c r="A3839" s="517" t="s">
        <v>3062</v>
      </c>
      <c r="B3839" s="517" t="s">
        <v>3063</v>
      </c>
    </row>
    <row r="3840" spans="1:2" ht="15" hidden="1" x14ac:dyDescent="0.25">
      <c r="A3840" s="517" t="s">
        <v>3064</v>
      </c>
      <c r="B3840" s="517" t="s">
        <v>3065</v>
      </c>
    </row>
    <row r="3841" spans="1:2" ht="15" hidden="1" x14ac:dyDescent="0.25">
      <c r="A3841" s="517" t="s">
        <v>3066</v>
      </c>
      <c r="B3841" s="517" t="s">
        <v>3067</v>
      </c>
    </row>
    <row r="3842" spans="1:2" ht="15" hidden="1" x14ac:dyDescent="0.25">
      <c r="A3842" s="517" t="s">
        <v>3068</v>
      </c>
      <c r="B3842" s="517" t="s">
        <v>3069</v>
      </c>
    </row>
    <row r="3843" spans="1:2" ht="15" hidden="1" x14ac:dyDescent="0.25">
      <c r="A3843" s="517" t="s">
        <v>2322</v>
      </c>
      <c r="B3843" s="517" t="s">
        <v>2323</v>
      </c>
    </row>
    <row r="3844" spans="1:2" ht="15" hidden="1" x14ac:dyDescent="0.25">
      <c r="A3844" s="517" t="s">
        <v>2322</v>
      </c>
      <c r="B3844" s="517" t="s">
        <v>2323</v>
      </c>
    </row>
    <row r="3845" spans="1:2" ht="15" hidden="1" x14ac:dyDescent="0.25">
      <c r="A3845" s="517" t="s">
        <v>3070</v>
      </c>
      <c r="B3845" s="517" t="s">
        <v>3071</v>
      </c>
    </row>
    <row r="3846" spans="1:2" ht="15" hidden="1" x14ac:dyDescent="0.25">
      <c r="A3846" s="517" t="s">
        <v>3072</v>
      </c>
      <c r="B3846" s="517" t="s">
        <v>3073</v>
      </c>
    </row>
    <row r="3847" spans="1:2" ht="15" hidden="1" x14ac:dyDescent="0.25">
      <c r="A3847" s="517" t="s">
        <v>1802</v>
      </c>
      <c r="B3847" s="517" t="s">
        <v>1803</v>
      </c>
    </row>
    <row r="3848" spans="1:2" ht="15" hidden="1" x14ac:dyDescent="0.25">
      <c r="A3848" s="517" t="s">
        <v>1802</v>
      </c>
      <c r="B3848" s="517" t="s">
        <v>1803</v>
      </c>
    </row>
    <row r="3849" spans="1:2" ht="15" hidden="1" x14ac:dyDescent="0.25">
      <c r="A3849" s="517" t="s">
        <v>1804</v>
      </c>
      <c r="B3849" s="517" t="s">
        <v>1805</v>
      </c>
    </row>
    <row r="3850" spans="1:2" ht="15" hidden="1" x14ac:dyDescent="0.25">
      <c r="A3850" s="517" t="s">
        <v>1806</v>
      </c>
      <c r="B3850" s="517" t="s">
        <v>1807</v>
      </c>
    </row>
    <row r="3851" spans="1:2" ht="15" hidden="1" x14ac:dyDescent="0.25">
      <c r="A3851" s="517" t="s">
        <v>3074</v>
      </c>
      <c r="B3851" s="517" t="s">
        <v>3075</v>
      </c>
    </row>
    <row r="3852" spans="1:2" ht="15" hidden="1" x14ac:dyDescent="0.25">
      <c r="A3852" s="517" t="s">
        <v>1808</v>
      </c>
      <c r="B3852" s="517" t="s">
        <v>1809</v>
      </c>
    </row>
    <row r="3853" spans="1:2" ht="15" hidden="1" x14ac:dyDescent="0.25">
      <c r="A3853" s="517" t="s">
        <v>3076</v>
      </c>
      <c r="B3853" s="517" t="s">
        <v>3077</v>
      </c>
    </row>
    <row r="3854" spans="1:2" ht="15" hidden="1" x14ac:dyDescent="0.25">
      <c r="A3854" s="517" t="s">
        <v>3078</v>
      </c>
      <c r="B3854" s="517" t="s">
        <v>3079</v>
      </c>
    </row>
    <row r="3855" spans="1:2" ht="15" hidden="1" x14ac:dyDescent="0.25">
      <c r="A3855" s="517" t="s">
        <v>3080</v>
      </c>
      <c r="B3855" s="517" t="s">
        <v>3081</v>
      </c>
    </row>
    <row r="3856" spans="1:2" ht="15" hidden="1" x14ac:dyDescent="0.25">
      <c r="A3856" s="517" t="s">
        <v>1823</v>
      </c>
      <c r="B3856" s="517" t="s">
        <v>1824</v>
      </c>
    </row>
    <row r="3857" spans="1:2" ht="15" hidden="1" x14ac:dyDescent="0.25">
      <c r="A3857" s="517" t="s">
        <v>3082</v>
      </c>
      <c r="B3857" s="517" t="s">
        <v>3083</v>
      </c>
    </row>
    <row r="3858" spans="1:2" ht="15" hidden="1" x14ac:dyDescent="0.25">
      <c r="A3858" s="517" t="s">
        <v>2356</v>
      </c>
      <c r="B3858" s="517" t="s">
        <v>2357</v>
      </c>
    </row>
    <row r="3859" spans="1:2" ht="15" hidden="1" x14ac:dyDescent="0.25">
      <c r="A3859" s="517" t="s">
        <v>1825</v>
      </c>
      <c r="B3859" s="517" t="s">
        <v>1826</v>
      </c>
    </row>
    <row r="3860" spans="1:2" ht="15" hidden="1" x14ac:dyDescent="0.25">
      <c r="A3860" s="517" t="s">
        <v>3084</v>
      </c>
      <c r="B3860" s="517" t="s">
        <v>3085</v>
      </c>
    </row>
    <row r="3861" spans="1:2" ht="15" hidden="1" x14ac:dyDescent="0.25">
      <c r="A3861" s="517" t="s">
        <v>3084</v>
      </c>
      <c r="B3861" s="517" t="s">
        <v>3085</v>
      </c>
    </row>
    <row r="3862" spans="1:2" ht="15" hidden="1" x14ac:dyDescent="0.25">
      <c r="A3862" s="517" t="s">
        <v>2363</v>
      </c>
      <c r="B3862" s="517" t="s">
        <v>2364</v>
      </c>
    </row>
    <row r="3863" spans="1:2" ht="15" hidden="1" x14ac:dyDescent="0.25">
      <c r="A3863" s="517" t="s">
        <v>2363</v>
      </c>
      <c r="B3863" s="517" t="s">
        <v>2364</v>
      </c>
    </row>
    <row r="3864" spans="1:2" ht="15" hidden="1" x14ac:dyDescent="0.25">
      <c r="A3864" s="517" t="s">
        <v>3086</v>
      </c>
      <c r="B3864" s="517" t="s">
        <v>3087</v>
      </c>
    </row>
    <row r="3865" spans="1:2" ht="15" hidden="1" x14ac:dyDescent="0.25">
      <c r="A3865" s="517" t="s">
        <v>3086</v>
      </c>
      <c r="B3865" s="517" t="s">
        <v>3087</v>
      </c>
    </row>
    <row r="3866" spans="1:2" ht="15" hidden="1" x14ac:dyDescent="0.25">
      <c r="A3866" s="517" t="s">
        <v>3086</v>
      </c>
      <c r="B3866" s="517" t="s">
        <v>3087</v>
      </c>
    </row>
    <row r="3867" spans="1:2" ht="15" hidden="1" x14ac:dyDescent="0.25">
      <c r="A3867" s="517" t="s">
        <v>3088</v>
      </c>
      <c r="B3867" s="517" t="s">
        <v>3089</v>
      </c>
    </row>
  </sheetData>
  <autoFilter ref="A1:B3867" xr:uid="{00000000-0009-0000-0000-000001000000}">
    <filterColumn colId="0">
      <filters>
        <filter val="IVANEIDE SIQUEIRA DE ASSIS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19">
    <tabColor indexed="40"/>
  </sheetPr>
  <dimension ref="A1:BW174"/>
  <sheetViews>
    <sheetView showGridLines="0" topLeftCell="R1" zoomScale="80" zoomScaleNormal="80" workbookViewId="0">
      <selection activeCell="L166" sqref="L166:BU170"/>
    </sheetView>
  </sheetViews>
  <sheetFormatPr defaultColWidth="9.140625" defaultRowHeight="21.95" customHeight="1" x14ac:dyDescent="0.2"/>
  <cols>
    <col min="1" max="1" width="13" style="5" customWidth="1"/>
    <col min="2" max="2" width="22.140625" style="5" customWidth="1"/>
    <col min="3" max="3" width="5" style="6" customWidth="1"/>
    <col min="4" max="4" width="14.5703125" style="7" customWidth="1"/>
    <col min="5" max="5" width="9" style="7" customWidth="1"/>
    <col min="6" max="6" width="16.5703125" style="7" bestFit="1" customWidth="1"/>
    <col min="7" max="7" width="16.5703125" style="6" bestFit="1" customWidth="1"/>
    <col min="8" max="8" width="29.140625" style="5" customWidth="1"/>
    <col min="9" max="9" width="43.85546875" style="79" customWidth="1"/>
    <col min="10" max="10" width="13" style="5" bestFit="1" customWidth="1"/>
    <col min="11" max="11" width="8.5703125" style="5" customWidth="1"/>
    <col min="12" max="73" width="10.85546875" style="84" customWidth="1"/>
    <col min="74" max="74" width="10.7109375" style="5" bestFit="1" customWidth="1"/>
    <col min="75" max="75" width="11" style="5" bestFit="1" customWidth="1"/>
    <col min="76" max="16384" width="9.140625" style="5"/>
  </cols>
  <sheetData>
    <row r="1" spans="1:75" ht="21.95" customHeight="1" thickBot="1" x14ac:dyDescent="0.25">
      <c r="A1" s="728" t="str">
        <f>'APONTAMENTO CREDENCIAMENTO'!A1</f>
        <v>Freguesia / Brasilândia</v>
      </c>
      <c r="B1" s="728"/>
      <c r="C1" s="728"/>
      <c r="D1" s="728"/>
      <c r="E1" s="728"/>
      <c r="F1" s="728"/>
      <c r="G1" s="733" t="str">
        <f>'BASE C'!E4</f>
        <v>ABRIL</v>
      </c>
      <c r="H1" s="733"/>
      <c r="I1" s="724" t="s">
        <v>37</v>
      </c>
      <c r="J1" s="724"/>
      <c r="K1" s="8"/>
    </row>
    <row r="2" spans="1:75" s="78" customFormat="1" ht="21.95" customHeight="1" thickBot="1" x14ac:dyDescent="0.25">
      <c r="A2" s="728"/>
      <c r="B2" s="728"/>
      <c r="C2" s="728"/>
      <c r="D2" s="728"/>
      <c r="E2" s="728"/>
      <c r="F2" s="728"/>
      <c r="G2" s="734" t="s">
        <v>167</v>
      </c>
      <c r="H2" s="735"/>
      <c r="I2" s="724"/>
      <c r="J2" s="724"/>
      <c r="K2" s="8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89"/>
      <c r="BD2" s="89"/>
      <c r="BE2" s="89"/>
      <c r="BF2" s="89"/>
      <c r="BG2" s="89"/>
      <c r="BH2" s="89"/>
      <c r="BI2" s="89"/>
      <c r="BJ2" s="89"/>
      <c r="BK2" s="89"/>
      <c r="BL2" s="89"/>
      <c r="BM2" s="89"/>
      <c r="BN2" s="89"/>
      <c r="BO2" s="89"/>
      <c r="BP2" s="89"/>
      <c r="BQ2" s="89"/>
      <c r="BR2" s="89"/>
      <c r="BS2" s="89"/>
      <c r="BT2" s="89"/>
      <c r="BU2" s="89"/>
    </row>
    <row r="3" spans="1:75" s="9" customFormat="1" ht="21.95" customHeight="1" x14ac:dyDescent="0.2">
      <c r="B3" s="9">
        <f>A3+1</f>
        <v>1</v>
      </c>
      <c r="C3" s="9">
        <v>3</v>
      </c>
      <c r="D3" s="9">
        <v>3</v>
      </c>
      <c r="F3" s="9">
        <f>D3+1</f>
        <v>4</v>
      </c>
      <c r="G3" s="9">
        <v>5</v>
      </c>
      <c r="H3" s="78">
        <f>G3+1</f>
        <v>6</v>
      </c>
      <c r="I3" s="80">
        <f t="shared" ref="I3:K3" si="0">H3+1</f>
        <v>7</v>
      </c>
      <c r="J3" s="9">
        <f t="shared" si="0"/>
        <v>8</v>
      </c>
      <c r="K3" s="9">
        <f t="shared" si="0"/>
        <v>9</v>
      </c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 s="85"/>
      <c r="BH3" s="85"/>
      <c r="BI3" s="85"/>
      <c r="BJ3" s="85"/>
      <c r="BK3" s="85"/>
      <c r="BL3" s="85"/>
      <c r="BM3" s="85"/>
      <c r="BN3" s="85"/>
      <c r="BO3" s="85"/>
      <c r="BP3" s="85"/>
      <c r="BQ3" s="85"/>
      <c r="BR3" s="85"/>
      <c r="BS3" s="85"/>
      <c r="BT3" s="85"/>
      <c r="BU3" s="85"/>
    </row>
    <row r="4" spans="1:75" s="63" customFormat="1" ht="51.75" customHeight="1" x14ac:dyDescent="0.2">
      <c r="A4" s="244" t="s">
        <v>11</v>
      </c>
      <c r="B4" s="244" t="s">
        <v>17</v>
      </c>
      <c r="C4" s="244" t="s">
        <v>0</v>
      </c>
      <c r="D4" s="244" t="s">
        <v>14</v>
      </c>
      <c r="E4" s="244" t="s">
        <v>41</v>
      </c>
      <c r="F4" s="736" t="s">
        <v>16</v>
      </c>
      <c r="G4" s="736"/>
      <c r="H4" s="245" t="s">
        <v>12</v>
      </c>
      <c r="I4" s="246" t="s">
        <v>42</v>
      </c>
      <c r="J4" s="247" t="s">
        <v>43</v>
      </c>
      <c r="K4" s="147" t="s">
        <v>44</v>
      </c>
      <c r="L4" s="731">
        <f>F5</f>
        <v>46113</v>
      </c>
      <c r="M4" s="732"/>
      <c r="N4" s="729">
        <f>L4+1</f>
        <v>46114</v>
      </c>
      <c r="O4" s="729"/>
      <c r="P4" s="729">
        <f>N4+1</f>
        <v>46115</v>
      </c>
      <c r="Q4" s="729"/>
      <c r="R4" s="729">
        <f>P4+1</f>
        <v>46116</v>
      </c>
      <c r="S4" s="729"/>
      <c r="T4" s="729">
        <f>R4+1</f>
        <v>46117</v>
      </c>
      <c r="U4" s="729"/>
      <c r="V4" s="729">
        <f>T4+1</f>
        <v>46118</v>
      </c>
      <c r="W4" s="729"/>
      <c r="X4" s="730">
        <f>V4+1</f>
        <v>46119</v>
      </c>
      <c r="Y4" s="730"/>
      <c r="Z4" s="730">
        <f>X4+1</f>
        <v>46120</v>
      </c>
      <c r="AA4" s="730"/>
      <c r="AB4" s="729">
        <f>Z4+1</f>
        <v>46121</v>
      </c>
      <c r="AC4" s="729"/>
      <c r="AD4" s="729">
        <f>AB4+1</f>
        <v>46122</v>
      </c>
      <c r="AE4" s="729"/>
      <c r="AF4" s="729">
        <f>AD4+1</f>
        <v>46123</v>
      </c>
      <c r="AG4" s="729"/>
      <c r="AH4" s="729">
        <f>AF4+1</f>
        <v>46124</v>
      </c>
      <c r="AI4" s="729"/>
      <c r="AJ4" s="729">
        <f>AH4+1</f>
        <v>46125</v>
      </c>
      <c r="AK4" s="729"/>
      <c r="AL4" s="730">
        <f>AJ4+1</f>
        <v>46126</v>
      </c>
      <c r="AM4" s="730"/>
      <c r="AN4" s="730">
        <f>AL4+1</f>
        <v>46127</v>
      </c>
      <c r="AO4" s="730"/>
      <c r="AP4" s="729">
        <f>AN4+1</f>
        <v>46128</v>
      </c>
      <c r="AQ4" s="729"/>
      <c r="AR4" s="729">
        <f>AP4+1</f>
        <v>46129</v>
      </c>
      <c r="AS4" s="729"/>
      <c r="AT4" s="729">
        <f>AR4+1</f>
        <v>46130</v>
      </c>
      <c r="AU4" s="729"/>
      <c r="AV4" s="729">
        <f>AT4+1</f>
        <v>46131</v>
      </c>
      <c r="AW4" s="729"/>
      <c r="AX4" s="729">
        <f>AV4+1</f>
        <v>46132</v>
      </c>
      <c r="AY4" s="729"/>
      <c r="AZ4" s="730">
        <f>AX4+1</f>
        <v>46133</v>
      </c>
      <c r="BA4" s="730"/>
      <c r="BB4" s="730">
        <f>AZ4+1</f>
        <v>46134</v>
      </c>
      <c r="BC4" s="730"/>
      <c r="BD4" s="729">
        <f>BB4+1</f>
        <v>46135</v>
      </c>
      <c r="BE4" s="729"/>
      <c r="BF4" s="729">
        <f>BD4+1</f>
        <v>46136</v>
      </c>
      <c r="BG4" s="729"/>
      <c r="BH4" s="729">
        <f>BF4+1</f>
        <v>46137</v>
      </c>
      <c r="BI4" s="729"/>
      <c r="BJ4" s="729">
        <f>BH4+1</f>
        <v>46138</v>
      </c>
      <c r="BK4" s="729"/>
      <c r="BL4" s="729">
        <f>BJ4+1</f>
        <v>46139</v>
      </c>
      <c r="BM4" s="729"/>
      <c r="BN4" s="730">
        <f>BL4+1</f>
        <v>46140</v>
      </c>
      <c r="BO4" s="730"/>
      <c r="BP4" s="730">
        <f t="shared" ref="BP4" si="1">BN4+1</f>
        <v>46141</v>
      </c>
      <c r="BQ4" s="730"/>
      <c r="BR4" s="729">
        <f t="shared" ref="BR4" si="2">BP4+1</f>
        <v>46142</v>
      </c>
      <c r="BS4" s="729"/>
      <c r="BT4" s="729"/>
      <c r="BU4" s="729"/>
      <c r="BV4" s="262" t="s">
        <v>146</v>
      </c>
      <c r="BW4" s="233" t="s">
        <v>147</v>
      </c>
    </row>
    <row r="5" spans="1:75" s="10" customFormat="1" ht="21.95" customHeight="1" thickBot="1" x14ac:dyDescent="0.25">
      <c r="A5" s="154"/>
      <c r="B5" s="161"/>
      <c r="C5" s="161"/>
      <c r="D5" s="161"/>
      <c r="E5" s="161"/>
      <c r="F5" s="365">
        <f>'VALORES TABELA'!$B$11</f>
        <v>46113</v>
      </c>
      <c r="G5" s="366">
        <f>'VALORES TABELA'!$C$11</f>
        <v>46142</v>
      </c>
      <c r="H5" s="162"/>
      <c r="I5" s="163"/>
      <c r="J5" s="164"/>
      <c r="K5" s="164"/>
      <c r="L5" s="260" t="s">
        <v>148</v>
      </c>
      <c r="M5" s="261" t="s">
        <v>149</v>
      </c>
      <c r="N5" s="260" t="s">
        <v>148</v>
      </c>
      <c r="O5" s="261" t="s">
        <v>149</v>
      </c>
      <c r="P5" s="260" t="s">
        <v>148</v>
      </c>
      <c r="Q5" s="261" t="s">
        <v>149</v>
      </c>
      <c r="R5" s="260" t="s">
        <v>148</v>
      </c>
      <c r="S5" s="261" t="s">
        <v>149</v>
      </c>
      <c r="T5" s="260" t="s">
        <v>148</v>
      </c>
      <c r="U5" s="261" t="s">
        <v>149</v>
      </c>
      <c r="V5" s="260" t="s">
        <v>148</v>
      </c>
      <c r="W5" s="261" t="s">
        <v>149</v>
      </c>
      <c r="X5" s="260" t="s">
        <v>148</v>
      </c>
      <c r="Y5" s="261" t="s">
        <v>149</v>
      </c>
      <c r="Z5" s="260" t="s">
        <v>148</v>
      </c>
      <c r="AA5" s="261" t="s">
        <v>149</v>
      </c>
      <c r="AB5" s="260" t="s">
        <v>148</v>
      </c>
      <c r="AC5" s="261" t="s">
        <v>149</v>
      </c>
      <c r="AD5" s="260" t="s">
        <v>148</v>
      </c>
      <c r="AE5" s="261" t="s">
        <v>149</v>
      </c>
      <c r="AF5" s="260" t="s">
        <v>148</v>
      </c>
      <c r="AG5" s="261" t="s">
        <v>149</v>
      </c>
      <c r="AH5" s="260" t="s">
        <v>148</v>
      </c>
      <c r="AI5" s="261" t="s">
        <v>149</v>
      </c>
      <c r="AJ5" s="260" t="s">
        <v>148</v>
      </c>
      <c r="AK5" s="261" t="s">
        <v>149</v>
      </c>
      <c r="AL5" s="260" t="s">
        <v>148</v>
      </c>
      <c r="AM5" s="261" t="s">
        <v>149</v>
      </c>
      <c r="AN5" s="260" t="s">
        <v>148</v>
      </c>
      <c r="AO5" s="261" t="s">
        <v>149</v>
      </c>
      <c r="AP5" s="260" t="s">
        <v>148</v>
      </c>
      <c r="AQ5" s="261" t="s">
        <v>149</v>
      </c>
      <c r="AR5" s="260" t="s">
        <v>148</v>
      </c>
      <c r="AS5" s="261" t="s">
        <v>149</v>
      </c>
      <c r="AT5" s="260" t="s">
        <v>148</v>
      </c>
      <c r="AU5" s="261" t="s">
        <v>149</v>
      </c>
      <c r="AV5" s="260" t="s">
        <v>148</v>
      </c>
      <c r="AW5" s="261" t="s">
        <v>149</v>
      </c>
      <c r="AX5" s="260" t="s">
        <v>148</v>
      </c>
      <c r="AY5" s="261" t="s">
        <v>149</v>
      </c>
      <c r="AZ5" s="260" t="s">
        <v>148</v>
      </c>
      <c r="BA5" s="261" t="s">
        <v>149</v>
      </c>
      <c r="BB5" s="260" t="s">
        <v>148</v>
      </c>
      <c r="BC5" s="261" t="s">
        <v>149</v>
      </c>
      <c r="BD5" s="260" t="s">
        <v>148</v>
      </c>
      <c r="BE5" s="261" t="s">
        <v>149</v>
      </c>
      <c r="BF5" s="260"/>
      <c r="BG5" s="261" t="s">
        <v>149</v>
      </c>
      <c r="BH5" s="260" t="s">
        <v>148</v>
      </c>
      <c r="BI5" s="261"/>
      <c r="BJ5" s="260" t="s">
        <v>148</v>
      </c>
      <c r="BK5" s="261" t="s">
        <v>149</v>
      </c>
      <c r="BL5" s="260" t="s">
        <v>148</v>
      </c>
      <c r="BM5" s="261" t="s">
        <v>149</v>
      </c>
      <c r="BN5" s="260" t="s">
        <v>148</v>
      </c>
      <c r="BO5" s="261" t="s">
        <v>149</v>
      </c>
      <c r="BP5" s="260" t="s">
        <v>148</v>
      </c>
      <c r="BQ5" s="261" t="s">
        <v>149</v>
      </c>
      <c r="BR5" s="260" t="s">
        <v>148</v>
      </c>
      <c r="BS5" s="261" t="s">
        <v>149</v>
      </c>
      <c r="BT5" s="260" t="s">
        <v>148</v>
      </c>
      <c r="BU5" s="261" t="s">
        <v>149</v>
      </c>
      <c r="BV5" s="234"/>
      <c r="BW5" s="234"/>
    </row>
    <row r="6" spans="1:75" s="64" customFormat="1" ht="21.95" customHeight="1" x14ac:dyDescent="0.25">
      <c r="A6" s="425" t="s">
        <v>3194</v>
      </c>
      <c r="B6" s="526" t="s">
        <v>3195</v>
      </c>
      <c r="C6" s="527">
        <v>1</v>
      </c>
      <c r="D6" s="528" t="s">
        <v>3196</v>
      </c>
      <c r="E6" s="426" t="s">
        <v>3197</v>
      </c>
      <c r="F6" s="529" t="s">
        <v>3181</v>
      </c>
      <c r="G6" s="529" t="s">
        <v>3182</v>
      </c>
      <c r="H6" s="530" t="s">
        <v>1284</v>
      </c>
      <c r="I6" s="384" t="s">
        <v>1284</v>
      </c>
      <c r="J6" s="353" t="s">
        <v>3183</v>
      </c>
      <c r="K6" s="354" t="s">
        <v>3184</v>
      </c>
      <c r="L6" s="402"/>
      <c r="M6" s="403"/>
      <c r="N6" s="402"/>
      <c r="O6" s="403"/>
      <c r="P6" s="402"/>
      <c r="Q6" s="403"/>
      <c r="R6" s="402"/>
      <c r="S6" s="403"/>
      <c r="T6" s="402"/>
      <c r="U6" s="403"/>
      <c r="V6" s="402"/>
      <c r="W6" s="403"/>
      <c r="X6" s="402"/>
      <c r="Y6" s="403"/>
      <c r="Z6" s="402"/>
      <c r="AA6" s="403"/>
      <c r="AB6" s="402"/>
      <c r="AC6" s="403"/>
      <c r="AD6" s="402"/>
      <c r="AE6" s="403"/>
      <c r="AF6" s="402"/>
      <c r="AG6" s="403"/>
      <c r="AH6" s="402"/>
      <c r="AI6" s="403"/>
      <c r="AJ6" s="402"/>
      <c r="AK6" s="403"/>
      <c r="AL6" s="402"/>
      <c r="AM6" s="403"/>
      <c r="AN6" s="402"/>
      <c r="AO6" s="403"/>
      <c r="AP6" s="402"/>
      <c r="AQ6" s="403"/>
      <c r="AR6" s="402"/>
      <c r="AS6" s="403"/>
      <c r="AT6" s="402"/>
      <c r="AU6" s="403"/>
      <c r="AV6" s="402"/>
      <c r="AW6" s="403"/>
      <c r="AX6" s="402"/>
      <c r="AY6" s="403"/>
      <c r="AZ6" s="402"/>
      <c r="BA6" s="403"/>
      <c r="BB6" s="402"/>
      <c r="BC6" s="403"/>
      <c r="BD6" s="402"/>
      <c r="BE6" s="403"/>
      <c r="BF6" s="402"/>
      <c r="BG6" s="403"/>
      <c r="BH6" s="402"/>
      <c r="BI6" s="403"/>
      <c r="BJ6" s="402"/>
      <c r="BK6" s="403"/>
      <c r="BL6" s="402"/>
      <c r="BM6" s="403"/>
      <c r="BN6" s="402"/>
      <c r="BO6" s="403"/>
      <c r="BP6" s="402"/>
      <c r="BQ6" s="403"/>
      <c r="BR6" s="402"/>
      <c r="BS6" s="403"/>
      <c r="BT6" s="402"/>
      <c r="BU6" s="403"/>
      <c r="BV6" s="337">
        <f>L6+N6+P6+R6+T6+V6+X6+Z6+AB6+AD6+AF6+AH6+AJ6+AL6+AN6+AP6+AR6+AT6+AV6+AX6+AZ6+BB6+BD6+BF6+BH6+BJ6+BL6+BN6+BP6+BR6+BT6</f>
        <v>0</v>
      </c>
      <c r="BW6" s="337">
        <f>M6+O6+Q6+S6+U6+W6+Y6+AA6+AC6+AE6+AG6+AI6+AK6+AM6+AO6+AQ6+AS6+AU6+AW6+AY6+BA6+BC6+BE6+BG6+BI6+BK6+BM6+BO6+BQ6+BS6+BU6</f>
        <v>0</v>
      </c>
    </row>
    <row r="7" spans="1:75" s="64" customFormat="1" ht="21.95" customHeight="1" x14ac:dyDescent="0.2">
      <c r="A7" s="385" t="s">
        <v>3194</v>
      </c>
      <c r="B7" s="386" t="s">
        <v>3195</v>
      </c>
      <c r="C7" s="352" t="s">
        <v>3191</v>
      </c>
      <c r="D7" s="387" t="s">
        <v>3196</v>
      </c>
      <c r="E7" s="388" t="s">
        <v>3197</v>
      </c>
      <c r="F7" s="389" t="s">
        <v>3181</v>
      </c>
      <c r="G7" s="389" t="s">
        <v>3182</v>
      </c>
      <c r="H7" s="390" t="s">
        <v>1284</v>
      </c>
      <c r="I7" s="391" t="s">
        <v>1284</v>
      </c>
      <c r="J7" s="353" t="s">
        <v>3183</v>
      </c>
      <c r="K7" s="353" t="s">
        <v>3185</v>
      </c>
      <c r="L7" s="400"/>
      <c r="M7" s="401"/>
      <c r="N7" s="400"/>
      <c r="O7" s="401"/>
      <c r="P7" s="400"/>
      <c r="Q7" s="401"/>
      <c r="R7" s="400"/>
      <c r="S7" s="401"/>
      <c r="T7" s="400"/>
      <c r="U7" s="401"/>
      <c r="V7" s="400"/>
      <c r="W7" s="401"/>
      <c r="X7" s="400"/>
      <c r="Y7" s="401"/>
      <c r="Z7" s="400"/>
      <c r="AA7" s="401"/>
      <c r="AB7" s="400"/>
      <c r="AC7" s="401"/>
      <c r="AD7" s="400"/>
      <c r="AE7" s="401"/>
      <c r="AF7" s="400"/>
      <c r="AG7" s="401"/>
      <c r="AH7" s="400"/>
      <c r="AI7" s="401"/>
      <c r="AJ7" s="400"/>
      <c r="AK7" s="401"/>
      <c r="AL7" s="400"/>
      <c r="AM7" s="401"/>
      <c r="AN7" s="400"/>
      <c r="AO7" s="401"/>
      <c r="AP7" s="400"/>
      <c r="AQ7" s="401"/>
      <c r="AR7" s="400"/>
      <c r="AS7" s="401"/>
      <c r="AT7" s="400"/>
      <c r="AU7" s="401"/>
      <c r="AV7" s="400"/>
      <c r="AW7" s="401"/>
      <c r="AX7" s="400"/>
      <c r="AY7" s="401"/>
      <c r="AZ7" s="400"/>
      <c r="BA7" s="401"/>
      <c r="BB7" s="400"/>
      <c r="BC7" s="401"/>
      <c r="BD7" s="400"/>
      <c r="BE7" s="401"/>
      <c r="BF7" s="400"/>
      <c r="BG7" s="401"/>
      <c r="BH7" s="400"/>
      <c r="BI7" s="401"/>
      <c r="BJ7" s="400"/>
      <c r="BK7" s="401"/>
      <c r="BL7" s="400"/>
      <c r="BM7" s="401"/>
      <c r="BN7" s="400"/>
      <c r="BO7" s="401"/>
      <c r="BP7" s="400"/>
      <c r="BQ7" s="401"/>
      <c r="BR7" s="400"/>
      <c r="BS7" s="401"/>
      <c r="BT7" s="400"/>
      <c r="BU7" s="401"/>
      <c r="BV7" s="337">
        <f t="shared" ref="BV7:BV10" si="3">L7+N7+P7+R7+T7+V7+X7+Z7+AB7+AD7+AF7+AH7+AJ7+AL7+AN7+AP7+AR7+AT7+AV7+AX7+AZ7+BB7+BD7+BF7+BH7+BJ7+BL7+BN7+BP7+BR7+BT7</f>
        <v>0</v>
      </c>
      <c r="BW7" s="337">
        <f t="shared" ref="BW7:BW10" si="4">M7+O7+Q7+S7+U7+W7+Y7+AA7+AC7+AE7+AG7+AI7+AK7+AM7+AO7+AQ7+AS7+AU7+AW7+AY7+BA7+BC7+BE7+BG7+BI7+BK7+BM7+BO7+BQ7+BS7+BU7</f>
        <v>0</v>
      </c>
    </row>
    <row r="8" spans="1:75" s="64" customFormat="1" ht="21.95" customHeight="1" x14ac:dyDescent="0.2">
      <c r="A8" s="385" t="s">
        <v>3194</v>
      </c>
      <c r="B8" s="386" t="s">
        <v>3195</v>
      </c>
      <c r="C8" s="392" t="s">
        <v>3191</v>
      </c>
      <c r="D8" s="387" t="s">
        <v>3196</v>
      </c>
      <c r="E8" s="388" t="s">
        <v>3197</v>
      </c>
      <c r="F8" s="389" t="s">
        <v>3181</v>
      </c>
      <c r="G8" s="389" t="s">
        <v>3182</v>
      </c>
      <c r="H8" s="390" t="s">
        <v>1284</v>
      </c>
      <c r="I8" s="391" t="s">
        <v>1284</v>
      </c>
      <c r="J8" s="353" t="s">
        <v>3183</v>
      </c>
      <c r="K8" s="355" t="s">
        <v>3186</v>
      </c>
      <c r="L8" s="400"/>
      <c r="M8" s="401"/>
      <c r="N8" s="400"/>
      <c r="O8" s="401"/>
      <c r="P8" s="400"/>
      <c r="Q8" s="401"/>
      <c r="R8" s="400"/>
      <c r="S8" s="401"/>
      <c r="T8" s="400"/>
      <c r="U8" s="401"/>
      <c r="V8" s="400"/>
      <c r="W8" s="401"/>
      <c r="X8" s="400"/>
      <c r="Y8" s="401"/>
      <c r="Z8" s="400"/>
      <c r="AA8" s="401"/>
      <c r="AB8" s="400"/>
      <c r="AC8" s="401"/>
      <c r="AD8" s="400"/>
      <c r="AE8" s="401"/>
      <c r="AF8" s="400"/>
      <c r="AG8" s="401"/>
      <c r="AH8" s="400"/>
      <c r="AI8" s="401"/>
      <c r="AJ8" s="400"/>
      <c r="AK8" s="401"/>
      <c r="AL8" s="400"/>
      <c r="AM8" s="401"/>
      <c r="AN8" s="400"/>
      <c r="AO8" s="401"/>
      <c r="AP8" s="400"/>
      <c r="AQ8" s="401"/>
      <c r="AR8" s="400"/>
      <c r="AS8" s="401"/>
      <c r="AT8" s="400"/>
      <c r="AU8" s="401"/>
      <c r="AV8" s="400"/>
      <c r="AW8" s="401"/>
      <c r="AX8" s="400"/>
      <c r="AY8" s="401"/>
      <c r="AZ8" s="400"/>
      <c r="BA8" s="401"/>
      <c r="BB8" s="400"/>
      <c r="BC8" s="401"/>
      <c r="BD8" s="400"/>
      <c r="BE8" s="401"/>
      <c r="BF8" s="400"/>
      <c r="BG8" s="401"/>
      <c r="BH8" s="400"/>
      <c r="BI8" s="401"/>
      <c r="BJ8" s="400"/>
      <c r="BK8" s="401"/>
      <c r="BL8" s="400"/>
      <c r="BM8" s="401"/>
      <c r="BN8" s="400"/>
      <c r="BO8" s="401"/>
      <c r="BP8" s="400"/>
      <c r="BQ8" s="401"/>
      <c r="BR8" s="400"/>
      <c r="BS8" s="401"/>
      <c r="BT8" s="400"/>
      <c r="BU8" s="401"/>
      <c r="BV8" s="337">
        <f t="shared" si="3"/>
        <v>0</v>
      </c>
      <c r="BW8" s="337">
        <f t="shared" si="4"/>
        <v>0</v>
      </c>
    </row>
    <row r="9" spans="1:75" s="64" customFormat="1" ht="21.95" customHeight="1" x14ac:dyDescent="0.2">
      <c r="A9" s="385" t="s">
        <v>3194</v>
      </c>
      <c r="B9" s="386" t="s">
        <v>3195</v>
      </c>
      <c r="C9" s="392" t="s">
        <v>3191</v>
      </c>
      <c r="D9" s="387" t="s">
        <v>3196</v>
      </c>
      <c r="E9" s="388" t="s">
        <v>3197</v>
      </c>
      <c r="F9" s="389" t="s">
        <v>3181</v>
      </c>
      <c r="G9" s="389" t="s">
        <v>3182</v>
      </c>
      <c r="H9" s="390" t="s">
        <v>1284</v>
      </c>
      <c r="I9" s="391" t="s">
        <v>1284</v>
      </c>
      <c r="J9" s="353" t="s">
        <v>3183</v>
      </c>
      <c r="K9" s="356" t="s">
        <v>3187</v>
      </c>
      <c r="L9" s="400"/>
      <c r="M9" s="401"/>
      <c r="N9" s="400"/>
      <c r="O9" s="401"/>
      <c r="P9" s="400"/>
      <c r="Q9" s="401"/>
      <c r="R9" s="400"/>
      <c r="S9" s="401"/>
      <c r="T9" s="400"/>
      <c r="U9" s="401"/>
      <c r="V9" s="400"/>
      <c r="W9" s="401"/>
      <c r="X9" s="400"/>
      <c r="Y9" s="401"/>
      <c r="Z9" s="400"/>
      <c r="AA9" s="401"/>
      <c r="AB9" s="400"/>
      <c r="AC9" s="401"/>
      <c r="AD9" s="400"/>
      <c r="AE9" s="401"/>
      <c r="AF9" s="400"/>
      <c r="AG9" s="401"/>
      <c r="AH9" s="400"/>
      <c r="AI9" s="401"/>
      <c r="AJ9" s="400"/>
      <c r="AK9" s="401"/>
      <c r="AL9" s="400"/>
      <c r="AM9" s="401"/>
      <c r="AN9" s="400"/>
      <c r="AO9" s="401"/>
      <c r="AP9" s="400"/>
      <c r="AQ9" s="401"/>
      <c r="AR9" s="400"/>
      <c r="AS9" s="401"/>
      <c r="AT9" s="400"/>
      <c r="AU9" s="401"/>
      <c r="AV9" s="400"/>
      <c r="AW9" s="401"/>
      <c r="AX9" s="400"/>
      <c r="AY9" s="401"/>
      <c r="AZ9" s="400"/>
      <c r="BA9" s="401"/>
      <c r="BB9" s="400"/>
      <c r="BC9" s="401"/>
      <c r="BD9" s="400"/>
      <c r="BE9" s="401"/>
      <c r="BF9" s="400"/>
      <c r="BG9" s="401"/>
      <c r="BH9" s="400"/>
      <c r="BI9" s="401"/>
      <c r="BJ9" s="400"/>
      <c r="BK9" s="401"/>
      <c r="BL9" s="400"/>
      <c r="BM9" s="401"/>
      <c r="BN9" s="400"/>
      <c r="BO9" s="401"/>
      <c r="BP9" s="400"/>
      <c r="BQ9" s="401"/>
      <c r="BR9" s="400"/>
      <c r="BS9" s="401"/>
      <c r="BT9" s="400"/>
      <c r="BU9" s="401"/>
      <c r="BV9" s="337">
        <f t="shared" si="3"/>
        <v>0</v>
      </c>
      <c r="BW9" s="337">
        <f t="shared" si="4"/>
        <v>0</v>
      </c>
    </row>
    <row r="10" spans="1:75" s="64" customFormat="1" ht="21.95" customHeight="1" thickBot="1" x14ac:dyDescent="0.25">
      <c r="A10" s="660" t="s">
        <v>3194</v>
      </c>
      <c r="B10" s="393" t="s">
        <v>3195</v>
      </c>
      <c r="C10" s="394" t="s">
        <v>3191</v>
      </c>
      <c r="D10" s="395" t="s">
        <v>3196</v>
      </c>
      <c r="E10" s="411" t="s">
        <v>3197</v>
      </c>
      <c r="F10" s="396" t="s">
        <v>3181</v>
      </c>
      <c r="G10" s="396" t="s">
        <v>3182</v>
      </c>
      <c r="H10" s="397" t="s">
        <v>1284</v>
      </c>
      <c r="I10" s="661" t="s">
        <v>1284</v>
      </c>
      <c r="J10" s="353" t="s">
        <v>3183</v>
      </c>
      <c r="K10" s="357" t="s">
        <v>60</v>
      </c>
      <c r="L10" s="402"/>
      <c r="M10" s="403"/>
      <c r="N10" s="402"/>
      <c r="O10" s="403"/>
      <c r="P10" s="402"/>
      <c r="Q10" s="403"/>
      <c r="R10" s="402"/>
      <c r="S10" s="403"/>
      <c r="T10" s="402"/>
      <c r="U10" s="403"/>
      <c r="V10" s="402"/>
      <c r="W10" s="403"/>
      <c r="X10" s="402"/>
      <c r="Y10" s="403"/>
      <c r="Z10" s="402"/>
      <c r="AA10" s="403"/>
      <c r="AB10" s="402"/>
      <c r="AC10" s="403"/>
      <c r="AD10" s="402"/>
      <c r="AE10" s="403"/>
      <c r="AF10" s="402"/>
      <c r="AG10" s="403"/>
      <c r="AH10" s="402"/>
      <c r="AI10" s="403"/>
      <c r="AJ10" s="402"/>
      <c r="AK10" s="403"/>
      <c r="AL10" s="402"/>
      <c r="AM10" s="403"/>
      <c r="AN10" s="402"/>
      <c r="AO10" s="403"/>
      <c r="AP10" s="402"/>
      <c r="AQ10" s="403"/>
      <c r="AR10" s="402"/>
      <c r="AS10" s="403"/>
      <c r="AT10" s="402"/>
      <c r="AU10" s="403"/>
      <c r="AV10" s="402"/>
      <c r="AW10" s="403"/>
      <c r="AX10" s="402"/>
      <c r="AY10" s="403"/>
      <c r="AZ10" s="402"/>
      <c r="BA10" s="403"/>
      <c r="BB10" s="402"/>
      <c r="BC10" s="403"/>
      <c r="BD10" s="402"/>
      <c r="BE10" s="403"/>
      <c r="BF10" s="402"/>
      <c r="BG10" s="403"/>
      <c r="BH10" s="402"/>
      <c r="BI10" s="403"/>
      <c r="BJ10" s="402"/>
      <c r="BK10" s="403"/>
      <c r="BL10" s="402"/>
      <c r="BM10" s="403"/>
      <c r="BN10" s="402"/>
      <c r="BO10" s="403"/>
      <c r="BP10" s="402"/>
      <c r="BQ10" s="403"/>
      <c r="BR10" s="402"/>
      <c r="BS10" s="403"/>
      <c r="BT10" s="402"/>
      <c r="BU10" s="403"/>
      <c r="BV10" s="337">
        <f t="shared" si="3"/>
        <v>0</v>
      </c>
      <c r="BW10" s="337">
        <f t="shared" si="4"/>
        <v>0</v>
      </c>
    </row>
    <row r="11" spans="1:75" s="64" customFormat="1" ht="21.95" customHeight="1" x14ac:dyDescent="0.25">
      <c r="A11" s="425" t="s">
        <v>3198</v>
      </c>
      <c r="B11" s="526" t="s">
        <v>3199</v>
      </c>
      <c r="C11" s="527">
        <v>4</v>
      </c>
      <c r="D11" s="528" t="s">
        <v>3200</v>
      </c>
      <c r="E11" s="426" t="s">
        <v>3201</v>
      </c>
      <c r="F11" s="529" t="s">
        <v>3181</v>
      </c>
      <c r="G11" s="529" t="s">
        <v>3182</v>
      </c>
      <c r="H11" s="530" t="s">
        <v>1287</v>
      </c>
      <c r="I11" s="384" t="s">
        <v>1287</v>
      </c>
      <c r="J11" s="353" t="s">
        <v>3183</v>
      </c>
      <c r="K11" s="354" t="s">
        <v>3184</v>
      </c>
      <c r="L11" s="402"/>
      <c r="M11" s="403"/>
      <c r="N11" s="402"/>
      <c r="O11" s="403"/>
      <c r="P11" s="402"/>
      <c r="Q11" s="403"/>
      <c r="R11" s="402"/>
      <c r="S11" s="403"/>
      <c r="T11" s="402"/>
      <c r="U11" s="403"/>
      <c r="V11" s="402"/>
      <c r="W11" s="403"/>
      <c r="X11" s="402"/>
      <c r="Y11" s="403"/>
      <c r="Z11" s="402"/>
      <c r="AA11" s="403"/>
      <c r="AB11" s="402"/>
      <c r="AC11" s="403"/>
      <c r="AD11" s="402"/>
      <c r="AE11" s="403"/>
      <c r="AF11" s="402"/>
      <c r="AG11" s="403"/>
      <c r="AH11" s="402"/>
      <c r="AI11" s="403"/>
      <c r="AJ11" s="402"/>
      <c r="AK11" s="403"/>
      <c r="AL11" s="402"/>
      <c r="AM11" s="403"/>
      <c r="AN11" s="402"/>
      <c r="AO11" s="403"/>
      <c r="AP11" s="402"/>
      <c r="AQ11" s="403"/>
      <c r="AR11" s="402"/>
      <c r="AS11" s="403"/>
      <c r="AT11" s="402"/>
      <c r="AU11" s="403"/>
      <c r="AV11" s="402"/>
      <c r="AW11" s="403"/>
      <c r="AX11" s="402"/>
      <c r="AY11" s="403"/>
      <c r="AZ11" s="402"/>
      <c r="BA11" s="403"/>
      <c r="BB11" s="402"/>
      <c r="BC11" s="403"/>
      <c r="BD11" s="402"/>
      <c r="BE11" s="403"/>
      <c r="BF11" s="402"/>
      <c r="BG11" s="403"/>
      <c r="BH11" s="402"/>
      <c r="BI11" s="403"/>
      <c r="BJ11" s="402"/>
      <c r="BK11" s="403"/>
      <c r="BL11" s="402"/>
      <c r="BM11" s="403"/>
      <c r="BN11" s="402"/>
      <c r="BO11" s="403"/>
      <c r="BP11" s="402"/>
      <c r="BQ11" s="403"/>
      <c r="BR11" s="402"/>
      <c r="BS11" s="403"/>
      <c r="BT11" s="402"/>
      <c r="BU11" s="403"/>
      <c r="BV11" s="337">
        <f>L11+N11+P11+R11+T11+V11+X11+Z11+AB11+AD11+AF11+AH11+AJ11+AL11+AN11+AP11+AR11+AT11+AV11+AX11+AZ11+BB11+BD11+BF11+BH11+BJ11+BL11+BN11+BP11+BR11+BT11</f>
        <v>0</v>
      </c>
      <c r="BW11" s="337">
        <f>M11+O11+Q11+S11+U11+W11+Y11+AA11+AC11+AE11+AG11+AI11+AK11+AM11+AO11+AQ11+AS11+AU11+AW11+AY11+BA11+BC11+BE11+BG11+BI11+BK11+BM11+BO11+BQ11+BS11+BU11</f>
        <v>0</v>
      </c>
    </row>
    <row r="12" spans="1:75" s="64" customFormat="1" ht="21.95" customHeight="1" x14ac:dyDescent="0.2">
      <c r="A12" s="385" t="s">
        <v>3198</v>
      </c>
      <c r="B12" s="386" t="s">
        <v>3199</v>
      </c>
      <c r="C12" s="352" t="s">
        <v>3192</v>
      </c>
      <c r="D12" s="387" t="s">
        <v>3200</v>
      </c>
      <c r="E12" s="388" t="s">
        <v>3201</v>
      </c>
      <c r="F12" s="389" t="s">
        <v>3181</v>
      </c>
      <c r="G12" s="389" t="s">
        <v>3182</v>
      </c>
      <c r="H12" s="390" t="s">
        <v>1287</v>
      </c>
      <c r="I12" s="391" t="s">
        <v>1287</v>
      </c>
      <c r="J12" s="353" t="s">
        <v>3183</v>
      </c>
      <c r="K12" s="353" t="s">
        <v>3185</v>
      </c>
      <c r="L12" s="400"/>
      <c r="M12" s="401"/>
      <c r="N12" s="400"/>
      <c r="O12" s="401"/>
      <c r="P12" s="400"/>
      <c r="Q12" s="401"/>
      <c r="R12" s="400"/>
      <c r="S12" s="401"/>
      <c r="T12" s="400"/>
      <c r="U12" s="401"/>
      <c r="V12" s="400"/>
      <c r="W12" s="401"/>
      <c r="X12" s="400"/>
      <c r="Y12" s="401"/>
      <c r="Z12" s="400"/>
      <c r="AA12" s="401"/>
      <c r="AB12" s="400"/>
      <c r="AC12" s="401"/>
      <c r="AD12" s="400"/>
      <c r="AE12" s="401"/>
      <c r="AF12" s="400"/>
      <c r="AG12" s="401"/>
      <c r="AH12" s="400"/>
      <c r="AI12" s="401"/>
      <c r="AJ12" s="400"/>
      <c r="AK12" s="401"/>
      <c r="AL12" s="400"/>
      <c r="AM12" s="401"/>
      <c r="AN12" s="400"/>
      <c r="AO12" s="401"/>
      <c r="AP12" s="400"/>
      <c r="AQ12" s="401"/>
      <c r="AR12" s="400"/>
      <c r="AS12" s="401"/>
      <c r="AT12" s="400"/>
      <c r="AU12" s="401"/>
      <c r="AV12" s="400"/>
      <c r="AW12" s="401"/>
      <c r="AX12" s="400"/>
      <c r="AY12" s="401"/>
      <c r="AZ12" s="400"/>
      <c r="BA12" s="401"/>
      <c r="BB12" s="400"/>
      <c r="BC12" s="401"/>
      <c r="BD12" s="400"/>
      <c r="BE12" s="401"/>
      <c r="BF12" s="400"/>
      <c r="BG12" s="401"/>
      <c r="BH12" s="400"/>
      <c r="BI12" s="401"/>
      <c r="BJ12" s="400"/>
      <c r="BK12" s="401"/>
      <c r="BL12" s="400"/>
      <c r="BM12" s="401"/>
      <c r="BN12" s="400"/>
      <c r="BO12" s="401"/>
      <c r="BP12" s="400"/>
      <c r="BQ12" s="401"/>
      <c r="BR12" s="400"/>
      <c r="BS12" s="401"/>
      <c r="BT12" s="400"/>
      <c r="BU12" s="401"/>
      <c r="BV12" s="337">
        <f t="shared" ref="BV12:BV15" si="5">L12+N12+P12+R12+T12+V12+X12+Z12+AB12+AD12+AF12+AH12+AJ12+AL12+AN12+AP12+AR12+AT12+AV12+AX12+AZ12+BB12+BD12+BF12+BH12+BJ12+BL12+BN12+BP12+BR12+BT12</f>
        <v>0</v>
      </c>
      <c r="BW12" s="337">
        <f t="shared" ref="BW12:BW15" si="6">M12+O12+Q12+S12+U12+W12+Y12+AA12+AC12+AE12+AG12+AI12+AK12+AM12+AO12+AQ12+AS12+AU12+AW12+AY12+BA12+BC12+BE12+BG12+BI12+BK12+BM12+BO12+BQ12+BS12+BU12</f>
        <v>0</v>
      </c>
    </row>
    <row r="13" spans="1:75" s="64" customFormat="1" ht="21.95" customHeight="1" x14ac:dyDescent="0.2">
      <c r="A13" s="385" t="s">
        <v>3198</v>
      </c>
      <c r="B13" s="386" t="s">
        <v>3199</v>
      </c>
      <c r="C13" s="392" t="s">
        <v>3192</v>
      </c>
      <c r="D13" s="387" t="s">
        <v>3200</v>
      </c>
      <c r="E13" s="388" t="s">
        <v>3201</v>
      </c>
      <c r="F13" s="389" t="s">
        <v>3181</v>
      </c>
      <c r="G13" s="389" t="s">
        <v>3182</v>
      </c>
      <c r="H13" s="390" t="s">
        <v>1287</v>
      </c>
      <c r="I13" s="391" t="s">
        <v>1287</v>
      </c>
      <c r="J13" s="353" t="s">
        <v>3183</v>
      </c>
      <c r="K13" s="355" t="s">
        <v>3186</v>
      </c>
      <c r="L13" s="400"/>
      <c r="M13" s="401"/>
      <c r="N13" s="400">
        <v>3</v>
      </c>
      <c r="O13" s="401"/>
      <c r="P13" s="400"/>
      <c r="Q13" s="401"/>
      <c r="R13" s="400"/>
      <c r="S13" s="401"/>
      <c r="T13" s="400"/>
      <c r="U13" s="401"/>
      <c r="V13" s="400"/>
      <c r="W13" s="401"/>
      <c r="X13" s="400">
        <v>3</v>
      </c>
      <c r="Y13" s="401"/>
      <c r="Z13" s="400"/>
      <c r="AA13" s="401"/>
      <c r="AB13" s="400">
        <v>3</v>
      </c>
      <c r="AC13" s="401"/>
      <c r="AD13" s="400"/>
      <c r="AE13" s="401"/>
      <c r="AF13" s="400"/>
      <c r="AG13" s="401"/>
      <c r="AH13" s="400"/>
      <c r="AI13" s="401"/>
      <c r="AJ13" s="400"/>
      <c r="AK13" s="401"/>
      <c r="AL13" s="400">
        <v>3</v>
      </c>
      <c r="AM13" s="401"/>
      <c r="AN13" s="400"/>
      <c r="AO13" s="401"/>
      <c r="AP13" s="400">
        <v>3</v>
      </c>
      <c r="AQ13" s="401"/>
      <c r="AR13" s="400"/>
      <c r="AS13" s="401"/>
      <c r="AT13" s="400"/>
      <c r="AU13" s="401"/>
      <c r="AV13" s="400"/>
      <c r="AW13" s="401"/>
      <c r="AX13" s="400"/>
      <c r="AY13" s="401"/>
      <c r="AZ13" s="400"/>
      <c r="BA13" s="401"/>
      <c r="BB13" s="400"/>
      <c r="BC13" s="401"/>
      <c r="BD13" s="400">
        <v>3</v>
      </c>
      <c r="BE13" s="401"/>
      <c r="BF13" s="400"/>
      <c r="BG13" s="401"/>
      <c r="BH13" s="400"/>
      <c r="BI13" s="401"/>
      <c r="BJ13" s="400"/>
      <c r="BK13" s="401"/>
      <c r="BL13" s="400"/>
      <c r="BM13" s="401"/>
      <c r="BN13" s="400">
        <v>3</v>
      </c>
      <c r="BO13" s="401"/>
      <c r="BP13" s="400"/>
      <c r="BQ13" s="401"/>
      <c r="BR13" s="400">
        <v>3</v>
      </c>
      <c r="BS13" s="401"/>
      <c r="BT13" s="400"/>
      <c r="BU13" s="401"/>
      <c r="BV13" s="337">
        <f t="shared" si="5"/>
        <v>24</v>
      </c>
      <c r="BW13" s="337">
        <f t="shared" si="6"/>
        <v>0</v>
      </c>
    </row>
    <row r="14" spans="1:75" s="64" customFormat="1" ht="21.95" customHeight="1" x14ac:dyDescent="0.2">
      <c r="A14" s="385" t="s">
        <v>3198</v>
      </c>
      <c r="B14" s="386" t="s">
        <v>3199</v>
      </c>
      <c r="C14" s="392" t="s">
        <v>3192</v>
      </c>
      <c r="D14" s="387" t="s">
        <v>3200</v>
      </c>
      <c r="E14" s="388" t="s">
        <v>3201</v>
      </c>
      <c r="F14" s="389" t="s">
        <v>3181</v>
      </c>
      <c r="G14" s="389" t="s">
        <v>3182</v>
      </c>
      <c r="H14" s="390" t="s">
        <v>1287</v>
      </c>
      <c r="I14" s="391" t="s">
        <v>1287</v>
      </c>
      <c r="J14" s="353" t="s">
        <v>3183</v>
      </c>
      <c r="K14" s="356" t="s">
        <v>3187</v>
      </c>
      <c r="L14" s="400"/>
      <c r="M14" s="401"/>
      <c r="N14" s="400"/>
      <c r="O14" s="401"/>
      <c r="P14" s="400"/>
      <c r="Q14" s="401"/>
      <c r="R14" s="400"/>
      <c r="S14" s="401"/>
      <c r="T14" s="400"/>
      <c r="U14" s="401"/>
      <c r="V14" s="400"/>
      <c r="W14" s="401"/>
      <c r="X14" s="400"/>
      <c r="Y14" s="401"/>
      <c r="Z14" s="400"/>
      <c r="AA14" s="401"/>
      <c r="AB14" s="400"/>
      <c r="AC14" s="401"/>
      <c r="AD14" s="400"/>
      <c r="AE14" s="401"/>
      <c r="AF14" s="400"/>
      <c r="AG14" s="401"/>
      <c r="AH14" s="400"/>
      <c r="AI14" s="401"/>
      <c r="AJ14" s="400"/>
      <c r="AK14" s="401"/>
      <c r="AL14" s="400"/>
      <c r="AM14" s="401"/>
      <c r="AN14" s="400"/>
      <c r="AO14" s="401"/>
      <c r="AP14" s="400"/>
      <c r="AQ14" s="401"/>
      <c r="AR14" s="400"/>
      <c r="AS14" s="401"/>
      <c r="AT14" s="400"/>
      <c r="AU14" s="401"/>
      <c r="AV14" s="400"/>
      <c r="AW14" s="401"/>
      <c r="AX14" s="400"/>
      <c r="AY14" s="401"/>
      <c r="AZ14" s="400"/>
      <c r="BA14" s="401"/>
      <c r="BB14" s="400"/>
      <c r="BC14" s="401"/>
      <c r="BD14" s="400"/>
      <c r="BE14" s="401"/>
      <c r="BF14" s="400"/>
      <c r="BG14" s="401"/>
      <c r="BH14" s="400"/>
      <c r="BI14" s="401"/>
      <c r="BJ14" s="400"/>
      <c r="BK14" s="401"/>
      <c r="BL14" s="400"/>
      <c r="BM14" s="401"/>
      <c r="BN14" s="400"/>
      <c r="BO14" s="401"/>
      <c r="BP14" s="400"/>
      <c r="BQ14" s="401"/>
      <c r="BR14" s="400"/>
      <c r="BS14" s="401"/>
      <c r="BT14" s="400"/>
      <c r="BU14" s="401"/>
      <c r="BV14" s="337">
        <f t="shared" si="5"/>
        <v>0</v>
      </c>
      <c r="BW14" s="337">
        <f t="shared" si="6"/>
        <v>0</v>
      </c>
    </row>
    <row r="15" spans="1:75" s="64" customFormat="1" ht="21.95" customHeight="1" thickBot="1" x14ac:dyDescent="0.25">
      <c r="A15" s="660" t="s">
        <v>3198</v>
      </c>
      <c r="B15" s="393" t="s">
        <v>3199</v>
      </c>
      <c r="C15" s="394" t="s">
        <v>3192</v>
      </c>
      <c r="D15" s="395" t="s">
        <v>3200</v>
      </c>
      <c r="E15" s="411" t="s">
        <v>3201</v>
      </c>
      <c r="F15" s="396" t="s">
        <v>3181</v>
      </c>
      <c r="G15" s="396" t="s">
        <v>3182</v>
      </c>
      <c r="H15" s="397" t="s">
        <v>1287</v>
      </c>
      <c r="I15" s="661" t="s">
        <v>1287</v>
      </c>
      <c r="J15" s="353" t="s">
        <v>3183</v>
      </c>
      <c r="K15" s="357" t="s">
        <v>60</v>
      </c>
      <c r="L15" s="402"/>
      <c r="M15" s="403"/>
      <c r="N15" s="402"/>
      <c r="O15" s="403"/>
      <c r="P15" s="402"/>
      <c r="Q15" s="403"/>
      <c r="R15" s="402"/>
      <c r="S15" s="403"/>
      <c r="T15" s="402"/>
      <c r="U15" s="403"/>
      <c r="V15" s="402"/>
      <c r="W15" s="403"/>
      <c r="X15" s="402"/>
      <c r="Y15" s="403"/>
      <c r="Z15" s="402"/>
      <c r="AA15" s="403"/>
      <c r="AB15" s="402"/>
      <c r="AC15" s="403"/>
      <c r="AD15" s="402"/>
      <c r="AE15" s="403"/>
      <c r="AF15" s="402"/>
      <c r="AG15" s="403"/>
      <c r="AH15" s="402"/>
      <c r="AI15" s="403"/>
      <c r="AJ15" s="402"/>
      <c r="AK15" s="403"/>
      <c r="AL15" s="402"/>
      <c r="AM15" s="403"/>
      <c r="AN15" s="402"/>
      <c r="AO15" s="403"/>
      <c r="AP15" s="402"/>
      <c r="AQ15" s="403"/>
      <c r="AR15" s="402"/>
      <c r="AS15" s="403"/>
      <c r="AT15" s="402"/>
      <c r="AU15" s="403"/>
      <c r="AV15" s="402"/>
      <c r="AW15" s="403"/>
      <c r="AX15" s="402"/>
      <c r="AY15" s="403"/>
      <c r="AZ15" s="402"/>
      <c r="BA15" s="403"/>
      <c r="BB15" s="402"/>
      <c r="BC15" s="403"/>
      <c r="BD15" s="402"/>
      <c r="BE15" s="403"/>
      <c r="BF15" s="402"/>
      <c r="BG15" s="403"/>
      <c r="BH15" s="402"/>
      <c r="BI15" s="403"/>
      <c r="BJ15" s="402"/>
      <c r="BK15" s="403"/>
      <c r="BL15" s="402"/>
      <c r="BM15" s="403"/>
      <c r="BN15" s="402"/>
      <c r="BO15" s="403"/>
      <c r="BP15" s="402"/>
      <c r="BQ15" s="403"/>
      <c r="BR15" s="402"/>
      <c r="BS15" s="403"/>
      <c r="BT15" s="402"/>
      <c r="BU15" s="403"/>
      <c r="BV15" s="337">
        <f t="shared" si="5"/>
        <v>0</v>
      </c>
      <c r="BW15" s="337">
        <f t="shared" si="6"/>
        <v>0</v>
      </c>
    </row>
    <row r="16" spans="1:75" s="64" customFormat="1" ht="21.95" customHeight="1" x14ac:dyDescent="0.25">
      <c r="A16" s="425" t="s">
        <v>3202</v>
      </c>
      <c r="B16" s="526" t="s">
        <v>3203</v>
      </c>
      <c r="C16" s="527">
        <v>1</v>
      </c>
      <c r="D16" s="528" t="s">
        <v>3204</v>
      </c>
      <c r="E16" s="426" t="s">
        <v>3205</v>
      </c>
      <c r="F16" s="529" t="s">
        <v>3181</v>
      </c>
      <c r="G16" s="529" t="s">
        <v>3182</v>
      </c>
      <c r="H16" s="530" t="s">
        <v>1288</v>
      </c>
      <c r="I16" s="384" t="s">
        <v>1288</v>
      </c>
      <c r="J16" s="353" t="s">
        <v>3183</v>
      </c>
      <c r="K16" s="354" t="s">
        <v>3184</v>
      </c>
      <c r="L16" s="402"/>
      <c r="M16" s="403"/>
      <c r="N16" s="402"/>
      <c r="O16" s="403"/>
      <c r="P16" s="402"/>
      <c r="Q16" s="403"/>
      <c r="R16" s="402"/>
      <c r="S16" s="403"/>
      <c r="T16" s="402"/>
      <c r="U16" s="403"/>
      <c r="V16" s="402"/>
      <c r="W16" s="403"/>
      <c r="X16" s="402"/>
      <c r="Y16" s="403"/>
      <c r="Z16" s="402"/>
      <c r="AA16" s="403"/>
      <c r="AB16" s="402"/>
      <c r="AC16" s="403"/>
      <c r="AD16" s="402"/>
      <c r="AE16" s="403"/>
      <c r="AF16" s="402"/>
      <c r="AG16" s="403"/>
      <c r="AH16" s="402"/>
      <c r="AI16" s="403"/>
      <c r="AJ16" s="402"/>
      <c r="AK16" s="403"/>
      <c r="AL16" s="402"/>
      <c r="AM16" s="403"/>
      <c r="AN16" s="402"/>
      <c r="AO16" s="403"/>
      <c r="AP16" s="402"/>
      <c r="AQ16" s="403"/>
      <c r="AR16" s="402"/>
      <c r="AS16" s="403"/>
      <c r="AT16" s="402"/>
      <c r="AU16" s="403"/>
      <c r="AV16" s="402"/>
      <c r="AW16" s="403"/>
      <c r="AX16" s="402"/>
      <c r="AY16" s="403"/>
      <c r="AZ16" s="402"/>
      <c r="BA16" s="403"/>
      <c r="BB16" s="402"/>
      <c r="BC16" s="403"/>
      <c r="BD16" s="402"/>
      <c r="BE16" s="403"/>
      <c r="BF16" s="402"/>
      <c r="BG16" s="403"/>
      <c r="BH16" s="402"/>
      <c r="BI16" s="403"/>
      <c r="BJ16" s="402"/>
      <c r="BK16" s="403"/>
      <c r="BL16" s="402"/>
      <c r="BM16" s="403"/>
      <c r="BN16" s="402"/>
      <c r="BO16" s="403"/>
      <c r="BP16" s="402"/>
      <c r="BQ16" s="403"/>
      <c r="BR16" s="402"/>
      <c r="BS16" s="403"/>
      <c r="BT16" s="402"/>
      <c r="BU16" s="403"/>
      <c r="BV16" s="337">
        <f>L16+N16+P16+R16+T16+V16+X16+Z16+AB16+AD16+AF16+AH16+AJ16+AL16+AN16+AP16+AR16+AT16+AV16+AX16+AZ16+BB16+BD16+BF16+BH16+BJ16+BL16+BN16+BP16+BR16+BT16</f>
        <v>0</v>
      </c>
      <c r="BW16" s="337">
        <f>M16+O16+Q16+S16+U16+W16+Y16+AA16+AC16+AE16+AG16+AI16+AK16+AM16+AO16+AQ16+AS16+AU16+AW16+AY16+BA16+BC16+BE16+BG16+BI16+BK16+BM16+BO16+BQ16+BS16+BU16</f>
        <v>0</v>
      </c>
    </row>
    <row r="17" spans="1:75" s="64" customFormat="1" ht="21.95" customHeight="1" x14ac:dyDescent="0.2">
      <c r="A17" s="385" t="s">
        <v>3202</v>
      </c>
      <c r="B17" s="386" t="s">
        <v>3203</v>
      </c>
      <c r="C17" s="352" t="s">
        <v>3191</v>
      </c>
      <c r="D17" s="387" t="s">
        <v>3204</v>
      </c>
      <c r="E17" s="388" t="s">
        <v>3205</v>
      </c>
      <c r="F17" s="389" t="s">
        <v>3181</v>
      </c>
      <c r="G17" s="389" t="s">
        <v>3182</v>
      </c>
      <c r="H17" s="390" t="s">
        <v>1288</v>
      </c>
      <c r="I17" s="391" t="s">
        <v>1288</v>
      </c>
      <c r="J17" s="353" t="s">
        <v>3183</v>
      </c>
      <c r="K17" s="353" t="s">
        <v>3185</v>
      </c>
      <c r="L17" s="400"/>
      <c r="M17" s="401"/>
      <c r="N17" s="400"/>
      <c r="O17" s="401"/>
      <c r="P17" s="400"/>
      <c r="Q17" s="401"/>
      <c r="R17" s="400"/>
      <c r="S17" s="401"/>
      <c r="T17" s="400"/>
      <c r="U17" s="401"/>
      <c r="V17" s="400"/>
      <c r="W17" s="401"/>
      <c r="X17" s="400"/>
      <c r="Y17" s="401"/>
      <c r="Z17" s="400"/>
      <c r="AA17" s="401"/>
      <c r="AB17" s="400"/>
      <c r="AC17" s="401"/>
      <c r="AD17" s="400">
        <v>3</v>
      </c>
      <c r="AE17" s="401"/>
      <c r="AF17" s="400"/>
      <c r="AG17" s="401"/>
      <c r="AH17" s="400"/>
      <c r="AI17" s="401"/>
      <c r="AJ17" s="400"/>
      <c r="AK17" s="401"/>
      <c r="AL17" s="400"/>
      <c r="AM17" s="401"/>
      <c r="AN17" s="400"/>
      <c r="AO17" s="401"/>
      <c r="AP17" s="400"/>
      <c r="AQ17" s="401"/>
      <c r="AR17" s="400">
        <v>3</v>
      </c>
      <c r="AS17" s="401"/>
      <c r="AT17" s="400"/>
      <c r="AU17" s="401"/>
      <c r="AV17" s="400"/>
      <c r="AW17" s="401"/>
      <c r="AX17" s="400"/>
      <c r="AY17" s="401"/>
      <c r="AZ17" s="400"/>
      <c r="BA17" s="401"/>
      <c r="BB17" s="400"/>
      <c r="BC17" s="401"/>
      <c r="BD17" s="400"/>
      <c r="BE17" s="401"/>
      <c r="BF17" s="400">
        <v>3</v>
      </c>
      <c r="BG17" s="401"/>
      <c r="BH17" s="400"/>
      <c r="BI17" s="401"/>
      <c r="BJ17" s="400"/>
      <c r="BK17" s="401"/>
      <c r="BL17" s="400"/>
      <c r="BM17" s="401"/>
      <c r="BN17" s="400"/>
      <c r="BO17" s="401"/>
      <c r="BP17" s="400"/>
      <c r="BQ17" s="401"/>
      <c r="BR17" s="400"/>
      <c r="BS17" s="401"/>
      <c r="BT17" s="400"/>
      <c r="BU17" s="401"/>
      <c r="BV17" s="337">
        <f t="shared" ref="BV17:BV20" si="7">L17+N17+P17+R17+T17+V17+X17+Z17+AB17+AD17+AF17+AH17+AJ17+AL17+AN17+AP17+AR17+AT17+AV17+AX17+AZ17+BB17+BD17+BF17+BH17+BJ17+BL17+BN17+BP17+BR17+BT17</f>
        <v>9</v>
      </c>
      <c r="BW17" s="337">
        <f t="shared" ref="BW17:BW20" si="8">M17+O17+Q17+S17+U17+W17+Y17+AA17+AC17+AE17+AG17+AI17+AK17+AM17+AO17+AQ17+AS17+AU17+AW17+AY17+BA17+BC17+BE17+BG17+BI17+BK17+BM17+BO17+BQ17+BS17+BU17</f>
        <v>0</v>
      </c>
    </row>
    <row r="18" spans="1:75" s="64" customFormat="1" ht="21.95" customHeight="1" x14ac:dyDescent="0.2">
      <c r="A18" s="385" t="s">
        <v>3202</v>
      </c>
      <c r="B18" s="386" t="s">
        <v>3203</v>
      </c>
      <c r="C18" s="392" t="s">
        <v>3191</v>
      </c>
      <c r="D18" s="387" t="s">
        <v>3204</v>
      </c>
      <c r="E18" s="388" t="s">
        <v>3205</v>
      </c>
      <c r="F18" s="389" t="s">
        <v>3181</v>
      </c>
      <c r="G18" s="389" t="s">
        <v>3182</v>
      </c>
      <c r="H18" s="390" t="s">
        <v>1288</v>
      </c>
      <c r="I18" s="391" t="s">
        <v>1288</v>
      </c>
      <c r="J18" s="353" t="s">
        <v>3183</v>
      </c>
      <c r="K18" s="355" t="s">
        <v>3186</v>
      </c>
      <c r="L18" s="400"/>
      <c r="M18" s="401"/>
      <c r="N18" s="400"/>
      <c r="O18" s="401"/>
      <c r="P18" s="400"/>
      <c r="Q18" s="401"/>
      <c r="R18" s="400"/>
      <c r="S18" s="401"/>
      <c r="T18" s="400"/>
      <c r="U18" s="401"/>
      <c r="V18" s="400"/>
      <c r="W18" s="401"/>
      <c r="X18" s="400"/>
      <c r="Y18" s="401"/>
      <c r="Z18" s="400"/>
      <c r="AA18" s="401"/>
      <c r="AB18" s="400"/>
      <c r="AC18" s="401"/>
      <c r="AD18" s="400"/>
      <c r="AE18" s="401"/>
      <c r="AF18" s="400"/>
      <c r="AG18" s="401"/>
      <c r="AH18" s="400"/>
      <c r="AI18" s="401"/>
      <c r="AJ18" s="400"/>
      <c r="AK18" s="401"/>
      <c r="AL18" s="400"/>
      <c r="AM18" s="401"/>
      <c r="AN18" s="400"/>
      <c r="AO18" s="401"/>
      <c r="AP18" s="400"/>
      <c r="AQ18" s="401"/>
      <c r="AR18" s="400"/>
      <c r="AS18" s="401"/>
      <c r="AT18" s="400"/>
      <c r="AU18" s="401"/>
      <c r="AV18" s="400"/>
      <c r="AW18" s="401"/>
      <c r="AX18" s="400"/>
      <c r="AY18" s="401"/>
      <c r="AZ18" s="400"/>
      <c r="BA18" s="401"/>
      <c r="BB18" s="400"/>
      <c r="BC18" s="401"/>
      <c r="BD18" s="400"/>
      <c r="BE18" s="401"/>
      <c r="BF18" s="400"/>
      <c r="BG18" s="401"/>
      <c r="BH18" s="400"/>
      <c r="BI18" s="401"/>
      <c r="BJ18" s="400"/>
      <c r="BK18" s="401"/>
      <c r="BL18" s="400"/>
      <c r="BM18" s="401"/>
      <c r="BN18" s="400"/>
      <c r="BO18" s="401"/>
      <c r="BP18" s="400"/>
      <c r="BQ18" s="401"/>
      <c r="BR18" s="400"/>
      <c r="BS18" s="401"/>
      <c r="BT18" s="400"/>
      <c r="BU18" s="401"/>
      <c r="BV18" s="337">
        <f t="shared" si="7"/>
        <v>0</v>
      </c>
      <c r="BW18" s="337">
        <f t="shared" si="8"/>
        <v>0</v>
      </c>
    </row>
    <row r="19" spans="1:75" s="64" customFormat="1" ht="21.95" customHeight="1" x14ac:dyDescent="0.2">
      <c r="A19" s="385" t="s">
        <v>3202</v>
      </c>
      <c r="B19" s="386" t="s">
        <v>3203</v>
      </c>
      <c r="C19" s="392" t="s">
        <v>3191</v>
      </c>
      <c r="D19" s="387" t="s">
        <v>3204</v>
      </c>
      <c r="E19" s="388" t="s">
        <v>3205</v>
      </c>
      <c r="F19" s="389" t="s">
        <v>3181</v>
      </c>
      <c r="G19" s="389" t="s">
        <v>3182</v>
      </c>
      <c r="H19" s="390" t="s">
        <v>1288</v>
      </c>
      <c r="I19" s="391" t="s">
        <v>1288</v>
      </c>
      <c r="J19" s="353" t="s">
        <v>3183</v>
      </c>
      <c r="K19" s="356" t="s">
        <v>3187</v>
      </c>
      <c r="L19" s="400"/>
      <c r="M19" s="401"/>
      <c r="N19" s="400"/>
      <c r="O19" s="401"/>
      <c r="P19" s="400"/>
      <c r="Q19" s="401"/>
      <c r="R19" s="400"/>
      <c r="S19" s="401"/>
      <c r="T19" s="400"/>
      <c r="U19" s="401"/>
      <c r="V19" s="400"/>
      <c r="W19" s="401"/>
      <c r="X19" s="400"/>
      <c r="Y19" s="401"/>
      <c r="Z19" s="400"/>
      <c r="AA19" s="401"/>
      <c r="AB19" s="400"/>
      <c r="AC19" s="401"/>
      <c r="AD19" s="400"/>
      <c r="AE19" s="401"/>
      <c r="AF19" s="400"/>
      <c r="AG19" s="401"/>
      <c r="AH19" s="400"/>
      <c r="AI19" s="401"/>
      <c r="AJ19" s="400"/>
      <c r="AK19" s="401"/>
      <c r="AL19" s="400"/>
      <c r="AM19" s="401"/>
      <c r="AN19" s="400"/>
      <c r="AO19" s="401"/>
      <c r="AP19" s="400"/>
      <c r="AQ19" s="401"/>
      <c r="AR19" s="400"/>
      <c r="AS19" s="401"/>
      <c r="AT19" s="400"/>
      <c r="AU19" s="401"/>
      <c r="AV19" s="400"/>
      <c r="AW19" s="401"/>
      <c r="AX19" s="400"/>
      <c r="AY19" s="401"/>
      <c r="AZ19" s="400"/>
      <c r="BA19" s="401"/>
      <c r="BB19" s="400"/>
      <c r="BC19" s="401"/>
      <c r="BD19" s="400"/>
      <c r="BE19" s="401"/>
      <c r="BF19" s="400"/>
      <c r="BG19" s="401"/>
      <c r="BH19" s="400"/>
      <c r="BI19" s="401"/>
      <c r="BJ19" s="400"/>
      <c r="BK19" s="401"/>
      <c r="BL19" s="400"/>
      <c r="BM19" s="401"/>
      <c r="BN19" s="400"/>
      <c r="BO19" s="401"/>
      <c r="BP19" s="400"/>
      <c r="BQ19" s="401"/>
      <c r="BR19" s="400"/>
      <c r="BS19" s="401"/>
      <c r="BT19" s="400"/>
      <c r="BU19" s="401"/>
      <c r="BV19" s="337">
        <f t="shared" si="7"/>
        <v>0</v>
      </c>
      <c r="BW19" s="337">
        <f t="shared" si="8"/>
        <v>0</v>
      </c>
    </row>
    <row r="20" spans="1:75" s="64" customFormat="1" ht="21.95" customHeight="1" thickBot="1" x14ac:dyDescent="0.25">
      <c r="A20" s="660" t="s">
        <v>3202</v>
      </c>
      <c r="B20" s="393" t="s">
        <v>3203</v>
      </c>
      <c r="C20" s="394" t="s">
        <v>3191</v>
      </c>
      <c r="D20" s="395" t="s">
        <v>3204</v>
      </c>
      <c r="E20" s="411" t="s">
        <v>3205</v>
      </c>
      <c r="F20" s="396" t="s">
        <v>3181</v>
      </c>
      <c r="G20" s="396" t="s">
        <v>3182</v>
      </c>
      <c r="H20" s="397" t="s">
        <v>1288</v>
      </c>
      <c r="I20" s="661" t="s">
        <v>1288</v>
      </c>
      <c r="J20" s="353" t="s">
        <v>3183</v>
      </c>
      <c r="K20" s="357" t="s">
        <v>60</v>
      </c>
      <c r="L20" s="402"/>
      <c r="M20" s="403"/>
      <c r="N20" s="402"/>
      <c r="O20" s="403"/>
      <c r="P20" s="402"/>
      <c r="Q20" s="403"/>
      <c r="R20" s="402"/>
      <c r="S20" s="403"/>
      <c r="T20" s="402"/>
      <c r="U20" s="403"/>
      <c r="V20" s="402"/>
      <c r="W20" s="403"/>
      <c r="X20" s="402"/>
      <c r="Y20" s="403"/>
      <c r="Z20" s="402"/>
      <c r="AA20" s="403"/>
      <c r="AB20" s="402"/>
      <c r="AC20" s="403"/>
      <c r="AD20" s="402"/>
      <c r="AE20" s="403"/>
      <c r="AF20" s="402"/>
      <c r="AG20" s="403"/>
      <c r="AH20" s="402"/>
      <c r="AI20" s="403"/>
      <c r="AJ20" s="402"/>
      <c r="AK20" s="403"/>
      <c r="AL20" s="402"/>
      <c r="AM20" s="403"/>
      <c r="AN20" s="402"/>
      <c r="AO20" s="403"/>
      <c r="AP20" s="402"/>
      <c r="AQ20" s="403"/>
      <c r="AR20" s="402"/>
      <c r="AS20" s="403"/>
      <c r="AT20" s="402"/>
      <c r="AU20" s="403"/>
      <c r="AV20" s="402"/>
      <c r="AW20" s="403"/>
      <c r="AX20" s="402"/>
      <c r="AY20" s="403"/>
      <c r="AZ20" s="402"/>
      <c r="BA20" s="403"/>
      <c r="BB20" s="402"/>
      <c r="BC20" s="403"/>
      <c r="BD20" s="402"/>
      <c r="BE20" s="403"/>
      <c r="BF20" s="402"/>
      <c r="BG20" s="403"/>
      <c r="BH20" s="402"/>
      <c r="BI20" s="403"/>
      <c r="BJ20" s="402"/>
      <c r="BK20" s="403"/>
      <c r="BL20" s="402"/>
      <c r="BM20" s="403"/>
      <c r="BN20" s="402"/>
      <c r="BO20" s="403"/>
      <c r="BP20" s="402"/>
      <c r="BQ20" s="403"/>
      <c r="BR20" s="402"/>
      <c r="BS20" s="403"/>
      <c r="BT20" s="402"/>
      <c r="BU20" s="403"/>
      <c r="BV20" s="337">
        <f t="shared" si="7"/>
        <v>0</v>
      </c>
      <c r="BW20" s="337">
        <f t="shared" si="8"/>
        <v>0</v>
      </c>
    </row>
    <row r="21" spans="1:75" s="64" customFormat="1" ht="21.95" customHeight="1" x14ac:dyDescent="0.25">
      <c r="A21" s="425" t="s">
        <v>3206</v>
      </c>
      <c r="B21" s="526" t="s">
        <v>3207</v>
      </c>
      <c r="C21" s="527">
        <v>4</v>
      </c>
      <c r="D21" s="528" t="s">
        <v>3208</v>
      </c>
      <c r="E21" s="426" t="s">
        <v>3209</v>
      </c>
      <c r="F21" s="529" t="s">
        <v>3181</v>
      </c>
      <c r="G21" s="529" t="s">
        <v>3182</v>
      </c>
      <c r="H21" s="530" t="s">
        <v>1289</v>
      </c>
      <c r="I21" s="384" t="s">
        <v>1289</v>
      </c>
      <c r="J21" s="353" t="s">
        <v>3183</v>
      </c>
      <c r="K21" s="354" t="s">
        <v>3184</v>
      </c>
      <c r="L21" s="402"/>
      <c r="M21" s="403"/>
      <c r="N21" s="402"/>
      <c r="O21" s="403"/>
      <c r="P21" s="402"/>
      <c r="Q21" s="403"/>
      <c r="R21" s="402"/>
      <c r="S21" s="403"/>
      <c r="T21" s="402"/>
      <c r="U21" s="403"/>
      <c r="V21" s="402"/>
      <c r="W21" s="403"/>
      <c r="X21" s="402"/>
      <c r="Y21" s="403"/>
      <c r="Z21" s="402"/>
      <c r="AA21" s="403"/>
      <c r="AB21" s="402"/>
      <c r="AC21" s="403"/>
      <c r="AD21" s="402"/>
      <c r="AE21" s="403"/>
      <c r="AF21" s="402"/>
      <c r="AG21" s="403"/>
      <c r="AH21" s="402"/>
      <c r="AI21" s="403"/>
      <c r="AJ21" s="402"/>
      <c r="AK21" s="403"/>
      <c r="AL21" s="402"/>
      <c r="AM21" s="403"/>
      <c r="AN21" s="402"/>
      <c r="AO21" s="403"/>
      <c r="AP21" s="402"/>
      <c r="AQ21" s="403"/>
      <c r="AR21" s="402"/>
      <c r="AS21" s="403"/>
      <c r="AT21" s="402"/>
      <c r="AU21" s="403"/>
      <c r="AV21" s="402"/>
      <c r="AW21" s="403"/>
      <c r="AX21" s="402"/>
      <c r="AY21" s="403"/>
      <c r="AZ21" s="402"/>
      <c r="BA21" s="403"/>
      <c r="BB21" s="402"/>
      <c r="BC21" s="403"/>
      <c r="BD21" s="402"/>
      <c r="BE21" s="403"/>
      <c r="BF21" s="402"/>
      <c r="BG21" s="403"/>
      <c r="BH21" s="402"/>
      <c r="BI21" s="403"/>
      <c r="BJ21" s="402"/>
      <c r="BK21" s="403"/>
      <c r="BL21" s="402"/>
      <c r="BM21" s="403"/>
      <c r="BN21" s="402"/>
      <c r="BO21" s="403"/>
      <c r="BP21" s="402"/>
      <c r="BQ21" s="403"/>
      <c r="BR21" s="402"/>
      <c r="BS21" s="403"/>
      <c r="BT21" s="402"/>
      <c r="BU21" s="403"/>
      <c r="BV21" s="337">
        <f>L21+N21+P21+R21+T21+V21+X21+Z21+AB21+AD21+AF21+AH21+AJ21+AL21+AN21+AP21+AR21+AT21+AV21+AX21+AZ21+BB21+BD21+BF21+BH21+BJ21+BL21+BN21+BP21+BR21+BT21</f>
        <v>0</v>
      </c>
      <c r="BW21" s="337">
        <f>M21+O21+Q21+S21+U21+W21+Y21+AA21+AC21+AE21+AG21+AI21+AK21+AM21+AO21+AQ21+AS21+AU21+AW21+AY21+BA21+BC21+BE21+BG21+BI21+BK21+BM21+BO21+BQ21+BS21+BU21</f>
        <v>0</v>
      </c>
    </row>
    <row r="22" spans="1:75" s="64" customFormat="1" ht="21.95" customHeight="1" x14ac:dyDescent="0.2">
      <c r="A22" s="385" t="s">
        <v>3206</v>
      </c>
      <c r="B22" s="386" t="s">
        <v>3207</v>
      </c>
      <c r="C22" s="352" t="s">
        <v>3192</v>
      </c>
      <c r="D22" s="387" t="s">
        <v>3208</v>
      </c>
      <c r="E22" s="388" t="s">
        <v>3209</v>
      </c>
      <c r="F22" s="389" t="s">
        <v>3181</v>
      </c>
      <c r="G22" s="389" t="s">
        <v>3182</v>
      </c>
      <c r="H22" s="390" t="s">
        <v>1289</v>
      </c>
      <c r="I22" s="391" t="s">
        <v>1289</v>
      </c>
      <c r="J22" s="353" t="s">
        <v>3183</v>
      </c>
      <c r="K22" s="353" t="s">
        <v>3185</v>
      </c>
      <c r="L22" s="400"/>
      <c r="M22" s="401"/>
      <c r="N22" s="400"/>
      <c r="O22" s="401"/>
      <c r="P22" s="400"/>
      <c r="Q22" s="401"/>
      <c r="R22" s="400"/>
      <c r="S22" s="401"/>
      <c r="T22" s="400"/>
      <c r="U22" s="401"/>
      <c r="V22" s="400"/>
      <c r="W22" s="401"/>
      <c r="X22" s="400"/>
      <c r="Y22" s="401"/>
      <c r="Z22" s="400"/>
      <c r="AA22" s="401"/>
      <c r="AB22" s="400"/>
      <c r="AC22" s="401"/>
      <c r="AD22" s="400"/>
      <c r="AE22" s="401"/>
      <c r="AF22" s="400"/>
      <c r="AG22" s="401"/>
      <c r="AH22" s="400"/>
      <c r="AI22" s="401"/>
      <c r="AJ22" s="400"/>
      <c r="AK22" s="401"/>
      <c r="AL22" s="400"/>
      <c r="AM22" s="401"/>
      <c r="AN22" s="400"/>
      <c r="AO22" s="401"/>
      <c r="AP22" s="400"/>
      <c r="AQ22" s="401"/>
      <c r="AR22" s="400"/>
      <c r="AS22" s="401"/>
      <c r="AT22" s="400"/>
      <c r="AU22" s="401"/>
      <c r="AV22" s="400"/>
      <c r="AW22" s="401"/>
      <c r="AX22" s="400"/>
      <c r="AY22" s="401"/>
      <c r="AZ22" s="400"/>
      <c r="BA22" s="401"/>
      <c r="BB22" s="400"/>
      <c r="BC22" s="401"/>
      <c r="BD22" s="400"/>
      <c r="BE22" s="401"/>
      <c r="BF22" s="400"/>
      <c r="BG22" s="401"/>
      <c r="BH22" s="400"/>
      <c r="BI22" s="401"/>
      <c r="BJ22" s="400"/>
      <c r="BK22" s="401"/>
      <c r="BL22" s="400"/>
      <c r="BM22" s="401"/>
      <c r="BN22" s="400"/>
      <c r="BO22" s="401"/>
      <c r="BP22" s="400"/>
      <c r="BQ22" s="401"/>
      <c r="BR22" s="400"/>
      <c r="BS22" s="401"/>
      <c r="BT22" s="400"/>
      <c r="BU22" s="401"/>
      <c r="BV22" s="337">
        <f t="shared" ref="BV22:BV25" si="9">L22+N22+P22+R22+T22+V22+X22+Z22+AB22+AD22+AF22+AH22+AJ22+AL22+AN22+AP22+AR22+AT22+AV22+AX22+AZ22+BB22+BD22+BF22+BH22+BJ22+BL22+BN22+BP22+BR22+BT22</f>
        <v>0</v>
      </c>
      <c r="BW22" s="337">
        <f t="shared" ref="BW22:BW25" si="10">M22+O22+Q22+S22+U22+W22+Y22+AA22+AC22+AE22+AG22+AI22+AK22+AM22+AO22+AQ22+AS22+AU22+AW22+AY22+BA22+BC22+BE22+BG22+BI22+BK22+BM22+BO22+BQ22+BS22+BU22</f>
        <v>0</v>
      </c>
    </row>
    <row r="23" spans="1:75" s="64" customFormat="1" ht="21.95" customHeight="1" x14ac:dyDescent="0.2">
      <c r="A23" s="385" t="s">
        <v>3206</v>
      </c>
      <c r="B23" s="386" t="s">
        <v>3207</v>
      </c>
      <c r="C23" s="392" t="s">
        <v>3192</v>
      </c>
      <c r="D23" s="387" t="s">
        <v>3208</v>
      </c>
      <c r="E23" s="388" t="s">
        <v>3209</v>
      </c>
      <c r="F23" s="389" t="s">
        <v>3181</v>
      </c>
      <c r="G23" s="389" t="s">
        <v>3182</v>
      </c>
      <c r="H23" s="390" t="s">
        <v>1289</v>
      </c>
      <c r="I23" s="391" t="s">
        <v>1289</v>
      </c>
      <c r="J23" s="353" t="s">
        <v>3183</v>
      </c>
      <c r="K23" s="355" t="s">
        <v>3186</v>
      </c>
      <c r="L23" s="400"/>
      <c r="M23" s="401"/>
      <c r="N23" s="400"/>
      <c r="O23" s="401"/>
      <c r="P23" s="400"/>
      <c r="Q23" s="401"/>
      <c r="R23" s="400"/>
      <c r="S23" s="401"/>
      <c r="T23" s="400"/>
      <c r="U23" s="401"/>
      <c r="V23" s="400"/>
      <c r="W23" s="401"/>
      <c r="X23" s="400"/>
      <c r="Y23" s="401"/>
      <c r="Z23" s="400"/>
      <c r="AA23" s="401"/>
      <c r="AB23" s="400"/>
      <c r="AC23" s="401"/>
      <c r="AD23" s="400"/>
      <c r="AE23" s="401"/>
      <c r="AF23" s="400"/>
      <c r="AG23" s="401"/>
      <c r="AH23" s="400"/>
      <c r="AI23" s="401"/>
      <c r="AJ23" s="400"/>
      <c r="AK23" s="401"/>
      <c r="AL23" s="400"/>
      <c r="AM23" s="401"/>
      <c r="AN23" s="400"/>
      <c r="AO23" s="401"/>
      <c r="AP23" s="400"/>
      <c r="AQ23" s="401"/>
      <c r="AR23" s="400"/>
      <c r="AS23" s="401"/>
      <c r="AT23" s="400"/>
      <c r="AU23" s="401"/>
      <c r="AV23" s="400"/>
      <c r="AW23" s="401"/>
      <c r="AX23" s="400"/>
      <c r="AY23" s="401"/>
      <c r="AZ23" s="400"/>
      <c r="BA23" s="401"/>
      <c r="BB23" s="400"/>
      <c r="BC23" s="401"/>
      <c r="BD23" s="400"/>
      <c r="BE23" s="401"/>
      <c r="BF23" s="400"/>
      <c r="BG23" s="401"/>
      <c r="BH23" s="400"/>
      <c r="BI23" s="401"/>
      <c r="BJ23" s="400"/>
      <c r="BK23" s="401"/>
      <c r="BL23" s="400"/>
      <c r="BM23" s="401"/>
      <c r="BN23" s="400"/>
      <c r="BO23" s="401"/>
      <c r="BP23" s="400"/>
      <c r="BQ23" s="401"/>
      <c r="BR23" s="400"/>
      <c r="BS23" s="401"/>
      <c r="BT23" s="400"/>
      <c r="BU23" s="401"/>
      <c r="BV23" s="337">
        <f t="shared" si="9"/>
        <v>0</v>
      </c>
      <c r="BW23" s="337">
        <f t="shared" si="10"/>
        <v>0</v>
      </c>
    </row>
    <row r="24" spans="1:75" s="64" customFormat="1" ht="21.95" customHeight="1" x14ac:dyDescent="0.2">
      <c r="A24" s="385" t="s">
        <v>3206</v>
      </c>
      <c r="B24" s="386" t="s">
        <v>3207</v>
      </c>
      <c r="C24" s="392" t="s">
        <v>3192</v>
      </c>
      <c r="D24" s="387" t="s">
        <v>3208</v>
      </c>
      <c r="E24" s="388" t="s">
        <v>3209</v>
      </c>
      <c r="F24" s="389" t="s">
        <v>3181</v>
      </c>
      <c r="G24" s="389" t="s">
        <v>3182</v>
      </c>
      <c r="H24" s="390" t="s">
        <v>1289</v>
      </c>
      <c r="I24" s="391" t="s">
        <v>1289</v>
      </c>
      <c r="J24" s="353" t="s">
        <v>3183</v>
      </c>
      <c r="K24" s="356" t="s">
        <v>3187</v>
      </c>
      <c r="L24" s="400"/>
      <c r="M24" s="401"/>
      <c r="N24" s="400"/>
      <c r="O24" s="401"/>
      <c r="P24" s="400"/>
      <c r="Q24" s="401"/>
      <c r="R24" s="400"/>
      <c r="S24" s="401"/>
      <c r="T24" s="400"/>
      <c r="U24" s="401"/>
      <c r="V24" s="400"/>
      <c r="W24" s="401"/>
      <c r="X24" s="400"/>
      <c r="Y24" s="401"/>
      <c r="Z24" s="400"/>
      <c r="AA24" s="401"/>
      <c r="AB24" s="400"/>
      <c r="AC24" s="401"/>
      <c r="AD24" s="400"/>
      <c r="AE24" s="401"/>
      <c r="AF24" s="400"/>
      <c r="AG24" s="401"/>
      <c r="AH24" s="400"/>
      <c r="AI24" s="401"/>
      <c r="AJ24" s="400"/>
      <c r="AK24" s="401"/>
      <c r="AL24" s="400"/>
      <c r="AM24" s="401"/>
      <c r="AN24" s="400"/>
      <c r="AO24" s="401"/>
      <c r="AP24" s="400"/>
      <c r="AQ24" s="401"/>
      <c r="AR24" s="400"/>
      <c r="AS24" s="401"/>
      <c r="AT24" s="400"/>
      <c r="AU24" s="401"/>
      <c r="AV24" s="400"/>
      <c r="AW24" s="401"/>
      <c r="AX24" s="400"/>
      <c r="AY24" s="401"/>
      <c r="AZ24" s="400"/>
      <c r="BA24" s="401"/>
      <c r="BB24" s="400"/>
      <c r="BC24" s="401"/>
      <c r="BD24" s="400"/>
      <c r="BE24" s="401"/>
      <c r="BF24" s="400"/>
      <c r="BG24" s="401"/>
      <c r="BH24" s="400"/>
      <c r="BI24" s="401"/>
      <c r="BJ24" s="400"/>
      <c r="BK24" s="401"/>
      <c r="BL24" s="400"/>
      <c r="BM24" s="401"/>
      <c r="BN24" s="400"/>
      <c r="BO24" s="401"/>
      <c r="BP24" s="400"/>
      <c r="BQ24" s="401"/>
      <c r="BR24" s="400"/>
      <c r="BS24" s="401"/>
      <c r="BT24" s="400"/>
      <c r="BU24" s="401"/>
      <c r="BV24" s="337">
        <f t="shared" si="9"/>
        <v>0</v>
      </c>
      <c r="BW24" s="337">
        <f t="shared" si="10"/>
        <v>0</v>
      </c>
    </row>
    <row r="25" spans="1:75" s="64" customFormat="1" ht="21.95" customHeight="1" thickBot="1" x14ac:dyDescent="0.25">
      <c r="A25" s="660" t="s">
        <v>3206</v>
      </c>
      <c r="B25" s="393" t="s">
        <v>3207</v>
      </c>
      <c r="C25" s="394" t="s">
        <v>3192</v>
      </c>
      <c r="D25" s="395" t="s">
        <v>3208</v>
      </c>
      <c r="E25" s="411" t="s">
        <v>3209</v>
      </c>
      <c r="F25" s="396" t="s">
        <v>3181</v>
      </c>
      <c r="G25" s="396" t="s">
        <v>3182</v>
      </c>
      <c r="H25" s="397" t="s">
        <v>1289</v>
      </c>
      <c r="I25" s="661" t="s">
        <v>1289</v>
      </c>
      <c r="J25" s="353" t="s">
        <v>3183</v>
      </c>
      <c r="K25" s="357" t="s">
        <v>60</v>
      </c>
      <c r="L25" s="402"/>
      <c r="M25" s="403"/>
      <c r="N25" s="402"/>
      <c r="O25" s="403"/>
      <c r="P25" s="402"/>
      <c r="Q25" s="403"/>
      <c r="R25" s="402"/>
      <c r="S25" s="403"/>
      <c r="T25" s="402"/>
      <c r="U25" s="403"/>
      <c r="V25" s="402"/>
      <c r="W25" s="403"/>
      <c r="X25" s="402"/>
      <c r="Y25" s="403"/>
      <c r="Z25" s="402"/>
      <c r="AA25" s="403"/>
      <c r="AB25" s="402"/>
      <c r="AC25" s="403"/>
      <c r="AD25" s="402"/>
      <c r="AE25" s="403"/>
      <c r="AF25" s="402"/>
      <c r="AG25" s="403"/>
      <c r="AH25" s="402"/>
      <c r="AI25" s="403"/>
      <c r="AJ25" s="402"/>
      <c r="AK25" s="403"/>
      <c r="AL25" s="402"/>
      <c r="AM25" s="403"/>
      <c r="AN25" s="402"/>
      <c r="AO25" s="403"/>
      <c r="AP25" s="402"/>
      <c r="AQ25" s="403"/>
      <c r="AR25" s="402"/>
      <c r="AS25" s="403"/>
      <c r="AT25" s="402"/>
      <c r="AU25" s="403"/>
      <c r="AV25" s="402"/>
      <c r="AW25" s="403"/>
      <c r="AX25" s="402"/>
      <c r="AY25" s="403"/>
      <c r="AZ25" s="402"/>
      <c r="BA25" s="403"/>
      <c r="BB25" s="402"/>
      <c r="BC25" s="403"/>
      <c r="BD25" s="402"/>
      <c r="BE25" s="403"/>
      <c r="BF25" s="402"/>
      <c r="BG25" s="403"/>
      <c r="BH25" s="402"/>
      <c r="BI25" s="403"/>
      <c r="BJ25" s="402"/>
      <c r="BK25" s="403"/>
      <c r="BL25" s="402"/>
      <c r="BM25" s="403"/>
      <c r="BN25" s="402"/>
      <c r="BO25" s="403"/>
      <c r="BP25" s="402"/>
      <c r="BQ25" s="403"/>
      <c r="BR25" s="402"/>
      <c r="BS25" s="403"/>
      <c r="BT25" s="402"/>
      <c r="BU25" s="403"/>
      <c r="BV25" s="337">
        <f t="shared" si="9"/>
        <v>0</v>
      </c>
      <c r="BW25" s="337">
        <f t="shared" si="10"/>
        <v>0</v>
      </c>
    </row>
    <row r="26" spans="1:75" s="64" customFormat="1" ht="21.95" customHeight="1" x14ac:dyDescent="0.25">
      <c r="A26" s="425" t="s">
        <v>3210</v>
      </c>
      <c r="B26" s="526" t="s">
        <v>3211</v>
      </c>
      <c r="C26" s="527">
        <v>1</v>
      </c>
      <c r="D26" s="528" t="s">
        <v>3212</v>
      </c>
      <c r="E26" s="426" t="s">
        <v>3213</v>
      </c>
      <c r="F26" s="529" t="s">
        <v>3181</v>
      </c>
      <c r="G26" s="529" t="s">
        <v>3182</v>
      </c>
      <c r="H26" s="530" t="s">
        <v>1290</v>
      </c>
      <c r="I26" s="384" t="s">
        <v>1290</v>
      </c>
      <c r="J26" s="353" t="s">
        <v>3183</v>
      </c>
      <c r="K26" s="354" t="s">
        <v>3184</v>
      </c>
      <c r="L26" s="402"/>
      <c r="M26" s="403"/>
      <c r="N26" s="402"/>
      <c r="O26" s="403"/>
      <c r="P26" s="402"/>
      <c r="Q26" s="403"/>
      <c r="R26" s="402"/>
      <c r="S26" s="403"/>
      <c r="T26" s="402"/>
      <c r="U26" s="403"/>
      <c r="V26" s="402"/>
      <c r="W26" s="403"/>
      <c r="X26" s="402"/>
      <c r="Y26" s="403"/>
      <c r="Z26" s="402"/>
      <c r="AA26" s="403"/>
      <c r="AB26" s="402"/>
      <c r="AC26" s="403"/>
      <c r="AD26" s="402"/>
      <c r="AE26" s="403"/>
      <c r="AF26" s="402"/>
      <c r="AG26" s="403"/>
      <c r="AH26" s="402"/>
      <c r="AI26" s="403"/>
      <c r="AJ26" s="402"/>
      <c r="AK26" s="403"/>
      <c r="AL26" s="402"/>
      <c r="AM26" s="403"/>
      <c r="AN26" s="402"/>
      <c r="AO26" s="403"/>
      <c r="AP26" s="402"/>
      <c r="AQ26" s="403"/>
      <c r="AR26" s="402"/>
      <c r="AS26" s="403"/>
      <c r="AT26" s="402"/>
      <c r="AU26" s="403"/>
      <c r="AV26" s="402"/>
      <c r="AW26" s="403"/>
      <c r="AX26" s="402"/>
      <c r="AY26" s="403"/>
      <c r="AZ26" s="402"/>
      <c r="BA26" s="403"/>
      <c r="BB26" s="402"/>
      <c r="BC26" s="403"/>
      <c r="BD26" s="402"/>
      <c r="BE26" s="403"/>
      <c r="BF26" s="402"/>
      <c r="BG26" s="403"/>
      <c r="BH26" s="402"/>
      <c r="BI26" s="403"/>
      <c r="BJ26" s="402"/>
      <c r="BK26" s="403"/>
      <c r="BL26" s="402"/>
      <c r="BM26" s="403"/>
      <c r="BN26" s="402"/>
      <c r="BO26" s="403"/>
      <c r="BP26" s="402"/>
      <c r="BQ26" s="403"/>
      <c r="BR26" s="402"/>
      <c r="BS26" s="403"/>
      <c r="BT26" s="402"/>
      <c r="BU26" s="403"/>
      <c r="BV26" s="337">
        <f>L26+N26+P26+R26+T26+V26+X26+Z26+AB26+AD26+AF26+AH26+AJ26+AL26+AN26+AP26+AR26+AT26+AV26+AX26+AZ26+BB26+BD26+BF26+BH26+BJ26+BL26+BN26+BP26+BR26+BT26</f>
        <v>0</v>
      </c>
      <c r="BW26" s="337">
        <f>M26+O26+Q26+S26+U26+W26+Y26+AA26+AC26+AE26+AG26+AI26+AK26+AM26+AO26+AQ26+AS26+AU26+AW26+AY26+BA26+BC26+BE26+BG26+BI26+BK26+BM26+BO26+BQ26+BS26+BU26</f>
        <v>0</v>
      </c>
    </row>
    <row r="27" spans="1:75" s="64" customFormat="1" ht="21.95" customHeight="1" x14ac:dyDescent="0.2">
      <c r="A27" s="385" t="s">
        <v>3210</v>
      </c>
      <c r="B27" s="386" t="s">
        <v>3211</v>
      </c>
      <c r="C27" s="352" t="s">
        <v>3191</v>
      </c>
      <c r="D27" s="387" t="s">
        <v>3212</v>
      </c>
      <c r="E27" s="388" t="s">
        <v>3213</v>
      </c>
      <c r="F27" s="389" t="s">
        <v>3181</v>
      </c>
      <c r="G27" s="389" t="s">
        <v>3182</v>
      </c>
      <c r="H27" s="390" t="s">
        <v>1290</v>
      </c>
      <c r="I27" s="391" t="s">
        <v>1290</v>
      </c>
      <c r="J27" s="353" t="s">
        <v>3183</v>
      </c>
      <c r="K27" s="353" t="s">
        <v>3185</v>
      </c>
      <c r="L27" s="400"/>
      <c r="M27" s="401"/>
      <c r="N27" s="400"/>
      <c r="O27" s="401"/>
      <c r="P27" s="400"/>
      <c r="Q27" s="401"/>
      <c r="R27" s="400"/>
      <c r="S27" s="401"/>
      <c r="T27" s="400"/>
      <c r="U27" s="401"/>
      <c r="V27" s="400"/>
      <c r="W27" s="401"/>
      <c r="X27" s="400">
        <v>5</v>
      </c>
      <c r="Y27" s="401"/>
      <c r="Z27" s="400">
        <v>1</v>
      </c>
      <c r="AA27" s="401"/>
      <c r="AB27" s="400">
        <v>2</v>
      </c>
      <c r="AC27" s="401"/>
      <c r="AD27" s="400">
        <v>2</v>
      </c>
      <c r="AE27" s="401"/>
      <c r="AF27" s="400"/>
      <c r="AG27" s="401"/>
      <c r="AH27" s="400"/>
      <c r="AI27" s="401"/>
      <c r="AJ27" s="400">
        <v>3</v>
      </c>
      <c r="AK27" s="401"/>
      <c r="AL27" s="400">
        <v>5</v>
      </c>
      <c r="AM27" s="401"/>
      <c r="AN27" s="400">
        <v>3</v>
      </c>
      <c r="AO27" s="401"/>
      <c r="AP27" s="400">
        <v>3</v>
      </c>
      <c r="AQ27" s="401"/>
      <c r="AR27" s="400">
        <v>3</v>
      </c>
      <c r="AS27" s="401"/>
      <c r="AT27" s="400"/>
      <c r="AU27" s="401"/>
      <c r="AV27" s="400"/>
      <c r="AW27" s="401"/>
      <c r="AX27" s="400"/>
      <c r="AY27" s="401"/>
      <c r="AZ27" s="400">
        <v>4</v>
      </c>
      <c r="BA27" s="401"/>
      <c r="BB27" s="400">
        <v>3</v>
      </c>
      <c r="BC27" s="401"/>
      <c r="BD27" s="400">
        <v>4</v>
      </c>
      <c r="BE27" s="401"/>
      <c r="BF27" s="400">
        <v>3</v>
      </c>
      <c r="BG27" s="401"/>
      <c r="BH27" s="400"/>
      <c r="BI27" s="401"/>
      <c r="BJ27" s="400"/>
      <c r="BK27" s="401"/>
      <c r="BL27" s="400">
        <v>4</v>
      </c>
      <c r="BM27" s="401"/>
      <c r="BN27" s="400">
        <v>5</v>
      </c>
      <c r="BO27" s="401"/>
      <c r="BP27" s="400">
        <v>4</v>
      </c>
      <c r="BQ27" s="401"/>
      <c r="BR27" s="400">
        <v>4</v>
      </c>
      <c r="BS27" s="401"/>
      <c r="BT27" s="400"/>
      <c r="BU27" s="401"/>
      <c r="BV27" s="337">
        <f t="shared" ref="BV27:BV30" si="11">L27+N27+P27+R27+T27+V27+X27+Z27+AB27+AD27+AF27+AH27+AJ27+AL27+AN27+AP27+AR27+AT27+AV27+AX27+AZ27+BB27+BD27+BF27+BH27+BJ27+BL27+BN27+BP27+BR27+BT27</f>
        <v>58</v>
      </c>
      <c r="BW27" s="337">
        <f t="shared" ref="BW27:BW30" si="12">M27+O27+Q27+S27+U27+W27+Y27+AA27+AC27+AE27+AG27+AI27+AK27+AM27+AO27+AQ27+AS27+AU27+AW27+AY27+BA27+BC27+BE27+BG27+BI27+BK27+BM27+BO27+BQ27+BS27+BU27</f>
        <v>0</v>
      </c>
    </row>
    <row r="28" spans="1:75" s="64" customFormat="1" ht="21.95" customHeight="1" x14ac:dyDescent="0.2">
      <c r="A28" s="385" t="s">
        <v>3210</v>
      </c>
      <c r="B28" s="386" t="s">
        <v>3211</v>
      </c>
      <c r="C28" s="392" t="s">
        <v>3191</v>
      </c>
      <c r="D28" s="387" t="s">
        <v>3212</v>
      </c>
      <c r="E28" s="388" t="s">
        <v>3213</v>
      </c>
      <c r="F28" s="389" t="s">
        <v>3181</v>
      </c>
      <c r="G28" s="389" t="s">
        <v>3182</v>
      </c>
      <c r="H28" s="390" t="s">
        <v>1290</v>
      </c>
      <c r="I28" s="391" t="s">
        <v>1290</v>
      </c>
      <c r="J28" s="353" t="s">
        <v>3183</v>
      </c>
      <c r="K28" s="355" t="s">
        <v>3186</v>
      </c>
      <c r="L28" s="400"/>
      <c r="M28" s="401"/>
      <c r="N28" s="400"/>
      <c r="O28" s="401"/>
      <c r="P28" s="400"/>
      <c r="Q28" s="401"/>
      <c r="R28" s="400"/>
      <c r="S28" s="401"/>
      <c r="T28" s="400"/>
      <c r="U28" s="401"/>
      <c r="V28" s="400"/>
      <c r="W28" s="401"/>
      <c r="X28" s="400"/>
      <c r="Y28" s="401"/>
      <c r="Z28" s="400"/>
      <c r="AA28" s="401"/>
      <c r="AB28" s="400"/>
      <c r="AC28" s="401"/>
      <c r="AD28" s="400"/>
      <c r="AE28" s="401"/>
      <c r="AF28" s="400"/>
      <c r="AG28" s="401"/>
      <c r="AH28" s="400"/>
      <c r="AI28" s="401"/>
      <c r="AJ28" s="400"/>
      <c r="AK28" s="401"/>
      <c r="AL28" s="400"/>
      <c r="AM28" s="401"/>
      <c r="AN28" s="400"/>
      <c r="AO28" s="401"/>
      <c r="AP28" s="400"/>
      <c r="AQ28" s="401"/>
      <c r="AR28" s="400"/>
      <c r="AS28" s="401"/>
      <c r="AT28" s="400"/>
      <c r="AU28" s="401"/>
      <c r="AV28" s="400"/>
      <c r="AW28" s="401"/>
      <c r="AX28" s="400"/>
      <c r="AY28" s="401"/>
      <c r="AZ28" s="400"/>
      <c r="BA28" s="401"/>
      <c r="BB28" s="400"/>
      <c r="BC28" s="401"/>
      <c r="BD28" s="400"/>
      <c r="BE28" s="401"/>
      <c r="BF28" s="400"/>
      <c r="BG28" s="401"/>
      <c r="BH28" s="400"/>
      <c r="BI28" s="401"/>
      <c r="BJ28" s="400"/>
      <c r="BK28" s="401"/>
      <c r="BL28" s="400"/>
      <c r="BM28" s="401"/>
      <c r="BN28" s="400"/>
      <c r="BO28" s="401"/>
      <c r="BP28" s="400"/>
      <c r="BQ28" s="401"/>
      <c r="BR28" s="400"/>
      <c r="BS28" s="401"/>
      <c r="BT28" s="400"/>
      <c r="BU28" s="401"/>
      <c r="BV28" s="337">
        <f t="shared" si="11"/>
        <v>0</v>
      </c>
      <c r="BW28" s="337">
        <f t="shared" si="12"/>
        <v>0</v>
      </c>
    </row>
    <row r="29" spans="1:75" s="64" customFormat="1" ht="21.95" customHeight="1" x14ac:dyDescent="0.2">
      <c r="A29" s="385" t="s">
        <v>3210</v>
      </c>
      <c r="B29" s="386" t="s">
        <v>3211</v>
      </c>
      <c r="C29" s="392" t="s">
        <v>3191</v>
      </c>
      <c r="D29" s="387" t="s">
        <v>3212</v>
      </c>
      <c r="E29" s="388" t="s">
        <v>3213</v>
      </c>
      <c r="F29" s="389" t="s">
        <v>3181</v>
      </c>
      <c r="G29" s="389" t="s">
        <v>3182</v>
      </c>
      <c r="H29" s="390" t="s">
        <v>1290</v>
      </c>
      <c r="I29" s="391" t="s">
        <v>1290</v>
      </c>
      <c r="J29" s="353" t="s">
        <v>3183</v>
      </c>
      <c r="K29" s="356" t="s">
        <v>3187</v>
      </c>
      <c r="L29" s="400"/>
      <c r="M29" s="401"/>
      <c r="N29" s="400"/>
      <c r="O29" s="401"/>
      <c r="P29" s="400"/>
      <c r="Q29" s="401"/>
      <c r="R29" s="400"/>
      <c r="S29" s="401"/>
      <c r="T29" s="400"/>
      <c r="U29" s="401"/>
      <c r="V29" s="400"/>
      <c r="W29" s="401"/>
      <c r="X29" s="400"/>
      <c r="Y29" s="401"/>
      <c r="Z29" s="400"/>
      <c r="AA29" s="401"/>
      <c r="AB29" s="400"/>
      <c r="AC29" s="401"/>
      <c r="AD29" s="400"/>
      <c r="AE29" s="401"/>
      <c r="AF29" s="400"/>
      <c r="AG29" s="401"/>
      <c r="AH29" s="400"/>
      <c r="AI29" s="401"/>
      <c r="AJ29" s="400"/>
      <c r="AK29" s="401"/>
      <c r="AL29" s="400"/>
      <c r="AM29" s="401"/>
      <c r="AN29" s="400"/>
      <c r="AO29" s="401"/>
      <c r="AP29" s="400"/>
      <c r="AQ29" s="401"/>
      <c r="AR29" s="400"/>
      <c r="AS29" s="401"/>
      <c r="AT29" s="400"/>
      <c r="AU29" s="401"/>
      <c r="AV29" s="400"/>
      <c r="AW29" s="401"/>
      <c r="AX29" s="400"/>
      <c r="AY29" s="401"/>
      <c r="AZ29" s="400"/>
      <c r="BA29" s="401"/>
      <c r="BB29" s="400"/>
      <c r="BC29" s="401"/>
      <c r="BD29" s="400"/>
      <c r="BE29" s="401"/>
      <c r="BF29" s="400"/>
      <c r="BG29" s="401"/>
      <c r="BH29" s="400"/>
      <c r="BI29" s="401"/>
      <c r="BJ29" s="400"/>
      <c r="BK29" s="401"/>
      <c r="BL29" s="400"/>
      <c r="BM29" s="401"/>
      <c r="BN29" s="400"/>
      <c r="BO29" s="401"/>
      <c r="BP29" s="400"/>
      <c r="BQ29" s="401"/>
      <c r="BR29" s="400"/>
      <c r="BS29" s="401"/>
      <c r="BT29" s="400"/>
      <c r="BU29" s="401"/>
      <c r="BV29" s="337">
        <f t="shared" si="11"/>
        <v>0</v>
      </c>
      <c r="BW29" s="337">
        <f t="shared" si="12"/>
        <v>0</v>
      </c>
    </row>
    <row r="30" spans="1:75" s="64" customFormat="1" ht="21.95" customHeight="1" thickBot="1" x14ac:dyDescent="0.25">
      <c r="A30" s="660" t="s">
        <v>3210</v>
      </c>
      <c r="B30" s="393" t="s">
        <v>3211</v>
      </c>
      <c r="C30" s="394" t="s">
        <v>3191</v>
      </c>
      <c r="D30" s="395" t="s">
        <v>3212</v>
      </c>
      <c r="E30" s="411" t="s">
        <v>3213</v>
      </c>
      <c r="F30" s="396" t="s">
        <v>3181</v>
      </c>
      <c r="G30" s="396" t="s">
        <v>3182</v>
      </c>
      <c r="H30" s="397" t="s">
        <v>1290</v>
      </c>
      <c r="I30" s="661" t="s">
        <v>1290</v>
      </c>
      <c r="J30" s="353" t="s">
        <v>3183</v>
      </c>
      <c r="K30" s="357" t="s">
        <v>60</v>
      </c>
      <c r="L30" s="402"/>
      <c r="M30" s="403"/>
      <c r="N30" s="402"/>
      <c r="O30" s="403"/>
      <c r="P30" s="402"/>
      <c r="Q30" s="403"/>
      <c r="R30" s="402"/>
      <c r="S30" s="403"/>
      <c r="T30" s="402"/>
      <c r="U30" s="403"/>
      <c r="V30" s="402"/>
      <c r="W30" s="403"/>
      <c r="X30" s="402"/>
      <c r="Y30" s="403"/>
      <c r="Z30" s="402"/>
      <c r="AA30" s="403"/>
      <c r="AB30" s="402"/>
      <c r="AC30" s="403"/>
      <c r="AD30" s="402"/>
      <c r="AE30" s="403"/>
      <c r="AF30" s="402"/>
      <c r="AG30" s="403"/>
      <c r="AH30" s="402"/>
      <c r="AI30" s="403"/>
      <c r="AJ30" s="402"/>
      <c r="AK30" s="403"/>
      <c r="AL30" s="402"/>
      <c r="AM30" s="403"/>
      <c r="AN30" s="402"/>
      <c r="AO30" s="403"/>
      <c r="AP30" s="402"/>
      <c r="AQ30" s="403"/>
      <c r="AR30" s="402"/>
      <c r="AS30" s="403"/>
      <c r="AT30" s="402"/>
      <c r="AU30" s="403"/>
      <c r="AV30" s="402"/>
      <c r="AW30" s="403"/>
      <c r="AX30" s="402"/>
      <c r="AY30" s="403"/>
      <c r="AZ30" s="402"/>
      <c r="BA30" s="403"/>
      <c r="BB30" s="402"/>
      <c r="BC30" s="403"/>
      <c r="BD30" s="402"/>
      <c r="BE30" s="403"/>
      <c r="BF30" s="402"/>
      <c r="BG30" s="403"/>
      <c r="BH30" s="402"/>
      <c r="BI30" s="403"/>
      <c r="BJ30" s="402"/>
      <c r="BK30" s="403"/>
      <c r="BL30" s="402"/>
      <c r="BM30" s="403"/>
      <c r="BN30" s="402"/>
      <c r="BO30" s="403"/>
      <c r="BP30" s="402"/>
      <c r="BQ30" s="403"/>
      <c r="BR30" s="402"/>
      <c r="BS30" s="403"/>
      <c r="BT30" s="402"/>
      <c r="BU30" s="403"/>
      <c r="BV30" s="337">
        <f t="shared" si="11"/>
        <v>0</v>
      </c>
      <c r="BW30" s="337">
        <f t="shared" si="12"/>
        <v>0</v>
      </c>
    </row>
    <row r="31" spans="1:75" s="64" customFormat="1" ht="21.95" customHeight="1" x14ac:dyDescent="0.25">
      <c r="A31" s="425" t="s">
        <v>3214</v>
      </c>
      <c r="B31" s="526" t="s">
        <v>3215</v>
      </c>
      <c r="C31" s="527">
        <v>2</v>
      </c>
      <c r="D31" s="528" t="s">
        <v>3216</v>
      </c>
      <c r="E31" s="426" t="s">
        <v>3217</v>
      </c>
      <c r="F31" s="529" t="s">
        <v>3181</v>
      </c>
      <c r="G31" s="529" t="s">
        <v>3182</v>
      </c>
      <c r="H31" s="530" t="s">
        <v>1294</v>
      </c>
      <c r="I31" s="384" t="s">
        <v>1294</v>
      </c>
      <c r="J31" s="353" t="s">
        <v>3189</v>
      </c>
      <c r="K31" s="354" t="s">
        <v>3184</v>
      </c>
      <c r="L31" s="402"/>
      <c r="M31" s="403"/>
      <c r="N31" s="402"/>
      <c r="O31" s="403"/>
      <c r="P31" s="402"/>
      <c r="Q31" s="403"/>
      <c r="R31" s="402"/>
      <c r="S31" s="403"/>
      <c r="T31" s="402"/>
      <c r="U31" s="403"/>
      <c r="V31" s="402"/>
      <c r="W31" s="403"/>
      <c r="X31" s="402"/>
      <c r="Y31" s="403"/>
      <c r="Z31" s="402"/>
      <c r="AA31" s="403"/>
      <c r="AB31" s="402"/>
      <c r="AC31" s="403"/>
      <c r="AD31" s="402"/>
      <c r="AE31" s="403"/>
      <c r="AF31" s="402"/>
      <c r="AG31" s="403"/>
      <c r="AH31" s="402"/>
      <c r="AI31" s="403"/>
      <c r="AJ31" s="402"/>
      <c r="AK31" s="403"/>
      <c r="AL31" s="402"/>
      <c r="AM31" s="403"/>
      <c r="AN31" s="402"/>
      <c r="AO31" s="403"/>
      <c r="AP31" s="402"/>
      <c r="AQ31" s="403"/>
      <c r="AR31" s="402"/>
      <c r="AS31" s="403"/>
      <c r="AT31" s="402"/>
      <c r="AU31" s="403"/>
      <c r="AV31" s="402"/>
      <c r="AW31" s="403"/>
      <c r="AX31" s="402"/>
      <c r="AY31" s="403"/>
      <c r="AZ31" s="402"/>
      <c r="BA31" s="403"/>
      <c r="BB31" s="402"/>
      <c r="BC31" s="403"/>
      <c r="BD31" s="402"/>
      <c r="BE31" s="403"/>
      <c r="BF31" s="402"/>
      <c r="BG31" s="403"/>
      <c r="BH31" s="402"/>
      <c r="BI31" s="403"/>
      <c r="BJ31" s="402"/>
      <c r="BK31" s="403"/>
      <c r="BL31" s="402"/>
      <c r="BM31" s="403"/>
      <c r="BN31" s="402"/>
      <c r="BO31" s="403"/>
      <c r="BP31" s="402"/>
      <c r="BQ31" s="403"/>
      <c r="BR31" s="402"/>
      <c r="BS31" s="403"/>
      <c r="BT31" s="402"/>
      <c r="BU31" s="403"/>
      <c r="BV31" s="337">
        <f>L31+N31+P31+R31+T31+V31+X31+Z31+AB31+AD31+AF31+AH31+AJ31+AL31+AN31+AP31+AR31+AT31+AV31+AX31+AZ31+BB31+BD31+BF31+BH31+BJ31+BL31+BN31+BP31+BR31+BT31</f>
        <v>0</v>
      </c>
      <c r="BW31" s="337">
        <f>M31+O31+Q31+S31+U31+W31+Y31+AA31+AC31+AE31+AG31+AI31+AK31+AM31+AO31+AQ31+AS31+AU31+AW31+AY31+BA31+BC31+BE31+BG31+BI31+BK31+BM31+BO31+BQ31+BS31+BU31</f>
        <v>0</v>
      </c>
    </row>
    <row r="32" spans="1:75" s="64" customFormat="1" ht="21.95" customHeight="1" x14ac:dyDescent="0.2">
      <c r="A32" s="385" t="s">
        <v>3214</v>
      </c>
      <c r="B32" s="386" t="s">
        <v>3215</v>
      </c>
      <c r="C32" s="352" t="s">
        <v>3191</v>
      </c>
      <c r="D32" s="387" t="s">
        <v>3216</v>
      </c>
      <c r="E32" s="388" t="s">
        <v>3217</v>
      </c>
      <c r="F32" s="389" t="s">
        <v>3181</v>
      </c>
      <c r="G32" s="389" t="s">
        <v>3182</v>
      </c>
      <c r="H32" s="390" t="s">
        <v>1294</v>
      </c>
      <c r="I32" s="391" t="s">
        <v>1294</v>
      </c>
      <c r="J32" s="353" t="s">
        <v>3189</v>
      </c>
      <c r="K32" s="353" t="s">
        <v>3185</v>
      </c>
      <c r="L32" s="400"/>
      <c r="M32" s="401"/>
      <c r="N32" s="400"/>
      <c r="O32" s="401"/>
      <c r="P32" s="400"/>
      <c r="Q32" s="401"/>
      <c r="R32" s="400"/>
      <c r="S32" s="401"/>
      <c r="T32" s="400"/>
      <c r="U32" s="401"/>
      <c r="V32" s="400"/>
      <c r="W32" s="401"/>
      <c r="X32" s="400"/>
      <c r="Y32" s="401"/>
      <c r="Z32" s="400"/>
      <c r="AA32" s="401"/>
      <c r="AB32" s="400"/>
      <c r="AC32" s="401"/>
      <c r="AD32" s="400"/>
      <c r="AE32" s="401"/>
      <c r="AF32" s="400"/>
      <c r="AG32" s="401"/>
      <c r="AH32" s="400"/>
      <c r="AI32" s="401"/>
      <c r="AJ32" s="400"/>
      <c r="AK32" s="401"/>
      <c r="AL32" s="400"/>
      <c r="AM32" s="401"/>
      <c r="AN32" s="400"/>
      <c r="AO32" s="401"/>
      <c r="AP32" s="400"/>
      <c r="AQ32" s="401"/>
      <c r="AR32" s="400"/>
      <c r="AS32" s="401"/>
      <c r="AT32" s="400"/>
      <c r="AU32" s="401"/>
      <c r="AV32" s="400"/>
      <c r="AW32" s="401"/>
      <c r="AX32" s="400"/>
      <c r="AY32" s="401"/>
      <c r="AZ32" s="400"/>
      <c r="BA32" s="401"/>
      <c r="BB32" s="400"/>
      <c r="BC32" s="401"/>
      <c r="BD32" s="400"/>
      <c r="BE32" s="401"/>
      <c r="BF32" s="400"/>
      <c r="BG32" s="401"/>
      <c r="BH32" s="400"/>
      <c r="BI32" s="401"/>
      <c r="BJ32" s="400"/>
      <c r="BK32" s="401"/>
      <c r="BL32" s="400"/>
      <c r="BM32" s="401"/>
      <c r="BN32" s="400"/>
      <c r="BO32" s="401"/>
      <c r="BP32" s="400"/>
      <c r="BQ32" s="401"/>
      <c r="BR32" s="400"/>
      <c r="BS32" s="401"/>
      <c r="BT32" s="400"/>
      <c r="BU32" s="401"/>
      <c r="BV32" s="337">
        <f t="shared" ref="BV32:BV35" si="13">L32+N32+P32+R32+T32+V32+X32+Z32+AB32+AD32+AF32+AH32+AJ32+AL32+AN32+AP32+AR32+AT32+AV32+AX32+AZ32+BB32+BD32+BF32+BH32+BJ32+BL32+BN32+BP32+BR32+BT32</f>
        <v>0</v>
      </c>
      <c r="BW32" s="337">
        <f t="shared" ref="BW32:BW35" si="14">M32+O32+Q32+S32+U32+W32+Y32+AA32+AC32+AE32+AG32+AI32+AK32+AM32+AO32+AQ32+AS32+AU32+AW32+AY32+BA32+BC32+BE32+BG32+BI32+BK32+BM32+BO32+BQ32+BS32+BU32</f>
        <v>0</v>
      </c>
    </row>
    <row r="33" spans="1:75" s="64" customFormat="1" ht="21.95" customHeight="1" x14ac:dyDescent="0.2">
      <c r="A33" s="385" t="s">
        <v>3214</v>
      </c>
      <c r="B33" s="386" t="s">
        <v>3215</v>
      </c>
      <c r="C33" s="392" t="s">
        <v>3191</v>
      </c>
      <c r="D33" s="387" t="s">
        <v>3216</v>
      </c>
      <c r="E33" s="388" t="s">
        <v>3217</v>
      </c>
      <c r="F33" s="389" t="s">
        <v>3181</v>
      </c>
      <c r="G33" s="389" t="s">
        <v>3182</v>
      </c>
      <c r="H33" s="390" t="s">
        <v>1294</v>
      </c>
      <c r="I33" s="391" t="s">
        <v>1294</v>
      </c>
      <c r="J33" s="353" t="s">
        <v>3189</v>
      </c>
      <c r="K33" s="355" t="s">
        <v>3186</v>
      </c>
      <c r="L33" s="400"/>
      <c r="M33" s="401"/>
      <c r="N33" s="400"/>
      <c r="O33" s="401"/>
      <c r="P33" s="400"/>
      <c r="Q33" s="401"/>
      <c r="R33" s="400"/>
      <c r="S33" s="401"/>
      <c r="T33" s="400"/>
      <c r="U33" s="401"/>
      <c r="V33" s="400"/>
      <c r="W33" s="401"/>
      <c r="X33" s="400"/>
      <c r="Y33" s="401"/>
      <c r="Z33" s="400"/>
      <c r="AA33" s="401"/>
      <c r="AB33" s="400"/>
      <c r="AC33" s="401"/>
      <c r="AD33" s="400"/>
      <c r="AE33" s="401"/>
      <c r="AF33" s="400"/>
      <c r="AG33" s="401"/>
      <c r="AH33" s="400"/>
      <c r="AI33" s="401"/>
      <c r="AJ33" s="400"/>
      <c r="AK33" s="401"/>
      <c r="AL33" s="400"/>
      <c r="AM33" s="401"/>
      <c r="AN33" s="400"/>
      <c r="AO33" s="401"/>
      <c r="AP33" s="400"/>
      <c r="AQ33" s="401"/>
      <c r="AR33" s="400"/>
      <c r="AS33" s="401"/>
      <c r="AT33" s="400"/>
      <c r="AU33" s="401"/>
      <c r="AV33" s="400"/>
      <c r="AW33" s="401"/>
      <c r="AX33" s="400"/>
      <c r="AY33" s="401"/>
      <c r="AZ33" s="400"/>
      <c r="BA33" s="401"/>
      <c r="BB33" s="400"/>
      <c r="BC33" s="401"/>
      <c r="BD33" s="400"/>
      <c r="BE33" s="401"/>
      <c r="BF33" s="400"/>
      <c r="BG33" s="401"/>
      <c r="BH33" s="400"/>
      <c r="BI33" s="401"/>
      <c r="BJ33" s="400"/>
      <c r="BK33" s="401"/>
      <c r="BL33" s="400"/>
      <c r="BM33" s="401"/>
      <c r="BN33" s="400"/>
      <c r="BO33" s="401"/>
      <c r="BP33" s="400"/>
      <c r="BQ33" s="401"/>
      <c r="BR33" s="400"/>
      <c r="BS33" s="401"/>
      <c r="BT33" s="400"/>
      <c r="BU33" s="401"/>
      <c r="BV33" s="337">
        <f t="shared" si="13"/>
        <v>0</v>
      </c>
      <c r="BW33" s="337">
        <f t="shared" si="14"/>
        <v>0</v>
      </c>
    </row>
    <row r="34" spans="1:75" s="64" customFormat="1" ht="21.95" customHeight="1" x14ac:dyDescent="0.2">
      <c r="A34" s="385" t="s">
        <v>3214</v>
      </c>
      <c r="B34" s="386" t="s">
        <v>3215</v>
      </c>
      <c r="C34" s="392" t="s">
        <v>3191</v>
      </c>
      <c r="D34" s="387" t="s">
        <v>3216</v>
      </c>
      <c r="E34" s="388" t="s">
        <v>3217</v>
      </c>
      <c r="F34" s="389" t="s">
        <v>3181</v>
      </c>
      <c r="G34" s="389" t="s">
        <v>3182</v>
      </c>
      <c r="H34" s="390" t="s">
        <v>1294</v>
      </c>
      <c r="I34" s="391" t="s">
        <v>1294</v>
      </c>
      <c r="J34" s="353" t="s">
        <v>3189</v>
      </c>
      <c r="K34" s="356" t="s">
        <v>3187</v>
      </c>
      <c r="L34" s="400"/>
      <c r="M34" s="401"/>
      <c r="N34" s="400"/>
      <c r="O34" s="401"/>
      <c r="P34" s="400"/>
      <c r="Q34" s="401"/>
      <c r="R34" s="400"/>
      <c r="S34" s="401"/>
      <c r="T34" s="400"/>
      <c r="U34" s="401"/>
      <c r="V34" s="400"/>
      <c r="W34" s="401"/>
      <c r="X34" s="400"/>
      <c r="Y34" s="401"/>
      <c r="Z34" s="400"/>
      <c r="AA34" s="401"/>
      <c r="AB34" s="400"/>
      <c r="AC34" s="401"/>
      <c r="AD34" s="400"/>
      <c r="AE34" s="401"/>
      <c r="AF34" s="400"/>
      <c r="AG34" s="401"/>
      <c r="AH34" s="400"/>
      <c r="AI34" s="401"/>
      <c r="AJ34" s="400"/>
      <c r="AK34" s="401"/>
      <c r="AL34" s="400"/>
      <c r="AM34" s="401"/>
      <c r="AN34" s="400"/>
      <c r="AO34" s="401"/>
      <c r="AP34" s="400"/>
      <c r="AQ34" s="401"/>
      <c r="AR34" s="400"/>
      <c r="AS34" s="401"/>
      <c r="AT34" s="400"/>
      <c r="AU34" s="401"/>
      <c r="AV34" s="400"/>
      <c r="AW34" s="401"/>
      <c r="AX34" s="400"/>
      <c r="AY34" s="401"/>
      <c r="AZ34" s="400"/>
      <c r="BA34" s="401"/>
      <c r="BB34" s="400"/>
      <c r="BC34" s="401"/>
      <c r="BD34" s="400"/>
      <c r="BE34" s="401"/>
      <c r="BF34" s="400"/>
      <c r="BG34" s="401"/>
      <c r="BH34" s="400"/>
      <c r="BI34" s="401"/>
      <c r="BJ34" s="400"/>
      <c r="BK34" s="401"/>
      <c r="BL34" s="400"/>
      <c r="BM34" s="401"/>
      <c r="BN34" s="400"/>
      <c r="BO34" s="401"/>
      <c r="BP34" s="400"/>
      <c r="BQ34" s="401"/>
      <c r="BR34" s="400"/>
      <c r="BS34" s="401"/>
      <c r="BT34" s="400"/>
      <c r="BU34" s="401"/>
      <c r="BV34" s="337">
        <f t="shared" si="13"/>
        <v>0</v>
      </c>
      <c r="BW34" s="337">
        <f t="shared" si="14"/>
        <v>0</v>
      </c>
    </row>
    <row r="35" spans="1:75" s="64" customFormat="1" ht="21.95" customHeight="1" thickBot="1" x14ac:dyDescent="0.25">
      <c r="A35" s="660" t="s">
        <v>3214</v>
      </c>
      <c r="B35" s="393" t="s">
        <v>3215</v>
      </c>
      <c r="C35" s="394" t="s">
        <v>3191</v>
      </c>
      <c r="D35" s="395" t="s">
        <v>3216</v>
      </c>
      <c r="E35" s="411" t="s">
        <v>3217</v>
      </c>
      <c r="F35" s="396" t="s">
        <v>3181</v>
      </c>
      <c r="G35" s="396" t="s">
        <v>3182</v>
      </c>
      <c r="H35" s="397" t="s">
        <v>1294</v>
      </c>
      <c r="I35" s="661" t="s">
        <v>1294</v>
      </c>
      <c r="J35" s="353" t="s">
        <v>3189</v>
      </c>
      <c r="K35" s="357" t="s">
        <v>60</v>
      </c>
      <c r="L35" s="402"/>
      <c r="M35" s="403"/>
      <c r="N35" s="402"/>
      <c r="O35" s="403"/>
      <c r="P35" s="402"/>
      <c r="Q35" s="403"/>
      <c r="R35" s="402"/>
      <c r="S35" s="403"/>
      <c r="T35" s="402"/>
      <c r="U35" s="403"/>
      <c r="V35" s="402"/>
      <c r="W35" s="403"/>
      <c r="X35" s="402"/>
      <c r="Y35" s="403"/>
      <c r="Z35" s="402"/>
      <c r="AA35" s="403"/>
      <c r="AB35" s="402"/>
      <c r="AC35" s="403"/>
      <c r="AD35" s="402"/>
      <c r="AE35" s="403"/>
      <c r="AF35" s="402"/>
      <c r="AG35" s="403"/>
      <c r="AH35" s="402"/>
      <c r="AI35" s="403"/>
      <c r="AJ35" s="402"/>
      <c r="AK35" s="403"/>
      <c r="AL35" s="402"/>
      <c r="AM35" s="403"/>
      <c r="AN35" s="402"/>
      <c r="AO35" s="403"/>
      <c r="AP35" s="402"/>
      <c r="AQ35" s="403"/>
      <c r="AR35" s="402"/>
      <c r="AS35" s="403"/>
      <c r="AT35" s="402"/>
      <c r="AU35" s="403"/>
      <c r="AV35" s="402"/>
      <c r="AW35" s="403"/>
      <c r="AX35" s="402"/>
      <c r="AY35" s="403"/>
      <c r="AZ35" s="402"/>
      <c r="BA35" s="403"/>
      <c r="BB35" s="402"/>
      <c r="BC35" s="403"/>
      <c r="BD35" s="402"/>
      <c r="BE35" s="403"/>
      <c r="BF35" s="402"/>
      <c r="BG35" s="403"/>
      <c r="BH35" s="402"/>
      <c r="BI35" s="403"/>
      <c r="BJ35" s="402"/>
      <c r="BK35" s="403"/>
      <c r="BL35" s="402"/>
      <c r="BM35" s="403"/>
      <c r="BN35" s="402"/>
      <c r="BO35" s="403"/>
      <c r="BP35" s="402"/>
      <c r="BQ35" s="403"/>
      <c r="BR35" s="402"/>
      <c r="BS35" s="403"/>
      <c r="BT35" s="402"/>
      <c r="BU35" s="403"/>
      <c r="BV35" s="337">
        <f t="shared" si="13"/>
        <v>0</v>
      </c>
      <c r="BW35" s="337">
        <f t="shared" si="14"/>
        <v>0</v>
      </c>
    </row>
    <row r="36" spans="1:75" s="64" customFormat="1" ht="21.95" customHeight="1" x14ac:dyDescent="0.25">
      <c r="A36" s="425" t="s">
        <v>3218</v>
      </c>
      <c r="B36" s="526" t="s">
        <v>3219</v>
      </c>
      <c r="C36" s="527">
        <v>1</v>
      </c>
      <c r="D36" s="528" t="s">
        <v>3220</v>
      </c>
      <c r="E36" s="426" t="s">
        <v>3221</v>
      </c>
      <c r="F36" s="529" t="s">
        <v>3181</v>
      </c>
      <c r="G36" s="529" t="s">
        <v>3182</v>
      </c>
      <c r="H36" s="530" t="s">
        <v>1301</v>
      </c>
      <c r="I36" s="384" t="s">
        <v>1301</v>
      </c>
      <c r="J36" s="353" t="s">
        <v>3183</v>
      </c>
      <c r="K36" s="354" t="s">
        <v>3184</v>
      </c>
      <c r="L36" s="402"/>
      <c r="M36" s="403"/>
      <c r="N36" s="402"/>
      <c r="O36" s="403"/>
      <c r="P36" s="402"/>
      <c r="Q36" s="403"/>
      <c r="R36" s="402"/>
      <c r="S36" s="403"/>
      <c r="T36" s="402"/>
      <c r="U36" s="403"/>
      <c r="V36" s="402"/>
      <c r="W36" s="403"/>
      <c r="X36" s="402"/>
      <c r="Y36" s="403"/>
      <c r="Z36" s="402"/>
      <c r="AA36" s="403"/>
      <c r="AB36" s="402"/>
      <c r="AC36" s="403"/>
      <c r="AD36" s="402"/>
      <c r="AE36" s="403"/>
      <c r="AF36" s="402"/>
      <c r="AG36" s="403"/>
      <c r="AH36" s="402"/>
      <c r="AI36" s="403"/>
      <c r="AJ36" s="402"/>
      <c r="AK36" s="403"/>
      <c r="AL36" s="402"/>
      <c r="AM36" s="403"/>
      <c r="AN36" s="402"/>
      <c r="AO36" s="403"/>
      <c r="AP36" s="402"/>
      <c r="AQ36" s="403"/>
      <c r="AR36" s="402"/>
      <c r="AS36" s="403"/>
      <c r="AT36" s="402"/>
      <c r="AU36" s="403"/>
      <c r="AV36" s="402"/>
      <c r="AW36" s="403"/>
      <c r="AX36" s="402"/>
      <c r="AY36" s="403"/>
      <c r="AZ36" s="402"/>
      <c r="BA36" s="403"/>
      <c r="BB36" s="402"/>
      <c r="BC36" s="403"/>
      <c r="BD36" s="402"/>
      <c r="BE36" s="403"/>
      <c r="BF36" s="402"/>
      <c r="BG36" s="403"/>
      <c r="BH36" s="402"/>
      <c r="BI36" s="403"/>
      <c r="BJ36" s="402"/>
      <c r="BK36" s="403"/>
      <c r="BL36" s="402"/>
      <c r="BM36" s="403"/>
      <c r="BN36" s="402"/>
      <c r="BO36" s="403"/>
      <c r="BP36" s="402"/>
      <c r="BQ36" s="403"/>
      <c r="BR36" s="402"/>
      <c r="BS36" s="403"/>
      <c r="BT36" s="402"/>
      <c r="BU36" s="403"/>
      <c r="BV36" s="337">
        <f>L36+N36+P36+R36+T36+V36+X36+Z36+AB36+AD36+AF36+AH36+AJ36+AL36+AN36+AP36+AR36+AT36+AV36+AX36+AZ36+BB36+BD36+BF36+BH36+BJ36+BL36+BN36+BP36+BR36+BT36</f>
        <v>0</v>
      </c>
      <c r="BW36" s="337">
        <f>M36+O36+Q36+S36+U36+W36+Y36+AA36+AC36+AE36+AG36+AI36+AK36+AM36+AO36+AQ36+AS36+AU36+AW36+AY36+BA36+BC36+BE36+BG36+BI36+BK36+BM36+BO36+BQ36+BS36+BU36</f>
        <v>0</v>
      </c>
    </row>
    <row r="37" spans="1:75" s="64" customFormat="1" ht="21.95" customHeight="1" x14ac:dyDescent="0.2">
      <c r="A37" s="385" t="s">
        <v>3218</v>
      </c>
      <c r="B37" s="386" t="s">
        <v>3219</v>
      </c>
      <c r="C37" s="352" t="s">
        <v>3191</v>
      </c>
      <c r="D37" s="387" t="s">
        <v>3220</v>
      </c>
      <c r="E37" s="388" t="s">
        <v>3221</v>
      </c>
      <c r="F37" s="389" t="s">
        <v>3181</v>
      </c>
      <c r="G37" s="389" t="s">
        <v>3182</v>
      </c>
      <c r="H37" s="390" t="s">
        <v>1301</v>
      </c>
      <c r="I37" s="391" t="s">
        <v>1301</v>
      </c>
      <c r="J37" s="353" t="s">
        <v>3183</v>
      </c>
      <c r="K37" s="353" t="s">
        <v>3185</v>
      </c>
      <c r="L37" s="400"/>
      <c r="M37" s="401"/>
      <c r="N37" s="400"/>
      <c r="O37" s="401"/>
      <c r="P37" s="400"/>
      <c r="Q37" s="401"/>
      <c r="R37" s="400"/>
      <c r="S37" s="401"/>
      <c r="T37" s="400"/>
      <c r="U37" s="401"/>
      <c r="V37" s="400"/>
      <c r="W37" s="401"/>
      <c r="X37" s="400"/>
      <c r="Y37" s="401"/>
      <c r="Z37" s="400"/>
      <c r="AA37" s="401"/>
      <c r="AB37" s="400"/>
      <c r="AC37" s="401"/>
      <c r="AD37" s="400"/>
      <c r="AE37" s="401"/>
      <c r="AF37" s="400"/>
      <c r="AG37" s="401"/>
      <c r="AH37" s="400"/>
      <c r="AI37" s="401"/>
      <c r="AJ37" s="400"/>
      <c r="AK37" s="401"/>
      <c r="AL37" s="400"/>
      <c r="AM37" s="401"/>
      <c r="AN37" s="400"/>
      <c r="AO37" s="401"/>
      <c r="AP37" s="400"/>
      <c r="AQ37" s="401"/>
      <c r="AR37" s="400"/>
      <c r="AS37" s="401"/>
      <c r="AT37" s="400"/>
      <c r="AU37" s="401"/>
      <c r="AV37" s="400"/>
      <c r="AW37" s="401"/>
      <c r="AX37" s="400"/>
      <c r="AY37" s="401"/>
      <c r="AZ37" s="400"/>
      <c r="BA37" s="401"/>
      <c r="BB37" s="400"/>
      <c r="BC37" s="401"/>
      <c r="BD37" s="400"/>
      <c r="BE37" s="401"/>
      <c r="BF37" s="400"/>
      <c r="BG37" s="401"/>
      <c r="BH37" s="400"/>
      <c r="BI37" s="401"/>
      <c r="BJ37" s="400"/>
      <c r="BK37" s="401"/>
      <c r="BL37" s="400"/>
      <c r="BM37" s="401"/>
      <c r="BN37" s="400"/>
      <c r="BO37" s="401"/>
      <c r="BP37" s="400"/>
      <c r="BQ37" s="401"/>
      <c r="BR37" s="400"/>
      <c r="BS37" s="401"/>
      <c r="BT37" s="400"/>
      <c r="BU37" s="401"/>
      <c r="BV37" s="337">
        <f t="shared" ref="BV37:BV40" si="15">L37+N37+P37+R37+T37+V37+X37+Z37+AB37+AD37+AF37+AH37+AJ37+AL37+AN37+AP37+AR37+AT37+AV37+AX37+AZ37+BB37+BD37+BF37+BH37+BJ37+BL37+BN37+BP37+BR37+BT37</f>
        <v>0</v>
      </c>
      <c r="BW37" s="337">
        <f t="shared" ref="BW37:BW40" si="16">M37+O37+Q37+S37+U37+W37+Y37+AA37+AC37+AE37+AG37+AI37+AK37+AM37+AO37+AQ37+AS37+AU37+AW37+AY37+BA37+BC37+BE37+BG37+BI37+BK37+BM37+BO37+BQ37+BS37+BU37</f>
        <v>0</v>
      </c>
    </row>
    <row r="38" spans="1:75" s="64" customFormat="1" ht="21.95" customHeight="1" x14ac:dyDescent="0.2">
      <c r="A38" s="385" t="s">
        <v>3218</v>
      </c>
      <c r="B38" s="386" t="s">
        <v>3219</v>
      </c>
      <c r="C38" s="392" t="s">
        <v>3191</v>
      </c>
      <c r="D38" s="387" t="s">
        <v>3220</v>
      </c>
      <c r="E38" s="388" t="s">
        <v>3221</v>
      </c>
      <c r="F38" s="389" t="s">
        <v>3181</v>
      </c>
      <c r="G38" s="389" t="s">
        <v>3182</v>
      </c>
      <c r="H38" s="390" t="s">
        <v>1301</v>
      </c>
      <c r="I38" s="391" t="s">
        <v>1301</v>
      </c>
      <c r="J38" s="353" t="s">
        <v>3183</v>
      </c>
      <c r="K38" s="355" t="s">
        <v>3186</v>
      </c>
      <c r="L38" s="400"/>
      <c r="M38" s="401"/>
      <c r="N38" s="400"/>
      <c r="O38" s="401"/>
      <c r="P38" s="400"/>
      <c r="Q38" s="401"/>
      <c r="R38" s="400"/>
      <c r="S38" s="401"/>
      <c r="T38" s="400"/>
      <c r="U38" s="401"/>
      <c r="V38" s="400"/>
      <c r="W38" s="401"/>
      <c r="X38" s="400"/>
      <c r="Y38" s="401"/>
      <c r="Z38" s="400"/>
      <c r="AA38" s="401"/>
      <c r="AB38" s="400"/>
      <c r="AC38" s="401"/>
      <c r="AD38" s="400"/>
      <c r="AE38" s="401"/>
      <c r="AF38" s="400"/>
      <c r="AG38" s="401"/>
      <c r="AH38" s="400"/>
      <c r="AI38" s="401"/>
      <c r="AJ38" s="400"/>
      <c r="AK38" s="401"/>
      <c r="AL38" s="400"/>
      <c r="AM38" s="401"/>
      <c r="AN38" s="400"/>
      <c r="AO38" s="401"/>
      <c r="AP38" s="400"/>
      <c r="AQ38" s="401"/>
      <c r="AR38" s="400"/>
      <c r="AS38" s="401"/>
      <c r="AT38" s="400"/>
      <c r="AU38" s="401"/>
      <c r="AV38" s="400"/>
      <c r="AW38" s="401"/>
      <c r="AX38" s="400"/>
      <c r="AY38" s="401"/>
      <c r="AZ38" s="400"/>
      <c r="BA38" s="401"/>
      <c r="BB38" s="400"/>
      <c r="BC38" s="401"/>
      <c r="BD38" s="400"/>
      <c r="BE38" s="401"/>
      <c r="BF38" s="400"/>
      <c r="BG38" s="401"/>
      <c r="BH38" s="400"/>
      <c r="BI38" s="401"/>
      <c r="BJ38" s="400"/>
      <c r="BK38" s="401"/>
      <c r="BL38" s="400"/>
      <c r="BM38" s="401"/>
      <c r="BN38" s="400"/>
      <c r="BO38" s="401"/>
      <c r="BP38" s="400"/>
      <c r="BQ38" s="401"/>
      <c r="BR38" s="400"/>
      <c r="BS38" s="401"/>
      <c r="BT38" s="400"/>
      <c r="BU38" s="401"/>
      <c r="BV38" s="337">
        <f t="shared" si="15"/>
        <v>0</v>
      </c>
      <c r="BW38" s="337">
        <f t="shared" si="16"/>
        <v>0</v>
      </c>
    </row>
    <row r="39" spans="1:75" s="64" customFormat="1" ht="21.95" customHeight="1" x14ac:dyDescent="0.2">
      <c r="A39" s="385" t="s">
        <v>3218</v>
      </c>
      <c r="B39" s="386" t="s">
        <v>3219</v>
      </c>
      <c r="C39" s="392" t="s">
        <v>3191</v>
      </c>
      <c r="D39" s="387" t="s">
        <v>3220</v>
      </c>
      <c r="E39" s="388" t="s">
        <v>3221</v>
      </c>
      <c r="F39" s="389" t="s">
        <v>3181</v>
      </c>
      <c r="G39" s="389" t="s">
        <v>3182</v>
      </c>
      <c r="H39" s="390" t="s">
        <v>1301</v>
      </c>
      <c r="I39" s="391" t="s">
        <v>1301</v>
      </c>
      <c r="J39" s="353" t="s">
        <v>3183</v>
      </c>
      <c r="K39" s="356" t="s">
        <v>3187</v>
      </c>
      <c r="L39" s="400"/>
      <c r="M39" s="401"/>
      <c r="N39" s="400"/>
      <c r="O39" s="401"/>
      <c r="P39" s="400"/>
      <c r="Q39" s="401"/>
      <c r="R39" s="400"/>
      <c r="S39" s="401"/>
      <c r="T39" s="400"/>
      <c r="U39" s="401"/>
      <c r="V39" s="400"/>
      <c r="W39" s="401"/>
      <c r="X39" s="400"/>
      <c r="Y39" s="401"/>
      <c r="Z39" s="400"/>
      <c r="AA39" s="401"/>
      <c r="AB39" s="400"/>
      <c r="AC39" s="401"/>
      <c r="AD39" s="400"/>
      <c r="AE39" s="401"/>
      <c r="AF39" s="400"/>
      <c r="AG39" s="401"/>
      <c r="AH39" s="400"/>
      <c r="AI39" s="401"/>
      <c r="AJ39" s="400"/>
      <c r="AK39" s="401"/>
      <c r="AL39" s="400"/>
      <c r="AM39" s="401"/>
      <c r="AN39" s="400"/>
      <c r="AO39" s="401"/>
      <c r="AP39" s="400"/>
      <c r="AQ39" s="401"/>
      <c r="AR39" s="400"/>
      <c r="AS39" s="401"/>
      <c r="AT39" s="400"/>
      <c r="AU39" s="401"/>
      <c r="AV39" s="400"/>
      <c r="AW39" s="401"/>
      <c r="AX39" s="400"/>
      <c r="AY39" s="401"/>
      <c r="AZ39" s="400"/>
      <c r="BA39" s="401"/>
      <c r="BB39" s="400"/>
      <c r="BC39" s="401"/>
      <c r="BD39" s="400"/>
      <c r="BE39" s="401"/>
      <c r="BF39" s="400"/>
      <c r="BG39" s="401"/>
      <c r="BH39" s="400"/>
      <c r="BI39" s="401"/>
      <c r="BJ39" s="400"/>
      <c r="BK39" s="401"/>
      <c r="BL39" s="400"/>
      <c r="BM39" s="401"/>
      <c r="BN39" s="400"/>
      <c r="BO39" s="401"/>
      <c r="BP39" s="400"/>
      <c r="BQ39" s="401"/>
      <c r="BR39" s="400"/>
      <c r="BS39" s="401"/>
      <c r="BT39" s="400"/>
      <c r="BU39" s="401"/>
      <c r="BV39" s="337">
        <f t="shared" si="15"/>
        <v>0</v>
      </c>
      <c r="BW39" s="337">
        <f t="shared" si="16"/>
        <v>0</v>
      </c>
    </row>
    <row r="40" spans="1:75" s="64" customFormat="1" ht="21.95" customHeight="1" thickBot="1" x14ac:dyDescent="0.25">
      <c r="A40" s="660" t="s">
        <v>3218</v>
      </c>
      <c r="B40" s="393" t="s">
        <v>3219</v>
      </c>
      <c r="C40" s="394" t="s">
        <v>3191</v>
      </c>
      <c r="D40" s="395" t="s">
        <v>3220</v>
      </c>
      <c r="E40" s="411" t="s">
        <v>3221</v>
      </c>
      <c r="F40" s="396" t="s">
        <v>3181</v>
      </c>
      <c r="G40" s="396" t="s">
        <v>3182</v>
      </c>
      <c r="H40" s="397" t="s">
        <v>1301</v>
      </c>
      <c r="I40" s="661" t="s">
        <v>1301</v>
      </c>
      <c r="J40" s="353" t="s">
        <v>3183</v>
      </c>
      <c r="K40" s="357" t="s">
        <v>60</v>
      </c>
      <c r="L40" s="402"/>
      <c r="M40" s="403"/>
      <c r="N40" s="402"/>
      <c r="O40" s="403"/>
      <c r="P40" s="402"/>
      <c r="Q40" s="403"/>
      <c r="R40" s="402"/>
      <c r="S40" s="403"/>
      <c r="T40" s="402"/>
      <c r="U40" s="403"/>
      <c r="V40" s="402"/>
      <c r="W40" s="403"/>
      <c r="X40" s="402"/>
      <c r="Y40" s="403"/>
      <c r="Z40" s="402"/>
      <c r="AA40" s="403"/>
      <c r="AB40" s="402"/>
      <c r="AC40" s="403"/>
      <c r="AD40" s="402"/>
      <c r="AE40" s="403"/>
      <c r="AF40" s="402"/>
      <c r="AG40" s="403"/>
      <c r="AH40" s="402"/>
      <c r="AI40" s="403"/>
      <c r="AJ40" s="402"/>
      <c r="AK40" s="403"/>
      <c r="AL40" s="402"/>
      <c r="AM40" s="403"/>
      <c r="AN40" s="402"/>
      <c r="AO40" s="403"/>
      <c r="AP40" s="402"/>
      <c r="AQ40" s="403"/>
      <c r="AR40" s="402"/>
      <c r="AS40" s="403"/>
      <c r="AT40" s="402"/>
      <c r="AU40" s="403"/>
      <c r="AV40" s="402"/>
      <c r="AW40" s="403"/>
      <c r="AX40" s="402"/>
      <c r="AY40" s="403"/>
      <c r="AZ40" s="402"/>
      <c r="BA40" s="403"/>
      <c r="BB40" s="402"/>
      <c r="BC40" s="403"/>
      <c r="BD40" s="402"/>
      <c r="BE40" s="403"/>
      <c r="BF40" s="402"/>
      <c r="BG40" s="403"/>
      <c r="BH40" s="402"/>
      <c r="BI40" s="403"/>
      <c r="BJ40" s="402"/>
      <c r="BK40" s="403"/>
      <c r="BL40" s="402"/>
      <c r="BM40" s="403"/>
      <c r="BN40" s="402"/>
      <c r="BO40" s="403"/>
      <c r="BP40" s="402"/>
      <c r="BQ40" s="403"/>
      <c r="BR40" s="402"/>
      <c r="BS40" s="403"/>
      <c r="BT40" s="402"/>
      <c r="BU40" s="403"/>
      <c r="BV40" s="337">
        <f t="shared" si="15"/>
        <v>0</v>
      </c>
      <c r="BW40" s="337">
        <f t="shared" si="16"/>
        <v>0</v>
      </c>
    </row>
    <row r="41" spans="1:75" s="64" customFormat="1" ht="21.95" customHeight="1" x14ac:dyDescent="0.25">
      <c r="A41" s="425" t="s">
        <v>3222</v>
      </c>
      <c r="B41" s="526" t="s">
        <v>3223</v>
      </c>
      <c r="C41" s="527">
        <v>1</v>
      </c>
      <c r="D41" s="528" t="s">
        <v>3224</v>
      </c>
      <c r="E41" s="426" t="s">
        <v>3225</v>
      </c>
      <c r="F41" s="529" t="s">
        <v>3181</v>
      </c>
      <c r="G41" s="529" t="s">
        <v>3182</v>
      </c>
      <c r="H41" s="530" t="s">
        <v>1304</v>
      </c>
      <c r="I41" s="384" t="s">
        <v>1304</v>
      </c>
      <c r="J41" s="353" t="s">
        <v>3183</v>
      </c>
      <c r="K41" s="354" t="s">
        <v>3184</v>
      </c>
      <c r="L41" s="402"/>
      <c r="M41" s="403"/>
      <c r="N41" s="402"/>
      <c r="O41" s="403"/>
      <c r="P41" s="402"/>
      <c r="Q41" s="403"/>
      <c r="R41" s="402"/>
      <c r="S41" s="403"/>
      <c r="T41" s="402"/>
      <c r="U41" s="403"/>
      <c r="V41" s="402"/>
      <c r="W41" s="403"/>
      <c r="X41" s="402"/>
      <c r="Y41" s="403"/>
      <c r="Z41" s="402"/>
      <c r="AA41" s="403"/>
      <c r="AB41" s="402"/>
      <c r="AC41" s="403"/>
      <c r="AD41" s="402"/>
      <c r="AE41" s="403"/>
      <c r="AF41" s="402"/>
      <c r="AG41" s="403"/>
      <c r="AH41" s="402"/>
      <c r="AI41" s="403"/>
      <c r="AJ41" s="402"/>
      <c r="AK41" s="403"/>
      <c r="AL41" s="402"/>
      <c r="AM41" s="403"/>
      <c r="AN41" s="402"/>
      <c r="AO41" s="403"/>
      <c r="AP41" s="402"/>
      <c r="AQ41" s="403"/>
      <c r="AR41" s="402"/>
      <c r="AS41" s="403"/>
      <c r="AT41" s="402"/>
      <c r="AU41" s="403"/>
      <c r="AV41" s="402"/>
      <c r="AW41" s="403"/>
      <c r="AX41" s="402"/>
      <c r="AY41" s="403"/>
      <c r="AZ41" s="402"/>
      <c r="BA41" s="403"/>
      <c r="BB41" s="402"/>
      <c r="BC41" s="403"/>
      <c r="BD41" s="402"/>
      <c r="BE41" s="403"/>
      <c r="BF41" s="402"/>
      <c r="BG41" s="403"/>
      <c r="BH41" s="402"/>
      <c r="BI41" s="403"/>
      <c r="BJ41" s="402"/>
      <c r="BK41" s="403"/>
      <c r="BL41" s="402"/>
      <c r="BM41" s="403"/>
      <c r="BN41" s="402"/>
      <c r="BO41" s="403"/>
      <c r="BP41" s="402"/>
      <c r="BQ41" s="403"/>
      <c r="BR41" s="402"/>
      <c r="BS41" s="403"/>
      <c r="BT41" s="402"/>
      <c r="BU41" s="403"/>
      <c r="BV41" s="337">
        <f>L41+N41+P41+R41+T41+V41+X41+Z41+AB41+AD41+AF41+AH41+AJ41+AL41+AN41+AP41+AR41+AT41+AV41+AX41+AZ41+BB41+BD41+BF41+BH41+BJ41+BL41+BN41+BP41+BR41+BT41</f>
        <v>0</v>
      </c>
      <c r="BW41" s="337">
        <f>M41+O41+Q41+S41+U41+W41+Y41+AA41+AC41+AE41+AG41+AI41+AK41+AM41+AO41+AQ41+AS41+AU41+AW41+AY41+BA41+BC41+BE41+BG41+BI41+BK41+BM41+BO41+BQ41+BS41+BU41</f>
        <v>0</v>
      </c>
    </row>
    <row r="42" spans="1:75" s="64" customFormat="1" ht="21.95" customHeight="1" x14ac:dyDescent="0.2">
      <c r="A42" s="385" t="s">
        <v>3222</v>
      </c>
      <c r="B42" s="386" t="s">
        <v>3223</v>
      </c>
      <c r="C42" s="352" t="s">
        <v>3191</v>
      </c>
      <c r="D42" s="387" t="s">
        <v>3224</v>
      </c>
      <c r="E42" s="388" t="s">
        <v>3225</v>
      </c>
      <c r="F42" s="389" t="s">
        <v>3181</v>
      </c>
      <c r="G42" s="389" t="s">
        <v>3182</v>
      </c>
      <c r="H42" s="390" t="s">
        <v>1304</v>
      </c>
      <c r="I42" s="391" t="s">
        <v>1304</v>
      </c>
      <c r="J42" s="353" t="s">
        <v>3183</v>
      </c>
      <c r="K42" s="353" t="s">
        <v>3185</v>
      </c>
      <c r="L42" s="400"/>
      <c r="M42" s="401"/>
      <c r="N42" s="400"/>
      <c r="O42" s="401"/>
      <c r="P42" s="400"/>
      <c r="Q42" s="401"/>
      <c r="R42" s="400"/>
      <c r="S42" s="401"/>
      <c r="T42" s="400"/>
      <c r="U42" s="401"/>
      <c r="V42" s="400">
        <v>1</v>
      </c>
      <c r="W42" s="401"/>
      <c r="X42" s="400">
        <v>1</v>
      </c>
      <c r="Y42" s="401"/>
      <c r="Z42" s="400">
        <v>1</v>
      </c>
      <c r="AA42" s="401"/>
      <c r="AB42" s="400">
        <v>1</v>
      </c>
      <c r="AC42" s="401"/>
      <c r="AD42" s="400"/>
      <c r="AE42" s="401"/>
      <c r="AF42" s="400"/>
      <c r="AG42" s="401"/>
      <c r="AH42" s="400"/>
      <c r="AI42" s="401"/>
      <c r="AJ42" s="400">
        <v>1</v>
      </c>
      <c r="AK42" s="401"/>
      <c r="AL42" s="400">
        <v>1</v>
      </c>
      <c r="AM42" s="401"/>
      <c r="AN42" s="400">
        <v>1</v>
      </c>
      <c r="AO42" s="401"/>
      <c r="AP42" s="400">
        <v>1</v>
      </c>
      <c r="AQ42" s="401"/>
      <c r="AR42" s="400"/>
      <c r="AS42" s="401"/>
      <c r="AT42" s="400"/>
      <c r="AU42" s="401"/>
      <c r="AV42" s="400"/>
      <c r="AW42" s="401"/>
      <c r="AX42" s="400">
        <v>1</v>
      </c>
      <c r="AY42" s="401"/>
      <c r="AZ42" s="400"/>
      <c r="BA42" s="401"/>
      <c r="BB42" s="400">
        <v>1</v>
      </c>
      <c r="BC42" s="401"/>
      <c r="BD42" s="400">
        <v>1</v>
      </c>
      <c r="BE42" s="401"/>
      <c r="BF42" s="400"/>
      <c r="BG42" s="401"/>
      <c r="BH42" s="400"/>
      <c r="BI42" s="401"/>
      <c r="BJ42" s="400"/>
      <c r="BK42" s="401"/>
      <c r="BL42" s="400">
        <v>1</v>
      </c>
      <c r="BM42" s="401"/>
      <c r="BN42" s="400">
        <v>1</v>
      </c>
      <c r="BO42" s="401"/>
      <c r="BP42" s="400">
        <v>1</v>
      </c>
      <c r="BQ42" s="401"/>
      <c r="BR42" s="400">
        <v>1</v>
      </c>
      <c r="BS42" s="401"/>
      <c r="BT42" s="400"/>
      <c r="BU42" s="401"/>
      <c r="BV42" s="337">
        <f t="shared" ref="BV42:BV45" si="17">L42+N42+P42+R42+T42+V42+X42+Z42+AB42+AD42+AF42+AH42+AJ42+AL42+AN42+AP42+AR42+AT42+AV42+AX42+AZ42+BB42+BD42+BF42+BH42+BJ42+BL42+BN42+BP42+BR42+BT42</f>
        <v>15</v>
      </c>
      <c r="BW42" s="337">
        <f t="shared" ref="BW42:BW45" si="18">M42+O42+Q42+S42+U42+W42+Y42+AA42+AC42+AE42+AG42+AI42+AK42+AM42+AO42+AQ42+AS42+AU42+AW42+AY42+BA42+BC42+BE42+BG42+BI42+BK42+BM42+BO42+BQ42+BS42+BU42</f>
        <v>0</v>
      </c>
    </row>
    <row r="43" spans="1:75" s="64" customFormat="1" ht="21.95" customHeight="1" x14ac:dyDescent="0.2">
      <c r="A43" s="385" t="s">
        <v>3222</v>
      </c>
      <c r="B43" s="386" t="s">
        <v>3223</v>
      </c>
      <c r="C43" s="392" t="s">
        <v>3191</v>
      </c>
      <c r="D43" s="387" t="s">
        <v>3224</v>
      </c>
      <c r="E43" s="388" t="s">
        <v>3225</v>
      </c>
      <c r="F43" s="389" t="s">
        <v>3181</v>
      </c>
      <c r="G43" s="389" t="s">
        <v>3182</v>
      </c>
      <c r="H43" s="390" t="s">
        <v>1304</v>
      </c>
      <c r="I43" s="391" t="s">
        <v>1304</v>
      </c>
      <c r="J43" s="353" t="s">
        <v>3183</v>
      </c>
      <c r="K43" s="355" t="s">
        <v>3186</v>
      </c>
      <c r="L43" s="400"/>
      <c r="M43" s="401"/>
      <c r="N43" s="400"/>
      <c r="O43" s="401"/>
      <c r="P43" s="400"/>
      <c r="Q43" s="401"/>
      <c r="R43" s="400"/>
      <c r="S43" s="401"/>
      <c r="T43" s="400"/>
      <c r="U43" s="401"/>
      <c r="V43" s="400"/>
      <c r="W43" s="401"/>
      <c r="X43" s="400"/>
      <c r="Y43" s="401"/>
      <c r="Z43" s="400"/>
      <c r="AA43" s="401"/>
      <c r="AB43" s="400"/>
      <c r="AC43" s="401"/>
      <c r="AD43" s="400"/>
      <c r="AE43" s="401"/>
      <c r="AF43" s="400"/>
      <c r="AG43" s="401"/>
      <c r="AH43" s="400"/>
      <c r="AI43" s="401"/>
      <c r="AJ43" s="400"/>
      <c r="AK43" s="401"/>
      <c r="AL43" s="400"/>
      <c r="AM43" s="401"/>
      <c r="AN43" s="400"/>
      <c r="AO43" s="401"/>
      <c r="AP43" s="400"/>
      <c r="AQ43" s="401"/>
      <c r="AR43" s="400"/>
      <c r="AS43" s="401"/>
      <c r="AT43" s="400"/>
      <c r="AU43" s="401"/>
      <c r="AV43" s="400"/>
      <c r="AW43" s="401"/>
      <c r="AX43" s="400"/>
      <c r="AY43" s="401"/>
      <c r="AZ43" s="400"/>
      <c r="BA43" s="401"/>
      <c r="BB43" s="400"/>
      <c r="BC43" s="401"/>
      <c r="BD43" s="400"/>
      <c r="BE43" s="401"/>
      <c r="BF43" s="400"/>
      <c r="BG43" s="401"/>
      <c r="BH43" s="400"/>
      <c r="BI43" s="401"/>
      <c r="BJ43" s="400"/>
      <c r="BK43" s="401"/>
      <c r="BL43" s="400"/>
      <c r="BM43" s="401"/>
      <c r="BN43" s="400"/>
      <c r="BO43" s="401"/>
      <c r="BP43" s="400"/>
      <c r="BQ43" s="401"/>
      <c r="BR43" s="400"/>
      <c r="BS43" s="401"/>
      <c r="BT43" s="400"/>
      <c r="BU43" s="401"/>
      <c r="BV43" s="337">
        <f t="shared" si="17"/>
        <v>0</v>
      </c>
      <c r="BW43" s="337">
        <f t="shared" si="18"/>
        <v>0</v>
      </c>
    </row>
    <row r="44" spans="1:75" s="64" customFormat="1" ht="21.95" customHeight="1" x14ac:dyDescent="0.2">
      <c r="A44" s="385" t="s">
        <v>3222</v>
      </c>
      <c r="B44" s="386" t="s">
        <v>3223</v>
      </c>
      <c r="C44" s="392" t="s">
        <v>3191</v>
      </c>
      <c r="D44" s="387" t="s">
        <v>3224</v>
      </c>
      <c r="E44" s="388" t="s">
        <v>3225</v>
      </c>
      <c r="F44" s="389" t="s">
        <v>3181</v>
      </c>
      <c r="G44" s="389" t="s">
        <v>3182</v>
      </c>
      <c r="H44" s="390" t="s">
        <v>1304</v>
      </c>
      <c r="I44" s="391" t="s">
        <v>1304</v>
      </c>
      <c r="J44" s="353" t="s">
        <v>3183</v>
      </c>
      <c r="K44" s="356" t="s">
        <v>3187</v>
      </c>
      <c r="L44" s="400"/>
      <c r="M44" s="401"/>
      <c r="N44" s="400"/>
      <c r="O44" s="401"/>
      <c r="P44" s="400"/>
      <c r="Q44" s="401"/>
      <c r="R44" s="400"/>
      <c r="S44" s="401"/>
      <c r="T44" s="400"/>
      <c r="U44" s="401"/>
      <c r="V44" s="400"/>
      <c r="W44" s="401"/>
      <c r="X44" s="400"/>
      <c r="Y44" s="401"/>
      <c r="Z44" s="400"/>
      <c r="AA44" s="401"/>
      <c r="AB44" s="400"/>
      <c r="AC44" s="401"/>
      <c r="AD44" s="400"/>
      <c r="AE44" s="401"/>
      <c r="AF44" s="400"/>
      <c r="AG44" s="401"/>
      <c r="AH44" s="400"/>
      <c r="AI44" s="401"/>
      <c r="AJ44" s="400"/>
      <c r="AK44" s="401"/>
      <c r="AL44" s="400"/>
      <c r="AM44" s="401"/>
      <c r="AN44" s="400"/>
      <c r="AO44" s="401"/>
      <c r="AP44" s="400"/>
      <c r="AQ44" s="401"/>
      <c r="AR44" s="400"/>
      <c r="AS44" s="401"/>
      <c r="AT44" s="400"/>
      <c r="AU44" s="401"/>
      <c r="AV44" s="400"/>
      <c r="AW44" s="401"/>
      <c r="AX44" s="400"/>
      <c r="AY44" s="401"/>
      <c r="AZ44" s="400"/>
      <c r="BA44" s="401"/>
      <c r="BB44" s="400"/>
      <c r="BC44" s="401"/>
      <c r="BD44" s="400"/>
      <c r="BE44" s="401"/>
      <c r="BF44" s="400"/>
      <c r="BG44" s="401"/>
      <c r="BH44" s="400"/>
      <c r="BI44" s="401"/>
      <c r="BJ44" s="400"/>
      <c r="BK44" s="401"/>
      <c r="BL44" s="400"/>
      <c r="BM44" s="401"/>
      <c r="BN44" s="400"/>
      <c r="BO44" s="401"/>
      <c r="BP44" s="400"/>
      <c r="BQ44" s="401"/>
      <c r="BR44" s="400"/>
      <c r="BS44" s="401"/>
      <c r="BT44" s="400"/>
      <c r="BU44" s="401"/>
      <c r="BV44" s="337">
        <f t="shared" si="17"/>
        <v>0</v>
      </c>
      <c r="BW44" s="337">
        <f t="shared" si="18"/>
        <v>0</v>
      </c>
    </row>
    <row r="45" spans="1:75" s="64" customFormat="1" ht="21.95" customHeight="1" thickBot="1" x14ac:dyDescent="0.25">
      <c r="A45" s="660" t="s">
        <v>3222</v>
      </c>
      <c r="B45" s="393" t="s">
        <v>3223</v>
      </c>
      <c r="C45" s="394" t="s">
        <v>3191</v>
      </c>
      <c r="D45" s="395" t="s">
        <v>3224</v>
      </c>
      <c r="E45" s="411" t="s">
        <v>3225</v>
      </c>
      <c r="F45" s="396" t="s">
        <v>3181</v>
      </c>
      <c r="G45" s="396" t="s">
        <v>3182</v>
      </c>
      <c r="H45" s="397" t="s">
        <v>1304</v>
      </c>
      <c r="I45" s="661" t="s">
        <v>1304</v>
      </c>
      <c r="J45" s="353" t="s">
        <v>3183</v>
      </c>
      <c r="K45" s="357" t="s">
        <v>60</v>
      </c>
      <c r="L45" s="402"/>
      <c r="M45" s="403"/>
      <c r="N45" s="402"/>
      <c r="O45" s="403"/>
      <c r="P45" s="402"/>
      <c r="Q45" s="403"/>
      <c r="R45" s="402"/>
      <c r="S45" s="403"/>
      <c r="T45" s="402"/>
      <c r="U45" s="403"/>
      <c r="V45" s="402"/>
      <c r="W45" s="403"/>
      <c r="X45" s="402"/>
      <c r="Y45" s="403"/>
      <c r="Z45" s="402"/>
      <c r="AA45" s="403"/>
      <c r="AB45" s="402"/>
      <c r="AC45" s="403"/>
      <c r="AD45" s="402"/>
      <c r="AE45" s="403"/>
      <c r="AF45" s="402"/>
      <c r="AG45" s="403"/>
      <c r="AH45" s="402"/>
      <c r="AI45" s="403"/>
      <c r="AJ45" s="402"/>
      <c r="AK45" s="403"/>
      <c r="AL45" s="402"/>
      <c r="AM45" s="403"/>
      <c r="AN45" s="402"/>
      <c r="AO45" s="403"/>
      <c r="AP45" s="402"/>
      <c r="AQ45" s="403"/>
      <c r="AR45" s="402"/>
      <c r="AS45" s="403"/>
      <c r="AT45" s="402"/>
      <c r="AU45" s="403"/>
      <c r="AV45" s="402"/>
      <c r="AW45" s="403"/>
      <c r="AX45" s="402"/>
      <c r="AY45" s="403"/>
      <c r="AZ45" s="402"/>
      <c r="BA45" s="403"/>
      <c r="BB45" s="402"/>
      <c r="BC45" s="403"/>
      <c r="BD45" s="402"/>
      <c r="BE45" s="403"/>
      <c r="BF45" s="402"/>
      <c r="BG45" s="403"/>
      <c r="BH45" s="402"/>
      <c r="BI45" s="403"/>
      <c r="BJ45" s="402"/>
      <c r="BK45" s="403"/>
      <c r="BL45" s="402"/>
      <c r="BM45" s="403"/>
      <c r="BN45" s="402"/>
      <c r="BO45" s="403"/>
      <c r="BP45" s="402"/>
      <c r="BQ45" s="403"/>
      <c r="BR45" s="402"/>
      <c r="BS45" s="403"/>
      <c r="BT45" s="402"/>
      <c r="BU45" s="403"/>
      <c r="BV45" s="337">
        <f t="shared" si="17"/>
        <v>0</v>
      </c>
      <c r="BW45" s="337">
        <f t="shared" si="18"/>
        <v>0</v>
      </c>
    </row>
    <row r="46" spans="1:75" s="64" customFormat="1" ht="21.95" customHeight="1" x14ac:dyDescent="0.25">
      <c r="A46" s="425" t="s">
        <v>3226</v>
      </c>
      <c r="B46" s="526" t="s">
        <v>3227</v>
      </c>
      <c r="C46" s="527">
        <v>1</v>
      </c>
      <c r="D46" s="528" t="s">
        <v>3228</v>
      </c>
      <c r="E46" s="426" t="s">
        <v>3229</v>
      </c>
      <c r="F46" s="529" t="s">
        <v>3181</v>
      </c>
      <c r="G46" s="529" t="s">
        <v>3182</v>
      </c>
      <c r="H46" s="530" t="s">
        <v>1306</v>
      </c>
      <c r="I46" s="384" t="s">
        <v>1306</v>
      </c>
      <c r="J46" s="353" t="s">
        <v>3183</v>
      </c>
      <c r="K46" s="354" t="s">
        <v>3184</v>
      </c>
      <c r="L46" s="402"/>
      <c r="M46" s="403"/>
      <c r="N46" s="402"/>
      <c r="O46" s="403"/>
      <c r="P46" s="402"/>
      <c r="Q46" s="403"/>
      <c r="R46" s="402"/>
      <c r="S46" s="403"/>
      <c r="T46" s="402"/>
      <c r="U46" s="403"/>
      <c r="V46" s="402"/>
      <c r="W46" s="403"/>
      <c r="X46" s="402"/>
      <c r="Y46" s="403"/>
      <c r="Z46" s="402"/>
      <c r="AA46" s="403"/>
      <c r="AB46" s="402"/>
      <c r="AC46" s="403"/>
      <c r="AD46" s="402"/>
      <c r="AE46" s="403"/>
      <c r="AF46" s="402"/>
      <c r="AG46" s="403"/>
      <c r="AH46" s="402"/>
      <c r="AI46" s="403"/>
      <c r="AJ46" s="402"/>
      <c r="AK46" s="403"/>
      <c r="AL46" s="402"/>
      <c r="AM46" s="403"/>
      <c r="AN46" s="402"/>
      <c r="AO46" s="403"/>
      <c r="AP46" s="402"/>
      <c r="AQ46" s="403"/>
      <c r="AR46" s="402"/>
      <c r="AS46" s="403"/>
      <c r="AT46" s="402"/>
      <c r="AU46" s="403"/>
      <c r="AV46" s="402"/>
      <c r="AW46" s="403"/>
      <c r="AX46" s="402"/>
      <c r="AY46" s="403"/>
      <c r="AZ46" s="402"/>
      <c r="BA46" s="403"/>
      <c r="BB46" s="402"/>
      <c r="BC46" s="403"/>
      <c r="BD46" s="402"/>
      <c r="BE46" s="403"/>
      <c r="BF46" s="402"/>
      <c r="BG46" s="403"/>
      <c r="BH46" s="402"/>
      <c r="BI46" s="403"/>
      <c r="BJ46" s="402"/>
      <c r="BK46" s="403"/>
      <c r="BL46" s="402"/>
      <c r="BM46" s="403"/>
      <c r="BN46" s="402"/>
      <c r="BO46" s="403"/>
      <c r="BP46" s="402"/>
      <c r="BQ46" s="403"/>
      <c r="BR46" s="402"/>
      <c r="BS46" s="403"/>
      <c r="BT46" s="402"/>
      <c r="BU46" s="403"/>
      <c r="BV46" s="337">
        <f>L46+N46+P46+R46+T46+V46+X46+Z46+AB46+AD46+AF46+AH46+AJ46+AL46+AN46+AP46+AR46+AT46+AV46+AX46+AZ46+BB46+BD46+BF46+BH46+BJ46+BL46+BN46+BP46+BR46+BT46</f>
        <v>0</v>
      </c>
      <c r="BW46" s="337">
        <f>M46+O46+Q46+S46+U46+W46+Y46+AA46+AC46+AE46+AG46+AI46+AK46+AM46+AO46+AQ46+AS46+AU46+AW46+AY46+BA46+BC46+BE46+BG46+BI46+BK46+BM46+BO46+BQ46+BS46+BU46</f>
        <v>0</v>
      </c>
    </row>
    <row r="47" spans="1:75" s="64" customFormat="1" ht="21.95" customHeight="1" x14ac:dyDescent="0.2">
      <c r="A47" s="385" t="s">
        <v>3226</v>
      </c>
      <c r="B47" s="386" t="s">
        <v>3227</v>
      </c>
      <c r="C47" s="352" t="s">
        <v>3191</v>
      </c>
      <c r="D47" s="387" t="s">
        <v>3228</v>
      </c>
      <c r="E47" s="388" t="s">
        <v>3229</v>
      </c>
      <c r="F47" s="389" t="s">
        <v>3181</v>
      </c>
      <c r="G47" s="389" t="s">
        <v>3182</v>
      </c>
      <c r="H47" s="390" t="s">
        <v>1306</v>
      </c>
      <c r="I47" s="391" t="s">
        <v>1306</v>
      </c>
      <c r="J47" s="353" t="s">
        <v>3183</v>
      </c>
      <c r="K47" s="353" t="s">
        <v>3185</v>
      </c>
      <c r="L47" s="400"/>
      <c r="M47" s="401"/>
      <c r="N47" s="400"/>
      <c r="O47" s="401"/>
      <c r="P47" s="400"/>
      <c r="Q47" s="401"/>
      <c r="R47" s="400"/>
      <c r="S47" s="401"/>
      <c r="T47" s="400"/>
      <c r="U47" s="401"/>
      <c r="V47" s="400"/>
      <c r="W47" s="401"/>
      <c r="X47" s="400"/>
      <c r="Y47" s="401"/>
      <c r="Z47" s="400"/>
      <c r="AA47" s="401"/>
      <c r="AB47" s="400"/>
      <c r="AC47" s="401"/>
      <c r="AD47" s="400"/>
      <c r="AE47" s="401"/>
      <c r="AF47" s="400"/>
      <c r="AG47" s="401"/>
      <c r="AH47" s="400"/>
      <c r="AI47" s="401"/>
      <c r="AJ47" s="400"/>
      <c r="AK47" s="401"/>
      <c r="AL47" s="400"/>
      <c r="AM47" s="401"/>
      <c r="AN47" s="400"/>
      <c r="AO47" s="401"/>
      <c r="AP47" s="400"/>
      <c r="AQ47" s="401"/>
      <c r="AR47" s="400"/>
      <c r="AS47" s="401"/>
      <c r="AT47" s="400"/>
      <c r="AU47" s="401"/>
      <c r="AV47" s="400"/>
      <c r="AW47" s="401"/>
      <c r="AX47" s="400"/>
      <c r="AY47" s="401"/>
      <c r="AZ47" s="400"/>
      <c r="BA47" s="401"/>
      <c r="BB47" s="400"/>
      <c r="BC47" s="401"/>
      <c r="BD47" s="400"/>
      <c r="BE47" s="401"/>
      <c r="BF47" s="400"/>
      <c r="BG47" s="401"/>
      <c r="BH47" s="400"/>
      <c r="BI47" s="401"/>
      <c r="BJ47" s="400"/>
      <c r="BK47" s="401"/>
      <c r="BL47" s="400"/>
      <c r="BM47" s="401"/>
      <c r="BN47" s="400"/>
      <c r="BO47" s="401"/>
      <c r="BP47" s="400"/>
      <c r="BQ47" s="401"/>
      <c r="BR47" s="400"/>
      <c r="BS47" s="401"/>
      <c r="BT47" s="400"/>
      <c r="BU47" s="401"/>
      <c r="BV47" s="337">
        <f t="shared" ref="BV47:BV50" si="19">L47+N47+P47+R47+T47+V47+X47+Z47+AB47+AD47+AF47+AH47+AJ47+AL47+AN47+AP47+AR47+AT47+AV47+AX47+AZ47+BB47+BD47+BF47+BH47+BJ47+BL47+BN47+BP47+BR47+BT47</f>
        <v>0</v>
      </c>
      <c r="BW47" s="337">
        <f t="shared" ref="BW47:BW50" si="20">M47+O47+Q47+S47+U47+W47+Y47+AA47+AC47+AE47+AG47+AI47+AK47+AM47+AO47+AQ47+AS47+AU47+AW47+AY47+BA47+BC47+BE47+BG47+BI47+BK47+BM47+BO47+BQ47+BS47+BU47</f>
        <v>0</v>
      </c>
    </row>
    <row r="48" spans="1:75" s="64" customFormat="1" ht="21.95" customHeight="1" x14ac:dyDescent="0.2">
      <c r="A48" s="385" t="s">
        <v>3226</v>
      </c>
      <c r="B48" s="386" t="s">
        <v>3227</v>
      </c>
      <c r="C48" s="392" t="s">
        <v>3191</v>
      </c>
      <c r="D48" s="387" t="s">
        <v>3228</v>
      </c>
      <c r="E48" s="388" t="s">
        <v>3229</v>
      </c>
      <c r="F48" s="389" t="s">
        <v>3181</v>
      </c>
      <c r="G48" s="389" t="s">
        <v>3182</v>
      </c>
      <c r="H48" s="390" t="s">
        <v>1306</v>
      </c>
      <c r="I48" s="391" t="s">
        <v>1306</v>
      </c>
      <c r="J48" s="353" t="s">
        <v>3183</v>
      </c>
      <c r="K48" s="355" t="s">
        <v>3186</v>
      </c>
      <c r="L48" s="400"/>
      <c r="M48" s="401"/>
      <c r="N48" s="400"/>
      <c r="O48" s="401"/>
      <c r="P48" s="400"/>
      <c r="Q48" s="401"/>
      <c r="R48" s="400"/>
      <c r="S48" s="401"/>
      <c r="T48" s="400"/>
      <c r="U48" s="401"/>
      <c r="V48" s="400"/>
      <c r="W48" s="401"/>
      <c r="X48" s="400"/>
      <c r="Y48" s="401"/>
      <c r="Z48" s="400"/>
      <c r="AA48" s="401"/>
      <c r="AB48" s="400"/>
      <c r="AC48" s="401"/>
      <c r="AD48" s="400"/>
      <c r="AE48" s="401"/>
      <c r="AF48" s="400"/>
      <c r="AG48" s="401"/>
      <c r="AH48" s="400"/>
      <c r="AI48" s="401"/>
      <c r="AJ48" s="400"/>
      <c r="AK48" s="401"/>
      <c r="AL48" s="400"/>
      <c r="AM48" s="401"/>
      <c r="AN48" s="400"/>
      <c r="AO48" s="401"/>
      <c r="AP48" s="400"/>
      <c r="AQ48" s="401"/>
      <c r="AR48" s="400"/>
      <c r="AS48" s="401"/>
      <c r="AT48" s="400"/>
      <c r="AU48" s="401"/>
      <c r="AV48" s="400"/>
      <c r="AW48" s="401"/>
      <c r="AX48" s="400"/>
      <c r="AY48" s="401"/>
      <c r="AZ48" s="400"/>
      <c r="BA48" s="401"/>
      <c r="BB48" s="400"/>
      <c r="BC48" s="401"/>
      <c r="BD48" s="400"/>
      <c r="BE48" s="401"/>
      <c r="BF48" s="400"/>
      <c r="BG48" s="401"/>
      <c r="BH48" s="400"/>
      <c r="BI48" s="401"/>
      <c r="BJ48" s="400"/>
      <c r="BK48" s="401"/>
      <c r="BL48" s="400"/>
      <c r="BM48" s="401"/>
      <c r="BN48" s="400"/>
      <c r="BO48" s="401"/>
      <c r="BP48" s="400"/>
      <c r="BQ48" s="401"/>
      <c r="BR48" s="400"/>
      <c r="BS48" s="401"/>
      <c r="BT48" s="400"/>
      <c r="BU48" s="401"/>
      <c r="BV48" s="337">
        <f t="shared" si="19"/>
        <v>0</v>
      </c>
      <c r="BW48" s="337">
        <f t="shared" si="20"/>
        <v>0</v>
      </c>
    </row>
    <row r="49" spans="1:75" s="64" customFormat="1" ht="21.95" customHeight="1" x14ac:dyDescent="0.2">
      <c r="A49" s="385" t="s">
        <v>3226</v>
      </c>
      <c r="B49" s="386" t="s">
        <v>3227</v>
      </c>
      <c r="C49" s="392" t="s">
        <v>3191</v>
      </c>
      <c r="D49" s="387" t="s">
        <v>3228</v>
      </c>
      <c r="E49" s="388" t="s">
        <v>3229</v>
      </c>
      <c r="F49" s="389" t="s">
        <v>3181</v>
      </c>
      <c r="G49" s="389" t="s">
        <v>3182</v>
      </c>
      <c r="H49" s="390" t="s">
        <v>1306</v>
      </c>
      <c r="I49" s="391" t="s">
        <v>1306</v>
      </c>
      <c r="J49" s="353" t="s">
        <v>3183</v>
      </c>
      <c r="K49" s="356" t="s">
        <v>3187</v>
      </c>
      <c r="L49" s="400"/>
      <c r="M49" s="401"/>
      <c r="N49" s="400"/>
      <c r="O49" s="401"/>
      <c r="P49" s="400"/>
      <c r="Q49" s="401"/>
      <c r="R49" s="400"/>
      <c r="S49" s="401"/>
      <c r="T49" s="400"/>
      <c r="U49" s="401"/>
      <c r="V49" s="400"/>
      <c r="W49" s="401"/>
      <c r="X49" s="400"/>
      <c r="Y49" s="401"/>
      <c r="Z49" s="400"/>
      <c r="AA49" s="401"/>
      <c r="AB49" s="400"/>
      <c r="AC49" s="401"/>
      <c r="AD49" s="400"/>
      <c r="AE49" s="401"/>
      <c r="AF49" s="400"/>
      <c r="AG49" s="401"/>
      <c r="AH49" s="400"/>
      <c r="AI49" s="401"/>
      <c r="AJ49" s="400"/>
      <c r="AK49" s="401"/>
      <c r="AL49" s="400"/>
      <c r="AM49" s="401"/>
      <c r="AN49" s="400"/>
      <c r="AO49" s="401"/>
      <c r="AP49" s="400"/>
      <c r="AQ49" s="401"/>
      <c r="AR49" s="400"/>
      <c r="AS49" s="401"/>
      <c r="AT49" s="400"/>
      <c r="AU49" s="401"/>
      <c r="AV49" s="400"/>
      <c r="AW49" s="401"/>
      <c r="AX49" s="400"/>
      <c r="AY49" s="401"/>
      <c r="AZ49" s="400"/>
      <c r="BA49" s="401"/>
      <c r="BB49" s="400"/>
      <c r="BC49" s="401"/>
      <c r="BD49" s="400"/>
      <c r="BE49" s="401"/>
      <c r="BF49" s="400"/>
      <c r="BG49" s="401"/>
      <c r="BH49" s="400"/>
      <c r="BI49" s="401"/>
      <c r="BJ49" s="400"/>
      <c r="BK49" s="401"/>
      <c r="BL49" s="400"/>
      <c r="BM49" s="401"/>
      <c r="BN49" s="400"/>
      <c r="BO49" s="401"/>
      <c r="BP49" s="400"/>
      <c r="BQ49" s="401"/>
      <c r="BR49" s="400"/>
      <c r="BS49" s="401"/>
      <c r="BT49" s="400"/>
      <c r="BU49" s="401"/>
      <c r="BV49" s="337">
        <f t="shared" si="19"/>
        <v>0</v>
      </c>
      <c r="BW49" s="337">
        <f t="shared" si="20"/>
        <v>0</v>
      </c>
    </row>
    <row r="50" spans="1:75" s="64" customFormat="1" ht="21.95" customHeight="1" thickBot="1" x14ac:dyDescent="0.25">
      <c r="A50" s="660" t="s">
        <v>3226</v>
      </c>
      <c r="B50" s="393" t="s">
        <v>3227</v>
      </c>
      <c r="C50" s="394" t="s">
        <v>3191</v>
      </c>
      <c r="D50" s="395" t="s">
        <v>3228</v>
      </c>
      <c r="E50" s="411" t="s">
        <v>3229</v>
      </c>
      <c r="F50" s="396" t="s">
        <v>3181</v>
      </c>
      <c r="G50" s="396" t="s">
        <v>3182</v>
      </c>
      <c r="H50" s="397" t="s">
        <v>1306</v>
      </c>
      <c r="I50" s="661" t="s">
        <v>1306</v>
      </c>
      <c r="J50" s="353" t="s">
        <v>3183</v>
      </c>
      <c r="K50" s="357" t="s">
        <v>60</v>
      </c>
      <c r="L50" s="402"/>
      <c r="M50" s="403"/>
      <c r="N50" s="402"/>
      <c r="O50" s="403"/>
      <c r="P50" s="402"/>
      <c r="Q50" s="403"/>
      <c r="R50" s="402"/>
      <c r="S50" s="403"/>
      <c r="T50" s="402"/>
      <c r="U50" s="403"/>
      <c r="V50" s="402"/>
      <c r="W50" s="403"/>
      <c r="X50" s="402"/>
      <c r="Y50" s="403"/>
      <c r="Z50" s="402"/>
      <c r="AA50" s="403"/>
      <c r="AB50" s="402"/>
      <c r="AC50" s="403"/>
      <c r="AD50" s="402"/>
      <c r="AE50" s="403"/>
      <c r="AF50" s="402"/>
      <c r="AG50" s="403"/>
      <c r="AH50" s="402"/>
      <c r="AI50" s="403"/>
      <c r="AJ50" s="402"/>
      <c r="AK50" s="403"/>
      <c r="AL50" s="402"/>
      <c r="AM50" s="403"/>
      <c r="AN50" s="402"/>
      <c r="AO50" s="403"/>
      <c r="AP50" s="402"/>
      <c r="AQ50" s="403"/>
      <c r="AR50" s="402"/>
      <c r="AS50" s="403"/>
      <c r="AT50" s="402"/>
      <c r="AU50" s="403"/>
      <c r="AV50" s="402"/>
      <c r="AW50" s="403"/>
      <c r="AX50" s="402"/>
      <c r="AY50" s="403"/>
      <c r="AZ50" s="402"/>
      <c r="BA50" s="403"/>
      <c r="BB50" s="402"/>
      <c r="BC50" s="403"/>
      <c r="BD50" s="402"/>
      <c r="BE50" s="403"/>
      <c r="BF50" s="402"/>
      <c r="BG50" s="403"/>
      <c r="BH50" s="402"/>
      <c r="BI50" s="403"/>
      <c r="BJ50" s="402"/>
      <c r="BK50" s="403"/>
      <c r="BL50" s="402"/>
      <c r="BM50" s="403"/>
      <c r="BN50" s="402"/>
      <c r="BO50" s="403"/>
      <c r="BP50" s="402"/>
      <c r="BQ50" s="403"/>
      <c r="BR50" s="402"/>
      <c r="BS50" s="403"/>
      <c r="BT50" s="402"/>
      <c r="BU50" s="403"/>
      <c r="BV50" s="337">
        <f t="shared" si="19"/>
        <v>0</v>
      </c>
      <c r="BW50" s="337">
        <f t="shared" si="20"/>
        <v>0</v>
      </c>
    </row>
    <row r="51" spans="1:75" s="64" customFormat="1" ht="21.95" customHeight="1" x14ac:dyDescent="0.25">
      <c r="A51" s="425" t="s">
        <v>3230</v>
      </c>
      <c r="B51" s="526" t="s">
        <v>3231</v>
      </c>
      <c r="C51" s="527">
        <v>2</v>
      </c>
      <c r="D51" s="528" t="s">
        <v>3232</v>
      </c>
      <c r="E51" s="426" t="s">
        <v>3233</v>
      </c>
      <c r="F51" s="529" t="s">
        <v>3181</v>
      </c>
      <c r="G51" s="529" t="s">
        <v>3182</v>
      </c>
      <c r="H51" s="530" t="s">
        <v>1312</v>
      </c>
      <c r="I51" s="384" t="s">
        <v>1312</v>
      </c>
      <c r="J51" s="353" t="s">
        <v>3189</v>
      </c>
      <c r="K51" s="354" t="s">
        <v>3184</v>
      </c>
      <c r="L51" s="402"/>
      <c r="M51" s="403"/>
      <c r="N51" s="402"/>
      <c r="O51" s="403"/>
      <c r="P51" s="402"/>
      <c r="Q51" s="403"/>
      <c r="R51" s="402"/>
      <c r="S51" s="403"/>
      <c r="T51" s="402"/>
      <c r="U51" s="403"/>
      <c r="V51" s="402"/>
      <c r="W51" s="403"/>
      <c r="X51" s="402"/>
      <c r="Y51" s="403"/>
      <c r="Z51" s="402"/>
      <c r="AA51" s="403"/>
      <c r="AB51" s="402"/>
      <c r="AC51" s="403"/>
      <c r="AD51" s="402"/>
      <c r="AE51" s="403"/>
      <c r="AF51" s="402"/>
      <c r="AG51" s="403"/>
      <c r="AH51" s="402"/>
      <c r="AI51" s="403"/>
      <c r="AJ51" s="402"/>
      <c r="AK51" s="403"/>
      <c r="AL51" s="402"/>
      <c r="AM51" s="403"/>
      <c r="AN51" s="402"/>
      <c r="AO51" s="403"/>
      <c r="AP51" s="402"/>
      <c r="AQ51" s="403"/>
      <c r="AR51" s="402"/>
      <c r="AS51" s="403"/>
      <c r="AT51" s="402"/>
      <c r="AU51" s="403"/>
      <c r="AV51" s="402"/>
      <c r="AW51" s="403"/>
      <c r="AX51" s="402"/>
      <c r="AY51" s="403"/>
      <c r="AZ51" s="402"/>
      <c r="BA51" s="403"/>
      <c r="BB51" s="402"/>
      <c r="BC51" s="403"/>
      <c r="BD51" s="402"/>
      <c r="BE51" s="403"/>
      <c r="BF51" s="402"/>
      <c r="BG51" s="403"/>
      <c r="BH51" s="402"/>
      <c r="BI51" s="403"/>
      <c r="BJ51" s="402"/>
      <c r="BK51" s="403"/>
      <c r="BL51" s="402"/>
      <c r="BM51" s="403"/>
      <c r="BN51" s="402"/>
      <c r="BO51" s="403"/>
      <c r="BP51" s="402"/>
      <c r="BQ51" s="403"/>
      <c r="BR51" s="402"/>
      <c r="BS51" s="403"/>
      <c r="BT51" s="402"/>
      <c r="BU51" s="403"/>
      <c r="BV51" s="337">
        <f>L51+N51+P51+R51+T51+V51+X51+Z51+AB51+AD51+AF51+AH51+AJ51+AL51+AN51+AP51+AR51+AT51+AV51+AX51+AZ51+BB51+BD51+BF51+BH51+BJ51+BL51+BN51+BP51+BR51+BT51</f>
        <v>0</v>
      </c>
      <c r="BW51" s="337">
        <f>M51+O51+Q51+S51+U51+W51+Y51+AA51+AC51+AE51+AG51+AI51+AK51+AM51+AO51+AQ51+AS51+AU51+AW51+AY51+BA51+BC51+BE51+BG51+BI51+BK51+BM51+BO51+BQ51+BS51+BU51</f>
        <v>0</v>
      </c>
    </row>
    <row r="52" spans="1:75" s="64" customFormat="1" ht="21.95" customHeight="1" x14ac:dyDescent="0.2">
      <c r="A52" s="385" t="s">
        <v>3230</v>
      </c>
      <c r="B52" s="386" t="s">
        <v>3231</v>
      </c>
      <c r="C52" s="352" t="s">
        <v>3191</v>
      </c>
      <c r="D52" s="387" t="s">
        <v>3232</v>
      </c>
      <c r="E52" s="388" t="s">
        <v>3233</v>
      </c>
      <c r="F52" s="389" t="s">
        <v>3181</v>
      </c>
      <c r="G52" s="389" t="s">
        <v>3182</v>
      </c>
      <c r="H52" s="390" t="s">
        <v>1312</v>
      </c>
      <c r="I52" s="391" t="s">
        <v>1312</v>
      </c>
      <c r="J52" s="353" t="s">
        <v>3189</v>
      </c>
      <c r="K52" s="353" t="s">
        <v>3185</v>
      </c>
      <c r="L52" s="400"/>
      <c r="M52" s="401"/>
      <c r="N52" s="400"/>
      <c r="O52" s="401"/>
      <c r="P52" s="400"/>
      <c r="Q52" s="401"/>
      <c r="R52" s="400"/>
      <c r="S52" s="401"/>
      <c r="T52" s="400"/>
      <c r="U52" s="401"/>
      <c r="V52" s="400"/>
      <c r="W52" s="401"/>
      <c r="X52" s="400"/>
      <c r="Y52" s="401"/>
      <c r="Z52" s="400"/>
      <c r="AA52" s="401"/>
      <c r="AB52" s="400"/>
      <c r="AC52" s="401"/>
      <c r="AD52" s="400"/>
      <c r="AE52" s="401"/>
      <c r="AF52" s="400"/>
      <c r="AG52" s="401"/>
      <c r="AH52" s="400"/>
      <c r="AI52" s="401"/>
      <c r="AJ52" s="400"/>
      <c r="AK52" s="401"/>
      <c r="AL52" s="400"/>
      <c r="AM52" s="401"/>
      <c r="AN52" s="400"/>
      <c r="AO52" s="401"/>
      <c r="AP52" s="400"/>
      <c r="AQ52" s="401"/>
      <c r="AR52" s="400"/>
      <c r="AS52" s="401"/>
      <c r="AT52" s="400"/>
      <c r="AU52" s="401"/>
      <c r="AV52" s="400"/>
      <c r="AW52" s="401"/>
      <c r="AX52" s="400"/>
      <c r="AY52" s="401"/>
      <c r="AZ52" s="400"/>
      <c r="BA52" s="401"/>
      <c r="BB52" s="400"/>
      <c r="BC52" s="401"/>
      <c r="BD52" s="400"/>
      <c r="BE52" s="401"/>
      <c r="BF52" s="400"/>
      <c r="BG52" s="401"/>
      <c r="BH52" s="400"/>
      <c r="BI52" s="401"/>
      <c r="BJ52" s="400"/>
      <c r="BK52" s="401"/>
      <c r="BL52" s="400"/>
      <c r="BM52" s="401"/>
      <c r="BN52" s="400"/>
      <c r="BO52" s="401"/>
      <c r="BP52" s="400"/>
      <c r="BQ52" s="401"/>
      <c r="BR52" s="400"/>
      <c r="BS52" s="401"/>
      <c r="BT52" s="400"/>
      <c r="BU52" s="401"/>
      <c r="BV52" s="337">
        <f t="shared" ref="BV52:BV55" si="21">L52+N52+P52+R52+T52+V52+X52+Z52+AB52+AD52+AF52+AH52+AJ52+AL52+AN52+AP52+AR52+AT52+AV52+AX52+AZ52+BB52+BD52+BF52+BH52+BJ52+BL52+BN52+BP52+BR52+BT52</f>
        <v>0</v>
      </c>
      <c r="BW52" s="337">
        <f t="shared" ref="BW52:BW55" si="22">M52+O52+Q52+S52+U52+W52+Y52+AA52+AC52+AE52+AG52+AI52+AK52+AM52+AO52+AQ52+AS52+AU52+AW52+AY52+BA52+BC52+BE52+BG52+BI52+BK52+BM52+BO52+BQ52+BS52+BU52</f>
        <v>0</v>
      </c>
    </row>
    <row r="53" spans="1:75" s="64" customFormat="1" ht="21.95" customHeight="1" x14ac:dyDescent="0.2">
      <c r="A53" s="385" t="s">
        <v>3230</v>
      </c>
      <c r="B53" s="386" t="s">
        <v>3231</v>
      </c>
      <c r="C53" s="392" t="s">
        <v>3191</v>
      </c>
      <c r="D53" s="387" t="s">
        <v>3232</v>
      </c>
      <c r="E53" s="388" t="s">
        <v>3233</v>
      </c>
      <c r="F53" s="389" t="s">
        <v>3181</v>
      </c>
      <c r="G53" s="389" t="s">
        <v>3182</v>
      </c>
      <c r="H53" s="390" t="s">
        <v>1312</v>
      </c>
      <c r="I53" s="391" t="s">
        <v>1312</v>
      </c>
      <c r="J53" s="353" t="s">
        <v>3189</v>
      </c>
      <c r="K53" s="355" t="s">
        <v>3186</v>
      </c>
      <c r="L53" s="400"/>
      <c r="M53" s="401"/>
      <c r="N53" s="400"/>
      <c r="O53" s="401"/>
      <c r="P53" s="400"/>
      <c r="Q53" s="401"/>
      <c r="R53" s="400"/>
      <c r="S53" s="401"/>
      <c r="T53" s="400"/>
      <c r="U53" s="401"/>
      <c r="V53" s="400"/>
      <c r="W53" s="401"/>
      <c r="X53" s="400"/>
      <c r="Y53" s="401"/>
      <c r="Z53" s="400"/>
      <c r="AA53" s="401"/>
      <c r="AB53" s="400"/>
      <c r="AC53" s="401"/>
      <c r="AD53" s="400"/>
      <c r="AE53" s="401"/>
      <c r="AF53" s="400"/>
      <c r="AG53" s="401"/>
      <c r="AH53" s="400"/>
      <c r="AI53" s="401"/>
      <c r="AJ53" s="400"/>
      <c r="AK53" s="401"/>
      <c r="AL53" s="400"/>
      <c r="AM53" s="401"/>
      <c r="AN53" s="400"/>
      <c r="AO53" s="401"/>
      <c r="AP53" s="400"/>
      <c r="AQ53" s="401"/>
      <c r="AR53" s="400"/>
      <c r="AS53" s="401"/>
      <c r="AT53" s="400"/>
      <c r="AU53" s="401"/>
      <c r="AV53" s="400"/>
      <c r="AW53" s="401"/>
      <c r="AX53" s="400"/>
      <c r="AY53" s="401"/>
      <c r="AZ53" s="400"/>
      <c r="BA53" s="401"/>
      <c r="BB53" s="400"/>
      <c r="BC53" s="401"/>
      <c r="BD53" s="400"/>
      <c r="BE53" s="401"/>
      <c r="BF53" s="400"/>
      <c r="BG53" s="401"/>
      <c r="BH53" s="400"/>
      <c r="BI53" s="401"/>
      <c r="BJ53" s="400"/>
      <c r="BK53" s="401"/>
      <c r="BL53" s="400"/>
      <c r="BM53" s="401"/>
      <c r="BN53" s="400"/>
      <c r="BO53" s="401"/>
      <c r="BP53" s="400"/>
      <c r="BQ53" s="401"/>
      <c r="BR53" s="400"/>
      <c r="BS53" s="401"/>
      <c r="BT53" s="400"/>
      <c r="BU53" s="401"/>
      <c r="BV53" s="337">
        <f t="shared" si="21"/>
        <v>0</v>
      </c>
      <c r="BW53" s="337">
        <f t="shared" si="22"/>
        <v>0</v>
      </c>
    </row>
    <row r="54" spans="1:75" s="64" customFormat="1" ht="21.95" customHeight="1" x14ac:dyDescent="0.2">
      <c r="A54" s="385" t="s">
        <v>3230</v>
      </c>
      <c r="B54" s="386" t="s">
        <v>3231</v>
      </c>
      <c r="C54" s="392" t="s">
        <v>3191</v>
      </c>
      <c r="D54" s="387" t="s">
        <v>3232</v>
      </c>
      <c r="E54" s="388" t="s">
        <v>3233</v>
      </c>
      <c r="F54" s="389" t="s">
        <v>3181</v>
      </c>
      <c r="G54" s="389" t="s">
        <v>3182</v>
      </c>
      <c r="H54" s="390" t="s">
        <v>1312</v>
      </c>
      <c r="I54" s="391" t="s">
        <v>1312</v>
      </c>
      <c r="J54" s="353" t="s">
        <v>3189</v>
      </c>
      <c r="K54" s="356" t="s">
        <v>3187</v>
      </c>
      <c r="L54" s="400"/>
      <c r="M54" s="401"/>
      <c r="N54" s="400"/>
      <c r="O54" s="401"/>
      <c r="P54" s="400"/>
      <c r="Q54" s="401"/>
      <c r="R54" s="400"/>
      <c r="S54" s="401"/>
      <c r="T54" s="400"/>
      <c r="U54" s="401"/>
      <c r="V54" s="400"/>
      <c r="W54" s="401"/>
      <c r="X54" s="400"/>
      <c r="Y54" s="401"/>
      <c r="Z54" s="400"/>
      <c r="AA54" s="401"/>
      <c r="AB54" s="400"/>
      <c r="AC54" s="401"/>
      <c r="AD54" s="400"/>
      <c r="AE54" s="401"/>
      <c r="AF54" s="400"/>
      <c r="AG54" s="401"/>
      <c r="AH54" s="400"/>
      <c r="AI54" s="401"/>
      <c r="AJ54" s="400"/>
      <c r="AK54" s="401"/>
      <c r="AL54" s="400"/>
      <c r="AM54" s="401"/>
      <c r="AN54" s="400"/>
      <c r="AO54" s="401"/>
      <c r="AP54" s="400"/>
      <c r="AQ54" s="401"/>
      <c r="AR54" s="400"/>
      <c r="AS54" s="401"/>
      <c r="AT54" s="400"/>
      <c r="AU54" s="401"/>
      <c r="AV54" s="400"/>
      <c r="AW54" s="401"/>
      <c r="AX54" s="400"/>
      <c r="AY54" s="401"/>
      <c r="AZ54" s="400"/>
      <c r="BA54" s="401"/>
      <c r="BB54" s="400"/>
      <c r="BC54" s="401"/>
      <c r="BD54" s="400"/>
      <c r="BE54" s="401"/>
      <c r="BF54" s="400"/>
      <c r="BG54" s="401"/>
      <c r="BH54" s="400"/>
      <c r="BI54" s="401"/>
      <c r="BJ54" s="400"/>
      <c r="BK54" s="401"/>
      <c r="BL54" s="400"/>
      <c r="BM54" s="401"/>
      <c r="BN54" s="400"/>
      <c r="BO54" s="401"/>
      <c r="BP54" s="400"/>
      <c r="BQ54" s="401"/>
      <c r="BR54" s="400"/>
      <c r="BS54" s="401"/>
      <c r="BT54" s="400"/>
      <c r="BU54" s="401"/>
      <c r="BV54" s="337">
        <f t="shared" si="21"/>
        <v>0</v>
      </c>
      <c r="BW54" s="337">
        <f t="shared" si="22"/>
        <v>0</v>
      </c>
    </row>
    <row r="55" spans="1:75" s="64" customFormat="1" ht="21.95" customHeight="1" thickBot="1" x14ac:dyDescent="0.25">
      <c r="A55" s="660" t="s">
        <v>3230</v>
      </c>
      <c r="B55" s="393" t="s">
        <v>3231</v>
      </c>
      <c r="C55" s="394" t="s">
        <v>3191</v>
      </c>
      <c r="D55" s="395" t="s">
        <v>3232</v>
      </c>
      <c r="E55" s="411" t="s">
        <v>3233</v>
      </c>
      <c r="F55" s="396" t="s">
        <v>3181</v>
      </c>
      <c r="G55" s="396" t="s">
        <v>3182</v>
      </c>
      <c r="H55" s="397" t="s">
        <v>1312</v>
      </c>
      <c r="I55" s="661" t="s">
        <v>1312</v>
      </c>
      <c r="J55" s="353" t="s">
        <v>3189</v>
      </c>
      <c r="K55" s="357" t="s">
        <v>60</v>
      </c>
      <c r="L55" s="402"/>
      <c r="M55" s="403"/>
      <c r="N55" s="402"/>
      <c r="O55" s="403"/>
      <c r="P55" s="402"/>
      <c r="Q55" s="403"/>
      <c r="R55" s="402"/>
      <c r="S55" s="403"/>
      <c r="T55" s="402"/>
      <c r="U55" s="403"/>
      <c r="V55" s="402"/>
      <c r="W55" s="403"/>
      <c r="X55" s="402"/>
      <c r="Y55" s="403"/>
      <c r="Z55" s="402"/>
      <c r="AA55" s="403"/>
      <c r="AB55" s="402"/>
      <c r="AC55" s="403"/>
      <c r="AD55" s="402"/>
      <c r="AE55" s="403"/>
      <c r="AF55" s="402"/>
      <c r="AG55" s="403"/>
      <c r="AH55" s="402"/>
      <c r="AI55" s="403"/>
      <c r="AJ55" s="402"/>
      <c r="AK55" s="403"/>
      <c r="AL55" s="402"/>
      <c r="AM55" s="403"/>
      <c r="AN55" s="402"/>
      <c r="AO55" s="403"/>
      <c r="AP55" s="402"/>
      <c r="AQ55" s="403"/>
      <c r="AR55" s="402"/>
      <c r="AS55" s="403"/>
      <c r="AT55" s="402"/>
      <c r="AU55" s="403"/>
      <c r="AV55" s="402"/>
      <c r="AW55" s="403"/>
      <c r="AX55" s="402"/>
      <c r="AY55" s="403"/>
      <c r="AZ55" s="402"/>
      <c r="BA55" s="403"/>
      <c r="BB55" s="402"/>
      <c r="BC55" s="403"/>
      <c r="BD55" s="402"/>
      <c r="BE55" s="403"/>
      <c r="BF55" s="402"/>
      <c r="BG55" s="403"/>
      <c r="BH55" s="402"/>
      <c r="BI55" s="403"/>
      <c r="BJ55" s="402"/>
      <c r="BK55" s="403"/>
      <c r="BL55" s="402"/>
      <c r="BM55" s="403"/>
      <c r="BN55" s="402"/>
      <c r="BO55" s="403"/>
      <c r="BP55" s="402"/>
      <c r="BQ55" s="403"/>
      <c r="BR55" s="402"/>
      <c r="BS55" s="403"/>
      <c r="BT55" s="402"/>
      <c r="BU55" s="403"/>
      <c r="BV55" s="337">
        <f t="shared" si="21"/>
        <v>0</v>
      </c>
      <c r="BW55" s="337">
        <f t="shared" si="22"/>
        <v>0</v>
      </c>
    </row>
    <row r="56" spans="1:75" s="64" customFormat="1" ht="21.95" customHeight="1" x14ac:dyDescent="0.25">
      <c r="A56" s="425" t="s">
        <v>3234</v>
      </c>
      <c r="B56" s="526" t="s">
        <v>3235</v>
      </c>
      <c r="C56" s="527">
        <v>1</v>
      </c>
      <c r="D56" s="528" t="s">
        <v>3236</v>
      </c>
      <c r="E56" s="426" t="s">
        <v>3237</v>
      </c>
      <c r="F56" s="529" t="s">
        <v>3181</v>
      </c>
      <c r="G56" s="529" t="s">
        <v>3182</v>
      </c>
      <c r="H56" s="530" t="s">
        <v>1317</v>
      </c>
      <c r="I56" s="384" t="s">
        <v>1317</v>
      </c>
      <c r="J56" s="353" t="s">
        <v>3183</v>
      </c>
      <c r="K56" s="354" t="s">
        <v>3184</v>
      </c>
      <c r="L56" s="402"/>
      <c r="M56" s="403"/>
      <c r="N56" s="402"/>
      <c r="O56" s="403"/>
      <c r="P56" s="402"/>
      <c r="Q56" s="403"/>
      <c r="R56" s="402"/>
      <c r="S56" s="403"/>
      <c r="T56" s="402"/>
      <c r="U56" s="403"/>
      <c r="V56" s="402"/>
      <c r="W56" s="403"/>
      <c r="X56" s="402"/>
      <c r="Y56" s="403"/>
      <c r="Z56" s="402"/>
      <c r="AA56" s="403"/>
      <c r="AB56" s="402"/>
      <c r="AC56" s="403"/>
      <c r="AD56" s="402"/>
      <c r="AE56" s="403"/>
      <c r="AF56" s="402"/>
      <c r="AG56" s="403"/>
      <c r="AH56" s="402"/>
      <c r="AI56" s="403"/>
      <c r="AJ56" s="402"/>
      <c r="AK56" s="403"/>
      <c r="AL56" s="402"/>
      <c r="AM56" s="403"/>
      <c r="AN56" s="402"/>
      <c r="AO56" s="403"/>
      <c r="AP56" s="402"/>
      <c r="AQ56" s="403"/>
      <c r="AR56" s="402"/>
      <c r="AS56" s="403"/>
      <c r="AT56" s="402"/>
      <c r="AU56" s="403"/>
      <c r="AV56" s="402"/>
      <c r="AW56" s="403"/>
      <c r="AX56" s="402"/>
      <c r="AY56" s="403"/>
      <c r="AZ56" s="402"/>
      <c r="BA56" s="403"/>
      <c r="BB56" s="402"/>
      <c r="BC56" s="403"/>
      <c r="BD56" s="402"/>
      <c r="BE56" s="403"/>
      <c r="BF56" s="402"/>
      <c r="BG56" s="403"/>
      <c r="BH56" s="402"/>
      <c r="BI56" s="403"/>
      <c r="BJ56" s="402"/>
      <c r="BK56" s="403"/>
      <c r="BL56" s="402"/>
      <c r="BM56" s="403"/>
      <c r="BN56" s="402"/>
      <c r="BO56" s="403"/>
      <c r="BP56" s="402"/>
      <c r="BQ56" s="403"/>
      <c r="BR56" s="402"/>
      <c r="BS56" s="403"/>
      <c r="BT56" s="402"/>
      <c r="BU56" s="403"/>
      <c r="BV56" s="337">
        <f>L56+N56+P56+R56+T56+V56+X56+Z56+AB56+AD56+AF56+AH56+AJ56+AL56+AN56+AP56+AR56+AT56+AV56+AX56+AZ56+BB56+BD56+BF56+BH56+BJ56+BL56+BN56+BP56+BR56+BT56</f>
        <v>0</v>
      </c>
      <c r="BW56" s="337">
        <f>M56+O56+Q56+S56+U56+W56+Y56+AA56+AC56+AE56+AG56+AI56+AK56+AM56+AO56+AQ56+AS56+AU56+AW56+AY56+BA56+BC56+BE56+BG56+BI56+BK56+BM56+BO56+BQ56+BS56+BU56</f>
        <v>0</v>
      </c>
    </row>
    <row r="57" spans="1:75" s="64" customFormat="1" ht="21.95" customHeight="1" x14ac:dyDescent="0.2">
      <c r="A57" s="385" t="s">
        <v>3234</v>
      </c>
      <c r="B57" s="386" t="s">
        <v>3235</v>
      </c>
      <c r="C57" s="352" t="s">
        <v>3191</v>
      </c>
      <c r="D57" s="387" t="s">
        <v>3236</v>
      </c>
      <c r="E57" s="388" t="s">
        <v>3237</v>
      </c>
      <c r="F57" s="389" t="s">
        <v>3181</v>
      </c>
      <c r="G57" s="389" t="s">
        <v>3182</v>
      </c>
      <c r="H57" s="390" t="s">
        <v>1317</v>
      </c>
      <c r="I57" s="391" t="s">
        <v>1317</v>
      </c>
      <c r="J57" s="353" t="s">
        <v>3183</v>
      </c>
      <c r="K57" s="353" t="s">
        <v>3185</v>
      </c>
      <c r="L57" s="400"/>
      <c r="M57" s="401"/>
      <c r="N57" s="400"/>
      <c r="O57" s="401"/>
      <c r="P57" s="400"/>
      <c r="Q57" s="401"/>
      <c r="R57" s="400"/>
      <c r="S57" s="401"/>
      <c r="T57" s="400"/>
      <c r="U57" s="401"/>
      <c r="V57" s="400">
        <v>1</v>
      </c>
      <c r="W57" s="401"/>
      <c r="X57" s="400">
        <v>1</v>
      </c>
      <c r="Y57" s="401"/>
      <c r="Z57" s="400"/>
      <c r="AA57" s="401"/>
      <c r="AB57" s="400"/>
      <c r="AC57" s="401"/>
      <c r="AD57" s="400"/>
      <c r="AE57" s="401"/>
      <c r="AF57" s="400"/>
      <c r="AG57" s="401"/>
      <c r="AH57" s="400"/>
      <c r="AI57" s="401"/>
      <c r="AJ57" s="400">
        <v>1</v>
      </c>
      <c r="AK57" s="401"/>
      <c r="AL57" s="400">
        <v>1</v>
      </c>
      <c r="AM57" s="401"/>
      <c r="AN57" s="400"/>
      <c r="AO57" s="401"/>
      <c r="AP57" s="400"/>
      <c r="AQ57" s="401"/>
      <c r="AR57" s="400"/>
      <c r="AS57" s="401"/>
      <c r="AT57" s="400"/>
      <c r="AU57" s="401"/>
      <c r="AV57" s="400"/>
      <c r="AW57" s="401"/>
      <c r="AX57" s="400">
        <v>1</v>
      </c>
      <c r="AY57" s="401"/>
      <c r="AZ57" s="400"/>
      <c r="BA57" s="401"/>
      <c r="BB57" s="400"/>
      <c r="BC57" s="401"/>
      <c r="BD57" s="400"/>
      <c r="BE57" s="401"/>
      <c r="BF57" s="400"/>
      <c r="BG57" s="401"/>
      <c r="BH57" s="400"/>
      <c r="BI57" s="401"/>
      <c r="BJ57" s="400"/>
      <c r="BK57" s="401"/>
      <c r="BL57" s="400">
        <v>1</v>
      </c>
      <c r="BM57" s="401"/>
      <c r="BN57" s="400">
        <v>1</v>
      </c>
      <c r="BO57" s="401"/>
      <c r="BP57" s="400"/>
      <c r="BQ57" s="401"/>
      <c r="BR57" s="400"/>
      <c r="BS57" s="401"/>
      <c r="BT57" s="400"/>
      <c r="BU57" s="401"/>
      <c r="BV57" s="337">
        <f t="shared" ref="BV57:BV60" si="23">L57+N57+P57+R57+T57+V57+X57+Z57+AB57+AD57+AF57+AH57+AJ57+AL57+AN57+AP57+AR57+AT57+AV57+AX57+AZ57+BB57+BD57+BF57+BH57+BJ57+BL57+BN57+BP57+BR57+BT57</f>
        <v>7</v>
      </c>
      <c r="BW57" s="337">
        <f t="shared" ref="BW57:BW60" si="24">M57+O57+Q57+S57+U57+W57+Y57+AA57+AC57+AE57+AG57+AI57+AK57+AM57+AO57+AQ57+AS57+AU57+AW57+AY57+BA57+BC57+BE57+BG57+BI57+BK57+BM57+BO57+BQ57+BS57+BU57</f>
        <v>0</v>
      </c>
    </row>
    <row r="58" spans="1:75" s="64" customFormat="1" ht="21.95" customHeight="1" x14ac:dyDescent="0.2">
      <c r="A58" s="385" t="s">
        <v>3234</v>
      </c>
      <c r="B58" s="386" t="s">
        <v>3235</v>
      </c>
      <c r="C58" s="392" t="s">
        <v>3191</v>
      </c>
      <c r="D58" s="387" t="s">
        <v>3236</v>
      </c>
      <c r="E58" s="388" t="s">
        <v>3237</v>
      </c>
      <c r="F58" s="389" t="s">
        <v>3181</v>
      </c>
      <c r="G58" s="389" t="s">
        <v>3182</v>
      </c>
      <c r="H58" s="390" t="s">
        <v>1317</v>
      </c>
      <c r="I58" s="391" t="s">
        <v>1317</v>
      </c>
      <c r="J58" s="353" t="s">
        <v>3183</v>
      </c>
      <c r="K58" s="355" t="s">
        <v>3186</v>
      </c>
      <c r="L58" s="400"/>
      <c r="M58" s="401"/>
      <c r="N58" s="400"/>
      <c r="O58" s="401"/>
      <c r="P58" s="400"/>
      <c r="Q58" s="401"/>
      <c r="R58" s="400"/>
      <c r="S58" s="401"/>
      <c r="T58" s="400"/>
      <c r="U58" s="401"/>
      <c r="V58" s="400"/>
      <c r="W58" s="401"/>
      <c r="X58" s="400"/>
      <c r="Y58" s="401"/>
      <c r="Z58" s="400"/>
      <c r="AA58" s="401"/>
      <c r="AB58" s="400"/>
      <c r="AC58" s="401"/>
      <c r="AD58" s="400"/>
      <c r="AE58" s="401"/>
      <c r="AF58" s="400"/>
      <c r="AG58" s="401"/>
      <c r="AH58" s="400"/>
      <c r="AI58" s="401"/>
      <c r="AJ58" s="400"/>
      <c r="AK58" s="401"/>
      <c r="AL58" s="400"/>
      <c r="AM58" s="401"/>
      <c r="AN58" s="400"/>
      <c r="AO58" s="401"/>
      <c r="AP58" s="400"/>
      <c r="AQ58" s="401"/>
      <c r="AR58" s="400"/>
      <c r="AS58" s="401"/>
      <c r="AT58" s="400"/>
      <c r="AU58" s="401"/>
      <c r="AV58" s="400"/>
      <c r="AW58" s="401"/>
      <c r="AX58" s="400"/>
      <c r="AY58" s="401"/>
      <c r="AZ58" s="400"/>
      <c r="BA58" s="401"/>
      <c r="BB58" s="400"/>
      <c r="BC58" s="401"/>
      <c r="BD58" s="400"/>
      <c r="BE58" s="401"/>
      <c r="BF58" s="400"/>
      <c r="BG58" s="401"/>
      <c r="BH58" s="400"/>
      <c r="BI58" s="401"/>
      <c r="BJ58" s="400"/>
      <c r="BK58" s="401"/>
      <c r="BL58" s="400"/>
      <c r="BM58" s="401"/>
      <c r="BN58" s="400"/>
      <c r="BO58" s="401"/>
      <c r="BP58" s="400"/>
      <c r="BQ58" s="401"/>
      <c r="BR58" s="400"/>
      <c r="BS58" s="401"/>
      <c r="BT58" s="400"/>
      <c r="BU58" s="401"/>
      <c r="BV58" s="337">
        <f t="shared" si="23"/>
        <v>0</v>
      </c>
      <c r="BW58" s="337">
        <f t="shared" si="24"/>
        <v>0</v>
      </c>
    </row>
    <row r="59" spans="1:75" s="64" customFormat="1" ht="21.95" customHeight="1" x14ac:dyDescent="0.2">
      <c r="A59" s="385" t="s">
        <v>3234</v>
      </c>
      <c r="B59" s="386" t="s">
        <v>3235</v>
      </c>
      <c r="C59" s="392" t="s">
        <v>3191</v>
      </c>
      <c r="D59" s="387" t="s">
        <v>3236</v>
      </c>
      <c r="E59" s="388" t="s">
        <v>3237</v>
      </c>
      <c r="F59" s="389" t="s">
        <v>3181</v>
      </c>
      <c r="G59" s="389" t="s">
        <v>3182</v>
      </c>
      <c r="H59" s="390" t="s">
        <v>1317</v>
      </c>
      <c r="I59" s="391" t="s">
        <v>1317</v>
      </c>
      <c r="J59" s="353" t="s">
        <v>3183</v>
      </c>
      <c r="K59" s="356" t="s">
        <v>3187</v>
      </c>
      <c r="L59" s="400"/>
      <c r="M59" s="401"/>
      <c r="N59" s="400"/>
      <c r="O59" s="401"/>
      <c r="P59" s="400"/>
      <c r="Q59" s="401"/>
      <c r="R59" s="400"/>
      <c r="S59" s="401"/>
      <c r="T59" s="400"/>
      <c r="U59" s="401"/>
      <c r="V59" s="400"/>
      <c r="W59" s="401"/>
      <c r="X59" s="400"/>
      <c r="Y59" s="401"/>
      <c r="Z59" s="400"/>
      <c r="AA59" s="401"/>
      <c r="AB59" s="400"/>
      <c r="AC59" s="401"/>
      <c r="AD59" s="400"/>
      <c r="AE59" s="401"/>
      <c r="AF59" s="400"/>
      <c r="AG59" s="401"/>
      <c r="AH59" s="400"/>
      <c r="AI59" s="401"/>
      <c r="AJ59" s="400"/>
      <c r="AK59" s="401"/>
      <c r="AL59" s="400"/>
      <c r="AM59" s="401"/>
      <c r="AN59" s="400"/>
      <c r="AO59" s="401"/>
      <c r="AP59" s="400"/>
      <c r="AQ59" s="401"/>
      <c r="AR59" s="400"/>
      <c r="AS59" s="401"/>
      <c r="AT59" s="400"/>
      <c r="AU59" s="401"/>
      <c r="AV59" s="400"/>
      <c r="AW59" s="401"/>
      <c r="AX59" s="400"/>
      <c r="AY59" s="401"/>
      <c r="AZ59" s="400"/>
      <c r="BA59" s="401"/>
      <c r="BB59" s="400"/>
      <c r="BC59" s="401"/>
      <c r="BD59" s="400"/>
      <c r="BE59" s="401"/>
      <c r="BF59" s="400"/>
      <c r="BG59" s="401"/>
      <c r="BH59" s="400"/>
      <c r="BI59" s="401"/>
      <c r="BJ59" s="400"/>
      <c r="BK59" s="401"/>
      <c r="BL59" s="400"/>
      <c r="BM59" s="401"/>
      <c r="BN59" s="400"/>
      <c r="BO59" s="401"/>
      <c r="BP59" s="400"/>
      <c r="BQ59" s="401"/>
      <c r="BR59" s="400"/>
      <c r="BS59" s="401"/>
      <c r="BT59" s="400"/>
      <c r="BU59" s="401"/>
      <c r="BV59" s="337">
        <f t="shared" si="23"/>
        <v>0</v>
      </c>
      <c r="BW59" s="337">
        <f t="shared" si="24"/>
        <v>0</v>
      </c>
    </row>
    <row r="60" spans="1:75" s="64" customFormat="1" ht="21.95" customHeight="1" thickBot="1" x14ac:dyDescent="0.25">
      <c r="A60" s="660" t="s">
        <v>3234</v>
      </c>
      <c r="B60" s="393" t="s">
        <v>3235</v>
      </c>
      <c r="C60" s="394" t="s">
        <v>3191</v>
      </c>
      <c r="D60" s="395" t="s">
        <v>3236</v>
      </c>
      <c r="E60" s="411" t="s">
        <v>3237</v>
      </c>
      <c r="F60" s="396" t="s">
        <v>3181</v>
      </c>
      <c r="G60" s="396" t="s">
        <v>3182</v>
      </c>
      <c r="H60" s="397" t="s">
        <v>1317</v>
      </c>
      <c r="I60" s="661" t="s">
        <v>1317</v>
      </c>
      <c r="J60" s="353" t="s">
        <v>3183</v>
      </c>
      <c r="K60" s="357" t="s">
        <v>60</v>
      </c>
      <c r="L60" s="402"/>
      <c r="M60" s="403"/>
      <c r="N60" s="402"/>
      <c r="O60" s="403"/>
      <c r="P60" s="402"/>
      <c r="Q60" s="403"/>
      <c r="R60" s="402"/>
      <c r="S60" s="403"/>
      <c r="T60" s="402"/>
      <c r="U60" s="403"/>
      <c r="V60" s="402"/>
      <c r="W60" s="403"/>
      <c r="X60" s="402"/>
      <c r="Y60" s="403"/>
      <c r="Z60" s="402"/>
      <c r="AA60" s="403"/>
      <c r="AB60" s="402"/>
      <c r="AC60" s="403"/>
      <c r="AD60" s="402"/>
      <c r="AE60" s="403"/>
      <c r="AF60" s="402"/>
      <c r="AG60" s="403"/>
      <c r="AH60" s="402"/>
      <c r="AI60" s="403"/>
      <c r="AJ60" s="402"/>
      <c r="AK60" s="403"/>
      <c r="AL60" s="402"/>
      <c r="AM60" s="403"/>
      <c r="AN60" s="402"/>
      <c r="AO60" s="403"/>
      <c r="AP60" s="402"/>
      <c r="AQ60" s="403"/>
      <c r="AR60" s="402"/>
      <c r="AS60" s="403"/>
      <c r="AT60" s="402"/>
      <c r="AU60" s="403"/>
      <c r="AV60" s="402"/>
      <c r="AW60" s="403"/>
      <c r="AX60" s="402"/>
      <c r="AY60" s="403"/>
      <c r="AZ60" s="402"/>
      <c r="BA60" s="403"/>
      <c r="BB60" s="402"/>
      <c r="BC60" s="403"/>
      <c r="BD60" s="402"/>
      <c r="BE60" s="403"/>
      <c r="BF60" s="402"/>
      <c r="BG60" s="403"/>
      <c r="BH60" s="402"/>
      <c r="BI60" s="403"/>
      <c r="BJ60" s="402"/>
      <c r="BK60" s="403"/>
      <c r="BL60" s="402"/>
      <c r="BM60" s="403"/>
      <c r="BN60" s="402"/>
      <c r="BO60" s="403"/>
      <c r="BP60" s="402"/>
      <c r="BQ60" s="403"/>
      <c r="BR60" s="402"/>
      <c r="BS60" s="403"/>
      <c r="BT60" s="402"/>
      <c r="BU60" s="403"/>
      <c r="BV60" s="337">
        <f t="shared" si="23"/>
        <v>0</v>
      </c>
      <c r="BW60" s="337">
        <f t="shared" si="24"/>
        <v>0</v>
      </c>
    </row>
    <row r="61" spans="1:75" s="64" customFormat="1" ht="21.95" customHeight="1" x14ac:dyDescent="0.25">
      <c r="A61" s="425" t="s">
        <v>3238</v>
      </c>
      <c r="B61" s="526" t="s">
        <v>3239</v>
      </c>
      <c r="C61" s="527">
        <v>1</v>
      </c>
      <c r="D61" s="528" t="s">
        <v>3240</v>
      </c>
      <c r="E61" s="426" t="s">
        <v>3241</v>
      </c>
      <c r="F61" s="529" t="s">
        <v>3181</v>
      </c>
      <c r="G61" s="529" t="s">
        <v>3182</v>
      </c>
      <c r="H61" s="530" t="s">
        <v>1318</v>
      </c>
      <c r="I61" s="384" t="s">
        <v>1318</v>
      </c>
      <c r="J61" s="353" t="s">
        <v>3183</v>
      </c>
      <c r="K61" s="354" t="s">
        <v>3184</v>
      </c>
      <c r="L61" s="402"/>
      <c r="M61" s="403"/>
      <c r="N61" s="402"/>
      <c r="O61" s="403"/>
      <c r="P61" s="402"/>
      <c r="Q61" s="403"/>
      <c r="R61" s="402"/>
      <c r="S61" s="403"/>
      <c r="T61" s="402"/>
      <c r="U61" s="403"/>
      <c r="V61" s="402"/>
      <c r="W61" s="403"/>
      <c r="X61" s="402"/>
      <c r="Y61" s="403"/>
      <c r="Z61" s="402"/>
      <c r="AA61" s="403"/>
      <c r="AB61" s="402"/>
      <c r="AC61" s="403"/>
      <c r="AD61" s="402"/>
      <c r="AE61" s="403"/>
      <c r="AF61" s="402"/>
      <c r="AG61" s="403"/>
      <c r="AH61" s="402"/>
      <c r="AI61" s="403"/>
      <c r="AJ61" s="402"/>
      <c r="AK61" s="403"/>
      <c r="AL61" s="402"/>
      <c r="AM61" s="403"/>
      <c r="AN61" s="402"/>
      <c r="AO61" s="403"/>
      <c r="AP61" s="402"/>
      <c r="AQ61" s="403"/>
      <c r="AR61" s="402"/>
      <c r="AS61" s="403"/>
      <c r="AT61" s="402"/>
      <c r="AU61" s="403"/>
      <c r="AV61" s="402"/>
      <c r="AW61" s="403"/>
      <c r="AX61" s="402"/>
      <c r="AY61" s="403"/>
      <c r="AZ61" s="402"/>
      <c r="BA61" s="403"/>
      <c r="BB61" s="402"/>
      <c r="BC61" s="403"/>
      <c r="BD61" s="402"/>
      <c r="BE61" s="403"/>
      <c r="BF61" s="402"/>
      <c r="BG61" s="403"/>
      <c r="BH61" s="402"/>
      <c r="BI61" s="403"/>
      <c r="BJ61" s="402"/>
      <c r="BK61" s="403"/>
      <c r="BL61" s="402"/>
      <c r="BM61" s="403"/>
      <c r="BN61" s="402"/>
      <c r="BO61" s="403"/>
      <c r="BP61" s="402"/>
      <c r="BQ61" s="403"/>
      <c r="BR61" s="402"/>
      <c r="BS61" s="403"/>
      <c r="BT61" s="402"/>
      <c r="BU61" s="403"/>
      <c r="BV61" s="337">
        <f>L61+N61+P61+R61+T61+V61+X61+Z61+AB61+AD61+AF61+AH61+AJ61+AL61+AN61+AP61+AR61+AT61+AV61+AX61+AZ61+BB61+BD61+BF61+BH61+BJ61+BL61+BN61+BP61+BR61+BT61</f>
        <v>0</v>
      </c>
      <c r="BW61" s="337">
        <f>M61+O61+Q61+S61+U61+W61+Y61+AA61+AC61+AE61+AG61+AI61+AK61+AM61+AO61+AQ61+AS61+AU61+AW61+AY61+BA61+BC61+BE61+BG61+BI61+BK61+BM61+BO61+BQ61+BS61+BU61</f>
        <v>0</v>
      </c>
    </row>
    <row r="62" spans="1:75" s="64" customFormat="1" ht="21.95" customHeight="1" x14ac:dyDescent="0.2">
      <c r="A62" s="385" t="s">
        <v>3238</v>
      </c>
      <c r="B62" s="386" t="s">
        <v>3239</v>
      </c>
      <c r="C62" s="352" t="s">
        <v>3191</v>
      </c>
      <c r="D62" s="387" t="s">
        <v>3240</v>
      </c>
      <c r="E62" s="388" t="s">
        <v>3241</v>
      </c>
      <c r="F62" s="389" t="s">
        <v>3181</v>
      </c>
      <c r="G62" s="389" t="s">
        <v>3182</v>
      </c>
      <c r="H62" s="390" t="s">
        <v>1318</v>
      </c>
      <c r="I62" s="391" t="s">
        <v>1318</v>
      </c>
      <c r="J62" s="353" t="s">
        <v>3183</v>
      </c>
      <c r="K62" s="353" t="s">
        <v>3185</v>
      </c>
      <c r="L62" s="400"/>
      <c r="M62" s="401"/>
      <c r="N62" s="400"/>
      <c r="O62" s="401"/>
      <c r="P62" s="400"/>
      <c r="Q62" s="401"/>
      <c r="R62" s="400"/>
      <c r="S62" s="401"/>
      <c r="T62" s="400"/>
      <c r="U62" s="401"/>
      <c r="V62" s="400"/>
      <c r="W62" s="401"/>
      <c r="X62" s="400"/>
      <c r="Y62" s="401"/>
      <c r="Z62" s="400"/>
      <c r="AA62" s="401"/>
      <c r="AB62" s="400"/>
      <c r="AC62" s="401"/>
      <c r="AD62" s="400"/>
      <c r="AE62" s="401"/>
      <c r="AF62" s="400"/>
      <c r="AG62" s="401"/>
      <c r="AH62" s="400"/>
      <c r="AI62" s="401"/>
      <c r="AJ62" s="400"/>
      <c r="AK62" s="401"/>
      <c r="AL62" s="400"/>
      <c r="AM62" s="401"/>
      <c r="AN62" s="400"/>
      <c r="AO62" s="401"/>
      <c r="AP62" s="400"/>
      <c r="AQ62" s="401"/>
      <c r="AR62" s="400"/>
      <c r="AS62" s="401"/>
      <c r="AT62" s="400"/>
      <c r="AU62" s="401"/>
      <c r="AV62" s="400"/>
      <c r="AW62" s="401"/>
      <c r="AX62" s="400"/>
      <c r="AY62" s="401"/>
      <c r="AZ62" s="400"/>
      <c r="BA62" s="401"/>
      <c r="BB62" s="400"/>
      <c r="BC62" s="401"/>
      <c r="BD62" s="400"/>
      <c r="BE62" s="401"/>
      <c r="BF62" s="400"/>
      <c r="BG62" s="401"/>
      <c r="BH62" s="400"/>
      <c r="BI62" s="401"/>
      <c r="BJ62" s="400"/>
      <c r="BK62" s="401"/>
      <c r="BL62" s="400"/>
      <c r="BM62" s="401"/>
      <c r="BN62" s="400"/>
      <c r="BO62" s="401"/>
      <c r="BP62" s="400"/>
      <c r="BQ62" s="401"/>
      <c r="BR62" s="400"/>
      <c r="BS62" s="401"/>
      <c r="BT62" s="400"/>
      <c r="BU62" s="401"/>
      <c r="BV62" s="337">
        <f t="shared" ref="BV62:BV65" si="25">L62+N62+P62+R62+T62+V62+X62+Z62+AB62+AD62+AF62+AH62+AJ62+AL62+AN62+AP62+AR62+AT62+AV62+AX62+AZ62+BB62+BD62+BF62+BH62+BJ62+BL62+BN62+BP62+BR62+BT62</f>
        <v>0</v>
      </c>
      <c r="BW62" s="337">
        <f t="shared" ref="BW62:BW65" si="26">M62+O62+Q62+S62+U62+W62+Y62+AA62+AC62+AE62+AG62+AI62+AK62+AM62+AO62+AQ62+AS62+AU62+AW62+AY62+BA62+BC62+BE62+BG62+BI62+BK62+BM62+BO62+BQ62+BS62+BU62</f>
        <v>0</v>
      </c>
    </row>
    <row r="63" spans="1:75" s="64" customFormat="1" ht="21.95" customHeight="1" x14ac:dyDescent="0.2">
      <c r="A63" s="385" t="s">
        <v>3238</v>
      </c>
      <c r="B63" s="386" t="s">
        <v>3239</v>
      </c>
      <c r="C63" s="392" t="s">
        <v>3191</v>
      </c>
      <c r="D63" s="387" t="s">
        <v>3240</v>
      </c>
      <c r="E63" s="388" t="s">
        <v>3241</v>
      </c>
      <c r="F63" s="389" t="s">
        <v>3181</v>
      </c>
      <c r="G63" s="389" t="s">
        <v>3182</v>
      </c>
      <c r="H63" s="390" t="s">
        <v>1318</v>
      </c>
      <c r="I63" s="391" t="s">
        <v>1318</v>
      </c>
      <c r="J63" s="353" t="s">
        <v>3183</v>
      </c>
      <c r="K63" s="355" t="s">
        <v>3186</v>
      </c>
      <c r="L63" s="400"/>
      <c r="M63" s="401"/>
      <c r="N63" s="400"/>
      <c r="O63" s="401"/>
      <c r="P63" s="400"/>
      <c r="Q63" s="401"/>
      <c r="R63" s="400"/>
      <c r="S63" s="401"/>
      <c r="T63" s="400"/>
      <c r="U63" s="401"/>
      <c r="V63" s="400"/>
      <c r="W63" s="401"/>
      <c r="X63" s="400"/>
      <c r="Y63" s="401"/>
      <c r="Z63" s="400"/>
      <c r="AA63" s="401"/>
      <c r="AB63" s="400"/>
      <c r="AC63" s="401"/>
      <c r="AD63" s="400"/>
      <c r="AE63" s="401"/>
      <c r="AF63" s="400"/>
      <c r="AG63" s="401"/>
      <c r="AH63" s="400"/>
      <c r="AI63" s="401"/>
      <c r="AJ63" s="400"/>
      <c r="AK63" s="401"/>
      <c r="AL63" s="400"/>
      <c r="AM63" s="401"/>
      <c r="AN63" s="400"/>
      <c r="AO63" s="401"/>
      <c r="AP63" s="400"/>
      <c r="AQ63" s="401"/>
      <c r="AR63" s="400"/>
      <c r="AS63" s="401"/>
      <c r="AT63" s="400"/>
      <c r="AU63" s="401"/>
      <c r="AV63" s="400"/>
      <c r="AW63" s="401"/>
      <c r="AX63" s="400"/>
      <c r="AY63" s="401"/>
      <c r="AZ63" s="400"/>
      <c r="BA63" s="401"/>
      <c r="BB63" s="400"/>
      <c r="BC63" s="401"/>
      <c r="BD63" s="400"/>
      <c r="BE63" s="401"/>
      <c r="BF63" s="400"/>
      <c r="BG63" s="401"/>
      <c r="BH63" s="400"/>
      <c r="BI63" s="401"/>
      <c r="BJ63" s="400"/>
      <c r="BK63" s="401"/>
      <c r="BL63" s="400"/>
      <c r="BM63" s="401"/>
      <c r="BN63" s="400"/>
      <c r="BO63" s="401"/>
      <c r="BP63" s="400"/>
      <c r="BQ63" s="401"/>
      <c r="BR63" s="400"/>
      <c r="BS63" s="401"/>
      <c r="BT63" s="400"/>
      <c r="BU63" s="401"/>
      <c r="BV63" s="337">
        <f t="shared" si="25"/>
        <v>0</v>
      </c>
      <c r="BW63" s="337">
        <f t="shared" si="26"/>
        <v>0</v>
      </c>
    </row>
    <row r="64" spans="1:75" s="64" customFormat="1" ht="21.95" customHeight="1" x14ac:dyDescent="0.2">
      <c r="A64" s="385" t="s">
        <v>3238</v>
      </c>
      <c r="B64" s="386" t="s">
        <v>3239</v>
      </c>
      <c r="C64" s="392" t="s">
        <v>3191</v>
      </c>
      <c r="D64" s="387" t="s">
        <v>3240</v>
      </c>
      <c r="E64" s="388" t="s">
        <v>3241</v>
      </c>
      <c r="F64" s="389" t="s">
        <v>3181</v>
      </c>
      <c r="G64" s="389" t="s">
        <v>3182</v>
      </c>
      <c r="H64" s="390" t="s">
        <v>1318</v>
      </c>
      <c r="I64" s="391" t="s">
        <v>1318</v>
      </c>
      <c r="J64" s="353" t="s">
        <v>3183</v>
      </c>
      <c r="K64" s="356" t="s">
        <v>3187</v>
      </c>
      <c r="L64" s="400"/>
      <c r="M64" s="401"/>
      <c r="N64" s="400"/>
      <c r="O64" s="401"/>
      <c r="P64" s="400"/>
      <c r="Q64" s="401"/>
      <c r="R64" s="400"/>
      <c r="S64" s="401"/>
      <c r="T64" s="400"/>
      <c r="U64" s="401"/>
      <c r="V64" s="400"/>
      <c r="W64" s="401"/>
      <c r="X64" s="400"/>
      <c r="Y64" s="401"/>
      <c r="Z64" s="400"/>
      <c r="AA64" s="401"/>
      <c r="AB64" s="400"/>
      <c r="AC64" s="401"/>
      <c r="AD64" s="400"/>
      <c r="AE64" s="401"/>
      <c r="AF64" s="400"/>
      <c r="AG64" s="401"/>
      <c r="AH64" s="400"/>
      <c r="AI64" s="401"/>
      <c r="AJ64" s="400"/>
      <c r="AK64" s="401"/>
      <c r="AL64" s="400"/>
      <c r="AM64" s="401"/>
      <c r="AN64" s="400"/>
      <c r="AO64" s="401"/>
      <c r="AP64" s="400"/>
      <c r="AQ64" s="401"/>
      <c r="AR64" s="400"/>
      <c r="AS64" s="401"/>
      <c r="AT64" s="400"/>
      <c r="AU64" s="401"/>
      <c r="AV64" s="400"/>
      <c r="AW64" s="401"/>
      <c r="AX64" s="400"/>
      <c r="AY64" s="401"/>
      <c r="AZ64" s="400"/>
      <c r="BA64" s="401"/>
      <c r="BB64" s="400"/>
      <c r="BC64" s="401"/>
      <c r="BD64" s="400"/>
      <c r="BE64" s="401"/>
      <c r="BF64" s="400"/>
      <c r="BG64" s="401"/>
      <c r="BH64" s="400"/>
      <c r="BI64" s="401"/>
      <c r="BJ64" s="400"/>
      <c r="BK64" s="401"/>
      <c r="BL64" s="400"/>
      <c r="BM64" s="401"/>
      <c r="BN64" s="400"/>
      <c r="BO64" s="401"/>
      <c r="BP64" s="400"/>
      <c r="BQ64" s="401"/>
      <c r="BR64" s="400"/>
      <c r="BS64" s="401"/>
      <c r="BT64" s="400"/>
      <c r="BU64" s="401"/>
      <c r="BV64" s="337">
        <f t="shared" si="25"/>
        <v>0</v>
      </c>
      <c r="BW64" s="337">
        <f t="shared" si="26"/>
        <v>0</v>
      </c>
    </row>
    <row r="65" spans="1:75" s="64" customFormat="1" ht="21.95" customHeight="1" thickBot="1" x14ac:dyDescent="0.25">
      <c r="A65" s="660" t="s">
        <v>3238</v>
      </c>
      <c r="B65" s="393" t="s">
        <v>3239</v>
      </c>
      <c r="C65" s="394" t="s">
        <v>3191</v>
      </c>
      <c r="D65" s="395" t="s">
        <v>3240</v>
      </c>
      <c r="E65" s="411" t="s">
        <v>3241</v>
      </c>
      <c r="F65" s="396" t="s">
        <v>3181</v>
      </c>
      <c r="G65" s="396" t="s">
        <v>3182</v>
      </c>
      <c r="H65" s="397" t="s">
        <v>1318</v>
      </c>
      <c r="I65" s="661" t="s">
        <v>1318</v>
      </c>
      <c r="J65" s="353" t="s">
        <v>3183</v>
      </c>
      <c r="K65" s="357" t="s">
        <v>60</v>
      </c>
      <c r="L65" s="402"/>
      <c r="M65" s="403"/>
      <c r="N65" s="402"/>
      <c r="O65" s="403"/>
      <c r="P65" s="402"/>
      <c r="Q65" s="403"/>
      <c r="R65" s="402"/>
      <c r="S65" s="403"/>
      <c r="T65" s="402"/>
      <c r="U65" s="403"/>
      <c r="V65" s="402"/>
      <c r="W65" s="403"/>
      <c r="X65" s="402"/>
      <c r="Y65" s="403"/>
      <c r="Z65" s="402"/>
      <c r="AA65" s="403"/>
      <c r="AB65" s="402"/>
      <c r="AC65" s="403"/>
      <c r="AD65" s="402"/>
      <c r="AE65" s="403"/>
      <c r="AF65" s="402"/>
      <c r="AG65" s="403"/>
      <c r="AH65" s="402"/>
      <c r="AI65" s="403"/>
      <c r="AJ65" s="402"/>
      <c r="AK65" s="403"/>
      <c r="AL65" s="402"/>
      <c r="AM65" s="403"/>
      <c r="AN65" s="402"/>
      <c r="AO65" s="403"/>
      <c r="AP65" s="402"/>
      <c r="AQ65" s="403"/>
      <c r="AR65" s="402"/>
      <c r="AS65" s="403"/>
      <c r="AT65" s="402"/>
      <c r="AU65" s="403"/>
      <c r="AV65" s="402"/>
      <c r="AW65" s="403"/>
      <c r="AX65" s="402"/>
      <c r="AY65" s="403"/>
      <c r="AZ65" s="402"/>
      <c r="BA65" s="403"/>
      <c r="BB65" s="402"/>
      <c r="BC65" s="403"/>
      <c r="BD65" s="402"/>
      <c r="BE65" s="403"/>
      <c r="BF65" s="402"/>
      <c r="BG65" s="403"/>
      <c r="BH65" s="402"/>
      <c r="BI65" s="403"/>
      <c r="BJ65" s="402"/>
      <c r="BK65" s="403"/>
      <c r="BL65" s="402"/>
      <c r="BM65" s="403"/>
      <c r="BN65" s="402"/>
      <c r="BO65" s="403"/>
      <c r="BP65" s="402"/>
      <c r="BQ65" s="403"/>
      <c r="BR65" s="402"/>
      <c r="BS65" s="403"/>
      <c r="BT65" s="402"/>
      <c r="BU65" s="403"/>
      <c r="BV65" s="337">
        <f t="shared" si="25"/>
        <v>0</v>
      </c>
      <c r="BW65" s="337">
        <f t="shared" si="26"/>
        <v>0</v>
      </c>
    </row>
    <row r="66" spans="1:75" s="64" customFormat="1" ht="21.95" customHeight="1" x14ac:dyDescent="0.25">
      <c r="A66" s="425" t="s">
        <v>3242</v>
      </c>
      <c r="B66" s="526" t="s">
        <v>3243</v>
      </c>
      <c r="C66" s="527">
        <v>4</v>
      </c>
      <c r="D66" s="528" t="s">
        <v>3244</v>
      </c>
      <c r="E66" s="426" t="s">
        <v>3245</v>
      </c>
      <c r="F66" s="529" t="s">
        <v>3181</v>
      </c>
      <c r="G66" s="529" t="s">
        <v>3182</v>
      </c>
      <c r="H66" s="530" t="s">
        <v>1320</v>
      </c>
      <c r="I66" s="384" t="s">
        <v>1320</v>
      </c>
      <c r="J66" s="353" t="s">
        <v>3183</v>
      </c>
      <c r="K66" s="354" t="s">
        <v>3184</v>
      </c>
      <c r="L66" s="402"/>
      <c r="M66" s="403"/>
      <c r="N66" s="402"/>
      <c r="O66" s="403"/>
      <c r="P66" s="402"/>
      <c r="Q66" s="403"/>
      <c r="R66" s="402"/>
      <c r="S66" s="403"/>
      <c r="T66" s="402"/>
      <c r="U66" s="403"/>
      <c r="V66" s="402"/>
      <c r="W66" s="403"/>
      <c r="X66" s="402"/>
      <c r="Y66" s="403"/>
      <c r="Z66" s="402"/>
      <c r="AA66" s="403"/>
      <c r="AB66" s="402"/>
      <c r="AC66" s="403"/>
      <c r="AD66" s="402"/>
      <c r="AE66" s="403"/>
      <c r="AF66" s="402"/>
      <c r="AG66" s="403"/>
      <c r="AH66" s="402"/>
      <c r="AI66" s="403"/>
      <c r="AJ66" s="402"/>
      <c r="AK66" s="403"/>
      <c r="AL66" s="402"/>
      <c r="AM66" s="403"/>
      <c r="AN66" s="402"/>
      <c r="AO66" s="403"/>
      <c r="AP66" s="402"/>
      <c r="AQ66" s="403"/>
      <c r="AR66" s="402"/>
      <c r="AS66" s="403"/>
      <c r="AT66" s="402"/>
      <c r="AU66" s="403"/>
      <c r="AV66" s="402"/>
      <c r="AW66" s="403"/>
      <c r="AX66" s="402"/>
      <c r="AY66" s="403"/>
      <c r="AZ66" s="402"/>
      <c r="BA66" s="403"/>
      <c r="BB66" s="402"/>
      <c r="BC66" s="403"/>
      <c r="BD66" s="402"/>
      <c r="BE66" s="403"/>
      <c r="BF66" s="402"/>
      <c r="BG66" s="403"/>
      <c r="BH66" s="402"/>
      <c r="BI66" s="403"/>
      <c r="BJ66" s="402"/>
      <c r="BK66" s="403"/>
      <c r="BL66" s="402"/>
      <c r="BM66" s="403"/>
      <c r="BN66" s="402"/>
      <c r="BO66" s="403"/>
      <c r="BP66" s="402"/>
      <c r="BQ66" s="403"/>
      <c r="BR66" s="402"/>
      <c r="BS66" s="403"/>
      <c r="BT66" s="402"/>
      <c r="BU66" s="403"/>
      <c r="BV66" s="337">
        <f>L66+N66+P66+R66+T66+V66+X66+Z66+AB66+AD66+AF66+AH66+AJ66+AL66+AN66+AP66+AR66+AT66+AV66+AX66+AZ66+BB66+BD66+BF66+BH66+BJ66+BL66+BN66+BP66+BR66+BT66</f>
        <v>0</v>
      </c>
      <c r="BW66" s="337">
        <f>M66+O66+Q66+S66+U66+W66+Y66+AA66+AC66+AE66+AG66+AI66+AK66+AM66+AO66+AQ66+AS66+AU66+AW66+AY66+BA66+BC66+BE66+BG66+BI66+BK66+BM66+BO66+BQ66+BS66+BU66</f>
        <v>0</v>
      </c>
    </row>
    <row r="67" spans="1:75" s="64" customFormat="1" ht="21.95" customHeight="1" x14ac:dyDescent="0.2">
      <c r="A67" s="385" t="s">
        <v>3242</v>
      </c>
      <c r="B67" s="386" t="s">
        <v>3243</v>
      </c>
      <c r="C67" s="352" t="s">
        <v>3192</v>
      </c>
      <c r="D67" s="387" t="s">
        <v>3244</v>
      </c>
      <c r="E67" s="388" t="s">
        <v>3245</v>
      </c>
      <c r="F67" s="389" t="s">
        <v>3181</v>
      </c>
      <c r="G67" s="389" t="s">
        <v>3182</v>
      </c>
      <c r="H67" s="390" t="s">
        <v>1320</v>
      </c>
      <c r="I67" s="391" t="s">
        <v>1320</v>
      </c>
      <c r="J67" s="353" t="s">
        <v>3183</v>
      </c>
      <c r="K67" s="353" t="s">
        <v>3185</v>
      </c>
      <c r="L67" s="400"/>
      <c r="M67" s="401"/>
      <c r="N67" s="400"/>
      <c r="O67" s="401"/>
      <c r="P67" s="400"/>
      <c r="Q67" s="401"/>
      <c r="R67" s="400"/>
      <c r="S67" s="401"/>
      <c r="T67" s="400"/>
      <c r="U67" s="401"/>
      <c r="V67" s="400"/>
      <c r="W67" s="401"/>
      <c r="X67" s="400"/>
      <c r="Y67" s="401"/>
      <c r="Z67" s="400"/>
      <c r="AA67" s="401"/>
      <c r="AB67" s="400"/>
      <c r="AC67" s="401"/>
      <c r="AD67" s="400"/>
      <c r="AE67" s="401"/>
      <c r="AF67" s="400"/>
      <c r="AG67" s="401"/>
      <c r="AH67" s="400"/>
      <c r="AI67" s="401"/>
      <c r="AJ67" s="400"/>
      <c r="AK67" s="401"/>
      <c r="AL67" s="400"/>
      <c r="AM67" s="401"/>
      <c r="AN67" s="400"/>
      <c r="AO67" s="401"/>
      <c r="AP67" s="400"/>
      <c r="AQ67" s="401"/>
      <c r="AR67" s="400"/>
      <c r="AS67" s="401"/>
      <c r="AT67" s="400"/>
      <c r="AU67" s="401"/>
      <c r="AV67" s="400"/>
      <c r="AW67" s="401"/>
      <c r="AX67" s="400"/>
      <c r="AY67" s="401"/>
      <c r="AZ67" s="400"/>
      <c r="BA67" s="401"/>
      <c r="BB67" s="400"/>
      <c r="BC67" s="401"/>
      <c r="BD67" s="400"/>
      <c r="BE67" s="401"/>
      <c r="BF67" s="400"/>
      <c r="BG67" s="401"/>
      <c r="BH67" s="400"/>
      <c r="BI67" s="401"/>
      <c r="BJ67" s="400"/>
      <c r="BK67" s="401"/>
      <c r="BL67" s="400"/>
      <c r="BM67" s="401"/>
      <c r="BN67" s="400"/>
      <c r="BO67" s="401"/>
      <c r="BP67" s="400"/>
      <c r="BQ67" s="401"/>
      <c r="BR67" s="400"/>
      <c r="BS67" s="401"/>
      <c r="BT67" s="400"/>
      <c r="BU67" s="401"/>
      <c r="BV67" s="337">
        <f t="shared" ref="BV67:BV70" si="27">L67+N67+P67+R67+T67+V67+X67+Z67+AB67+AD67+AF67+AH67+AJ67+AL67+AN67+AP67+AR67+AT67+AV67+AX67+AZ67+BB67+BD67+BF67+BH67+BJ67+BL67+BN67+BP67+BR67+BT67</f>
        <v>0</v>
      </c>
      <c r="BW67" s="337">
        <f t="shared" ref="BW67:BW70" si="28">M67+O67+Q67+S67+U67+W67+Y67+AA67+AC67+AE67+AG67+AI67+AK67+AM67+AO67+AQ67+AS67+AU67+AW67+AY67+BA67+BC67+BE67+BG67+BI67+BK67+BM67+BO67+BQ67+BS67+BU67</f>
        <v>0</v>
      </c>
    </row>
    <row r="68" spans="1:75" s="64" customFormat="1" ht="21.95" customHeight="1" x14ac:dyDescent="0.2">
      <c r="A68" s="385" t="s">
        <v>3242</v>
      </c>
      <c r="B68" s="386" t="s">
        <v>3243</v>
      </c>
      <c r="C68" s="392" t="s">
        <v>3192</v>
      </c>
      <c r="D68" s="387" t="s">
        <v>3244</v>
      </c>
      <c r="E68" s="388" t="s">
        <v>3245</v>
      </c>
      <c r="F68" s="389" t="s">
        <v>3181</v>
      </c>
      <c r="G68" s="389" t="s">
        <v>3182</v>
      </c>
      <c r="H68" s="390" t="s">
        <v>1320</v>
      </c>
      <c r="I68" s="391" t="s">
        <v>1320</v>
      </c>
      <c r="J68" s="353" t="s">
        <v>3183</v>
      </c>
      <c r="K68" s="355" t="s">
        <v>3186</v>
      </c>
      <c r="L68" s="400"/>
      <c r="M68" s="401"/>
      <c r="N68" s="400"/>
      <c r="O68" s="401"/>
      <c r="P68" s="400"/>
      <c r="Q68" s="401"/>
      <c r="R68" s="400"/>
      <c r="S68" s="401"/>
      <c r="T68" s="400"/>
      <c r="U68" s="401"/>
      <c r="V68" s="400"/>
      <c r="W68" s="401"/>
      <c r="X68" s="400"/>
      <c r="Y68" s="401"/>
      <c r="Z68" s="400"/>
      <c r="AA68" s="401"/>
      <c r="AB68" s="400"/>
      <c r="AC68" s="401"/>
      <c r="AD68" s="400"/>
      <c r="AE68" s="401"/>
      <c r="AF68" s="400"/>
      <c r="AG68" s="401"/>
      <c r="AH68" s="400"/>
      <c r="AI68" s="401"/>
      <c r="AJ68" s="400"/>
      <c r="AK68" s="401"/>
      <c r="AL68" s="400"/>
      <c r="AM68" s="401"/>
      <c r="AN68" s="400"/>
      <c r="AO68" s="401"/>
      <c r="AP68" s="400"/>
      <c r="AQ68" s="401"/>
      <c r="AR68" s="400"/>
      <c r="AS68" s="401"/>
      <c r="AT68" s="400"/>
      <c r="AU68" s="401"/>
      <c r="AV68" s="400"/>
      <c r="AW68" s="401"/>
      <c r="AX68" s="400"/>
      <c r="AY68" s="401"/>
      <c r="AZ68" s="400"/>
      <c r="BA68" s="401"/>
      <c r="BB68" s="400"/>
      <c r="BC68" s="401"/>
      <c r="BD68" s="400"/>
      <c r="BE68" s="401"/>
      <c r="BF68" s="400"/>
      <c r="BG68" s="401"/>
      <c r="BH68" s="400"/>
      <c r="BI68" s="401"/>
      <c r="BJ68" s="400"/>
      <c r="BK68" s="401"/>
      <c r="BL68" s="400"/>
      <c r="BM68" s="401"/>
      <c r="BN68" s="400"/>
      <c r="BO68" s="401"/>
      <c r="BP68" s="400"/>
      <c r="BQ68" s="401"/>
      <c r="BR68" s="400"/>
      <c r="BS68" s="401"/>
      <c r="BT68" s="400"/>
      <c r="BU68" s="401"/>
      <c r="BV68" s="337">
        <f t="shared" si="27"/>
        <v>0</v>
      </c>
      <c r="BW68" s="337">
        <f t="shared" si="28"/>
        <v>0</v>
      </c>
    </row>
    <row r="69" spans="1:75" s="64" customFormat="1" ht="21.95" customHeight="1" x14ac:dyDescent="0.2">
      <c r="A69" s="385" t="s">
        <v>3242</v>
      </c>
      <c r="B69" s="386" t="s">
        <v>3243</v>
      </c>
      <c r="C69" s="392" t="s">
        <v>3192</v>
      </c>
      <c r="D69" s="387" t="s">
        <v>3244</v>
      </c>
      <c r="E69" s="388" t="s">
        <v>3245</v>
      </c>
      <c r="F69" s="389" t="s">
        <v>3181</v>
      </c>
      <c r="G69" s="389" t="s">
        <v>3182</v>
      </c>
      <c r="H69" s="390" t="s">
        <v>1320</v>
      </c>
      <c r="I69" s="391" t="s">
        <v>1320</v>
      </c>
      <c r="J69" s="353" t="s">
        <v>3183</v>
      </c>
      <c r="K69" s="356" t="s">
        <v>3187</v>
      </c>
      <c r="L69" s="400"/>
      <c r="M69" s="401"/>
      <c r="N69" s="400"/>
      <c r="O69" s="401"/>
      <c r="P69" s="400"/>
      <c r="Q69" s="401"/>
      <c r="R69" s="400"/>
      <c r="S69" s="401"/>
      <c r="T69" s="400"/>
      <c r="U69" s="401"/>
      <c r="V69" s="400"/>
      <c r="W69" s="401"/>
      <c r="X69" s="400"/>
      <c r="Y69" s="401"/>
      <c r="Z69" s="400"/>
      <c r="AA69" s="401"/>
      <c r="AB69" s="400"/>
      <c r="AC69" s="401"/>
      <c r="AD69" s="400"/>
      <c r="AE69" s="401"/>
      <c r="AF69" s="400"/>
      <c r="AG69" s="401"/>
      <c r="AH69" s="400"/>
      <c r="AI69" s="401"/>
      <c r="AJ69" s="400"/>
      <c r="AK69" s="401"/>
      <c r="AL69" s="400"/>
      <c r="AM69" s="401"/>
      <c r="AN69" s="400"/>
      <c r="AO69" s="401"/>
      <c r="AP69" s="400"/>
      <c r="AQ69" s="401"/>
      <c r="AR69" s="400"/>
      <c r="AS69" s="401"/>
      <c r="AT69" s="400"/>
      <c r="AU69" s="401"/>
      <c r="AV69" s="400"/>
      <c r="AW69" s="401"/>
      <c r="AX69" s="400"/>
      <c r="AY69" s="401"/>
      <c r="AZ69" s="400"/>
      <c r="BA69" s="401"/>
      <c r="BB69" s="400"/>
      <c r="BC69" s="401"/>
      <c r="BD69" s="400"/>
      <c r="BE69" s="401"/>
      <c r="BF69" s="400"/>
      <c r="BG69" s="401"/>
      <c r="BH69" s="400"/>
      <c r="BI69" s="401"/>
      <c r="BJ69" s="400"/>
      <c r="BK69" s="401"/>
      <c r="BL69" s="400"/>
      <c r="BM69" s="401"/>
      <c r="BN69" s="400"/>
      <c r="BO69" s="401"/>
      <c r="BP69" s="400"/>
      <c r="BQ69" s="401"/>
      <c r="BR69" s="400"/>
      <c r="BS69" s="401"/>
      <c r="BT69" s="400"/>
      <c r="BU69" s="401"/>
      <c r="BV69" s="337">
        <f t="shared" si="27"/>
        <v>0</v>
      </c>
      <c r="BW69" s="337">
        <f t="shared" si="28"/>
        <v>0</v>
      </c>
    </row>
    <row r="70" spans="1:75" s="64" customFormat="1" ht="21.95" customHeight="1" thickBot="1" x14ac:dyDescent="0.25">
      <c r="A70" s="660" t="s">
        <v>3242</v>
      </c>
      <c r="B70" s="393" t="s">
        <v>3243</v>
      </c>
      <c r="C70" s="394" t="s">
        <v>3192</v>
      </c>
      <c r="D70" s="395" t="s">
        <v>3244</v>
      </c>
      <c r="E70" s="411" t="s">
        <v>3245</v>
      </c>
      <c r="F70" s="396" t="s">
        <v>3181</v>
      </c>
      <c r="G70" s="396" t="s">
        <v>3182</v>
      </c>
      <c r="H70" s="397" t="s">
        <v>1320</v>
      </c>
      <c r="I70" s="661" t="s">
        <v>1320</v>
      </c>
      <c r="J70" s="353" t="s">
        <v>3183</v>
      </c>
      <c r="K70" s="357" t="s">
        <v>60</v>
      </c>
      <c r="L70" s="402"/>
      <c r="M70" s="403"/>
      <c r="N70" s="402"/>
      <c r="O70" s="403"/>
      <c r="P70" s="402"/>
      <c r="Q70" s="403"/>
      <c r="R70" s="402"/>
      <c r="S70" s="403"/>
      <c r="T70" s="402"/>
      <c r="U70" s="403"/>
      <c r="V70" s="402"/>
      <c r="W70" s="403"/>
      <c r="X70" s="402"/>
      <c r="Y70" s="403"/>
      <c r="Z70" s="402"/>
      <c r="AA70" s="403"/>
      <c r="AB70" s="402"/>
      <c r="AC70" s="403"/>
      <c r="AD70" s="402"/>
      <c r="AE70" s="403"/>
      <c r="AF70" s="402"/>
      <c r="AG70" s="403"/>
      <c r="AH70" s="402"/>
      <c r="AI70" s="403"/>
      <c r="AJ70" s="402"/>
      <c r="AK70" s="403"/>
      <c r="AL70" s="402"/>
      <c r="AM70" s="403"/>
      <c r="AN70" s="402"/>
      <c r="AO70" s="403"/>
      <c r="AP70" s="402"/>
      <c r="AQ70" s="403"/>
      <c r="AR70" s="402"/>
      <c r="AS70" s="403"/>
      <c r="AT70" s="402"/>
      <c r="AU70" s="403"/>
      <c r="AV70" s="402"/>
      <c r="AW70" s="403"/>
      <c r="AX70" s="402"/>
      <c r="AY70" s="403"/>
      <c r="AZ70" s="402"/>
      <c r="BA70" s="403"/>
      <c r="BB70" s="402"/>
      <c r="BC70" s="403"/>
      <c r="BD70" s="402"/>
      <c r="BE70" s="403"/>
      <c r="BF70" s="402"/>
      <c r="BG70" s="403"/>
      <c r="BH70" s="402"/>
      <c r="BI70" s="403"/>
      <c r="BJ70" s="402"/>
      <c r="BK70" s="403"/>
      <c r="BL70" s="402"/>
      <c r="BM70" s="403"/>
      <c r="BN70" s="402"/>
      <c r="BO70" s="403"/>
      <c r="BP70" s="402"/>
      <c r="BQ70" s="403"/>
      <c r="BR70" s="402"/>
      <c r="BS70" s="403"/>
      <c r="BT70" s="402"/>
      <c r="BU70" s="403"/>
      <c r="BV70" s="337">
        <f t="shared" si="27"/>
        <v>0</v>
      </c>
      <c r="BW70" s="337">
        <f t="shared" si="28"/>
        <v>0</v>
      </c>
    </row>
    <row r="71" spans="1:75" s="64" customFormat="1" ht="21.95" customHeight="1" x14ac:dyDescent="0.25">
      <c r="A71" s="425" t="s">
        <v>3246</v>
      </c>
      <c r="B71" s="526" t="s">
        <v>3247</v>
      </c>
      <c r="C71" s="527">
        <v>1</v>
      </c>
      <c r="D71" s="528" t="s">
        <v>3248</v>
      </c>
      <c r="E71" s="426" t="s">
        <v>3249</v>
      </c>
      <c r="F71" s="529" t="s">
        <v>3181</v>
      </c>
      <c r="G71" s="529" t="s">
        <v>3182</v>
      </c>
      <c r="H71" s="530" t="s">
        <v>1324</v>
      </c>
      <c r="I71" s="384" t="s">
        <v>1324</v>
      </c>
      <c r="J71" s="353" t="s">
        <v>3183</v>
      </c>
      <c r="K71" s="354" t="s">
        <v>3184</v>
      </c>
      <c r="L71" s="402"/>
      <c r="M71" s="403"/>
      <c r="N71" s="402"/>
      <c r="O71" s="403"/>
      <c r="P71" s="402"/>
      <c r="Q71" s="403"/>
      <c r="R71" s="402"/>
      <c r="S71" s="403"/>
      <c r="T71" s="402"/>
      <c r="U71" s="403"/>
      <c r="V71" s="402"/>
      <c r="W71" s="403"/>
      <c r="X71" s="402"/>
      <c r="Y71" s="403"/>
      <c r="Z71" s="402"/>
      <c r="AA71" s="403"/>
      <c r="AB71" s="402"/>
      <c r="AC71" s="403"/>
      <c r="AD71" s="402"/>
      <c r="AE71" s="403"/>
      <c r="AF71" s="402"/>
      <c r="AG71" s="403"/>
      <c r="AH71" s="402"/>
      <c r="AI71" s="403"/>
      <c r="AJ71" s="402"/>
      <c r="AK71" s="403"/>
      <c r="AL71" s="402"/>
      <c r="AM71" s="403"/>
      <c r="AN71" s="402"/>
      <c r="AO71" s="403"/>
      <c r="AP71" s="402"/>
      <c r="AQ71" s="403"/>
      <c r="AR71" s="402"/>
      <c r="AS71" s="403"/>
      <c r="AT71" s="402"/>
      <c r="AU71" s="403"/>
      <c r="AV71" s="402"/>
      <c r="AW71" s="403"/>
      <c r="AX71" s="402"/>
      <c r="AY71" s="403"/>
      <c r="AZ71" s="402"/>
      <c r="BA71" s="403"/>
      <c r="BB71" s="402"/>
      <c r="BC71" s="403"/>
      <c r="BD71" s="402"/>
      <c r="BE71" s="403"/>
      <c r="BF71" s="402"/>
      <c r="BG71" s="403"/>
      <c r="BH71" s="402"/>
      <c r="BI71" s="403"/>
      <c r="BJ71" s="402"/>
      <c r="BK71" s="403"/>
      <c r="BL71" s="402"/>
      <c r="BM71" s="403"/>
      <c r="BN71" s="402"/>
      <c r="BO71" s="403"/>
      <c r="BP71" s="402"/>
      <c r="BQ71" s="403"/>
      <c r="BR71" s="402"/>
      <c r="BS71" s="403"/>
      <c r="BT71" s="402"/>
      <c r="BU71" s="403"/>
      <c r="BV71" s="337">
        <f>L71+N71+P71+R71+T71+V71+X71+Z71+AB71+AD71+AF71+AH71+AJ71+AL71+AN71+AP71+AR71+AT71+AV71+AX71+AZ71+BB71+BD71+BF71+BH71+BJ71+BL71+BN71+BP71+BR71+BT71</f>
        <v>0</v>
      </c>
      <c r="BW71" s="337">
        <f>M71+O71+Q71+S71+U71+W71+Y71+AA71+AC71+AE71+AG71+AI71+AK71+AM71+AO71+AQ71+AS71+AU71+AW71+AY71+BA71+BC71+BE71+BG71+BI71+BK71+BM71+BO71+BQ71+BS71+BU71</f>
        <v>0</v>
      </c>
    </row>
    <row r="72" spans="1:75" s="64" customFormat="1" ht="21.95" customHeight="1" x14ac:dyDescent="0.2">
      <c r="A72" s="385" t="s">
        <v>3246</v>
      </c>
      <c r="B72" s="386" t="s">
        <v>3247</v>
      </c>
      <c r="C72" s="352" t="s">
        <v>3191</v>
      </c>
      <c r="D72" s="387" t="s">
        <v>3248</v>
      </c>
      <c r="E72" s="388" t="s">
        <v>3249</v>
      </c>
      <c r="F72" s="389" t="s">
        <v>3181</v>
      </c>
      <c r="G72" s="389" t="s">
        <v>3182</v>
      </c>
      <c r="H72" s="390" t="s">
        <v>1324</v>
      </c>
      <c r="I72" s="391" t="s">
        <v>1324</v>
      </c>
      <c r="J72" s="353" t="s">
        <v>3183</v>
      </c>
      <c r="K72" s="353" t="s">
        <v>3185</v>
      </c>
      <c r="L72" s="400"/>
      <c r="M72" s="401"/>
      <c r="N72" s="400">
        <v>1</v>
      </c>
      <c r="O72" s="401"/>
      <c r="P72" s="400"/>
      <c r="Q72" s="401"/>
      <c r="R72" s="400"/>
      <c r="S72" s="401"/>
      <c r="T72" s="400"/>
      <c r="U72" s="401"/>
      <c r="V72" s="400"/>
      <c r="W72" s="401"/>
      <c r="X72" s="400"/>
      <c r="Y72" s="401"/>
      <c r="Z72" s="400"/>
      <c r="AA72" s="401"/>
      <c r="AB72" s="400">
        <v>1</v>
      </c>
      <c r="AC72" s="401"/>
      <c r="AD72" s="400"/>
      <c r="AE72" s="401"/>
      <c r="AF72" s="400"/>
      <c r="AG72" s="401"/>
      <c r="AH72" s="400"/>
      <c r="AI72" s="401"/>
      <c r="AJ72" s="400"/>
      <c r="AK72" s="401"/>
      <c r="AL72" s="400"/>
      <c r="AM72" s="401"/>
      <c r="AN72" s="400"/>
      <c r="AO72" s="401"/>
      <c r="AP72" s="400">
        <v>1</v>
      </c>
      <c r="AQ72" s="401"/>
      <c r="AR72" s="400"/>
      <c r="AS72" s="401"/>
      <c r="AT72" s="400"/>
      <c r="AU72" s="401"/>
      <c r="AV72" s="400"/>
      <c r="AW72" s="401"/>
      <c r="AX72" s="400"/>
      <c r="AY72" s="401"/>
      <c r="AZ72" s="400"/>
      <c r="BA72" s="401"/>
      <c r="BB72" s="400"/>
      <c r="BC72" s="401"/>
      <c r="BD72" s="400">
        <v>1</v>
      </c>
      <c r="BE72" s="401"/>
      <c r="BF72" s="400"/>
      <c r="BG72" s="401"/>
      <c r="BH72" s="400"/>
      <c r="BI72" s="401"/>
      <c r="BJ72" s="400"/>
      <c r="BK72" s="401"/>
      <c r="BL72" s="400"/>
      <c r="BM72" s="401"/>
      <c r="BN72" s="400"/>
      <c r="BO72" s="401"/>
      <c r="BP72" s="400"/>
      <c r="BQ72" s="401"/>
      <c r="BR72" s="400">
        <v>1</v>
      </c>
      <c r="BS72" s="401"/>
      <c r="BT72" s="400"/>
      <c r="BU72" s="401"/>
      <c r="BV72" s="337">
        <f t="shared" ref="BV72:BV75" si="29">L72+N72+P72+R72+T72+V72+X72+Z72+AB72+AD72+AF72+AH72+AJ72+AL72+AN72+AP72+AR72+AT72+AV72+AX72+AZ72+BB72+BD72+BF72+BH72+BJ72+BL72+BN72+BP72+BR72+BT72</f>
        <v>5</v>
      </c>
      <c r="BW72" s="337">
        <f t="shared" ref="BW72:BW75" si="30">M72+O72+Q72+S72+U72+W72+Y72+AA72+AC72+AE72+AG72+AI72+AK72+AM72+AO72+AQ72+AS72+AU72+AW72+AY72+BA72+BC72+BE72+BG72+BI72+BK72+BM72+BO72+BQ72+BS72+BU72</f>
        <v>0</v>
      </c>
    </row>
    <row r="73" spans="1:75" s="64" customFormat="1" ht="21.95" customHeight="1" x14ac:dyDescent="0.2">
      <c r="A73" s="385" t="s">
        <v>3246</v>
      </c>
      <c r="B73" s="386" t="s">
        <v>3247</v>
      </c>
      <c r="C73" s="392" t="s">
        <v>3191</v>
      </c>
      <c r="D73" s="387" t="s">
        <v>3248</v>
      </c>
      <c r="E73" s="388" t="s">
        <v>3249</v>
      </c>
      <c r="F73" s="389" t="s">
        <v>3181</v>
      </c>
      <c r="G73" s="389" t="s">
        <v>3182</v>
      </c>
      <c r="H73" s="390" t="s">
        <v>1324</v>
      </c>
      <c r="I73" s="391" t="s">
        <v>1324</v>
      </c>
      <c r="J73" s="353" t="s">
        <v>3183</v>
      </c>
      <c r="K73" s="355" t="s">
        <v>3186</v>
      </c>
      <c r="L73" s="400"/>
      <c r="M73" s="401"/>
      <c r="N73" s="400"/>
      <c r="O73" s="401"/>
      <c r="P73" s="400"/>
      <c r="Q73" s="401"/>
      <c r="R73" s="400"/>
      <c r="S73" s="401"/>
      <c r="T73" s="400"/>
      <c r="U73" s="401"/>
      <c r="V73" s="400"/>
      <c r="W73" s="401"/>
      <c r="X73" s="400"/>
      <c r="Y73" s="401"/>
      <c r="Z73" s="400"/>
      <c r="AA73" s="401"/>
      <c r="AB73" s="400"/>
      <c r="AC73" s="401"/>
      <c r="AD73" s="400"/>
      <c r="AE73" s="401"/>
      <c r="AF73" s="400"/>
      <c r="AG73" s="401"/>
      <c r="AH73" s="400"/>
      <c r="AI73" s="401"/>
      <c r="AJ73" s="400"/>
      <c r="AK73" s="401"/>
      <c r="AL73" s="400"/>
      <c r="AM73" s="401"/>
      <c r="AN73" s="400"/>
      <c r="AO73" s="401"/>
      <c r="AP73" s="400"/>
      <c r="AQ73" s="401"/>
      <c r="AR73" s="400"/>
      <c r="AS73" s="401"/>
      <c r="AT73" s="400"/>
      <c r="AU73" s="401"/>
      <c r="AV73" s="400"/>
      <c r="AW73" s="401"/>
      <c r="AX73" s="400"/>
      <c r="AY73" s="401"/>
      <c r="AZ73" s="400"/>
      <c r="BA73" s="401"/>
      <c r="BB73" s="400"/>
      <c r="BC73" s="401"/>
      <c r="BD73" s="400"/>
      <c r="BE73" s="401"/>
      <c r="BF73" s="400"/>
      <c r="BG73" s="401"/>
      <c r="BH73" s="400"/>
      <c r="BI73" s="401"/>
      <c r="BJ73" s="400"/>
      <c r="BK73" s="401"/>
      <c r="BL73" s="400"/>
      <c r="BM73" s="401"/>
      <c r="BN73" s="400"/>
      <c r="BO73" s="401"/>
      <c r="BP73" s="400"/>
      <c r="BQ73" s="401"/>
      <c r="BR73" s="400"/>
      <c r="BS73" s="401"/>
      <c r="BT73" s="400"/>
      <c r="BU73" s="401"/>
      <c r="BV73" s="337">
        <f t="shared" si="29"/>
        <v>0</v>
      </c>
      <c r="BW73" s="337">
        <f t="shared" si="30"/>
        <v>0</v>
      </c>
    </row>
    <row r="74" spans="1:75" s="64" customFormat="1" ht="21.95" customHeight="1" x14ac:dyDescent="0.2">
      <c r="A74" s="385" t="s">
        <v>3246</v>
      </c>
      <c r="B74" s="386" t="s">
        <v>3247</v>
      </c>
      <c r="C74" s="392" t="s">
        <v>3191</v>
      </c>
      <c r="D74" s="387" t="s">
        <v>3248</v>
      </c>
      <c r="E74" s="388" t="s">
        <v>3249</v>
      </c>
      <c r="F74" s="389" t="s">
        <v>3181</v>
      </c>
      <c r="G74" s="389" t="s">
        <v>3182</v>
      </c>
      <c r="H74" s="390" t="s">
        <v>1324</v>
      </c>
      <c r="I74" s="391" t="s">
        <v>1324</v>
      </c>
      <c r="J74" s="353" t="s">
        <v>3183</v>
      </c>
      <c r="K74" s="356" t="s">
        <v>3187</v>
      </c>
      <c r="L74" s="400"/>
      <c r="M74" s="401"/>
      <c r="N74" s="400"/>
      <c r="O74" s="401"/>
      <c r="P74" s="400"/>
      <c r="Q74" s="401"/>
      <c r="R74" s="400"/>
      <c r="S74" s="401"/>
      <c r="T74" s="400"/>
      <c r="U74" s="401"/>
      <c r="V74" s="400"/>
      <c r="W74" s="401"/>
      <c r="X74" s="400"/>
      <c r="Y74" s="401"/>
      <c r="Z74" s="400"/>
      <c r="AA74" s="401"/>
      <c r="AB74" s="400"/>
      <c r="AC74" s="401"/>
      <c r="AD74" s="400"/>
      <c r="AE74" s="401"/>
      <c r="AF74" s="400"/>
      <c r="AG74" s="401"/>
      <c r="AH74" s="400"/>
      <c r="AI74" s="401"/>
      <c r="AJ74" s="400"/>
      <c r="AK74" s="401"/>
      <c r="AL74" s="400"/>
      <c r="AM74" s="401"/>
      <c r="AN74" s="400"/>
      <c r="AO74" s="401"/>
      <c r="AP74" s="400"/>
      <c r="AQ74" s="401"/>
      <c r="AR74" s="400"/>
      <c r="AS74" s="401"/>
      <c r="AT74" s="400"/>
      <c r="AU74" s="401"/>
      <c r="AV74" s="400"/>
      <c r="AW74" s="401"/>
      <c r="AX74" s="400"/>
      <c r="AY74" s="401"/>
      <c r="AZ74" s="400"/>
      <c r="BA74" s="401"/>
      <c r="BB74" s="400"/>
      <c r="BC74" s="401"/>
      <c r="BD74" s="400"/>
      <c r="BE74" s="401"/>
      <c r="BF74" s="400"/>
      <c r="BG74" s="401"/>
      <c r="BH74" s="400"/>
      <c r="BI74" s="401"/>
      <c r="BJ74" s="400"/>
      <c r="BK74" s="401"/>
      <c r="BL74" s="400"/>
      <c r="BM74" s="401"/>
      <c r="BN74" s="400"/>
      <c r="BO74" s="401"/>
      <c r="BP74" s="400"/>
      <c r="BQ74" s="401"/>
      <c r="BR74" s="400"/>
      <c r="BS74" s="401"/>
      <c r="BT74" s="400"/>
      <c r="BU74" s="401"/>
      <c r="BV74" s="337">
        <f t="shared" si="29"/>
        <v>0</v>
      </c>
      <c r="BW74" s="337">
        <f t="shared" si="30"/>
        <v>0</v>
      </c>
    </row>
    <row r="75" spans="1:75" s="64" customFormat="1" ht="21.95" customHeight="1" thickBot="1" x14ac:dyDescent="0.25">
      <c r="A75" s="660" t="s">
        <v>3246</v>
      </c>
      <c r="B75" s="393" t="s">
        <v>3247</v>
      </c>
      <c r="C75" s="394" t="s">
        <v>3191</v>
      </c>
      <c r="D75" s="395" t="s">
        <v>3248</v>
      </c>
      <c r="E75" s="411" t="s">
        <v>3249</v>
      </c>
      <c r="F75" s="396" t="s">
        <v>3181</v>
      </c>
      <c r="G75" s="396" t="s">
        <v>3182</v>
      </c>
      <c r="H75" s="397" t="s">
        <v>1324</v>
      </c>
      <c r="I75" s="661" t="s">
        <v>1324</v>
      </c>
      <c r="J75" s="353" t="s">
        <v>3183</v>
      </c>
      <c r="K75" s="357" t="s">
        <v>60</v>
      </c>
      <c r="L75" s="402"/>
      <c r="M75" s="403"/>
      <c r="N75" s="402"/>
      <c r="O75" s="403"/>
      <c r="P75" s="402"/>
      <c r="Q75" s="403"/>
      <c r="R75" s="402"/>
      <c r="S75" s="403"/>
      <c r="T75" s="402"/>
      <c r="U75" s="403"/>
      <c r="V75" s="402"/>
      <c r="W75" s="403"/>
      <c r="X75" s="402"/>
      <c r="Y75" s="403"/>
      <c r="Z75" s="402"/>
      <c r="AA75" s="403"/>
      <c r="AB75" s="402"/>
      <c r="AC75" s="403"/>
      <c r="AD75" s="402"/>
      <c r="AE75" s="403"/>
      <c r="AF75" s="402"/>
      <c r="AG75" s="403"/>
      <c r="AH75" s="402"/>
      <c r="AI75" s="403"/>
      <c r="AJ75" s="402"/>
      <c r="AK75" s="403"/>
      <c r="AL75" s="402"/>
      <c r="AM75" s="403"/>
      <c r="AN75" s="402"/>
      <c r="AO75" s="403"/>
      <c r="AP75" s="402"/>
      <c r="AQ75" s="403"/>
      <c r="AR75" s="402"/>
      <c r="AS75" s="403"/>
      <c r="AT75" s="402"/>
      <c r="AU75" s="403"/>
      <c r="AV75" s="402"/>
      <c r="AW75" s="403"/>
      <c r="AX75" s="402"/>
      <c r="AY75" s="403"/>
      <c r="AZ75" s="402"/>
      <c r="BA75" s="403"/>
      <c r="BB75" s="402"/>
      <c r="BC75" s="403"/>
      <c r="BD75" s="402"/>
      <c r="BE75" s="403"/>
      <c r="BF75" s="402"/>
      <c r="BG75" s="403"/>
      <c r="BH75" s="402"/>
      <c r="BI75" s="403"/>
      <c r="BJ75" s="402"/>
      <c r="BK75" s="403"/>
      <c r="BL75" s="402"/>
      <c r="BM75" s="403"/>
      <c r="BN75" s="402"/>
      <c r="BO75" s="403"/>
      <c r="BP75" s="402"/>
      <c r="BQ75" s="403"/>
      <c r="BR75" s="402"/>
      <c r="BS75" s="403"/>
      <c r="BT75" s="402"/>
      <c r="BU75" s="403"/>
      <c r="BV75" s="337">
        <f t="shared" si="29"/>
        <v>0</v>
      </c>
      <c r="BW75" s="337">
        <f t="shared" si="30"/>
        <v>0</v>
      </c>
    </row>
    <row r="76" spans="1:75" s="64" customFormat="1" ht="21.95" customHeight="1" x14ac:dyDescent="0.25">
      <c r="A76" s="425" t="s">
        <v>3250</v>
      </c>
      <c r="B76" s="526" t="s">
        <v>3251</v>
      </c>
      <c r="C76" s="527">
        <v>4</v>
      </c>
      <c r="D76" s="528" t="s">
        <v>3252</v>
      </c>
      <c r="E76" s="426" t="s">
        <v>3253</v>
      </c>
      <c r="F76" s="529" t="s">
        <v>3181</v>
      </c>
      <c r="G76" s="529" t="s">
        <v>3182</v>
      </c>
      <c r="H76" s="530" t="s">
        <v>1326</v>
      </c>
      <c r="I76" s="384" t="s">
        <v>1326</v>
      </c>
      <c r="J76" s="353" t="s">
        <v>3183</v>
      </c>
      <c r="K76" s="354" t="s">
        <v>3184</v>
      </c>
      <c r="L76" s="402"/>
      <c r="M76" s="403"/>
      <c r="N76" s="402"/>
      <c r="O76" s="403"/>
      <c r="P76" s="402"/>
      <c r="Q76" s="403"/>
      <c r="R76" s="402"/>
      <c r="S76" s="403"/>
      <c r="T76" s="402"/>
      <c r="U76" s="403"/>
      <c r="V76" s="402"/>
      <c r="W76" s="403"/>
      <c r="X76" s="402"/>
      <c r="Y76" s="403"/>
      <c r="Z76" s="402"/>
      <c r="AA76" s="403"/>
      <c r="AB76" s="402"/>
      <c r="AC76" s="403"/>
      <c r="AD76" s="402"/>
      <c r="AE76" s="403"/>
      <c r="AF76" s="402"/>
      <c r="AG76" s="403"/>
      <c r="AH76" s="402"/>
      <c r="AI76" s="403"/>
      <c r="AJ76" s="402"/>
      <c r="AK76" s="403"/>
      <c r="AL76" s="402"/>
      <c r="AM76" s="403"/>
      <c r="AN76" s="402"/>
      <c r="AO76" s="403"/>
      <c r="AP76" s="402"/>
      <c r="AQ76" s="403"/>
      <c r="AR76" s="402"/>
      <c r="AS76" s="403"/>
      <c r="AT76" s="402"/>
      <c r="AU76" s="403"/>
      <c r="AV76" s="402"/>
      <c r="AW76" s="403"/>
      <c r="AX76" s="402"/>
      <c r="AY76" s="403"/>
      <c r="AZ76" s="402"/>
      <c r="BA76" s="403"/>
      <c r="BB76" s="402"/>
      <c r="BC76" s="403"/>
      <c r="BD76" s="402"/>
      <c r="BE76" s="403"/>
      <c r="BF76" s="402"/>
      <c r="BG76" s="403"/>
      <c r="BH76" s="402"/>
      <c r="BI76" s="403"/>
      <c r="BJ76" s="402"/>
      <c r="BK76" s="403"/>
      <c r="BL76" s="402"/>
      <c r="BM76" s="403"/>
      <c r="BN76" s="402"/>
      <c r="BO76" s="403"/>
      <c r="BP76" s="402"/>
      <c r="BQ76" s="403"/>
      <c r="BR76" s="402"/>
      <c r="BS76" s="403"/>
      <c r="BT76" s="402"/>
      <c r="BU76" s="403"/>
      <c r="BV76" s="337">
        <f>L76+N76+P76+R76+T76+V76+X76+Z76+AB76+AD76+AF76+AH76+AJ76+AL76+AN76+AP76+AR76+AT76+AV76+AX76+AZ76+BB76+BD76+BF76+BH76+BJ76+BL76+BN76+BP76+BR76+BT76</f>
        <v>0</v>
      </c>
      <c r="BW76" s="337">
        <f>M76+O76+Q76+S76+U76+W76+Y76+AA76+AC76+AE76+AG76+AI76+AK76+AM76+AO76+AQ76+AS76+AU76+AW76+AY76+BA76+BC76+BE76+BG76+BI76+BK76+BM76+BO76+BQ76+BS76+BU76</f>
        <v>0</v>
      </c>
    </row>
    <row r="77" spans="1:75" s="64" customFormat="1" ht="21.95" customHeight="1" x14ac:dyDescent="0.2">
      <c r="A77" s="385" t="s">
        <v>3250</v>
      </c>
      <c r="B77" s="386" t="s">
        <v>3251</v>
      </c>
      <c r="C77" s="352" t="s">
        <v>3192</v>
      </c>
      <c r="D77" s="387" t="s">
        <v>3252</v>
      </c>
      <c r="E77" s="388" t="s">
        <v>3253</v>
      </c>
      <c r="F77" s="389" t="s">
        <v>3181</v>
      </c>
      <c r="G77" s="389" t="s">
        <v>3182</v>
      </c>
      <c r="H77" s="390" t="s">
        <v>1326</v>
      </c>
      <c r="I77" s="391" t="s">
        <v>1326</v>
      </c>
      <c r="J77" s="353" t="s">
        <v>3183</v>
      </c>
      <c r="K77" s="353" t="s">
        <v>3185</v>
      </c>
      <c r="L77" s="400"/>
      <c r="M77" s="401"/>
      <c r="N77" s="400"/>
      <c r="O77" s="401"/>
      <c r="P77" s="400"/>
      <c r="Q77" s="401"/>
      <c r="R77" s="400"/>
      <c r="S77" s="401"/>
      <c r="T77" s="400"/>
      <c r="U77" s="401"/>
      <c r="V77" s="400"/>
      <c r="W77" s="401"/>
      <c r="X77" s="400"/>
      <c r="Y77" s="401"/>
      <c r="Z77" s="400"/>
      <c r="AA77" s="401"/>
      <c r="AB77" s="400"/>
      <c r="AC77" s="401"/>
      <c r="AD77" s="400"/>
      <c r="AE77" s="401"/>
      <c r="AF77" s="400"/>
      <c r="AG77" s="401"/>
      <c r="AH77" s="400"/>
      <c r="AI77" s="401"/>
      <c r="AJ77" s="400"/>
      <c r="AK77" s="401"/>
      <c r="AL77" s="400"/>
      <c r="AM77" s="401"/>
      <c r="AN77" s="400"/>
      <c r="AO77" s="401"/>
      <c r="AP77" s="400"/>
      <c r="AQ77" s="401"/>
      <c r="AR77" s="400"/>
      <c r="AS77" s="401"/>
      <c r="AT77" s="400"/>
      <c r="AU77" s="401"/>
      <c r="AV77" s="400"/>
      <c r="AW77" s="401"/>
      <c r="AX77" s="400"/>
      <c r="AY77" s="401"/>
      <c r="AZ77" s="400"/>
      <c r="BA77" s="401"/>
      <c r="BB77" s="400"/>
      <c r="BC77" s="401"/>
      <c r="BD77" s="400"/>
      <c r="BE77" s="401"/>
      <c r="BF77" s="400"/>
      <c r="BG77" s="401"/>
      <c r="BH77" s="400"/>
      <c r="BI77" s="401"/>
      <c r="BJ77" s="400"/>
      <c r="BK77" s="401"/>
      <c r="BL77" s="400"/>
      <c r="BM77" s="401"/>
      <c r="BN77" s="400"/>
      <c r="BO77" s="401"/>
      <c r="BP77" s="400"/>
      <c r="BQ77" s="401"/>
      <c r="BR77" s="400"/>
      <c r="BS77" s="401"/>
      <c r="BT77" s="400"/>
      <c r="BU77" s="401"/>
      <c r="BV77" s="337">
        <f t="shared" ref="BV77:BV80" si="31">L77+N77+P77+R77+T77+V77+X77+Z77+AB77+AD77+AF77+AH77+AJ77+AL77+AN77+AP77+AR77+AT77+AV77+AX77+AZ77+BB77+BD77+BF77+BH77+BJ77+BL77+BN77+BP77+BR77+BT77</f>
        <v>0</v>
      </c>
      <c r="BW77" s="337">
        <f t="shared" ref="BW77:BW80" si="32">M77+O77+Q77+S77+U77+W77+Y77+AA77+AC77+AE77+AG77+AI77+AK77+AM77+AO77+AQ77+AS77+AU77+AW77+AY77+BA77+BC77+BE77+BG77+BI77+BK77+BM77+BO77+BQ77+BS77+BU77</f>
        <v>0</v>
      </c>
    </row>
    <row r="78" spans="1:75" s="64" customFormat="1" ht="21.95" customHeight="1" x14ac:dyDescent="0.2">
      <c r="A78" s="385" t="s">
        <v>3250</v>
      </c>
      <c r="B78" s="386" t="s">
        <v>3251</v>
      </c>
      <c r="C78" s="392" t="s">
        <v>3192</v>
      </c>
      <c r="D78" s="387" t="s">
        <v>3252</v>
      </c>
      <c r="E78" s="388" t="s">
        <v>3253</v>
      </c>
      <c r="F78" s="389" t="s">
        <v>3181</v>
      </c>
      <c r="G78" s="389" t="s">
        <v>3182</v>
      </c>
      <c r="H78" s="390" t="s">
        <v>1326</v>
      </c>
      <c r="I78" s="391" t="s">
        <v>1326</v>
      </c>
      <c r="J78" s="353" t="s">
        <v>3183</v>
      </c>
      <c r="K78" s="355" t="s">
        <v>3186</v>
      </c>
      <c r="L78" s="400"/>
      <c r="M78" s="401"/>
      <c r="N78" s="400"/>
      <c r="O78" s="401"/>
      <c r="P78" s="400"/>
      <c r="Q78" s="401"/>
      <c r="R78" s="400"/>
      <c r="S78" s="401"/>
      <c r="T78" s="400"/>
      <c r="U78" s="401"/>
      <c r="V78" s="400"/>
      <c r="W78" s="401"/>
      <c r="X78" s="400"/>
      <c r="Y78" s="401"/>
      <c r="Z78" s="400"/>
      <c r="AA78" s="401"/>
      <c r="AB78" s="400"/>
      <c r="AC78" s="401"/>
      <c r="AD78" s="400"/>
      <c r="AE78" s="401"/>
      <c r="AF78" s="400"/>
      <c r="AG78" s="401"/>
      <c r="AH78" s="400"/>
      <c r="AI78" s="401"/>
      <c r="AJ78" s="400"/>
      <c r="AK78" s="401"/>
      <c r="AL78" s="400"/>
      <c r="AM78" s="401"/>
      <c r="AN78" s="400"/>
      <c r="AO78" s="401"/>
      <c r="AP78" s="400"/>
      <c r="AQ78" s="401"/>
      <c r="AR78" s="400"/>
      <c r="AS78" s="401"/>
      <c r="AT78" s="400"/>
      <c r="AU78" s="401"/>
      <c r="AV78" s="400"/>
      <c r="AW78" s="401"/>
      <c r="AX78" s="400"/>
      <c r="AY78" s="401"/>
      <c r="AZ78" s="400"/>
      <c r="BA78" s="401"/>
      <c r="BB78" s="400"/>
      <c r="BC78" s="401"/>
      <c r="BD78" s="400"/>
      <c r="BE78" s="401"/>
      <c r="BF78" s="400"/>
      <c r="BG78" s="401"/>
      <c r="BH78" s="400"/>
      <c r="BI78" s="401"/>
      <c r="BJ78" s="400"/>
      <c r="BK78" s="401"/>
      <c r="BL78" s="400"/>
      <c r="BM78" s="401"/>
      <c r="BN78" s="400"/>
      <c r="BO78" s="401"/>
      <c r="BP78" s="400"/>
      <c r="BQ78" s="401"/>
      <c r="BR78" s="400"/>
      <c r="BS78" s="401"/>
      <c r="BT78" s="400"/>
      <c r="BU78" s="401"/>
      <c r="BV78" s="337">
        <f t="shared" si="31"/>
        <v>0</v>
      </c>
      <c r="BW78" s="337">
        <f t="shared" si="32"/>
        <v>0</v>
      </c>
    </row>
    <row r="79" spans="1:75" s="64" customFormat="1" ht="21.95" customHeight="1" x14ac:dyDescent="0.2">
      <c r="A79" s="385" t="s">
        <v>3250</v>
      </c>
      <c r="B79" s="386" t="s">
        <v>3251</v>
      </c>
      <c r="C79" s="392" t="s">
        <v>3192</v>
      </c>
      <c r="D79" s="387" t="s">
        <v>3252</v>
      </c>
      <c r="E79" s="388" t="s">
        <v>3253</v>
      </c>
      <c r="F79" s="389" t="s">
        <v>3181</v>
      </c>
      <c r="G79" s="389" t="s">
        <v>3182</v>
      </c>
      <c r="H79" s="390" t="s">
        <v>1326</v>
      </c>
      <c r="I79" s="391" t="s">
        <v>1326</v>
      </c>
      <c r="J79" s="353" t="s">
        <v>3183</v>
      </c>
      <c r="K79" s="356" t="s">
        <v>3187</v>
      </c>
      <c r="L79" s="400"/>
      <c r="M79" s="401"/>
      <c r="N79" s="400"/>
      <c r="O79" s="401"/>
      <c r="P79" s="400"/>
      <c r="Q79" s="401"/>
      <c r="R79" s="400"/>
      <c r="S79" s="401"/>
      <c r="T79" s="400"/>
      <c r="U79" s="401"/>
      <c r="V79" s="400"/>
      <c r="W79" s="401"/>
      <c r="X79" s="400"/>
      <c r="Y79" s="401"/>
      <c r="Z79" s="400"/>
      <c r="AA79" s="401"/>
      <c r="AB79" s="400"/>
      <c r="AC79" s="401"/>
      <c r="AD79" s="400"/>
      <c r="AE79" s="401"/>
      <c r="AF79" s="400"/>
      <c r="AG79" s="401"/>
      <c r="AH79" s="400"/>
      <c r="AI79" s="401"/>
      <c r="AJ79" s="400"/>
      <c r="AK79" s="401"/>
      <c r="AL79" s="400"/>
      <c r="AM79" s="401"/>
      <c r="AN79" s="400"/>
      <c r="AO79" s="401"/>
      <c r="AP79" s="400"/>
      <c r="AQ79" s="401"/>
      <c r="AR79" s="400"/>
      <c r="AS79" s="401"/>
      <c r="AT79" s="400"/>
      <c r="AU79" s="401"/>
      <c r="AV79" s="400"/>
      <c r="AW79" s="401"/>
      <c r="AX79" s="400"/>
      <c r="AY79" s="401"/>
      <c r="AZ79" s="400"/>
      <c r="BA79" s="401"/>
      <c r="BB79" s="400"/>
      <c r="BC79" s="401"/>
      <c r="BD79" s="400"/>
      <c r="BE79" s="401"/>
      <c r="BF79" s="400"/>
      <c r="BG79" s="401"/>
      <c r="BH79" s="400"/>
      <c r="BI79" s="401"/>
      <c r="BJ79" s="400"/>
      <c r="BK79" s="401"/>
      <c r="BL79" s="400"/>
      <c r="BM79" s="401"/>
      <c r="BN79" s="400"/>
      <c r="BO79" s="401"/>
      <c r="BP79" s="400"/>
      <c r="BQ79" s="401"/>
      <c r="BR79" s="400"/>
      <c r="BS79" s="401"/>
      <c r="BT79" s="400"/>
      <c r="BU79" s="401"/>
      <c r="BV79" s="337">
        <f t="shared" si="31"/>
        <v>0</v>
      </c>
      <c r="BW79" s="337">
        <f t="shared" si="32"/>
        <v>0</v>
      </c>
    </row>
    <row r="80" spans="1:75" s="64" customFormat="1" ht="21.95" customHeight="1" thickBot="1" x14ac:dyDescent="0.25">
      <c r="A80" s="660" t="s">
        <v>3250</v>
      </c>
      <c r="B80" s="393" t="s">
        <v>3251</v>
      </c>
      <c r="C80" s="394" t="s">
        <v>3192</v>
      </c>
      <c r="D80" s="395" t="s">
        <v>3252</v>
      </c>
      <c r="E80" s="411" t="s">
        <v>3253</v>
      </c>
      <c r="F80" s="396" t="s">
        <v>3181</v>
      </c>
      <c r="G80" s="396" t="s">
        <v>3182</v>
      </c>
      <c r="H80" s="397" t="s">
        <v>1326</v>
      </c>
      <c r="I80" s="661" t="s">
        <v>1326</v>
      </c>
      <c r="J80" s="353" t="s">
        <v>3183</v>
      </c>
      <c r="K80" s="357" t="s">
        <v>60</v>
      </c>
      <c r="L80" s="402"/>
      <c r="M80" s="403"/>
      <c r="N80" s="402"/>
      <c r="O80" s="403"/>
      <c r="P80" s="402"/>
      <c r="Q80" s="403"/>
      <c r="R80" s="402"/>
      <c r="S80" s="403"/>
      <c r="T80" s="402"/>
      <c r="U80" s="403"/>
      <c r="V80" s="402"/>
      <c r="W80" s="403"/>
      <c r="X80" s="402"/>
      <c r="Y80" s="403"/>
      <c r="Z80" s="402"/>
      <c r="AA80" s="403"/>
      <c r="AB80" s="402"/>
      <c r="AC80" s="403"/>
      <c r="AD80" s="402"/>
      <c r="AE80" s="403"/>
      <c r="AF80" s="402"/>
      <c r="AG80" s="403"/>
      <c r="AH80" s="402"/>
      <c r="AI80" s="403"/>
      <c r="AJ80" s="402"/>
      <c r="AK80" s="403"/>
      <c r="AL80" s="402"/>
      <c r="AM80" s="403"/>
      <c r="AN80" s="402"/>
      <c r="AO80" s="403"/>
      <c r="AP80" s="402"/>
      <c r="AQ80" s="403"/>
      <c r="AR80" s="402"/>
      <c r="AS80" s="403"/>
      <c r="AT80" s="402"/>
      <c r="AU80" s="403"/>
      <c r="AV80" s="402"/>
      <c r="AW80" s="403"/>
      <c r="AX80" s="402"/>
      <c r="AY80" s="403"/>
      <c r="AZ80" s="402"/>
      <c r="BA80" s="403"/>
      <c r="BB80" s="402"/>
      <c r="BC80" s="403"/>
      <c r="BD80" s="402"/>
      <c r="BE80" s="403"/>
      <c r="BF80" s="402"/>
      <c r="BG80" s="403"/>
      <c r="BH80" s="402"/>
      <c r="BI80" s="403"/>
      <c r="BJ80" s="402"/>
      <c r="BK80" s="403"/>
      <c r="BL80" s="402"/>
      <c r="BM80" s="403"/>
      <c r="BN80" s="402"/>
      <c r="BO80" s="403"/>
      <c r="BP80" s="402"/>
      <c r="BQ80" s="403"/>
      <c r="BR80" s="402"/>
      <c r="BS80" s="403"/>
      <c r="BT80" s="402"/>
      <c r="BU80" s="403"/>
      <c r="BV80" s="337">
        <f t="shared" si="31"/>
        <v>0</v>
      </c>
      <c r="BW80" s="337">
        <f t="shared" si="32"/>
        <v>0</v>
      </c>
    </row>
    <row r="81" spans="1:75" s="64" customFormat="1" ht="21.95" customHeight="1" x14ac:dyDescent="0.25">
      <c r="A81" s="425" t="s">
        <v>3254</v>
      </c>
      <c r="B81" s="526" t="s">
        <v>3255</v>
      </c>
      <c r="C81" s="527">
        <v>1</v>
      </c>
      <c r="D81" s="528" t="s">
        <v>3256</v>
      </c>
      <c r="E81" s="426" t="s">
        <v>3257</v>
      </c>
      <c r="F81" s="529" t="s">
        <v>3181</v>
      </c>
      <c r="G81" s="529" t="s">
        <v>3182</v>
      </c>
      <c r="H81" s="530" t="s">
        <v>1327</v>
      </c>
      <c r="I81" s="384" t="s">
        <v>1327</v>
      </c>
      <c r="J81" s="353" t="s">
        <v>3183</v>
      </c>
      <c r="K81" s="354" t="s">
        <v>3184</v>
      </c>
      <c r="L81" s="402"/>
      <c r="M81" s="403"/>
      <c r="N81" s="402"/>
      <c r="O81" s="403"/>
      <c r="P81" s="402"/>
      <c r="Q81" s="403"/>
      <c r="R81" s="402"/>
      <c r="S81" s="403"/>
      <c r="T81" s="402"/>
      <c r="U81" s="403"/>
      <c r="V81" s="402"/>
      <c r="W81" s="403"/>
      <c r="X81" s="402"/>
      <c r="Y81" s="403"/>
      <c r="Z81" s="402"/>
      <c r="AA81" s="403"/>
      <c r="AB81" s="402"/>
      <c r="AC81" s="403"/>
      <c r="AD81" s="402"/>
      <c r="AE81" s="403"/>
      <c r="AF81" s="402"/>
      <c r="AG81" s="403"/>
      <c r="AH81" s="402"/>
      <c r="AI81" s="403"/>
      <c r="AJ81" s="402"/>
      <c r="AK81" s="403"/>
      <c r="AL81" s="402"/>
      <c r="AM81" s="403"/>
      <c r="AN81" s="402"/>
      <c r="AO81" s="403"/>
      <c r="AP81" s="402"/>
      <c r="AQ81" s="403"/>
      <c r="AR81" s="402"/>
      <c r="AS81" s="403"/>
      <c r="AT81" s="402"/>
      <c r="AU81" s="403"/>
      <c r="AV81" s="402"/>
      <c r="AW81" s="403"/>
      <c r="AX81" s="402"/>
      <c r="AY81" s="403"/>
      <c r="AZ81" s="402"/>
      <c r="BA81" s="403"/>
      <c r="BB81" s="402"/>
      <c r="BC81" s="403"/>
      <c r="BD81" s="402"/>
      <c r="BE81" s="403"/>
      <c r="BF81" s="402"/>
      <c r="BG81" s="403"/>
      <c r="BH81" s="402"/>
      <c r="BI81" s="403"/>
      <c r="BJ81" s="402"/>
      <c r="BK81" s="403"/>
      <c r="BL81" s="402"/>
      <c r="BM81" s="403"/>
      <c r="BN81" s="402"/>
      <c r="BO81" s="403"/>
      <c r="BP81" s="402"/>
      <c r="BQ81" s="403"/>
      <c r="BR81" s="402"/>
      <c r="BS81" s="403"/>
      <c r="BT81" s="402"/>
      <c r="BU81" s="403"/>
      <c r="BV81" s="337">
        <f>L81+N81+P81+R81+T81+V81+X81+Z81+AB81+AD81+AF81+AH81+AJ81+AL81+AN81+AP81+AR81+AT81+AV81+AX81+AZ81+BB81+BD81+BF81+BH81+BJ81+BL81+BN81+BP81+BR81+BT81</f>
        <v>0</v>
      </c>
      <c r="BW81" s="337">
        <f>M81+O81+Q81+S81+U81+W81+Y81+AA81+AC81+AE81+AG81+AI81+AK81+AM81+AO81+AQ81+AS81+AU81+AW81+AY81+BA81+BC81+BE81+BG81+BI81+BK81+BM81+BO81+BQ81+BS81+BU81</f>
        <v>0</v>
      </c>
    </row>
    <row r="82" spans="1:75" s="64" customFormat="1" ht="21.95" customHeight="1" x14ac:dyDescent="0.2">
      <c r="A82" s="385" t="s">
        <v>3254</v>
      </c>
      <c r="B82" s="386" t="s">
        <v>3255</v>
      </c>
      <c r="C82" s="352" t="s">
        <v>3191</v>
      </c>
      <c r="D82" s="387" t="s">
        <v>3256</v>
      </c>
      <c r="E82" s="388" t="s">
        <v>3257</v>
      </c>
      <c r="F82" s="389" t="s">
        <v>3181</v>
      </c>
      <c r="G82" s="389" t="s">
        <v>3182</v>
      </c>
      <c r="H82" s="390" t="s">
        <v>1327</v>
      </c>
      <c r="I82" s="391" t="s">
        <v>1327</v>
      </c>
      <c r="J82" s="353" t="s">
        <v>3183</v>
      </c>
      <c r="K82" s="353" t="s">
        <v>3185</v>
      </c>
      <c r="L82" s="400"/>
      <c r="M82" s="401"/>
      <c r="N82" s="400"/>
      <c r="O82" s="401"/>
      <c r="P82" s="400"/>
      <c r="Q82" s="401"/>
      <c r="R82" s="400"/>
      <c r="S82" s="401"/>
      <c r="T82" s="400"/>
      <c r="U82" s="401"/>
      <c r="V82" s="400"/>
      <c r="W82" s="401"/>
      <c r="X82" s="400"/>
      <c r="Y82" s="401"/>
      <c r="Z82" s="400"/>
      <c r="AA82" s="401"/>
      <c r="AB82" s="400"/>
      <c r="AC82" s="401"/>
      <c r="AD82" s="400"/>
      <c r="AE82" s="401"/>
      <c r="AF82" s="400"/>
      <c r="AG82" s="401"/>
      <c r="AH82" s="400"/>
      <c r="AI82" s="401"/>
      <c r="AJ82" s="400"/>
      <c r="AK82" s="401"/>
      <c r="AL82" s="400"/>
      <c r="AM82" s="401"/>
      <c r="AN82" s="400"/>
      <c r="AO82" s="401"/>
      <c r="AP82" s="400"/>
      <c r="AQ82" s="401"/>
      <c r="AR82" s="400"/>
      <c r="AS82" s="401"/>
      <c r="AT82" s="400"/>
      <c r="AU82" s="401"/>
      <c r="AV82" s="400"/>
      <c r="AW82" s="401"/>
      <c r="AX82" s="400"/>
      <c r="AY82" s="401"/>
      <c r="AZ82" s="400"/>
      <c r="BA82" s="401"/>
      <c r="BB82" s="400"/>
      <c r="BC82" s="401"/>
      <c r="BD82" s="400"/>
      <c r="BE82" s="401"/>
      <c r="BF82" s="400"/>
      <c r="BG82" s="401"/>
      <c r="BH82" s="400"/>
      <c r="BI82" s="401"/>
      <c r="BJ82" s="400"/>
      <c r="BK82" s="401"/>
      <c r="BL82" s="400"/>
      <c r="BM82" s="401"/>
      <c r="BN82" s="400"/>
      <c r="BO82" s="401"/>
      <c r="BP82" s="400"/>
      <c r="BQ82" s="401"/>
      <c r="BR82" s="400"/>
      <c r="BS82" s="401"/>
      <c r="BT82" s="400"/>
      <c r="BU82" s="401"/>
      <c r="BV82" s="337">
        <f t="shared" ref="BV82:BV85" si="33">L82+N82+P82+R82+T82+V82+X82+Z82+AB82+AD82+AF82+AH82+AJ82+AL82+AN82+AP82+AR82+AT82+AV82+AX82+AZ82+BB82+BD82+BF82+BH82+BJ82+BL82+BN82+BP82+BR82+BT82</f>
        <v>0</v>
      </c>
      <c r="BW82" s="337">
        <f t="shared" ref="BW82:BW85" si="34">M82+O82+Q82+S82+U82+W82+Y82+AA82+AC82+AE82+AG82+AI82+AK82+AM82+AO82+AQ82+AS82+AU82+AW82+AY82+BA82+BC82+BE82+BG82+BI82+BK82+BM82+BO82+BQ82+BS82+BU82</f>
        <v>0</v>
      </c>
    </row>
    <row r="83" spans="1:75" s="64" customFormat="1" ht="21.95" customHeight="1" x14ac:dyDescent="0.2">
      <c r="A83" s="385" t="s">
        <v>3254</v>
      </c>
      <c r="B83" s="386" t="s">
        <v>3255</v>
      </c>
      <c r="C83" s="392" t="s">
        <v>3191</v>
      </c>
      <c r="D83" s="387" t="s">
        <v>3256</v>
      </c>
      <c r="E83" s="388" t="s">
        <v>3257</v>
      </c>
      <c r="F83" s="389" t="s">
        <v>3181</v>
      </c>
      <c r="G83" s="389" t="s">
        <v>3182</v>
      </c>
      <c r="H83" s="390" t="s">
        <v>1327</v>
      </c>
      <c r="I83" s="391" t="s">
        <v>1327</v>
      </c>
      <c r="J83" s="353" t="s">
        <v>3183</v>
      </c>
      <c r="K83" s="355" t="s">
        <v>3186</v>
      </c>
      <c r="L83" s="400"/>
      <c r="M83" s="401"/>
      <c r="N83" s="400"/>
      <c r="O83" s="401"/>
      <c r="P83" s="400"/>
      <c r="Q83" s="401"/>
      <c r="R83" s="400"/>
      <c r="S83" s="401"/>
      <c r="T83" s="400"/>
      <c r="U83" s="401"/>
      <c r="V83" s="400"/>
      <c r="W83" s="401"/>
      <c r="X83" s="400"/>
      <c r="Y83" s="401"/>
      <c r="Z83" s="400"/>
      <c r="AA83" s="401"/>
      <c r="AB83" s="400"/>
      <c r="AC83" s="401"/>
      <c r="AD83" s="400"/>
      <c r="AE83" s="401"/>
      <c r="AF83" s="400"/>
      <c r="AG83" s="401"/>
      <c r="AH83" s="400"/>
      <c r="AI83" s="401"/>
      <c r="AJ83" s="400"/>
      <c r="AK83" s="401"/>
      <c r="AL83" s="400"/>
      <c r="AM83" s="401"/>
      <c r="AN83" s="400"/>
      <c r="AO83" s="401"/>
      <c r="AP83" s="400"/>
      <c r="AQ83" s="401"/>
      <c r="AR83" s="400"/>
      <c r="AS83" s="401"/>
      <c r="AT83" s="400"/>
      <c r="AU83" s="401"/>
      <c r="AV83" s="400"/>
      <c r="AW83" s="401"/>
      <c r="AX83" s="400"/>
      <c r="AY83" s="401"/>
      <c r="AZ83" s="400"/>
      <c r="BA83" s="401"/>
      <c r="BB83" s="400"/>
      <c r="BC83" s="401"/>
      <c r="BD83" s="400"/>
      <c r="BE83" s="401"/>
      <c r="BF83" s="400"/>
      <c r="BG83" s="401"/>
      <c r="BH83" s="400"/>
      <c r="BI83" s="401"/>
      <c r="BJ83" s="400"/>
      <c r="BK83" s="401"/>
      <c r="BL83" s="400"/>
      <c r="BM83" s="401"/>
      <c r="BN83" s="400"/>
      <c r="BO83" s="401"/>
      <c r="BP83" s="400"/>
      <c r="BQ83" s="401"/>
      <c r="BR83" s="400"/>
      <c r="BS83" s="401"/>
      <c r="BT83" s="400"/>
      <c r="BU83" s="401"/>
      <c r="BV83" s="337">
        <f t="shared" si="33"/>
        <v>0</v>
      </c>
      <c r="BW83" s="337">
        <f t="shared" si="34"/>
        <v>0</v>
      </c>
    </row>
    <row r="84" spans="1:75" s="64" customFormat="1" ht="21.95" customHeight="1" x14ac:dyDescent="0.2">
      <c r="A84" s="385" t="s">
        <v>3254</v>
      </c>
      <c r="B84" s="386" t="s">
        <v>3255</v>
      </c>
      <c r="C84" s="392" t="s">
        <v>3191</v>
      </c>
      <c r="D84" s="387" t="s">
        <v>3256</v>
      </c>
      <c r="E84" s="388" t="s">
        <v>3257</v>
      </c>
      <c r="F84" s="389" t="s">
        <v>3181</v>
      </c>
      <c r="G84" s="389" t="s">
        <v>3182</v>
      </c>
      <c r="H84" s="390" t="s">
        <v>1327</v>
      </c>
      <c r="I84" s="391" t="s">
        <v>1327</v>
      </c>
      <c r="J84" s="353" t="s">
        <v>3183</v>
      </c>
      <c r="K84" s="356" t="s">
        <v>3187</v>
      </c>
      <c r="L84" s="400"/>
      <c r="M84" s="401"/>
      <c r="N84" s="400"/>
      <c r="O84" s="401"/>
      <c r="P84" s="400"/>
      <c r="Q84" s="401"/>
      <c r="R84" s="400"/>
      <c r="S84" s="401"/>
      <c r="T84" s="400"/>
      <c r="U84" s="401"/>
      <c r="V84" s="400"/>
      <c r="W84" s="401"/>
      <c r="X84" s="400"/>
      <c r="Y84" s="401"/>
      <c r="Z84" s="400"/>
      <c r="AA84" s="401"/>
      <c r="AB84" s="400"/>
      <c r="AC84" s="401"/>
      <c r="AD84" s="400"/>
      <c r="AE84" s="401"/>
      <c r="AF84" s="400"/>
      <c r="AG84" s="401"/>
      <c r="AH84" s="400"/>
      <c r="AI84" s="401"/>
      <c r="AJ84" s="400"/>
      <c r="AK84" s="401"/>
      <c r="AL84" s="400"/>
      <c r="AM84" s="401"/>
      <c r="AN84" s="400"/>
      <c r="AO84" s="401"/>
      <c r="AP84" s="400"/>
      <c r="AQ84" s="401"/>
      <c r="AR84" s="400"/>
      <c r="AS84" s="401"/>
      <c r="AT84" s="400"/>
      <c r="AU84" s="401"/>
      <c r="AV84" s="400"/>
      <c r="AW84" s="401"/>
      <c r="AX84" s="400"/>
      <c r="AY84" s="401"/>
      <c r="AZ84" s="400"/>
      <c r="BA84" s="401"/>
      <c r="BB84" s="400"/>
      <c r="BC84" s="401"/>
      <c r="BD84" s="400"/>
      <c r="BE84" s="401"/>
      <c r="BF84" s="400"/>
      <c r="BG84" s="401"/>
      <c r="BH84" s="400"/>
      <c r="BI84" s="401"/>
      <c r="BJ84" s="400"/>
      <c r="BK84" s="401"/>
      <c r="BL84" s="400"/>
      <c r="BM84" s="401"/>
      <c r="BN84" s="400"/>
      <c r="BO84" s="401"/>
      <c r="BP84" s="400"/>
      <c r="BQ84" s="401"/>
      <c r="BR84" s="400"/>
      <c r="BS84" s="401"/>
      <c r="BT84" s="400"/>
      <c r="BU84" s="401"/>
      <c r="BV84" s="337">
        <f t="shared" si="33"/>
        <v>0</v>
      </c>
      <c r="BW84" s="337">
        <f t="shared" si="34"/>
        <v>0</v>
      </c>
    </row>
    <row r="85" spans="1:75" s="64" customFormat="1" ht="21.95" customHeight="1" thickBot="1" x14ac:dyDescent="0.25">
      <c r="A85" s="660" t="s">
        <v>3254</v>
      </c>
      <c r="B85" s="393" t="s">
        <v>3255</v>
      </c>
      <c r="C85" s="394" t="s">
        <v>3191</v>
      </c>
      <c r="D85" s="395" t="s">
        <v>3256</v>
      </c>
      <c r="E85" s="411" t="s">
        <v>3257</v>
      </c>
      <c r="F85" s="396" t="s">
        <v>3181</v>
      </c>
      <c r="G85" s="396" t="s">
        <v>3182</v>
      </c>
      <c r="H85" s="397" t="s">
        <v>1327</v>
      </c>
      <c r="I85" s="661" t="s">
        <v>1327</v>
      </c>
      <c r="J85" s="353" t="s">
        <v>3183</v>
      </c>
      <c r="K85" s="357" t="s">
        <v>60</v>
      </c>
      <c r="L85" s="402"/>
      <c r="M85" s="403"/>
      <c r="N85" s="402"/>
      <c r="O85" s="403"/>
      <c r="P85" s="402"/>
      <c r="Q85" s="403"/>
      <c r="R85" s="402"/>
      <c r="S85" s="403"/>
      <c r="T85" s="402"/>
      <c r="U85" s="403"/>
      <c r="V85" s="402"/>
      <c r="W85" s="403"/>
      <c r="X85" s="402"/>
      <c r="Y85" s="403"/>
      <c r="Z85" s="402"/>
      <c r="AA85" s="403"/>
      <c r="AB85" s="402"/>
      <c r="AC85" s="403"/>
      <c r="AD85" s="402"/>
      <c r="AE85" s="403"/>
      <c r="AF85" s="402"/>
      <c r="AG85" s="403"/>
      <c r="AH85" s="402"/>
      <c r="AI85" s="403"/>
      <c r="AJ85" s="402"/>
      <c r="AK85" s="403"/>
      <c r="AL85" s="402"/>
      <c r="AM85" s="403"/>
      <c r="AN85" s="402"/>
      <c r="AO85" s="403"/>
      <c r="AP85" s="402"/>
      <c r="AQ85" s="403"/>
      <c r="AR85" s="402"/>
      <c r="AS85" s="403"/>
      <c r="AT85" s="402"/>
      <c r="AU85" s="403"/>
      <c r="AV85" s="402"/>
      <c r="AW85" s="403"/>
      <c r="AX85" s="402"/>
      <c r="AY85" s="403"/>
      <c r="AZ85" s="402"/>
      <c r="BA85" s="403"/>
      <c r="BB85" s="402"/>
      <c r="BC85" s="403"/>
      <c r="BD85" s="402"/>
      <c r="BE85" s="403"/>
      <c r="BF85" s="402"/>
      <c r="BG85" s="403"/>
      <c r="BH85" s="402"/>
      <c r="BI85" s="403"/>
      <c r="BJ85" s="402"/>
      <c r="BK85" s="403"/>
      <c r="BL85" s="402"/>
      <c r="BM85" s="403"/>
      <c r="BN85" s="402"/>
      <c r="BO85" s="403"/>
      <c r="BP85" s="402"/>
      <c r="BQ85" s="403"/>
      <c r="BR85" s="402"/>
      <c r="BS85" s="403"/>
      <c r="BT85" s="402"/>
      <c r="BU85" s="403"/>
      <c r="BV85" s="337">
        <f t="shared" si="33"/>
        <v>0</v>
      </c>
      <c r="BW85" s="337">
        <f t="shared" si="34"/>
        <v>0</v>
      </c>
    </row>
    <row r="86" spans="1:75" s="64" customFormat="1" ht="21.95" customHeight="1" x14ac:dyDescent="0.25">
      <c r="A86" s="425" t="s">
        <v>3258</v>
      </c>
      <c r="B86" s="526" t="s">
        <v>3259</v>
      </c>
      <c r="C86" s="527">
        <v>1</v>
      </c>
      <c r="D86" s="528" t="s">
        <v>3260</v>
      </c>
      <c r="E86" s="426" t="s">
        <v>3261</v>
      </c>
      <c r="F86" s="529" t="s">
        <v>3181</v>
      </c>
      <c r="G86" s="529" t="s">
        <v>3182</v>
      </c>
      <c r="H86" s="530" t="s">
        <v>1328</v>
      </c>
      <c r="I86" s="384" t="s">
        <v>1328</v>
      </c>
      <c r="J86" s="353" t="s">
        <v>3183</v>
      </c>
      <c r="K86" s="354" t="s">
        <v>3184</v>
      </c>
      <c r="L86" s="402"/>
      <c r="M86" s="403"/>
      <c r="N86" s="402"/>
      <c r="O86" s="403"/>
      <c r="P86" s="402"/>
      <c r="Q86" s="403"/>
      <c r="R86" s="402"/>
      <c r="S86" s="403"/>
      <c r="T86" s="402"/>
      <c r="U86" s="403"/>
      <c r="V86" s="402"/>
      <c r="W86" s="403"/>
      <c r="X86" s="402"/>
      <c r="Y86" s="403"/>
      <c r="Z86" s="402"/>
      <c r="AA86" s="403"/>
      <c r="AB86" s="402"/>
      <c r="AC86" s="403"/>
      <c r="AD86" s="402"/>
      <c r="AE86" s="403"/>
      <c r="AF86" s="402"/>
      <c r="AG86" s="403"/>
      <c r="AH86" s="402"/>
      <c r="AI86" s="403"/>
      <c r="AJ86" s="402"/>
      <c r="AK86" s="403"/>
      <c r="AL86" s="402"/>
      <c r="AM86" s="403"/>
      <c r="AN86" s="402"/>
      <c r="AO86" s="403"/>
      <c r="AP86" s="402"/>
      <c r="AQ86" s="403"/>
      <c r="AR86" s="402"/>
      <c r="AS86" s="403"/>
      <c r="AT86" s="402"/>
      <c r="AU86" s="403"/>
      <c r="AV86" s="402"/>
      <c r="AW86" s="403"/>
      <c r="AX86" s="402"/>
      <c r="AY86" s="403"/>
      <c r="AZ86" s="402"/>
      <c r="BA86" s="403"/>
      <c r="BB86" s="402"/>
      <c r="BC86" s="403"/>
      <c r="BD86" s="402"/>
      <c r="BE86" s="403"/>
      <c r="BF86" s="402"/>
      <c r="BG86" s="403"/>
      <c r="BH86" s="402"/>
      <c r="BI86" s="403"/>
      <c r="BJ86" s="402"/>
      <c r="BK86" s="403"/>
      <c r="BL86" s="402"/>
      <c r="BM86" s="403"/>
      <c r="BN86" s="402"/>
      <c r="BO86" s="403"/>
      <c r="BP86" s="402"/>
      <c r="BQ86" s="403"/>
      <c r="BR86" s="402"/>
      <c r="BS86" s="403"/>
      <c r="BT86" s="402"/>
      <c r="BU86" s="403"/>
      <c r="BV86" s="337">
        <f>L86+N86+P86+R86+T86+V86+X86+Z86+AB86+AD86+AF86+AH86+AJ86+AL86+AN86+AP86+AR86+AT86+AV86+AX86+AZ86+BB86+BD86+BF86+BH86+BJ86+BL86+BN86+BP86+BR86+BT86</f>
        <v>0</v>
      </c>
      <c r="BW86" s="337">
        <f>M86+O86+Q86+S86+U86+W86+Y86+AA86+AC86+AE86+AG86+AI86+AK86+AM86+AO86+AQ86+AS86+AU86+AW86+AY86+BA86+BC86+BE86+BG86+BI86+BK86+BM86+BO86+BQ86+BS86+BU86</f>
        <v>0</v>
      </c>
    </row>
    <row r="87" spans="1:75" s="64" customFormat="1" ht="21.95" customHeight="1" x14ac:dyDescent="0.2">
      <c r="A87" s="385" t="s">
        <v>3258</v>
      </c>
      <c r="B87" s="386" t="s">
        <v>3259</v>
      </c>
      <c r="C87" s="352" t="s">
        <v>3191</v>
      </c>
      <c r="D87" s="387" t="s">
        <v>3260</v>
      </c>
      <c r="E87" s="388" t="s">
        <v>3261</v>
      </c>
      <c r="F87" s="389" t="s">
        <v>3181</v>
      </c>
      <c r="G87" s="389" t="s">
        <v>3182</v>
      </c>
      <c r="H87" s="390" t="s">
        <v>1328</v>
      </c>
      <c r="I87" s="391" t="s">
        <v>1328</v>
      </c>
      <c r="J87" s="353" t="s">
        <v>3183</v>
      </c>
      <c r="K87" s="353" t="s">
        <v>3185</v>
      </c>
      <c r="L87" s="400"/>
      <c r="M87" s="401"/>
      <c r="N87" s="400"/>
      <c r="O87" s="401"/>
      <c r="P87" s="400"/>
      <c r="Q87" s="401"/>
      <c r="R87" s="400"/>
      <c r="S87" s="401"/>
      <c r="T87" s="400"/>
      <c r="U87" s="401"/>
      <c r="V87" s="400"/>
      <c r="W87" s="401"/>
      <c r="X87" s="400"/>
      <c r="Y87" s="401"/>
      <c r="Z87" s="400"/>
      <c r="AA87" s="401"/>
      <c r="AB87" s="400"/>
      <c r="AC87" s="401"/>
      <c r="AD87" s="400"/>
      <c r="AE87" s="401"/>
      <c r="AF87" s="400"/>
      <c r="AG87" s="401"/>
      <c r="AH87" s="400"/>
      <c r="AI87" s="401"/>
      <c r="AJ87" s="400"/>
      <c r="AK87" s="401"/>
      <c r="AL87" s="400"/>
      <c r="AM87" s="401"/>
      <c r="AN87" s="400"/>
      <c r="AO87" s="401"/>
      <c r="AP87" s="400"/>
      <c r="AQ87" s="401"/>
      <c r="AR87" s="400"/>
      <c r="AS87" s="401"/>
      <c r="AT87" s="400"/>
      <c r="AU87" s="401"/>
      <c r="AV87" s="400"/>
      <c r="AW87" s="401"/>
      <c r="AX87" s="400"/>
      <c r="AY87" s="401"/>
      <c r="AZ87" s="400"/>
      <c r="BA87" s="401"/>
      <c r="BB87" s="400"/>
      <c r="BC87" s="401"/>
      <c r="BD87" s="400"/>
      <c r="BE87" s="401"/>
      <c r="BF87" s="400"/>
      <c r="BG87" s="401"/>
      <c r="BH87" s="400"/>
      <c r="BI87" s="401"/>
      <c r="BJ87" s="400"/>
      <c r="BK87" s="401"/>
      <c r="BL87" s="400"/>
      <c r="BM87" s="401"/>
      <c r="BN87" s="400"/>
      <c r="BO87" s="401"/>
      <c r="BP87" s="400"/>
      <c r="BQ87" s="401"/>
      <c r="BR87" s="400"/>
      <c r="BS87" s="401"/>
      <c r="BT87" s="400"/>
      <c r="BU87" s="401"/>
      <c r="BV87" s="337">
        <f t="shared" ref="BV87:BV90" si="35">L87+N87+P87+R87+T87+V87+X87+Z87+AB87+AD87+AF87+AH87+AJ87+AL87+AN87+AP87+AR87+AT87+AV87+AX87+AZ87+BB87+BD87+BF87+BH87+BJ87+BL87+BN87+BP87+BR87+BT87</f>
        <v>0</v>
      </c>
      <c r="BW87" s="337">
        <f t="shared" ref="BW87:BW90" si="36">M87+O87+Q87+S87+U87+W87+Y87+AA87+AC87+AE87+AG87+AI87+AK87+AM87+AO87+AQ87+AS87+AU87+AW87+AY87+BA87+BC87+BE87+BG87+BI87+BK87+BM87+BO87+BQ87+BS87+BU87</f>
        <v>0</v>
      </c>
    </row>
    <row r="88" spans="1:75" s="64" customFormat="1" ht="21.95" customHeight="1" x14ac:dyDescent="0.2">
      <c r="A88" s="385" t="s">
        <v>3258</v>
      </c>
      <c r="B88" s="386" t="s">
        <v>3259</v>
      </c>
      <c r="C88" s="392" t="s">
        <v>3191</v>
      </c>
      <c r="D88" s="387" t="s">
        <v>3260</v>
      </c>
      <c r="E88" s="388" t="s">
        <v>3261</v>
      </c>
      <c r="F88" s="389" t="s">
        <v>3181</v>
      </c>
      <c r="G88" s="389" t="s">
        <v>3182</v>
      </c>
      <c r="H88" s="390" t="s">
        <v>1328</v>
      </c>
      <c r="I88" s="391" t="s">
        <v>1328</v>
      </c>
      <c r="J88" s="353" t="s">
        <v>3183</v>
      </c>
      <c r="K88" s="355" t="s">
        <v>3186</v>
      </c>
      <c r="L88" s="400"/>
      <c r="M88" s="401"/>
      <c r="N88" s="400"/>
      <c r="O88" s="401"/>
      <c r="P88" s="400"/>
      <c r="Q88" s="401"/>
      <c r="R88" s="400"/>
      <c r="S88" s="401"/>
      <c r="T88" s="400"/>
      <c r="U88" s="401"/>
      <c r="V88" s="400"/>
      <c r="W88" s="401"/>
      <c r="X88" s="400"/>
      <c r="Y88" s="401"/>
      <c r="Z88" s="400"/>
      <c r="AA88" s="401"/>
      <c r="AB88" s="400"/>
      <c r="AC88" s="401"/>
      <c r="AD88" s="400"/>
      <c r="AE88" s="401"/>
      <c r="AF88" s="400"/>
      <c r="AG88" s="401"/>
      <c r="AH88" s="400"/>
      <c r="AI88" s="401"/>
      <c r="AJ88" s="400"/>
      <c r="AK88" s="401"/>
      <c r="AL88" s="400"/>
      <c r="AM88" s="401"/>
      <c r="AN88" s="400"/>
      <c r="AO88" s="401"/>
      <c r="AP88" s="400"/>
      <c r="AQ88" s="401"/>
      <c r="AR88" s="400"/>
      <c r="AS88" s="401"/>
      <c r="AT88" s="400"/>
      <c r="AU88" s="401"/>
      <c r="AV88" s="400"/>
      <c r="AW88" s="401"/>
      <c r="AX88" s="400"/>
      <c r="AY88" s="401"/>
      <c r="AZ88" s="400"/>
      <c r="BA88" s="401"/>
      <c r="BB88" s="400"/>
      <c r="BC88" s="401"/>
      <c r="BD88" s="400"/>
      <c r="BE88" s="401"/>
      <c r="BF88" s="400"/>
      <c r="BG88" s="401"/>
      <c r="BH88" s="400"/>
      <c r="BI88" s="401"/>
      <c r="BJ88" s="400"/>
      <c r="BK88" s="401"/>
      <c r="BL88" s="400"/>
      <c r="BM88" s="401"/>
      <c r="BN88" s="400"/>
      <c r="BO88" s="401"/>
      <c r="BP88" s="400"/>
      <c r="BQ88" s="401"/>
      <c r="BR88" s="400"/>
      <c r="BS88" s="401"/>
      <c r="BT88" s="400"/>
      <c r="BU88" s="401"/>
      <c r="BV88" s="337">
        <f t="shared" si="35"/>
        <v>0</v>
      </c>
      <c r="BW88" s="337">
        <f t="shared" si="36"/>
        <v>0</v>
      </c>
    </row>
    <row r="89" spans="1:75" s="64" customFormat="1" ht="21.95" customHeight="1" x14ac:dyDescent="0.2">
      <c r="A89" s="385" t="s">
        <v>3258</v>
      </c>
      <c r="B89" s="386" t="s">
        <v>3259</v>
      </c>
      <c r="C89" s="392" t="s">
        <v>3191</v>
      </c>
      <c r="D89" s="387" t="s">
        <v>3260</v>
      </c>
      <c r="E89" s="388" t="s">
        <v>3261</v>
      </c>
      <c r="F89" s="389" t="s">
        <v>3181</v>
      </c>
      <c r="G89" s="389" t="s">
        <v>3182</v>
      </c>
      <c r="H89" s="390" t="s">
        <v>1328</v>
      </c>
      <c r="I89" s="391" t="s">
        <v>1328</v>
      </c>
      <c r="J89" s="353" t="s">
        <v>3183</v>
      </c>
      <c r="K89" s="356" t="s">
        <v>3187</v>
      </c>
      <c r="L89" s="400"/>
      <c r="M89" s="401"/>
      <c r="N89" s="400"/>
      <c r="O89" s="401"/>
      <c r="P89" s="400"/>
      <c r="Q89" s="401"/>
      <c r="R89" s="400"/>
      <c r="S89" s="401"/>
      <c r="T89" s="400"/>
      <c r="U89" s="401"/>
      <c r="V89" s="400"/>
      <c r="W89" s="401"/>
      <c r="X89" s="400"/>
      <c r="Y89" s="401"/>
      <c r="Z89" s="400"/>
      <c r="AA89" s="401"/>
      <c r="AB89" s="400"/>
      <c r="AC89" s="401"/>
      <c r="AD89" s="400"/>
      <c r="AE89" s="401"/>
      <c r="AF89" s="400"/>
      <c r="AG89" s="401"/>
      <c r="AH89" s="400"/>
      <c r="AI89" s="401"/>
      <c r="AJ89" s="400"/>
      <c r="AK89" s="401"/>
      <c r="AL89" s="400"/>
      <c r="AM89" s="401"/>
      <c r="AN89" s="400"/>
      <c r="AO89" s="401"/>
      <c r="AP89" s="400"/>
      <c r="AQ89" s="401"/>
      <c r="AR89" s="400"/>
      <c r="AS89" s="401"/>
      <c r="AT89" s="400"/>
      <c r="AU89" s="401"/>
      <c r="AV89" s="400"/>
      <c r="AW89" s="401"/>
      <c r="AX89" s="400"/>
      <c r="AY89" s="401"/>
      <c r="AZ89" s="400"/>
      <c r="BA89" s="401"/>
      <c r="BB89" s="400"/>
      <c r="BC89" s="401"/>
      <c r="BD89" s="400"/>
      <c r="BE89" s="401"/>
      <c r="BF89" s="400"/>
      <c r="BG89" s="401"/>
      <c r="BH89" s="400"/>
      <c r="BI89" s="401"/>
      <c r="BJ89" s="400"/>
      <c r="BK89" s="401"/>
      <c r="BL89" s="400"/>
      <c r="BM89" s="401"/>
      <c r="BN89" s="400"/>
      <c r="BO89" s="401"/>
      <c r="BP89" s="400"/>
      <c r="BQ89" s="401"/>
      <c r="BR89" s="400"/>
      <c r="BS89" s="401"/>
      <c r="BT89" s="400"/>
      <c r="BU89" s="401"/>
      <c r="BV89" s="337">
        <f t="shared" si="35"/>
        <v>0</v>
      </c>
      <c r="BW89" s="337">
        <f t="shared" si="36"/>
        <v>0</v>
      </c>
    </row>
    <row r="90" spans="1:75" s="64" customFormat="1" ht="21.95" customHeight="1" thickBot="1" x14ac:dyDescent="0.25">
      <c r="A90" s="660" t="s">
        <v>3258</v>
      </c>
      <c r="B90" s="393" t="s">
        <v>3259</v>
      </c>
      <c r="C90" s="394" t="s">
        <v>3191</v>
      </c>
      <c r="D90" s="395" t="s">
        <v>3260</v>
      </c>
      <c r="E90" s="411" t="s">
        <v>3261</v>
      </c>
      <c r="F90" s="396" t="s">
        <v>3181</v>
      </c>
      <c r="G90" s="396" t="s">
        <v>3182</v>
      </c>
      <c r="H90" s="397" t="s">
        <v>1328</v>
      </c>
      <c r="I90" s="661" t="s">
        <v>1328</v>
      </c>
      <c r="J90" s="353" t="s">
        <v>3183</v>
      </c>
      <c r="K90" s="357" t="s">
        <v>60</v>
      </c>
      <c r="L90" s="402"/>
      <c r="M90" s="403"/>
      <c r="N90" s="402"/>
      <c r="O90" s="403"/>
      <c r="P90" s="402"/>
      <c r="Q90" s="403"/>
      <c r="R90" s="402"/>
      <c r="S90" s="403"/>
      <c r="T90" s="402"/>
      <c r="U90" s="403"/>
      <c r="V90" s="402"/>
      <c r="W90" s="403"/>
      <c r="X90" s="402"/>
      <c r="Y90" s="403"/>
      <c r="Z90" s="402"/>
      <c r="AA90" s="403"/>
      <c r="AB90" s="402"/>
      <c r="AC90" s="403"/>
      <c r="AD90" s="402"/>
      <c r="AE90" s="403"/>
      <c r="AF90" s="402"/>
      <c r="AG90" s="403"/>
      <c r="AH90" s="402"/>
      <c r="AI90" s="403"/>
      <c r="AJ90" s="402"/>
      <c r="AK90" s="403"/>
      <c r="AL90" s="402"/>
      <c r="AM90" s="403"/>
      <c r="AN90" s="402"/>
      <c r="AO90" s="403"/>
      <c r="AP90" s="402"/>
      <c r="AQ90" s="403"/>
      <c r="AR90" s="402"/>
      <c r="AS90" s="403"/>
      <c r="AT90" s="402"/>
      <c r="AU90" s="403"/>
      <c r="AV90" s="402"/>
      <c r="AW90" s="403"/>
      <c r="AX90" s="402"/>
      <c r="AY90" s="403"/>
      <c r="AZ90" s="402"/>
      <c r="BA90" s="403"/>
      <c r="BB90" s="402"/>
      <c r="BC90" s="403"/>
      <c r="BD90" s="402"/>
      <c r="BE90" s="403"/>
      <c r="BF90" s="402"/>
      <c r="BG90" s="403"/>
      <c r="BH90" s="402"/>
      <c r="BI90" s="403"/>
      <c r="BJ90" s="402"/>
      <c r="BK90" s="403"/>
      <c r="BL90" s="402"/>
      <c r="BM90" s="403"/>
      <c r="BN90" s="402"/>
      <c r="BO90" s="403"/>
      <c r="BP90" s="402"/>
      <c r="BQ90" s="403"/>
      <c r="BR90" s="402"/>
      <c r="BS90" s="403"/>
      <c r="BT90" s="402"/>
      <c r="BU90" s="403"/>
      <c r="BV90" s="337">
        <f t="shared" si="35"/>
        <v>0</v>
      </c>
      <c r="BW90" s="337">
        <f t="shared" si="36"/>
        <v>0</v>
      </c>
    </row>
    <row r="91" spans="1:75" s="64" customFormat="1" ht="21.95" customHeight="1" x14ac:dyDescent="0.25">
      <c r="A91" s="425" t="s">
        <v>3262</v>
      </c>
      <c r="B91" s="526" t="s">
        <v>3263</v>
      </c>
      <c r="C91" s="527">
        <v>1</v>
      </c>
      <c r="D91" s="528" t="s">
        <v>3264</v>
      </c>
      <c r="E91" s="426" t="s">
        <v>3265</v>
      </c>
      <c r="F91" s="529" t="s">
        <v>3181</v>
      </c>
      <c r="G91" s="529" t="s">
        <v>3182</v>
      </c>
      <c r="H91" s="530" t="s">
        <v>1330</v>
      </c>
      <c r="I91" s="384" t="s">
        <v>1330</v>
      </c>
      <c r="J91" s="353" t="s">
        <v>3183</v>
      </c>
      <c r="K91" s="354" t="s">
        <v>3184</v>
      </c>
      <c r="L91" s="402"/>
      <c r="M91" s="403"/>
      <c r="N91" s="402"/>
      <c r="O91" s="403"/>
      <c r="P91" s="402"/>
      <c r="Q91" s="403"/>
      <c r="R91" s="402"/>
      <c r="S91" s="403"/>
      <c r="T91" s="402"/>
      <c r="U91" s="403"/>
      <c r="V91" s="402"/>
      <c r="W91" s="403"/>
      <c r="X91" s="402"/>
      <c r="Y91" s="403"/>
      <c r="Z91" s="402"/>
      <c r="AA91" s="403"/>
      <c r="AB91" s="402"/>
      <c r="AC91" s="403"/>
      <c r="AD91" s="402"/>
      <c r="AE91" s="403"/>
      <c r="AF91" s="402"/>
      <c r="AG91" s="403"/>
      <c r="AH91" s="402"/>
      <c r="AI91" s="403"/>
      <c r="AJ91" s="402"/>
      <c r="AK91" s="403"/>
      <c r="AL91" s="402"/>
      <c r="AM91" s="403"/>
      <c r="AN91" s="402"/>
      <c r="AO91" s="403"/>
      <c r="AP91" s="402"/>
      <c r="AQ91" s="403"/>
      <c r="AR91" s="402"/>
      <c r="AS91" s="403"/>
      <c r="AT91" s="402"/>
      <c r="AU91" s="403"/>
      <c r="AV91" s="402"/>
      <c r="AW91" s="403"/>
      <c r="AX91" s="402"/>
      <c r="AY91" s="403"/>
      <c r="AZ91" s="402"/>
      <c r="BA91" s="403"/>
      <c r="BB91" s="402"/>
      <c r="BC91" s="403"/>
      <c r="BD91" s="402"/>
      <c r="BE91" s="403"/>
      <c r="BF91" s="402"/>
      <c r="BG91" s="403"/>
      <c r="BH91" s="402"/>
      <c r="BI91" s="403"/>
      <c r="BJ91" s="402"/>
      <c r="BK91" s="403"/>
      <c r="BL91" s="402"/>
      <c r="BM91" s="403"/>
      <c r="BN91" s="402"/>
      <c r="BO91" s="403"/>
      <c r="BP91" s="402"/>
      <c r="BQ91" s="403"/>
      <c r="BR91" s="402"/>
      <c r="BS91" s="403"/>
      <c r="BT91" s="402"/>
      <c r="BU91" s="403"/>
      <c r="BV91" s="337">
        <f>L91+N91+P91+R91+T91+V91+X91+Z91+AB91+AD91+AF91+AH91+AJ91+AL91+AN91+AP91+AR91+AT91+AV91+AX91+AZ91+BB91+BD91+BF91+BH91+BJ91+BL91+BN91+BP91+BR91+BT91</f>
        <v>0</v>
      </c>
      <c r="BW91" s="337">
        <f>M91+O91+Q91+S91+U91+W91+Y91+AA91+AC91+AE91+AG91+AI91+AK91+AM91+AO91+AQ91+AS91+AU91+AW91+AY91+BA91+BC91+BE91+BG91+BI91+BK91+BM91+BO91+BQ91+BS91+BU91</f>
        <v>0</v>
      </c>
    </row>
    <row r="92" spans="1:75" s="64" customFormat="1" ht="21.95" customHeight="1" x14ac:dyDescent="0.2">
      <c r="A92" s="385" t="s">
        <v>3262</v>
      </c>
      <c r="B92" s="386" t="s">
        <v>3263</v>
      </c>
      <c r="C92" s="352" t="s">
        <v>3191</v>
      </c>
      <c r="D92" s="387" t="s">
        <v>3264</v>
      </c>
      <c r="E92" s="388" t="s">
        <v>3265</v>
      </c>
      <c r="F92" s="389" t="s">
        <v>3181</v>
      </c>
      <c r="G92" s="389" t="s">
        <v>3182</v>
      </c>
      <c r="H92" s="390" t="s">
        <v>1330</v>
      </c>
      <c r="I92" s="391" t="s">
        <v>1330</v>
      </c>
      <c r="J92" s="353" t="s">
        <v>3183</v>
      </c>
      <c r="K92" s="353" t="s">
        <v>3185</v>
      </c>
      <c r="L92" s="400">
        <v>1</v>
      </c>
      <c r="M92" s="401"/>
      <c r="N92" s="400"/>
      <c r="O92" s="401"/>
      <c r="P92" s="400"/>
      <c r="Q92" s="401"/>
      <c r="R92" s="400"/>
      <c r="S92" s="401"/>
      <c r="T92" s="400"/>
      <c r="U92" s="401"/>
      <c r="V92" s="400"/>
      <c r="W92" s="401"/>
      <c r="X92" s="400"/>
      <c r="Y92" s="401"/>
      <c r="Z92" s="400">
        <v>2</v>
      </c>
      <c r="AA92" s="401"/>
      <c r="AB92" s="400"/>
      <c r="AC92" s="401"/>
      <c r="AD92" s="400">
        <v>3</v>
      </c>
      <c r="AE92" s="401"/>
      <c r="AF92" s="400"/>
      <c r="AG92" s="401"/>
      <c r="AH92" s="400"/>
      <c r="AI92" s="401"/>
      <c r="AJ92" s="400"/>
      <c r="AK92" s="401"/>
      <c r="AL92" s="400"/>
      <c r="AM92" s="401"/>
      <c r="AN92" s="400">
        <v>2</v>
      </c>
      <c r="AO92" s="401"/>
      <c r="AP92" s="400"/>
      <c r="AQ92" s="401"/>
      <c r="AR92" s="400">
        <v>3</v>
      </c>
      <c r="AS92" s="401"/>
      <c r="AT92" s="400"/>
      <c r="AU92" s="401"/>
      <c r="AV92" s="400"/>
      <c r="AW92" s="401"/>
      <c r="AX92" s="400"/>
      <c r="AY92" s="401"/>
      <c r="AZ92" s="400"/>
      <c r="BA92" s="401"/>
      <c r="BB92" s="400">
        <v>2</v>
      </c>
      <c r="BC92" s="401"/>
      <c r="BD92" s="400"/>
      <c r="BE92" s="401"/>
      <c r="BF92" s="400">
        <v>3</v>
      </c>
      <c r="BG92" s="401"/>
      <c r="BH92" s="400"/>
      <c r="BI92" s="401"/>
      <c r="BJ92" s="400"/>
      <c r="BK92" s="401"/>
      <c r="BL92" s="400"/>
      <c r="BM92" s="401"/>
      <c r="BN92" s="400"/>
      <c r="BO92" s="401"/>
      <c r="BP92" s="400">
        <v>2</v>
      </c>
      <c r="BQ92" s="401"/>
      <c r="BR92" s="400"/>
      <c r="BS92" s="401"/>
      <c r="BT92" s="400"/>
      <c r="BU92" s="401"/>
      <c r="BV92" s="337">
        <f t="shared" ref="BV92:BV95" si="37">L92+N92+P92+R92+T92+V92+X92+Z92+AB92+AD92+AF92+AH92+AJ92+AL92+AN92+AP92+AR92+AT92+AV92+AX92+AZ92+BB92+BD92+BF92+BH92+BJ92+BL92+BN92+BP92+BR92+BT92</f>
        <v>18</v>
      </c>
      <c r="BW92" s="337">
        <f t="shared" ref="BW92:BW95" si="38">M92+O92+Q92+S92+U92+W92+Y92+AA92+AC92+AE92+AG92+AI92+AK92+AM92+AO92+AQ92+AS92+AU92+AW92+AY92+BA92+BC92+BE92+BG92+BI92+BK92+BM92+BO92+BQ92+BS92+BU92</f>
        <v>0</v>
      </c>
    </row>
    <row r="93" spans="1:75" s="64" customFormat="1" ht="21.95" customHeight="1" x14ac:dyDescent="0.2">
      <c r="A93" s="385" t="s">
        <v>3262</v>
      </c>
      <c r="B93" s="386" t="s">
        <v>3263</v>
      </c>
      <c r="C93" s="392" t="s">
        <v>3191</v>
      </c>
      <c r="D93" s="387" t="s">
        <v>3264</v>
      </c>
      <c r="E93" s="388" t="s">
        <v>3265</v>
      </c>
      <c r="F93" s="389" t="s">
        <v>3181</v>
      </c>
      <c r="G93" s="389" t="s">
        <v>3182</v>
      </c>
      <c r="H93" s="390" t="s">
        <v>1330</v>
      </c>
      <c r="I93" s="391" t="s">
        <v>1330</v>
      </c>
      <c r="J93" s="353" t="s">
        <v>3183</v>
      </c>
      <c r="K93" s="355" t="s">
        <v>3186</v>
      </c>
      <c r="L93" s="400"/>
      <c r="M93" s="401"/>
      <c r="N93" s="400"/>
      <c r="O93" s="401"/>
      <c r="P93" s="400"/>
      <c r="Q93" s="401"/>
      <c r="R93" s="400"/>
      <c r="S93" s="401"/>
      <c r="T93" s="400"/>
      <c r="U93" s="401"/>
      <c r="V93" s="400"/>
      <c r="W93" s="401"/>
      <c r="X93" s="400"/>
      <c r="Y93" s="401"/>
      <c r="Z93" s="400"/>
      <c r="AA93" s="401"/>
      <c r="AB93" s="400"/>
      <c r="AC93" s="401"/>
      <c r="AD93" s="400"/>
      <c r="AE93" s="401"/>
      <c r="AF93" s="400"/>
      <c r="AG93" s="401"/>
      <c r="AH93" s="400"/>
      <c r="AI93" s="401"/>
      <c r="AJ93" s="400"/>
      <c r="AK93" s="401"/>
      <c r="AL93" s="400"/>
      <c r="AM93" s="401"/>
      <c r="AN93" s="400"/>
      <c r="AO93" s="401"/>
      <c r="AP93" s="400"/>
      <c r="AQ93" s="401"/>
      <c r="AR93" s="400"/>
      <c r="AS93" s="401"/>
      <c r="AT93" s="400"/>
      <c r="AU93" s="401"/>
      <c r="AV93" s="400"/>
      <c r="AW93" s="401"/>
      <c r="AX93" s="400"/>
      <c r="AY93" s="401"/>
      <c r="AZ93" s="400"/>
      <c r="BA93" s="401"/>
      <c r="BB93" s="400"/>
      <c r="BC93" s="401"/>
      <c r="BD93" s="400"/>
      <c r="BE93" s="401"/>
      <c r="BF93" s="400"/>
      <c r="BG93" s="401"/>
      <c r="BH93" s="400"/>
      <c r="BI93" s="401"/>
      <c r="BJ93" s="400"/>
      <c r="BK93" s="401"/>
      <c r="BL93" s="400"/>
      <c r="BM93" s="401"/>
      <c r="BN93" s="400"/>
      <c r="BO93" s="401"/>
      <c r="BP93" s="400"/>
      <c r="BQ93" s="401"/>
      <c r="BR93" s="400"/>
      <c r="BS93" s="401"/>
      <c r="BT93" s="400"/>
      <c r="BU93" s="401"/>
      <c r="BV93" s="337">
        <f t="shared" si="37"/>
        <v>0</v>
      </c>
      <c r="BW93" s="337">
        <f t="shared" si="38"/>
        <v>0</v>
      </c>
    </row>
    <row r="94" spans="1:75" s="64" customFormat="1" ht="21.95" customHeight="1" x14ac:dyDescent="0.2">
      <c r="A94" s="385" t="s">
        <v>3262</v>
      </c>
      <c r="B94" s="386" t="s">
        <v>3263</v>
      </c>
      <c r="C94" s="392" t="s">
        <v>3191</v>
      </c>
      <c r="D94" s="387" t="s">
        <v>3264</v>
      </c>
      <c r="E94" s="388" t="s">
        <v>3265</v>
      </c>
      <c r="F94" s="389" t="s">
        <v>3181</v>
      </c>
      <c r="G94" s="389" t="s">
        <v>3182</v>
      </c>
      <c r="H94" s="390" t="s">
        <v>1330</v>
      </c>
      <c r="I94" s="391" t="s">
        <v>1330</v>
      </c>
      <c r="J94" s="353" t="s">
        <v>3183</v>
      </c>
      <c r="K94" s="356" t="s">
        <v>3187</v>
      </c>
      <c r="L94" s="400"/>
      <c r="M94" s="401"/>
      <c r="N94" s="400"/>
      <c r="O94" s="401"/>
      <c r="P94" s="400"/>
      <c r="Q94" s="401"/>
      <c r="R94" s="400"/>
      <c r="S94" s="401"/>
      <c r="T94" s="400"/>
      <c r="U94" s="401"/>
      <c r="V94" s="400"/>
      <c r="W94" s="401"/>
      <c r="X94" s="400"/>
      <c r="Y94" s="401"/>
      <c r="Z94" s="400"/>
      <c r="AA94" s="401"/>
      <c r="AB94" s="400"/>
      <c r="AC94" s="401"/>
      <c r="AD94" s="400"/>
      <c r="AE94" s="401"/>
      <c r="AF94" s="400"/>
      <c r="AG94" s="401"/>
      <c r="AH94" s="400"/>
      <c r="AI94" s="401"/>
      <c r="AJ94" s="400"/>
      <c r="AK94" s="401"/>
      <c r="AL94" s="400"/>
      <c r="AM94" s="401"/>
      <c r="AN94" s="400"/>
      <c r="AO94" s="401"/>
      <c r="AP94" s="400"/>
      <c r="AQ94" s="401"/>
      <c r="AR94" s="400"/>
      <c r="AS94" s="401"/>
      <c r="AT94" s="400"/>
      <c r="AU94" s="401"/>
      <c r="AV94" s="400"/>
      <c r="AW94" s="401"/>
      <c r="AX94" s="400"/>
      <c r="AY94" s="401"/>
      <c r="AZ94" s="400"/>
      <c r="BA94" s="401"/>
      <c r="BB94" s="400"/>
      <c r="BC94" s="401"/>
      <c r="BD94" s="400"/>
      <c r="BE94" s="401"/>
      <c r="BF94" s="400"/>
      <c r="BG94" s="401"/>
      <c r="BH94" s="400"/>
      <c r="BI94" s="401"/>
      <c r="BJ94" s="400"/>
      <c r="BK94" s="401"/>
      <c r="BL94" s="400"/>
      <c r="BM94" s="401"/>
      <c r="BN94" s="400"/>
      <c r="BO94" s="401"/>
      <c r="BP94" s="400"/>
      <c r="BQ94" s="401"/>
      <c r="BR94" s="400"/>
      <c r="BS94" s="401"/>
      <c r="BT94" s="400"/>
      <c r="BU94" s="401"/>
      <c r="BV94" s="337">
        <f t="shared" si="37"/>
        <v>0</v>
      </c>
      <c r="BW94" s="337">
        <f t="shared" si="38"/>
        <v>0</v>
      </c>
    </row>
    <row r="95" spans="1:75" s="64" customFormat="1" ht="21.95" customHeight="1" thickBot="1" x14ac:dyDescent="0.25">
      <c r="A95" s="660" t="s">
        <v>3262</v>
      </c>
      <c r="B95" s="393" t="s">
        <v>3263</v>
      </c>
      <c r="C95" s="394" t="s">
        <v>3191</v>
      </c>
      <c r="D95" s="395" t="s">
        <v>3264</v>
      </c>
      <c r="E95" s="411" t="s">
        <v>3265</v>
      </c>
      <c r="F95" s="396" t="s">
        <v>3181</v>
      </c>
      <c r="G95" s="396" t="s">
        <v>3182</v>
      </c>
      <c r="H95" s="397" t="s">
        <v>1330</v>
      </c>
      <c r="I95" s="661" t="s">
        <v>1330</v>
      </c>
      <c r="J95" s="353" t="s">
        <v>3183</v>
      </c>
      <c r="K95" s="357" t="s">
        <v>60</v>
      </c>
      <c r="L95" s="402"/>
      <c r="M95" s="403"/>
      <c r="N95" s="402"/>
      <c r="O95" s="403"/>
      <c r="P95" s="402"/>
      <c r="Q95" s="403"/>
      <c r="R95" s="402"/>
      <c r="S95" s="403"/>
      <c r="T95" s="402"/>
      <c r="U95" s="403"/>
      <c r="V95" s="402"/>
      <c r="W95" s="403"/>
      <c r="X95" s="402"/>
      <c r="Y95" s="403"/>
      <c r="Z95" s="402"/>
      <c r="AA95" s="403"/>
      <c r="AB95" s="402"/>
      <c r="AC95" s="403"/>
      <c r="AD95" s="402"/>
      <c r="AE95" s="403"/>
      <c r="AF95" s="402"/>
      <c r="AG95" s="403"/>
      <c r="AH95" s="402"/>
      <c r="AI95" s="403"/>
      <c r="AJ95" s="402"/>
      <c r="AK95" s="403"/>
      <c r="AL95" s="402"/>
      <c r="AM95" s="403"/>
      <c r="AN95" s="402"/>
      <c r="AO95" s="403"/>
      <c r="AP95" s="402"/>
      <c r="AQ95" s="403"/>
      <c r="AR95" s="402"/>
      <c r="AS95" s="403"/>
      <c r="AT95" s="402"/>
      <c r="AU95" s="403"/>
      <c r="AV95" s="402"/>
      <c r="AW95" s="403"/>
      <c r="AX95" s="402"/>
      <c r="AY95" s="403"/>
      <c r="AZ95" s="402"/>
      <c r="BA95" s="403"/>
      <c r="BB95" s="402"/>
      <c r="BC95" s="403"/>
      <c r="BD95" s="402"/>
      <c r="BE95" s="403"/>
      <c r="BF95" s="402"/>
      <c r="BG95" s="403"/>
      <c r="BH95" s="402"/>
      <c r="BI95" s="403"/>
      <c r="BJ95" s="402"/>
      <c r="BK95" s="403"/>
      <c r="BL95" s="402"/>
      <c r="BM95" s="403"/>
      <c r="BN95" s="402"/>
      <c r="BO95" s="403"/>
      <c r="BP95" s="402"/>
      <c r="BQ95" s="403"/>
      <c r="BR95" s="402"/>
      <c r="BS95" s="403"/>
      <c r="BT95" s="402"/>
      <c r="BU95" s="403"/>
      <c r="BV95" s="337">
        <f t="shared" si="37"/>
        <v>0</v>
      </c>
      <c r="BW95" s="337">
        <f t="shared" si="38"/>
        <v>0</v>
      </c>
    </row>
    <row r="96" spans="1:75" s="64" customFormat="1" ht="21.95" customHeight="1" x14ac:dyDescent="0.25">
      <c r="A96" s="425" t="s">
        <v>3266</v>
      </c>
      <c r="B96" s="526" t="s">
        <v>3267</v>
      </c>
      <c r="C96" s="527">
        <v>1</v>
      </c>
      <c r="D96" s="528" t="s">
        <v>3268</v>
      </c>
      <c r="E96" s="426" t="s">
        <v>3269</v>
      </c>
      <c r="F96" s="529" t="s">
        <v>3181</v>
      </c>
      <c r="G96" s="529" t="s">
        <v>3182</v>
      </c>
      <c r="H96" s="530" t="s">
        <v>1339</v>
      </c>
      <c r="I96" s="384" t="s">
        <v>1339</v>
      </c>
      <c r="J96" s="353" t="s">
        <v>3183</v>
      </c>
      <c r="K96" s="354" t="s">
        <v>3184</v>
      </c>
      <c r="L96" s="402"/>
      <c r="M96" s="403"/>
      <c r="N96" s="402"/>
      <c r="O96" s="403"/>
      <c r="P96" s="402"/>
      <c r="Q96" s="403"/>
      <c r="R96" s="402"/>
      <c r="S96" s="403"/>
      <c r="T96" s="402"/>
      <c r="U96" s="403"/>
      <c r="V96" s="402"/>
      <c r="W96" s="403"/>
      <c r="X96" s="402"/>
      <c r="Y96" s="403"/>
      <c r="Z96" s="402"/>
      <c r="AA96" s="403"/>
      <c r="AB96" s="402"/>
      <c r="AC96" s="403"/>
      <c r="AD96" s="402"/>
      <c r="AE96" s="403"/>
      <c r="AF96" s="402"/>
      <c r="AG96" s="403"/>
      <c r="AH96" s="402"/>
      <c r="AI96" s="403"/>
      <c r="AJ96" s="402"/>
      <c r="AK96" s="403"/>
      <c r="AL96" s="402"/>
      <c r="AM96" s="403"/>
      <c r="AN96" s="402"/>
      <c r="AO96" s="403"/>
      <c r="AP96" s="402"/>
      <c r="AQ96" s="403"/>
      <c r="AR96" s="402"/>
      <c r="AS96" s="403"/>
      <c r="AT96" s="402"/>
      <c r="AU96" s="403"/>
      <c r="AV96" s="402"/>
      <c r="AW96" s="403"/>
      <c r="AX96" s="402"/>
      <c r="AY96" s="403"/>
      <c r="AZ96" s="402"/>
      <c r="BA96" s="403"/>
      <c r="BB96" s="402"/>
      <c r="BC96" s="403"/>
      <c r="BD96" s="402"/>
      <c r="BE96" s="403"/>
      <c r="BF96" s="402"/>
      <c r="BG96" s="403"/>
      <c r="BH96" s="402"/>
      <c r="BI96" s="403"/>
      <c r="BJ96" s="402"/>
      <c r="BK96" s="403"/>
      <c r="BL96" s="402"/>
      <c r="BM96" s="403"/>
      <c r="BN96" s="402"/>
      <c r="BO96" s="403"/>
      <c r="BP96" s="402"/>
      <c r="BQ96" s="403"/>
      <c r="BR96" s="402"/>
      <c r="BS96" s="403"/>
      <c r="BT96" s="402"/>
      <c r="BU96" s="403"/>
      <c r="BV96" s="337">
        <f>L96+N96+P96+R96+T96+V96+X96+Z96+AB96+AD96+AF96+AH96+AJ96+AL96+AN96+AP96+AR96+AT96+AV96+AX96+AZ96+BB96+BD96+BF96+BH96+BJ96+BL96+BN96+BP96+BR96+BT96</f>
        <v>0</v>
      </c>
      <c r="BW96" s="337">
        <f>M96+O96+Q96+S96+U96+W96+Y96+AA96+AC96+AE96+AG96+AI96+AK96+AM96+AO96+AQ96+AS96+AU96+AW96+AY96+BA96+BC96+BE96+BG96+BI96+BK96+BM96+BO96+BQ96+BS96+BU96</f>
        <v>0</v>
      </c>
    </row>
    <row r="97" spans="1:75" s="64" customFormat="1" ht="21.95" customHeight="1" x14ac:dyDescent="0.2">
      <c r="A97" s="385" t="s">
        <v>3266</v>
      </c>
      <c r="B97" s="386" t="s">
        <v>3267</v>
      </c>
      <c r="C97" s="352" t="s">
        <v>3191</v>
      </c>
      <c r="D97" s="387" t="s">
        <v>3268</v>
      </c>
      <c r="E97" s="388" t="s">
        <v>3269</v>
      </c>
      <c r="F97" s="389" t="s">
        <v>3181</v>
      </c>
      <c r="G97" s="389" t="s">
        <v>3182</v>
      </c>
      <c r="H97" s="390" t="s">
        <v>1339</v>
      </c>
      <c r="I97" s="391" t="s">
        <v>1339</v>
      </c>
      <c r="J97" s="353" t="s">
        <v>3183</v>
      </c>
      <c r="K97" s="353" t="s">
        <v>3185</v>
      </c>
      <c r="L97" s="400"/>
      <c r="M97" s="401"/>
      <c r="N97" s="400"/>
      <c r="O97" s="401"/>
      <c r="P97" s="400"/>
      <c r="Q97" s="401"/>
      <c r="R97" s="400"/>
      <c r="S97" s="401"/>
      <c r="T97" s="400"/>
      <c r="U97" s="401"/>
      <c r="V97" s="400"/>
      <c r="W97" s="401"/>
      <c r="X97" s="400"/>
      <c r="Y97" s="401"/>
      <c r="Z97" s="400"/>
      <c r="AA97" s="401"/>
      <c r="AB97" s="400"/>
      <c r="AC97" s="401"/>
      <c r="AD97" s="400"/>
      <c r="AE97" s="401"/>
      <c r="AF97" s="400"/>
      <c r="AG97" s="401"/>
      <c r="AH97" s="400"/>
      <c r="AI97" s="401"/>
      <c r="AJ97" s="400"/>
      <c r="AK97" s="401"/>
      <c r="AL97" s="400"/>
      <c r="AM97" s="401"/>
      <c r="AN97" s="400"/>
      <c r="AO97" s="401"/>
      <c r="AP97" s="400"/>
      <c r="AQ97" s="401"/>
      <c r="AR97" s="400"/>
      <c r="AS97" s="401"/>
      <c r="AT97" s="400"/>
      <c r="AU97" s="401"/>
      <c r="AV97" s="400"/>
      <c r="AW97" s="401"/>
      <c r="AX97" s="400"/>
      <c r="AY97" s="401"/>
      <c r="AZ97" s="400"/>
      <c r="BA97" s="401"/>
      <c r="BB97" s="400"/>
      <c r="BC97" s="401"/>
      <c r="BD97" s="400"/>
      <c r="BE97" s="401"/>
      <c r="BF97" s="400"/>
      <c r="BG97" s="401"/>
      <c r="BH97" s="400"/>
      <c r="BI97" s="401"/>
      <c r="BJ97" s="400"/>
      <c r="BK97" s="401"/>
      <c r="BL97" s="400"/>
      <c r="BM97" s="401"/>
      <c r="BN97" s="400"/>
      <c r="BO97" s="401"/>
      <c r="BP97" s="400"/>
      <c r="BQ97" s="401"/>
      <c r="BR97" s="400"/>
      <c r="BS97" s="401"/>
      <c r="BT97" s="400"/>
      <c r="BU97" s="401"/>
      <c r="BV97" s="337">
        <f t="shared" ref="BV97:BV100" si="39">L97+N97+P97+R97+T97+V97+X97+Z97+AB97+AD97+AF97+AH97+AJ97+AL97+AN97+AP97+AR97+AT97+AV97+AX97+AZ97+BB97+BD97+BF97+BH97+BJ97+BL97+BN97+BP97+BR97+BT97</f>
        <v>0</v>
      </c>
      <c r="BW97" s="337">
        <f t="shared" ref="BW97:BW100" si="40">M97+O97+Q97+S97+U97+W97+Y97+AA97+AC97+AE97+AG97+AI97+AK97+AM97+AO97+AQ97+AS97+AU97+AW97+AY97+BA97+BC97+BE97+BG97+BI97+BK97+BM97+BO97+BQ97+BS97+BU97</f>
        <v>0</v>
      </c>
    </row>
    <row r="98" spans="1:75" s="64" customFormat="1" ht="21.95" customHeight="1" x14ac:dyDescent="0.2">
      <c r="A98" s="385" t="s">
        <v>3266</v>
      </c>
      <c r="B98" s="386" t="s">
        <v>3267</v>
      </c>
      <c r="C98" s="392" t="s">
        <v>3191</v>
      </c>
      <c r="D98" s="387" t="s">
        <v>3268</v>
      </c>
      <c r="E98" s="388" t="s">
        <v>3269</v>
      </c>
      <c r="F98" s="389" t="s">
        <v>3181</v>
      </c>
      <c r="G98" s="389" t="s">
        <v>3182</v>
      </c>
      <c r="H98" s="390" t="s">
        <v>1339</v>
      </c>
      <c r="I98" s="391" t="s">
        <v>1339</v>
      </c>
      <c r="J98" s="353" t="s">
        <v>3183</v>
      </c>
      <c r="K98" s="355" t="s">
        <v>3186</v>
      </c>
      <c r="L98" s="400"/>
      <c r="M98" s="401"/>
      <c r="N98" s="400"/>
      <c r="O98" s="401"/>
      <c r="P98" s="400"/>
      <c r="Q98" s="401"/>
      <c r="R98" s="400"/>
      <c r="S98" s="401"/>
      <c r="T98" s="400"/>
      <c r="U98" s="401"/>
      <c r="V98" s="400"/>
      <c r="W98" s="401"/>
      <c r="X98" s="400"/>
      <c r="Y98" s="401"/>
      <c r="Z98" s="400"/>
      <c r="AA98" s="401"/>
      <c r="AB98" s="400"/>
      <c r="AC98" s="401"/>
      <c r="AD98" s="400"/>
      <c r="AE98" s="401"/>
      <c r="AF98" s="400"/>
      <c r="AG98" s="401"/>
      <c r="AH98" s="400"/>
      <c r="AI98" s="401"/>
      <c r="AJ98" s="400"/>
      <c r="AK98" s="401"/>
      <c r="AL98" s="400"/>
      <c r="AM98" s="401"/>
      <c r="AN98" s="400"/>
      <c r="AO98" s="401"/>
      <c r="AP98" s="400"/>
      <c r="AQ98" s="401"/>
      <c r="AR98" s="400"/>
      <c r="AS98" s="401"/>
      <c r="AT98" s="400"/>
      <c r="AU98" s="401"/>
      <c r="AV98" s="400"/>
      <c r="AW98" s="401"/>
      <c r="AX98" s="400"/>
      <c r="AY98" s="401"/>
      <c r="AZ98" s="400"/>
      <c r="BA98" s="401"/>
      <c r="BB98" s="400"/>
      <c r="BC98" s="401"/>
      <c r="BD98" s="400"/>
      <c r="BE98" s="401"/>
      <c r="BF98" s="400"/>
      <c r="BG98" s="401"/>
      <c r="BH98" s="400"/>
      <c r="BI98" s="401"/>
      <c r="BJ98" s="400"/>
      <c r="BK98" s="401"/>
      <c r="BL98" s="400"/>
      <c r="BM98" s="401"/>
      <c r="BN98" s="400"/>
      <c r="BO98" s="401"/>
      <c r="BP98" s="400"/>
      <c r="BQ98" s="401"/>
      <c r="BR98" s="400"/>
      <c r="BS98" s="401"/>
      <c r="BT98" s="400"/>
      <c r="BU98" s="401"/>
      <c r="BV98" s="337">
        <f t="shared" si="39"/>
        <v>0</v>
      </c>
      <c r="BW98" s="337">
        <f t="shared" si="40"/>
        <v>0</v>
      </c>
    </row>
    <row r="99" spans="1:75" s="64" customFormat="1" ht="21.95" customHeight="1" x14ac:dyDescent="0.2">
      <c r="A99" s="385" t="s">
        <v>3266</v>
      </c>
      <c r="B99" s="386" t="s">
        <v>3267</v>
      </c>
      <c r="C99" s="392" t="s">
        <v>3191</v>
      </c>
      <c r="D99" s="387" t="s">
        <v>3268</v>
      </c>
      <c r="E99" s="388" t="s">
        <v>3269</v>
      </c>
      <c r="F99" s="389" t="s">
        <v>3181</v>
      </c>
      <c r="G99" s="389" t="s">
        <v>3182</v>
      </c>
      <c r="H99" s="390" t="s">
        <v>1339</v>
      </c>
      <c r="I99" s="391" t="s">
        <v>1339</v>
      </c>
      <c r="J99" s="353" t="s">
        <v>3183</v>
      </c>
      <c r="K99" s="356" t="s">
        <v>3187</v>
      </c>
      <c r="L99" s="400"/>
      <c r="M99" s="401"/>
      <c r="N99" s="400"/>
      <c r="O99" s="401"/>
      <c r="P99" s="400"/>
      <c r="Q99" s="401"/>
      <c r="R99" s="400"/>
      <c r="S99" s="401"/>
      <c r="T99" s="400"/>
      <c r="U99" s="401"/>
      <c r="V99" s="400"/>
      <c r="W99" s="401"/>
      <c r="X99" s="400"/>
      <c r="Y99" s="401"/>
      <c r="Z99" s="400"/>
      <c r="AA99" s="401"/>
      <c r="AB99" s="400"/>
      <c r="AC99" s="401"/>
      <c r="AD99" s="400"/>
      <c r="AE99" s="401"/>
      <c r="AF99" s="400"/>
      <c r="AG99" s="401"/>
      <c r="AH99" s="400"/>
      <c r="AI99" s="401"/>
      <c r="AJ99" s="400"/>
      <c r="AK99" s="401"/>
      <c r="AL99" s="400"/>
      <c r="AM99" s="401"/>
      <c r="AN99" s="400"/>
      <c r="AO99" s="401"/>
      <c r="AP99" s="400"/>
      <c r="AQ99" s="401"/>
      <c r="AR99" s="400"/>
      <c r="AS99" s="401"/>
      <c r="AT99" s="400"/>
      <c r="AU99" s="401"/>
      <c r="AV99" s="400"/>
      <c r="AW99" s="401"/>
      <c r="AX99" s="400"/>
      <c r="AY99" s="401"/>
      <c r="AZ99" s="400"/>
      <c r="BA99" s="401"/>
      <c r="BB99" s="400"/>
      <c r="BC99" s="401"/>
      <c r="BD99" s="400"/>
      <c r="BE99" s="401"/>
      <c r="BF99" s="400"/>
      <c r="BG99" s="401"/>
      <c r="BH99" s="400"/>
      <c r="BI99" s="401"/>
      <c r="BJ99" s="400"/>
      <c r="BK99" s="401"/>
      <c r="BL99" s="400"/>
      <c r="BM99" s="401"/>
      <c r="BN99" s="400"/>
      <c r="BO99" s="401"/>
      <c r="BP99" s="400"/>
      <c r="BQ99" s="401"/>
      <c r="BR99" s="400"/>
      <c r="BS99" s="401"/>
      <c r="BT99" s="400"/>
      <c r="BU99" s="401"/>
      <c r="BV99" s="337">
        <f t="shared" si="39"/>
        <v>0</v>
      </c>
      <c r="BW99" s="337">
        <f t="shared" si="40"/>
        <v>0</v>
      </c>
    </row>
    <row r="100" spans="1:75" s="64" customFormat="1" ht="21.95" customHeight="1" thickBot="1" x14ac:dyDescent="0.25">
      <c r="A100" s="660" t="s">
        <v>3266</v>
      </c>
      <c r="B100" s="393" t="s">
        <v>3267</v>
      </c>
      <c r="C100" s="394" t="s">
        <v>3191</v>
      </c>
      <c r="D100" s="395" t="s">
        <v>3268</v>
      </c>
      <c r="E100" s="411" t="s">
        <v>3269</v>
      </c>
      <c r="F100" s="396" t="s">
        <v>3181</v>
      </c>
      <c r="G100" s="396" t="s">
        <v>3182</v>
      </c>
      <c r="H100" s="397" t="s">
        <v>1339</v>
      </c>
      <c r="I100" s="661" t="s">
        <v>1339</v>
      </c>
      <c r="J100" s="353" t="s">
        <v>3183</v>
      </c>
      <c r="K100" s="357" t="s">
        <v>60</v>
      </c>
      <c r="L100" s="402"/>
      <c r="M100" s="403"/>
      <c r="N100" s="402"/>
      <c r="O100" s="403"/>
      <c r="P100" s="402"/>
      <c r="Q100" s="403"/>
      <c r="R100" s="402"/>
      <c r="S100" s="403"/>
      <c r="T100" s="402"/>
      <c r="U100" s="403"/>
      <c r="V100" s="402"/>
      <c r="W100" s="403"/>
      <c r="X100" s="402"/>
      <c r="Y100" s="403"/>
      <c r="Z100" s="402"/>
      <c r="AA100" s="403"/>
      <c r="AB100" s="402"/>
      <c r="AC100" s="403"/>
      <c r="AD100" s="402"/>
      <c r="AE100" s="403"/>
      <c r="AF100" s="402"/>
      <c r="AG100" s="403"/>
      <c r="AH100" s="402"/>
      <c r="AI100" s="403"/>
      <c r="AJ100" s="402"/>
      <c r="AK100" s="403"/>
      <c r="AL100" s="402"/>
      <c r="AM100" s="403"/>
      <c r="AN100" s="402"/>
      <c r="AO100" s="403"/>
      <c r="AP100" s="402"/>
      <c r="AQ100" s="403"/>
      <c r="AR100" s="402"/>
      <c r="AS100" s="403"/>
      <c r="AT100" s="402"/>
      <c r="AU100" s="403"/>
      <c r="AV100" s="402"/>
      <c r="AW100" s="403"/>
      <c r="AX100" s="402"/>
      <c r="AY100" s="403"/>
      <c r="AZ100" s="402"/>
      <c r="BA100" s="403"/>
      <c r="BB100" s="402"/>
      <c r="BC100" s="403"/>
      <c r="BD100" s="402"/>
      <c r="BE100" s="403"/>
      <c r="BF100" s="402"/>
      <c r="BG100" s="403"/>
      <c r="BH100" s="402"/>
      <c r="BI100" s="403"/>
      <c r="BJ100" s="402"/>
      <c r="BK100" s="403"/>
      <c r="BL100" s="402"/>
      <c r="BM100" s="403"/>
      <c r="BN100" s="402"/>
      <c r="BO100" s="403"/>
      <c r="BP100" s="402"/>
      <c r="BQ100" s="403"/>
      <c r="BR100" s="402"/>
      <c r="BS100" s="403"/>
      <c r="BT100" s="402"/>
      <c r="BU100" s="403"/>
      <c r="BV100" s="337">
        <f t="shared" si="39"/>
        <v>0</v>
      </c>
      <c r="BW100" s="337">
        <f t="shared" si="40"/>
        <v>0</v>
      </c>
    </row>
    <row r="101" spans="1:75" s="64" customFormat="1" ht="21.95" customHeight="1" x14ac:dyDescent="0.25">
      <c r="A101" s="425" t="s">
        <v>3270</v>
      </c>
      <c r="B101" s="526" t="s">
        <v>3271</v>
      </c>
      <c r="C101" s="527">
        <v>3</v>
      </c>
      <c r="D101" s="528" t="s">
        <v>3272</v>
      </c>
      <c r="E101" s="426" t="s">
        <v>3273</v>
      </c>
      <c r="F101" s="529" t="s">
        <v>3181</v>
      </c>
      <c r="G101" s="529" t="s">
        <v>3182</v>
      </c>
      <c r="H101" s="530" t="s">
        <v>1340</v>
      </c>
      <c r="I101" s="384" t="s">
        <v>1340</v>
      </c>
      <c r="J101" s="353" t="s">
        <v>3188</v>
      </c>
      <c r="K101" s="354" t="s">
        <v>3184</v>
      </c>
      <c r="L101" s="402"/>
      <c r="M101" s="403"/>
      <c r="N101" s="402"/>
      <c r="O101" s="403"/>
      <c r="P101" s="402"/>
      <c r="Q101" s="403"/>
      <c r="R101" s="402"/>
      <c r="S101" s="403"/>
      <c r="T101" s="402"/>
      <c r="U101" s="403"/>
      <c r="V101" s="402"/>
      <c r="W101" s="403"/>
      <c r="X101" s="402"/>
      <c r="Y101" s="403"/>
      <c r="Z101" s="402"/>
      <c r="AA101" s="403"/>
      <c r="AB101" s="402"/>
      <c r="AC101" s="403"/>
      <c r="AD101" s="402"/>
      <c r="AE101" s="403"/>
      <c r="AF101" s="402"/>
      <c r="AG101" s="403"/>
      <c r="AH101" s="402"/>
      <c r="AI101" s="403"/>
      <c r="AJ101" s="402"/>
      <c r="AK101" s="403"/>
      <c r="AL101" s="402"/>
      <c r="AM101" s="403"/>
      <c r="AN101" s="402"/>
      <c r="AO101" s="403"/>
      <c r="AP101" s="402"/>
      <c r="AQ101" s="403"/>
      <c r="AR101" s="402"/>
      <c r="AS101" s="403"/>
      <c r="AT101" s="402"/>
      <c r="AU101" s="403"/>
      <c r="AV101" s="402"/>
      <c r="AW101" s="403"/>
      <c r="AX101" s="402"/>
      <c r="AY101" s="403"/>
      <c r="AZ101" s="402"/>
      <c r="BA101" s="403"/>
      <c r="BB101" s="402"/>
      <c r="BC101" s="403"/>
      <c r="BD101" s="402"/>
      <c r="BE101" s="403"/>
      <c r="BF101" s="402"/>
      <c r="BG101" s="403"/>
      <c r="BH101" s="402"/>
      <c r="BI101" s="403"/>
      <c r="BJ101" s="402"/>
      <c r="BK101" s="403"/>
      <c r="BL101" s="402"/>
      <c r="BM101" s="403"/>
      <c r="BN101" s="402"/>
      <c r="BO101" s="403"/>
      <c r="BP101" s="402"/>
      <c r="BQ101" s="403"/>
      <c r="BR101" s="402"/>
      <c r="BS101" s="403"/>
      <c r="BT101" s="402"/>
      <c r="BU101" s="403"/>
      <c r="BV101" s="337">
        <f>L101+N101+P101+R101+T101+V101+X101+Z101+AB101+AD101+AF101+AH101+AJ101+AL101+AN101+AP101+AR101+AT101+AV101+AX101+AZ101+BB101+BD101+BF101+BH101+BJ101+BL101+BN101+BP101+BR101+BT101</f>
        <v>0</v>
      </c>
      <c r="BW101" s="337">
        <f>M101+O101+Q101+S101+U101+W101+Y101+AA101+AC101+AE101+AG101+AI101+AK101+AM101+AO101+AQ101+AS101+AU101+AW101+AY101+BA101+BC101+BE101+BG101+BI101+BK101+BM101+BO101+BQ101+BS101+BU101</f>
        <v>0</v>
      </c>
    </row>
    <row r="102" spans="1:75" s="64" customFormat="1" ht="21.95" customHeight="1" x14ac:dyDescent="0.2">
      <c r="A102" s="385" t="s">
        <v>3270</v>
      </c>
      <c r="B102" s="386" t="s">
        <v>3271</v>
      </c>
      <c r="C102" s="352" t="s">
        <v>3193</v>
      </c>
      <c r="D102" s="387" t="s">
        <v>3272</v>
      </c>
      <c r="E102" s="388" t="s">
        <v>3273</v>
      </c>
      <c r="F102" s="389" t="s">
        <v>3181</v>
      </c>
      <c r="G102" s="389" t="s">
        <v>3182</v>
      </c>
      <c r="H102" s="390" t="s">
        <v>1340</v>
      </c>
      <c r="I102" s="391" t="s">
        <v>1340</v>
      </c>
      <c r="J102" s="353" t="s">
        <v>3188</v>
      </c>
      <c r="K102" s="353" t="s">
        <v>3185</v>
      </c>
      <c r="L102" s="400"/>
      <c r="M102" s="401"/>
      <c r="N102" s="400"/>
      <c r="O102" s="401"/>
      <c r="P102" s="400"/>
      <c r="Q102" s="401"/>
      <c r="R102" s="400"/>
      <c r="S102" s="401"/>
      <c r="T102" s="400"/>
      <c r="U102" s="401"/>
      <c r="V102" s="400"/>
      <c r="W102" s="401"/>
      <c r="X102" s="400"/>
      <c r="Y102" s="401"/>
      <c r="Z102" s="400"/>
      <c r="AA102" s="401"/>
      <c r="AB102" s="400"/>
      <c r="AC102" s="401"/>
      <c r="AD102" s="400"/>
      <c r="AE102" s="401"/>
      <c r="AF102" s="400"/>
      <c r="AG102" s="401"/>
      <c r="AH102" s="400"/>
      <c r="AI102" s="401"/>
      <c r="AJ102" s="400"/>
      <c r="AK102" s="401"/>
      <c r="AL102" s="400"/>
      <c r="AM102" s="401"/>
      <c r="AN102" s="400"/>
      <c r="AO102" s="401"/>
      <c r="AP102" s="400"/>
      <c r="AQ102" s="401"/>
      <c r="AR102" s="400"/>
      <c r="AS102" s="401"/>
      <c r="AT102" s="400"/>
      <c r="AU102" s="401"/>
      <c r="AV102" s="400"/>
      <c r="AW102" s="401"/>
      <c r="AX102" s="400"/>
      <c r="AY102" s="401"/>
      <c r="AZ102" s="400"/>
      <c r="BA102" s="401"/>
      <c r="BB102" s="400"/>
      <c r="BC102" s="401"/>
      <c r="BD102" s="400"/>
      <c r="BE102" s="401"/>
      <c r="BF102" s="400"/>
      <c r="BG102" s="401"/>
      <c r="BH102" s="400"/>
      <c r="BI102" s="401"/>
      <c r="BJ102" s="400"/>
      <c r="BK102" s="401"/>
      <c r="BL102" s="400"/>
      <c r="BM102" s="401"/>
      <c r="BN102" s="400"/>
      <c r="BO102" s="401"/>
      <c r="BP102" s="400"/>
      <c r="BQ102" s="401"/>
      <c r="BR102" s="400"/>
      <c r="BS102" s="401"/>
      <c r="BT102" s="400"/>
      <c r="BU102" s="401"/>
      <c r="BV102" s="337">
        <f t="shared" ref="BV102:BV105" si="41">L102+N102+P102+R102+T102+V102+X102+Z102+AB102+AD102+AF102+AH102+AJ102+AL102+AN102+AP102+AR102+AT102+AV102+AX102+AZ102+BB102+BD102+BF102+BH102+BJ102+BL102+BN102+BP102+BR102+BT102</f>
        <v>0</v>
      </c>
      <c r="BW102" s="337">
        <f t="shared" ref="BW102:BW105" si="42">M102+O102+Q102+S102+U102+W102+Y102+AA102+AC102+AE102+AG102+AI102+AK102+AM102+AO102+AQ102+AS102+AU102+AW102+AY102+BA102+BC102+BE102+BG102+BI102+BK102+BM102+BO102+BQ102+BS102+BU102</f>
        <v>0</v>
      </c>
    </row>
    <row r="103" spans="1:75" s="64" customFormat="1" ht="21.95" customHeight="1" x14ac:dyDescent="0.2">
      <c r="A103" s="385" t="s">
        <v>3270</v>
      </c>
      <c r="B103" s="386" t="s">
        <v>3271</v>
      </c>
      <c r="C103" s="392" t="s">
        <v>3193</v>
      </c>
      <c r="D103" s="387" t="s">
        <v>3272</v>
      </c>
      <c r="E103" s="388" t="s">
        <v>3273</v>
      </c>
      <c r="F103" s="389" t="s">
        <v>3181</v>
      </c>
      <c r="G103" s="389" t="s">
        <v>3182</v>
      </c>
      <c r="H103" s="390" t="s">
        <v>1340</v>
      </c>
      <c r="I103" s="391" t="s">
        <v>1340</v>
      </c>
      <c r="J103" s="353" t="s">
        <v>3188</v>
      </c>
      <c r="K103" s="355" t="s">
        <v>3186</v>
      </c>
      <c r="L103" s="400"/>
      <c r="M103" s="401"/>
      <c r="N103" s="400"/>
      <c r="O103" s="401"/>
      <c r="P103" s="400"/>
      <c r="Q103" s="401"/>
      <c r="R103" s="400"/>
      <c r="S103" s="401"/>
      <c r="T103" s="400"/>
      <c r="U103" s="401"/>
      <c r="V103" s="400"/>
      <c r="W103" s="401"/>
      <c r="X103" s="400"/>
      <c r="Y103" s="401"/>
      <c r="Z103" s="400"/>
      <c r="AA103" s="401"/>
      <c r="AB103" s="400"/>
      <c r="AC103" s="401"/>
      <c r="AD103" s="400"/>
      <c r="AE103" s="401"/>
      <c r="AF103" s="400"/>
      <c r="AG103" s="401"/>
      <c r="AH103" s="400"/>
      <c r="AI103" s="401"/>
      <c r="AJ103" s="400"/>
      <c r="AK103" s="401"/>
      <c r="AL103" s="400"/>
      <c r="AM103" s="401"/>
      <c r="AN103" s="400"/>
      <c r="AO103" s="401"/>
      <c r="AP103" s="400"/>
      <c r="AQ103" s="401"/>
      <c r="AR103" s="400"/>
      <c r="AS103" s="401"/>
      <c r="AT103" s="400"/>
      <c r="AU103" s="401"/>
      <c r="AV103" s="400"/>
      <c r="AW103" s="401"/>
      <c r="AX103" s="400"/>
      <c r="AY103" s="401"/>
      <c r="AZ103" s="400"/>
      <c r="BA103" s="401"/>
      <c r="BB103" s="400"/>
      <c r="BC103" s="401"/>
      <c r="BD103" s="400"/>
      <c r="BE103" s="401"/>
      <c r="BF103" s="400"/>
      <c r="BG103" s="401"/>
      <c r="BH103" s="400"/>
      <c r="BI103" s="401"/>
      <c r="BJ103" s="400"/>
      <c r="BK103" s="401"/>
      <c r="BL103" s="400"/>
      <c r="BM103" s="401"/>
      <c r="BN103" s="400"/>
      <c r="BO103" s="401"/>
      <c r="BP103" s="400"/>
      <c r="BQ103" s="401"/>
      <c r="BR103" s="400"/>
      <c r="BS103" s="401"/>
      <c r="BT103" s="400"/>
      <c r="BU103" s="401"/>
      <c r="BV103" s="337">
        <f t="shared" si="41"/>
        <v>0</v>
      </c>
      <c r="BW103" s="337">
        <f t="shared" si="42"/>
        <v>0</v>
      </c>
    </row>
    <row r="104" spans="1:75" s="64" customFormat="1" ht="21.95" customHeight="1" x14ac:dyDescent="0.2">
      <c r="A104" s="385" t="s">
        <v>3270</v>
      </c>
      <c r="B104" s="386" t="s">
        <v>3271</v>
      </c>
      <c r="C104" s="392" t="s">
        <v>3193</v>
      </c>
      <c r="D104" s="387" t="s">
        <v>3272</v>
      </c>
      <c r="E104" s="388" t="s">
        <v>3273</v>
      </c>
      <c r="F104" s="389" t="s">
        <v>3181</v>
      </c>
      <c r="G104" s="389" t="s">
        <v>3182</v>
      </c>
      <c r="H104" s="390" t="s">
        <v>1340</v>
      </c>
      <c r="I104" s="391" t="s">
        <v>1340</v>
      </c>
      <c r="J104" s="353" t="s">
        <v>3188</v>
      </c>
      <c r="K104" s="356" t="s">
        <v>3187</v>
      </c>
      <c r="L104" s="400"/>
      <c r="M104" s="401"/>
      <c r="N104" s="400"/>
      <c r="O104" s="401"/>
      <c r="P104" s="400"/>
      <c r="Q104" s="401"/>
      <c r="R104" s="400"/>
      <c r="S104" s="401"/>
      <c r="T104" s="400"/>
      <c r="U104" s="401"/>
      <c r="V104" s="400"/>
      <c r="W104" s="401"/>
      <c r="X104" s="400"/>
      <c r="Y104" s="401"/>
      <c r="Z104" s="400"/>
      <c r="AA104" s="401"/>
      <c r="AB104" s="400"/>
      <c r="AC104" s="401"/>
      <c r="AD104" s="400"/>
      <c r="AE104" s="401"/>
      <c r="AF104" s="400"/>
      <c r="AG104" s="401"/>
      <c r="AH104" s="400"/>
      <c r="AI104" s="401"/>
      <c r="AJ104" s="400"/>
      <c r="AK104" s="401"/>
      <c r="AL104" s="400"/>
      <c r="AM104" s="401"/>
      <c r="AN104" s="400"/>
      <c r="AO104" s="401"/>
      <c r="AP104" s="400"/>
      <c r="AQ104" s="401"/>
      <c r="AR104" s="400"/>
      <c r="AS104" s="401"/>
      <c r="AT104" s="400"/>
      <c r="AU104" s="401"/>
      <c r="AV104" s="400"/>
      <c r="AW104" s="401"/>
      <c r="AX104" s="400"/>
      <c r="AY104" s="401"/>
      <c r="AZ104" s="400"/>
      <c r="BA104" s="401"/>
      <c r="BB104" s="400"/>
      <c r="BC104" s="401"/>
      <c r="BD104" s="400"/>
      <c r="BE104" s="401"/>
      <c r="BF104" s="400"/>
      <c r="BG104" s="401"/>
      <c r="BH104" s="400"/>
      <c r="BI104" s="401"/>
      <c r="BJ104" s="400"/>
      <c r="BK104" s="401"/>
      <c r="BL104" s="400"/>
      <c r="BM104" s="401"/>
      <c r="BN104" s="400"/>
      <c r="BO104" s="401"/>
      <c r="BP104" s="400"/>
      <c r="BQ104" s="401"/>
      <c r="BR104" s="400"/>
      <c r="BS104" s="401"/>
      <c r="BT104" s="400"/>
      <c r="BU104" s="401"/>
      <c r="BV104" s="337">
        <f t="shared" si="41"/>
        <v>0</v>
      </c>
      <c r="BW104" s="337">
        <f t="shared" si="42"/>
        <v>0</v>
      </c>
    </row>
    <row r="105" spans="1:75" s="64" customFormat="1" ht="21.95" customHeight="1" thickBot="1" x14ac:dyDescent="0.25">
      <c r="A105" s="660" t="s">
        <v>3270</v>
      </c>
      <c r="B105" s="393" t="s">
        <v>3271</v>
      </c>
      <c r="C105" s="394" t="s">
        <v>3193</v>
      </c>
      <c r="D105" s="395" t="s">
        <v>3272</v>
      </c>
      <c r="E105" s="411" t="s">
        <v>3273</v>
      </c>
      <c r="F105" s="396" t="s">
        <v>3181</v>
      </c>
      <c r="G105" s="396" t="s">
        <v>3182</v>
      </c>
      <c r="H105" s="397" t="s">
        <v>1340</v>
      </c>
      <c r="I105" s="661" t="s">
        <v>1340</v>
      </c>
      <c r="J105" s="353" t="s">
        <v>3188</v>
      </c>
      <c r="K105" s="357" t="s">
        <v>60</v>
      </c>
      <c r="L105" s="402"/>
      <c r="M105" s="403"/>
      <c r="N105" s="402"/>
      <c r="O105" s="403"/>
      <c r="P105" s="402"/>
      <c r="Q105" s="403"/>
      <c r="R105" s="402"/>
      <c r="S105" s="403"/>
      <c r="T105" s="402"/>
      <c r="U105" s="403"/>
      <c r="V105" s="402"/>
      <c r="W105" s="403"/>
      <c r="X105" s="402"/>
      <c r="Y105" s="403"/>
      <c r="Z105" s="402"/>
      <c r="AA105" s="403"/>
      <c r="AB105" s="402"/>
      <c r="AC105" s="403"/>
      <c r="AD105" s="402"/>
      <c r="AE105" s="403"/>
      <c r="AF105" s="402"/>
      <c r="AG105" s="403"/>
      <c r="AH105" s="402"/>
      <c r="AI105" s="403"/>
      <c r="AJ105" s="402"/>
      <c r="AK105" s="403"/>
      <c r="AL105" s="402"/>
      <c r="AM105" s="403"/>
      <c r="AN105" s="402"/>
      <c r="AO105" s="403"/>
      <c r="AP105" s="402"/>
      <c r="AQ105" s="403"/>
      <c r="AR105" s="402"/>
      <c r="AS105" s="403"/>
      <c r="AT105" s="402"/>
      <c r="AU105" s="403"/>
      <c r="AV105" s="402"/>
      <c r="AW105" s="403"/>
      <c r="AX105" s="402"/>
      <c r="AY105" s="403"/>
      <c r="AZ105" s="402"/>
      <c r="BA105" s="403"/>
      <c r="BB105" s="402"/>
      <c r="BC105" s="403"/>
      <c r="BD105" s="402"/>
      <c r="BE105" s="403"/>
      <c r="BF105" s="402"/>
      <c r="BG105" s="403"/>
      <c r="BH105" s="402"/>
      <c r="BI105" s="403"/>
      <c r="BJ105" s="402"/>
      <c r="BK105" s="403"/>
      <c r="BL105" s="402"/>
      <c r="BM105" s="403"/>
      <c r="BN105" s="402"/>
      <c r="BO105" s="403"/>
      <c r="BP105" s="402"/>
      <c r="BQ105" s="403"/>
      <c r="BR105" s="402"/>
      <c r="BS105" s="403"/>
      <c r="BT105" s="402"/>
      <c r="BU105" s="403"/>
      <c r="BV105" s="337">
        <f t="shared" si="41"/>
        <v>0</v>
      </c>
      <c r="BW105" s="337">
        <f t="shared" si="42"/>
        <v>0</v>
      </c>
    </row>
    <row r="106" spans="1:75" s="64" customFormat="1" ht="21.95" customHeight="1" x14ac:dyDescent="0.25">
      <c r="A106" s="425" t="s">
        <v>3274</v>
      </c>
      <c r="B106" s="526" t="s">
        <v>3275</v>
      </c>
      <c r="C106" s="527">
        <v>4</v>
      </c>
      <c r="D106" s="528" t="s">
        <v>3276</v>
      </c>
      <c r="E106" s="426" t="s">
        <v>3277</v>
      </c>
      <c r="F106" s="529" t="s">
        <v>3181</v>
      </c>
      <c r="G106" s="529" t="s">
        <v>3182</v>
      </c>
      <c r="H106" s="530" t="s">
        <v>1345</v>
      </c>
      <c r="I106" s="384" t="s">
        <v>1345</v>
      </c>
      <c r="J106" s="353" t="s">
        <v>3183</v>
      </c>
      <c r="K106" s="354" t="s">
        <v>3184</v>
      </c>
      <c r="L106" s="402"/>
      <c r="M106" s="403"/>
      <c r="N106" s="402"/>
      <c r="O106" s="403"/>
      <c r="P106" s="402"/>
      <c r="Q106" s="403"/>
      <c r="R106" s="402"/>
      <c r="S106" s="403"/>
      <c r="T106" s="402"/>
      <c r="U106" s="403"/>
      <c r="V106" s="402"/>
      <c r="W106" s="403"/>
      <c r="X106" s="402"/>
      <c r="Y106" s="403"/>
      <c r="Z106" s="402"/>
      <c r="AA106" s="403"/>
      <c r="AB106" s="402"/>
      <c r="AC106" s="403"/>
      <c r="AD106" s="402"/>
      <c r="AE106" s="403"/>
      <c r="AF106" s="402"/>
      <c r="AG106" s="403"/>
      <c r="AH106" s="402"/>
      <c r="AI106" s="403"/>
      <c r="AJ106" s="402"/>
      <c r="AK106" s="403"/>
      <c r="AL106" s="402"/>
      <c r="AM106" s="403"/>
      <c r="AN106" s="402"/>
      <c r="AO106" s="403"/>
      <c r="AP106" s="402"/>
      <c r="AQ106" s="403"/>
      <c r="AR106" s="402"/>
      <c r="AS106" s="403"/>
      <c r="AT106" s="402"/>
      <c r="AU106" s="403"/>
      <c r="AV106" s="402"/>
      <c r="AW106" s="403"/>
      <c r="AX106" s="402"/>
      <c r="AY106" s="403"/>
      <c r="AZ106" s="402"/>
      <c r="BA106" s="403"/>
      <c r="BB106" s="402"/>
      <c r="BC106" s="403"/>
      <c r="BD106" s="402"/>
      <c r="BE106" s="403"/>
      <c r="BF106" s="402"/>
      <c r="BG106" s="403"/>
      <c r="BH106" s="402"/>
      <c r="BI106" s="403"/>
      <c r="BJ106" s="402"/>
      <c r="BK106" s="403"/>
      <c r="BL106" s="402"/>
      <c r="BM106" s="403"/>
      <c r="BN106" s="402"/>
      <c r="BO106" s="403"/>
      <c r="BP106" s="402"/>
      <c r="BQ106" s="403"/>
      <c r="BR106" s="402"/>
      <c r="BS106" s="403"/>
      <c r="BT106" s="402"/>
      <c r="BU106" s="403"/>
      <c r="BV106" s="337">
        <f>L106+N106+P106+R106+T106+V106+X106+Z106+AB106+AD106+AF106+AH106+AJ106+AL106+AN106+AP106+AR106+AT106+AV106+AX106+AZ106+BB106+BD106+BF106+BH106+BJ106+BL106+BN106+BP106+BR106+BT106</f>
        <v>0</v>
      </c>
      <c r="BW106" s="337">
        <f>M106+O106+Q106+S106+U106+W106+Y106+AA106+AC106+AE106+AG106+AI106+AK106+AM106+AO106+AQ106+AS106+AU106+AW106+AY106+BA106+BC106+BE106+BG106+BI106+BK106+BM106+BO106+BQ106+BS106+BU106</f>
        <v>0</v>
      </c>
    </row>
    <row r="107" spans="1:75" s="64" customFormat="1" ht="21.95" customHeight="1" x14ac:dyDescent="0.2">
      <c r="A107" s="385" t="s">
        <v>3274</v>
      </c>
      <c r="B107" s="386" t="s">
        <v>3275</v>
      </c>
      <c r="C107" s="352" t="s">
        <v>3192</v>
      </c>
      <c r="D107" s="387" t="s">
        <v>3276</v>
      </c>
      <c r="E107" s="388" t="s">
        <v>3277</v>
      </c>
      <c r="F107" s="389" t="s">
        <v>3181</v>
      </c>
      <c r="G107" s="389" t="s">
        <v>3182</v>
      </c>
      <c r="H107" s="390" t="s">
        <v>1345</v>
      </c>
      <c r="I107" s="391" t="s">
        <v>1345</v>
      </c>
      <c r="J107" s="353" t="s">
        <v>3183</v>
      </c>
      <c r="K107" s="353" t="s">
        <v>3185</v>
      </c>
      <c r="L107" s="400"/>
      <c r="M107" s="401"/>
      <c r="N107" s="400"/>
      <c r="O107" s="401"/>
      <c r="P107" s="400"/>
      <c r="Q107" s="401"/>
      <c r="R107" s="400"/>
      <c r="S107" s="401"/>
      <c r="T107" s="400"/>
      <c r="U107" s="401"/>
      <c r="V107" s="400"/>
      <c r="W107" s="401"/>
      <c r="X107" s="400"/>
      <c r="Y107" s="401"/>
      <c r="Z107" s="400"/>
      <c r="AA107" s="401"/>
      <c r="AB107" s="400"/>
      <c r="AC107" s="401"/>
      <c r="AD107" s="400"/>
      <c r="AE107" s="401"/>
      <c r="AF107" s="400"/>
      <c r="AG107" s="401"/>
      <c r="AH107" s="400"/>
      <c r="AI107" s="401"/>
      <c r="AJ107" s="400"/>
      <c r="AK107" s="401"/>
      <c r="AL107" s="400"/>
      <c r="AM107" s="401"/>
      <c r="AN107" s="400"/>
      <c r="AO107" s="401"/>
      <c r="AP107" s="400"/>
      <c r="AQ107" s="401"/>
      <c r="AR107" s="400"/>
      <c r="AS107" s="401"/>
      <c r="AT107" s="400"/>
      <c r="AU107" s="401"/>
      <c r="AV107" s="400"/>
      <c r="AW107" s="401"/>
      <c r="AX107" s="400"/>
      <c r="AY107" s="401"/>
      <c r="AZ107" s="400"/>
      <c r="BA107" s="401"/>
      <c r="BB107" s="400"/>
      <c r="BC107" s="401"/>
      <c r="BD107" s="400"/>
      <c r="BE107" s="401"/>
      <c r="BF107" s="400"/>
      <c r="BG107" s="401"/>
      <c r="BH107" s="400"/>
      <c r="BI107" s="401"/>
      <c r="BJ107" s="400"/>
      <c r="BK107" s="401"/>
      <c r="BL107" s="400"/>
      <c r="BM107" s="401"/>
      <c r="BN107" s="400"/>
      <c r="BO107" s="401"/>
      <c r="BP107" s="400"/>
      <c r="BQ107" s="401"/>
      <c r="BR107" s="400"/>
      <c r="BS107" s="401"/>
      <c r="BT107" s="400"/>
      <c r="BU107" s="401"/>
      <c r="BV107" s="337">
        <f t="shared" ref="BV107:BV110" si="43">L107+N107+P107+R107+T107+V107+X107+Z107+AB107+AD107+AF107+AH107+AJ107+AL107+AN107+AP107+AR107+AT107+AV107+AX107+AZ107+BB107+BD107+BF107+BH107+BJ107+BL107+BN107+BP107+BR107+BT107</f>
        <v>0</v>
      </c>
      <c r="BW107" s="337">
        <f t="shared" ref="BW107:BW110" si="44">M107+O107+Q107+S107+U107+W107+Y107+AA107+AC107+AE107+AG107+AI107+AK107+AM107+AO107+AQ107+AS107+AU107+AW107+AY107+BA107+BC107+BE107+BG107+BI107+BK107+BM107+BO107+BQ107+BS107+BU107</f>
        <v>0</v>
      </c>
    </row>
    <row r="108" spans="1:75" s="64" customFormat="1" ht="21.95" customHeight="1" x14ac:dyDescent="0.2">
      <c r="A108" s="385" t="s">
        <v>3274</v>
      </c>
      <c r="B108" s="386" t="s">
        <v>3275</v>
      </c>
      <c r="C108" s="392" t="s">
        <v>3192</v>
      </c>
      <c r="D108" s="387" t="s">
        <v>3276</v>
      </c>
      <c r="E108" s="388" t="s">
        <v>3277</v>
      </c>
      <c r="F108" s="389" t="s">
        <v>3181</v>
      </c>
      <c r="G108" s="389" t="s">
        <v>3182</v>
      </c>
      <c r="H108" s="390" t="s">
        <v>1345</v>
      </c>
      <c r="I108" s="391" t="s">
        <v>1345</v>
      </c>
      <c r="J108" s="353" t="s">
        <v>3183</v>
      </c>
      <c r="K108" s="355" t="s">
        <v>3186</v>
      </c>
      <c r="L108" s="400"/>
      <c r="M108" s="401"/>
      <c r="N108" s="400">
        <v>2</v>
      </c>
      <c r="O108" s="401"/>
      <c r="P108" s="400"/>
      <c r="Q108" s="401"/>
      <c r="R108" s="400"/>
      <c r="S108" s="401"/>
      <c r="T108" s="400"/>
      <c r="U108" s="401"/>
      <c r="V108" s="400"/>
      <c r="W108" s="401"/>
      <c r="X108" s="400">
        <v>2</v>
      </c>
      <c r="Y108" s="401"/>
      <c r="Z108" s="400"/>
      <c r="AA108" s="401"/>
      <c r="AB108" s="400">
        <v>2</v>
      </c>
      <c r="AC108" s="401"/>
      <c r="AD108" s="400"/>
      <c r="AE108" s="401"/>
      <c r="AF108" s="400"/>
      <c r="AG108" s="401"/>
      <c r="AH108" s="400"/>
      <c r="AI108" s="401"/>
      <c r="AJ108" s="400"/>
      <c r="AK108" s="401"/>
      <c r="AL108" s="400">
        <v>2</v>
      </c>
      <c r="AM108" s="401"/>
      <c r="AN108" s="400"/>
      <c r="AO108" s="401"/>
      <c r="AP108" s="400">
        <v>2</v>
      </c>
      <c r="AQ108" s="401"/>
      <c r="AR108" s="400"/>
      <c r="AS108" s="401"/>
      <c r="AT108" s="400"/>
      <c r="AU108" s="401"/>
      <c r="AV108" s="400"/>
      <c r="AW108" s="401"/>
      <c r="AX108" s="400"/>
      <c r="AY108" s="401"/>
      <c r="AZ108" s="400"/>
      <c r="BA108" s="401"/>
      <c r="BB108" s="400"/>
      <c r="BC108" s="401"/>
      <c r="BD108" s="400">
        <v>2</v>
      </c>
      <c r="BE108" s="401"/>
      <c r="BF108" s="400"/>
      <c r="BG108" s="401"/>
      <c r="BH108" s="400"/>
      <c r="BI108" s="401"/>
      <c r="BJ108" s="400"/>
      <c r="BK108" s="401"/>
      <c r="BL108" s="400"/>
      <c r="BM108" s="401"/>
      <c r="BN108" s="400">
        <v>2</v>
      </c>
      <c r="BO108" s="401"/>
      <c r="BP108" s="400"/>
      <c r="BQ108" s="401"/>
      <c r="BR108" s="400">
        <v>2</v>
      </c>
      <c r="BS108" s="401"/>
      <c r="BT108" s="400"/>
      <c r="BU108" s="401"/>
      <c r="BV108" s="337">
        <f t="shared" si="43"/>
        <v>16</v>
      </c>
      <c r="BW108" s="337">
        <f t="shared" si="44"/>
        <v>0</v>
      </c>
    </row>
    <row r="109" spans="1:75" s="64" customFormat="1" ht="21.95" customHeight="1" x14ac:dyDescent="0.2">
      <c r="A109" s="385" t="s">
        <v>3274</v>
      </c>
      <c r="B109" s="386" t="s">
        <v>3275</v>
      </c>
      <c r="C109" s="392" t="s">
        <v>3192</v>
      </c>
      <c r="D109" s="387" t="s">
        <v>3276</v>
      </c>
      <c r="E109" s="388" t="s">
        <v>3277</v>
      </c>
      <c r="F109" s="389" t="s">
        <v>3181</v>
      </c>
      <c r="G109" s="389" t="s">
        <v>3182</v>
      </c>
      <c r="H109" s="390" t="s">
        <v>1345</v>
      </c>
      <c r="I109" s="391" t="s">
        <v>1345</v>
      </c>
      <c r="J109" s="353" t="s">
        <v>3183</v>
      </c>
      <c r="K109" s="356" t="s">
        <v>3187</v>
      </c>
      <c r="L109" s="400"/>
      <c r="M109" s="401"/>
      <c r="N109" s="400"/>
      <c r="O109" s="401"/>
      <c r="P109" s="400"/>
      <c r="Q109" s="401"/>
      <c r="R109" s="400"/>
      <c r="S109" s="401"/>
      <c r="T109" s="400"/>
      <c r="U109" s="401"/>
      <c r="V109" s="400"/>
      <c r="W109" s="401"/>
      <c r="X109" s="400"/>
      <c r="Y109" s="401"/>
      <c r="Z109" s="400"/>
      <c r="AA109" s="401"/>
      <c r="AB109" s="400"/>
      <c r="AC109" s="401"/>
      <c r="AD109" s="400"/>
      <c r="AE109" s="401"/>
      <c r="AF109" s="400"/>
      <c r="AG109" s="401"/>
      <c r="AH109" s="400"/>
      <c r="AI109" s="401"/>
      <c r="AJ109" s="400"/>
      <c r="AK109" s="401"/>
      <c r="AL109" s="400"/>
      <c r="AM109" s="401"/>
      <c r="AN109" s="400"/>
      <c r="AO109" s="401"/>
      <c r="AP109" s="400"/>
      <c r="AQ109" s="401"/>
      <c r="AR109" s="400"/>
      <c r="AS109" s="401"/>
      <c r="AT109" s="400"/>
      <c r="AU109" s="401"/>
      <c r="AV109" s="400"/>
      <c r="AW109" s="401"/>
      <c r="AX109" s="400"/>
      <c r="AY109" s="401"/>
      <c r="AZ109" s="400"/>
      <c r="BA109" s="401"/>
      <c r="BB109" s="400"/>
      <c r="BC109" s="401"/>
      <c r="BD109" s="400"/>
      <c r="BE109" s="401"/>
      <c r="BF109" s="400"/>
      <c r="BG109" s="401"/>
      <c r="BH109" s="400"/>
      <c r="BI109" s="401"/>
      <c r="BJ109" s="400"/>
      <c r="BK109" s="401"/>
      <c r="BL109" s="400"/>
      <c r="BM109" s="401"/>
      <c r="BN109" s="400"/>
      <c r="BO109" s="401"/>
      <c r="BP109" s="400"/>
      <c r="BQ109" s="401"/>
      <c r="BR109" s="400"/>
      <c r="BS109" s="401"/>
      <c r="BT109" s="400"/>
      <c r="BU109" s="401"/>
      <c r="BV109" s="337">
        <f t="shared" si="43"/>
        <v>0</v>
      </c>
      <c r="BW109" s="337">
        <f t="shared" si="44"/>
        <v>0</v>
      </c>
    </row>
    <row r="110" spans="1:75" s="64" customFormat="1" ht="21.95" customHeight="1" thickBot="1" x14ac:dyDescent="0.25">
      <c r="A110" s="660" t="s">
        <v>3274</v>
      </c>
      <c r="B110" s="393" t="s">
        <v>3275</v>
      </c>
      <c r="C110" s="394" t="s">
        <v>3192</v>
      </c>
      <c r="D110" s="395" t="s">
        <v>3276</v>
      </c>
      <c r="E110" s="411" t="s">
        <v>3277</v>
      </c>
      <c r="F110" s="396" t="s">
        <v>3181</v>
      </c>
      <c r="G110" s="396" t="s">
        <v>3182</v>
      </c>
      <c r="H110" s="397" t="s">
        <v>1345</v>
      </c>
      <c r="I110" s="661" t="s">
        <v>1345</v>
      </c>
      <c r="J110" s="353" t="s">
        <v>3183</v>
      </c>
      <c r="K110" s="357" t="s">
        <v>60</v>
      </c>
      <c r="L110" s="402"/>
      <c r="M110" s="403"/>
      <c r="N110" s="402"/>
      <c r="O110" s="403"/>
      <c r="P110" s="402"/>
      <c r="Q110" s="403"/>
      <c r="R110" s="402"/>
      <c r="S110" s="403"/>
      <c r="T110" s="402"/>
      <c r="U110" s="403"/>
      <c r="V110" s="402"/>
      <c r="W110" s="403"/>
      <c r="X110" s="402"/>
      <c r="Y110" s="403"/>
      <c r="Z110" s="402"/>
      <c r="AA110" s="403"/>
      <c r="AB110" s="402"/>
      <c r="AC110" s="403"/>
      <c r="AD110" s="402"/>
      <c r="AE110" s="403"/>
      <c r="AF110" s="402"/>
      <c r="AG110" s="403"/>
      <c r="AH110" s="402"/>
      <c r="AI110" s="403"/>
      <c r="AJ110" s="402"/>
      <c r="AK110" s="403"/>
      <c r="AL110" s="402"/>
      <c r="AM110" s="403"/>
      <c r="AN110" s="402"/>
      <c r="AO110" s="403"/>
      <c r="AP110" s="402"/>
      <c r="AQ110" s="403"/>
      <c r="AR110" s="402"/>
      <c r="AS110" s="403"/>
      <c r="AT110" s="402"/>
      <c r="AU110" s="403"/>
      <c r="AV110" s="402"/>
      <c r="AW110" s="403"/>
      <c r="AX110" s="402"/>
      <c r="AY110" s="403"/>
      <c r="AZ110" s="402"/>
      <c r="BA110" s="403"/>
      <c r="BB110" s="402"/>
      <c r="BC110" s="403"/>
      <c r="BD110" s="402"/>
      <c r="BE110" s="403"/>
      <c r="BF110" s="402"/>
      <c r="BG110" s="403"/>
      <c r="BH110" s="402"/>
      <c r="BI110" s="403"/>
      <c r="BJ110" s="402"/>
      <c r="BK110" s="403"/>
      <c r="BL110" s="402"/>
      <c r="BM110" s="403"/>
      <c r="BN110" s="402"/>
      <c r="BO110" s="403"/>
      <c r="BP110" s="402"/>
      <c r="BQ110" s="403"/>
      <c r="BR110" s="402"/>
      <c r="BS110" s="403"/>
      <c r="BT110" s="402"/>
      <c r="BU110" s="403"/>
      <c r="BV110" s="337">
        <f t="shared" si="43"/>
        <v>0</v>
      </c>
      <c r="BW110" s="337">
        <f t="shared" si="44"/>
        <v>0</v>
      </c>
    </row>
    <row r="111" spans="1:75" s="64" customFormat="1" ht="21.95" customHeight="1" x14ac:dyDescent="0.25">
      <c r="A111" s="425" t="s">
        <v>3278</v>
      </c>
      <c r="B111" s="526" t="s">
        <v>3279</v>
      </c>
      <c r="C111" s="527">
        <v>1</v>
      </c>
      <c r="D111" s="528" t="s">
        <v>3280</v>
      </c>
      <c r="E111" s="426" t="s">
        <v>3281</v>
      </c>
      <c r="F111" s="529" t="s">
        <v>3181</v>
      </c>
      <c r="G111" s="529" t="s">
        <v>3182</v>
      </c>
      <c r="H111" s="530" t="s">
        <v>1346</v>
      </c>
      <c r="I111" s="384" t="s">
        <v>1346</v>
      </c>
      <c r="J111" s="353" t="s">
        <v>3183</v>
      </c>
      <c r="K111" s="354" t="s">
        <v>3184</v>
      </c>
      <c r="L111" s="402"/>
      <c r="M111" s="403"/>
      <c r="N111" s="402"/>
      <c r="O111" s="403"/>
      <c r="P111" s="402"/>
      <c r="Q111" s="403"/>
      <c r="R111" s="402"/>
      <c r="S111" s="403"/>
      <c r="T111" s="402"/>
      <c r="U111" s="403"/>
      <c r="V111" s="402"/>
      <c r="W111" s="403"/>
      <c r="X111" s="402"/>
      <c r="Y111" s="403"/>
      <c r="Z111" s="402"/>
      <c r="AA111" s="403"/>
      <c r="AB111" s="402"/>
      <c r="AC111" s="403"/>
      <c r="AD111" s="402"/>
      <c r="AE111" s="403"/>
      <c r="AF111" s="402"/>
      <c r="AG111" s="403"/>
      <c r="AH111" s="402"/>
      <c r="AI111" s="403"/>
      <c r="AJ111" s="402"/>
      <c r="AK111" s="403"/>
      <c r="AL111" s="402"/>
      <c r="AM111" s="403"/>
      <c r="AN111" s="402"/>
      <c r="AO111" s="403"/>
      <c r="AP111" s="402"/>
      <c r="AQ111" s="403"/>
      <c r="AR111" s="402"/>
      <c r="AS111" s="403"/>
      <c r="AT111" s="402"/>
      <c r="AU111" s="403"/>
      <c r="AV111" s="402"/>
      <c r="AW111" s="403"/>
      <c r="AX111" s="402"/>
      <c r="AY111" s="403"/>
      <c r="AZ111" s="402"/>
      <c r="BA111" s="403"/>
      <c r="BB111" s="402"/>
      <c r="BC111" s="403"/>
      <c r="BD111" s="402"/>
      <c r="BE111" s="403"/>
      <c r="BF111" s="402"/>
      <c r="BG111" s="403"/>
      <c r="BH111" s="402"/>
      <c r="BI111" s="403"/>
      <c r="BJ111" s="402"/>
      <c r="BK111" s="403"/>
      <c r="BL111" s="402"/>
      <c r="BM111" s="403"/>
      <c r="BN111" s="402"/>
      <c r="BO111" s="403"/>
      <c r="BP111" s="402"/>
      <c r="BQ111" s="403"/>
      <c r="BR111" s="402"/>
      <c r="BS111" s="403"/>
      <c r="BT111" s="402"/>
      <c r="BU111" s="403"/>
      <c r="BV111" s="337">
        <f>L111+N111+P111+R111+T111+V111+X111+Z111+AB111+AD111+AF111+AH111+AJ111+AL111+AN111+AP111+AR111+AT111+AV111+AX111+AZ111+BB111+BD111+BF111+BH111+BJ111+BL111+BN111+BP111+BR111+BT111</f>
        <v>0</v>
      </c>
      <c r="BW111" s="337">
        <f>M111+O111+Q111+S111+U111+W111+Y111+AA111+AC111+AE111+AG111+AI111+AK111+AM111+AO111+AQ111+AS111+AU111+AW111+AY111+BA111+BC111+BE111+BG111+BI111+BK111+BM111+BO111+BQ111+BS111+BU111</f>
        <v>0</v>
      </c>
    </row>
    <row r="112" spans="1:75" s="64" customFormat="1" ht="21.95" customHeight="1" x14ac:dyDescent="0.2">
      <c r="A112" s="385" t="s">
        <v>3278</v>
      </c>
      <c r="B112" s="386" t="s">
        <v>3279</v>
      </c>
      <c r="C112" s="352" t="s">
        <v>3191</v>
      </c>
      <c r="D112" s="387" t="s">
        <v>3280</v>
      </c>
      <c r="E112" s="388" t="s">
        <v>3281</v>
      </c>
      <c r="F112" s="389" t="s">
        <v>3181</v>
      </c>
      <c r="G112" s="389" t="s">
        <v>3182</v>
      </c>
      <c r="H112" s="390" t="s">
        <v>1346</v>
      </c>
      <c r="I112" s="391" t="s">
        <v>1346</v>
      </c>
      <c r="J112" s="353" t="s">
        <v>3183</v>
      </c>
      <c r="K112" s="353" t="s">
        <v>3185</v>
      </c>
      <c r="L112" s="400"/>
      <c r="M112" s="401"/>
      <c r="N112" s="400"/>
      <c r="O112" s="401"/>
      <c r="P112" s="400"/>
      <c r="Q112" s="401"/>
      <c r="R112" s="400"/>
      <c r="S112" s="401"/>
      <c r="T112" s="400"/>
      <c r="U112" s="401"/>
      <c r="V112" s="400"/>
      <c r="W112" s="401"/>
      <c r="X112" s="400"/>
      <c r="Y112" s="401"/>
      <c r="Z112" s="400"/>
      <c r="AA112" s="401"/>
      <c r="AB112" s="400"/>
      <c r="AC112" s="401"/>
      <c r="AD112" s="400"/>
      <c r="AE112" s="401"/>
      <c r="AF112" s="400"/>
      <c r="AG112" s="401"/>
      <c r="AH112" s="400"/>
      <c r="AI112" s="401"/>
      <c r="AJ112" s="400"/>
      <c r="AK112" s="401"/>
      <c r="AL112" s="400"/>
      <c r="AM112" s="401"/>
      <c r="AN112" s="400"/>
      <c r="AO112" s="401"/>
      <c r="AP112" s="400"/>
      <c r="AQ112" s="401"/>
      <c r="AR112" s="400"/>
      <c r="AS112" s="401"/>
      <c r="AT112" s="400"/>
      <c r="AU112" s="401"/>
      <c r="AV112" s="400"/>
      <c r="AW112" s="401"/>
      <c r="AX112" s="400"/>
      <c r="AY112" s="401"/>
      <c r="AZ112" s="400"/>
      <c r="BA112" s="401"/>
      <c r="BB112" s="400"/>
      <c r="BC112" s="401"/>
      <c r="BD112" s="400"/>
      <c r="BE112" s="401"/>
      <c r="BF112" s="400"/>
      <c r="BG112" s="401"/>
      <c r="BH112" s="400"/>
      <c r="BI112" s="401"/>
      <c r="BJ112" s="400"/>
      <c r="BK112" s="401"/>
      <c r="BL112" s="400"/>
      <c r="BM112" s="401"/>
      <c r="BN112" s="400"/>
      <c r="BO112" s="401"/>
      <c r="BP112" s="400"/>
      <c r="BQ112" s="401"/>
      <c r="BR112" s="400"/>
      <c r="BS112" s="401"/>
      <c r="BT112" s="400"/>
      <c r="BU112" s="401"/>
      <c r="BV112" s="337">
        <f t="shared" ref="BV112:BV115" si="45">L112+N112+P112+R112+T112+V112+X112+Z112+AB112+AD112+AF112+AH112+AJ112+AL112+AN112+AP112+AR112+AT112+AV112+AX112+AZ112+BB112+BD112+BF112+BH112+BJ112+BL112+BN112+BP112+BR112+BT112</f>
        <v>0</v>
      </c>
      <c r="BW112" s="337">
        <f t="shared" ref="BW112:BW115" si="46">M112+O112+Q112+S112+U112+W112+Y112+AA112+AC112+AE112+AG112+AI112+AK112+AM112+AO112+AQ112+AS112+AU112+AW112+AY112+BA112+BC112+BE112+BG112+BI112+BK112+BM112+BO112+BQ112+BS112+BU112</f>
        <v>0</v>
      </c>
    </row>
    <row r="113" spans="1:75" s="64" customFormat="1" ht="21.95" customHeight="1" x14ac:dyDescent="0.2">
      <c r="A113" s="385" t="s">
        <v>3278</v>
      </c>
      <c r="B113" s="386" t="s">
        <v>3279</v>
      </c>
      <c r="C113" s="392" t="s">
        <v>3191</v>
      </c>
      <c r="D113" s="387" t="s">
        <v>3280</v>
      </c>
      <c r="E113" s="388" t="s">
        <v>3281</v>
      </c>
      <c r="F113" s="389" t="s">
        <v>3181</v>
      </c>
      <c r="G113" s="389" t="s">
        <v>3182</v>
      </c>
      <c r="H113" s="390" t="s">
        <v>1346</v>
      </c>
      <c r="I113" s="391" t="s">
        <v>1346</v>
      </c>
      <c r="J113" s="353" t="s">
        <v>3183</v>
      </c>
      <c r="K113" s="355" t="s">
        <v>3186</v>
      </c>
      <c r="L113" s="400"/>
      <c r="M113" s="401"/>
      <c r="N113" s="400"/>
      <c r="O113" s="401"/>
      <c r="P113" s="400"/>
      <c r="Q113" s="401"/>
      <c r="R113" s="400"/>
      <c r="S113" s="401"/>
      <c r="T113" s="400"/>
      <c r="U113" s="401"/>
      <c r="V113" s="400"/>
      <c r="W113" s="401"/>
      <c r="X113" s="400"/>
      <c r="Y113" s="401"/>
      <c r="Z113" s="400"/>
      <c r="AA113" s="401"/>
      <c r="AB113" s="400"/>
      <c r="AC113" s="401"/>
      <c r="AD113" s="400"/>
      <c r="AE113" s="401"/>
      <c r="AF113" s="400"/>
      <c r="AG113" s="401"/>
      <c r="AH113" s="400"/>
      <c r="AI113" s="401"/>
      <c r="AJ113" s="400"/>
      <c r="AK113" s="401"/>
      <c r="AL113" s="400"/>
      <c r="AM113" s="401"/>
      <c r="AN113" s="400"/>
      <c r="AO113" s="401"/>
      <c r="AP113" s="400"/>
      <c r="AQ113" s="401"/>
      <c r="AR113" s="400"/>
      <c r="AS113" s="401"/>
      <c r="AT113" s="400"/>
      <c r="AU113" s="401"/>
      <c r="AV113" s="400"/>
      <c r="AW113" s="401"/>
      <c r="AX113" s="400"/>
      <c r="AY113" s="401"/>
      <c r="AZ113" s="400"/>
      <c r="BA113" s="401"/>
      <c r="BB113" s="400"/>
      <c r="BC113" s="401"/>
      <c r="BD113" s="400"/>
      <c r="BE113" s="401"/>
      <c r="BF113" s="400"/>
      <c r="BG113" s="401"/>
      <c r="BH113" s="400"/>
      <c r="BI113" s="401"/>
      <c r="BJ113" s="400"/>
      <c r="BK113" s="401"/>
      <c r="BL113" s="400"/>
      <c r="BM113" s="401"/>
      <c r="BN113" s="400"/>
      <c r="BO113" s="401"/>
      <c r="BP113" s="400"/>
      <c r="BQ113" s="401"/>
      <c r="BR113" s="400"/>
      <c r="BS113" s="401"/>
      <c r="BT113" s="400"/>
      <c r="BU113" s="401"/>
      <c r="BV113" s="337">
        <f t="shared" si="45"/>
        <v>0</v>
      </c>
      <c r="BW113" s="337">
        <f t="shared" si="46"/>
        <v>0</v>
      </c>
    </row>
    <row r="114" spans="1:75" s="64" customFormat="1" ht="21.95" customHeight="1" x14ac:dyDescent="0.2">
      <c r="A114" s="385" t="s">
        <v>3278</v>
      </c>
      <c r="B114" s="386" t="s">
        <v>3279</v>
      </c>
      <c r="C114" s="392" t="s">
        <v>3191</v>
      </c>
      <c r="D114" s="387" t="s">
        <v>3280</v>
      </c>
      <c r="E114" s="388" t="s">
        <v>3281</v>
      </c>
      <c r="F114" s="389" t="s">
        <v>3181</v>
      </c>
      <c r="G114" s="389" t="s">
        <v>3182</v>
      </c>
      <c r="H114" s="390" t="s">
        <v>1346</v>
      </c>
      <c r="I114" s="391" t="s">
        <v>1346</v>
      </c>
      <c r="J114" s="353" t="s">
        <v>3183</v>
      </c>
      <c r="K114" s="356" t="s">
        <v>3187</v>
      </c>
      <c r="L114" s="400"/>
      <c r="M114" s="401"/>
      <c r="N114" s="400"/>
      <c r="O114" s="401"/>
      <c r="P114" s="400"/>
      <c r="Q114" s="401"/>
      <c r="R114" s="400"/>
      <c r="S114" s="401"/>
      <c r="T114" s="400"/>
      <c r="U114" s="401"/>
      <c r="V114" s="400"/>
      <c r="W114" s="401"/>
      <c r="X114" s="400"/>
      <c r="Y114" s="401"/>
      <c r="Z114" s="400"/>
      <c r="AA114" s="401"/>
      <c r="AB114" s="400"/>
      <c r="AC114" s="401"/>
      <c r="AD114" s="400"/>
      <c r="AE114" s="401"/>
      <c r="AF114" s="400"/>
      <c r="AG114" s="401"/>
      <c r="AH114" s="400"/>
      <c r="AI114" s="401"/>
      <c r="AJ114" s="400"/>
      <c r="AK114" s="401"/>
      <c r="AL114" s="400"/>
      <c r="AM114" s="401"/>
      <c r="AN114" s="400"/>
      <c r="AO114" s="401"/>
      <c r="AP114" s="400"/>
      <c r="AQ114" s="401"/>
      <c r="AR114" s="400"/>
      <c r="AS114" s="401"/>
      <c r="AT114" s="400"/>
      <c r="AU114" s="401"/>
      <c r="AV114" s="400"/>
      <c r="AW114" s="401"/>
      <c r="AX114" s="400"/>
      <c r="AY114" s="401"/>
      <c r="AZ114" s="400"/>
      <c r="BA114" s="401"/>
      <c r="BB114" s="400"/>
      <c r="BC114" s="401"/>
      <c r="BD114" s="400"/>
      <c r="BE114" s="401"/>
      <c r="BF114" s="400"/>
      <c r="BG114" s="401"/>
      <c r="BH114" s="400"/>
      <c r="BI114" s="401"/>
      <c r="BJ114" s="400"/>
      <c r="BK114" s="401"/>
      <c r="BL114" s="400"/>
      <c r="BM114" s="401"/>
      <c r="BN114" s="400"/>
      <c r="BO114" s="401"/>
      <c r="BP114" s="400"/>
      <c r="BQ114" s="401"/>
      <c r="BR114" s="400"/>
      <c r="BS114" s="401"/>
      <c r="BT114" s="400"/>
      <c r="BU114" s="401"/>
      <c r="BV114" s="337">
        <f t="shared" si="45"/>
        <v>0</v>
      </c>
      <c r="BW114" s="337">
        <f t="shared" si="46"/>
        <v>0</v>
      </c>
    </row>
    <row r="115" spans="1:75" s="64" customFormat="1" ht="21.95" customHeight="1" thickBot="1" x14ac:dyDescent="0.25">
      <c r="A115" s="660" t="s">
        <v>3278</v>
      </c>
      <c r="B115" s="393" t="s">
        <v>3279</v>
      </c>
      <c r="C115" s="394" t="s">
        <v>3191</v>
      </c>
      <c r="D115" s="395" t="s">
        <v>3280</v>
      </c>
      <c r="E115" s="411" t="s">
        <v>3281</v>
      </c>
      <c r="F115" s="396" t="s">
        <v>3181</v>
      </c>
      <c r="G115" s="396" t="s">
        <v>3182</v>
      </c>
      <c r="H115" s="397" t="s">
        <v>1346</v>
      </c>
      <c r="I115" s="661" t="s">
        <v>1346</v>
      </c>
      <c r="J115" s="353" t="s">
        <v>3183</v>
      </c>
      <c r="K115" s="357" t="s">
        <v>60</v>
      </c>
      <c r="L115" s="402"/>
      <c r="M115" s="403"/>
      <c r="N115" s="402"/>
      <c r="O115" s="403"/>
      <c r="P115" s="402"/>
      <c r="Q115" s="403"/>
      <c r="R115" s="402"/>
      <c r="S115" s="403"/>
      <c r="T115" s="402"/>
      <c r="U115" s="403"/>
      <c r="V115" s="402"/>
      <c r="W115" s="403"/>
      <c r="X115" s="402"/>
      <c r="Y115" s="403"/>
      <c r="Z115" s="402"/>
      <c r="AA115" s="403"/>
      <c r="AB115" s="402"/>
      <c r="AC115" s="403"/>
      <c r="AD115" s="402"/>
      <c r="AE115" s="403"/>
      <c r="AF115" s="402"/>
      <c r="AG115" s="403"/>
      <c r="AH115" s="402"/>
      <c r="AI115" s="403"/>
      <c r="AJ115" s="402"/>
      <c r="AK115" s="403"/>
      <c r="AL115" s="402"/>
      <c r="AM115" s="403"/>
      <c r="AN115" s="402"/>
      <c r="AO115" s="403"/>
      <c r="AP115" s="402"/>
      <c r="AQ115" s="403"/>
      <c r="AR115" s="402"/>
      <c r="AS115" s="403"/>
      <c r="AT115" s="402"/>
      <c r="AU115" s="403"/>
      <c r="AV115" s="402"/>
      <c r="AW115" s="403"/>
      <c r="AX115" s="402"/>
      <c r="AY115" s="403"/>
      <c r="AZ115" s="402"/>
      <c r="BA115" s="403"/>
      <c r="BB115" s="402"/>
      <c r="BC115" s="403"/>
      <c r="BD115" s="402"/>
      <c r="BE115" s="403"/>
      <c r="BF115" s="402"/>
      <c r="BG115" s="403"/>
      <c r="BH115" s="402"/>
      <c r="BI115" s="403"/>
      <c r="BJ115" s="402"/>
      <c r="BK115" s="403"/>
      <c r="BL115" s="402"/>
      <c r="BM115" s="403"/>
      <c r="BN115" s="402"/>
      <c r="BO115" s="403"/>
      <c r="BP115" s="402"/>
      <c r="BQ115" s="403"/>
      <c r="BR115" s="402"/>
      <c r="BS115" s="403"/>
      <c r="BT115" s="402"/>
      <c r="BU115" s="403"/>
      <c r="BV115" s="337">
        <f t="shared" si="45"/>
        <v>0</v>
      </c>
      <c r="BW115" s="337">
        <f t="shared" si="46"/>
        <v>0</v>
      </c>
    </row>
    <row r="116" spans="1:75" s="64" customFormat="1" ht="21.95" customHeight="1" x14ac:dyDescent="0.25">
      <c r="A116" s="425" t="s">
        <v>3282</v>
      </c>
      <c r="B116" s="526" t="s">
        <v>3283</v>
      </c>
      <c r="C116" s="527">
        <v>1</v>
      </c>
      <c r="D116" s="528" t="s">
        <v>3284</v>
      </c>
      <c r="E116" s="426" t="s">
        <v>3285</v>
      </c>
      <c r="F116" s="529" t="s">
        <v>3181</v>
      </c>
      <c r="G116" s="529" t="s">
        <v>3182</v>
      </c>
      <c r="H116" s="530" t="s">
        <v>1347</v>
      </c>
      <c r="I116" s="384" t="s">
        <v>1347</v>
      </c>
      <c r="J116" s="353" t="s">
        <v>3183</v>
      </c>
      <c r="K116" s="354" t="s">
        <v>3184</v>
      </c>
      <c r="L116" s="402"/>
      <c r="M116" s="403"/>
      <c r="N116" s="402"/>
      <c r="O116" s="403"/>
      <c r="P116" s="402"/>
      <c r="Q116" s="403"/>
      <c r="R116" s="402"/>
      <c r="S116" s="403"/>
      <c r="T116" s="402"/>
      <c r="U116" s="403"/>
      <c r="V116" s="402"/>
      <c r="W116" s="403"/>
      <c r="X116" s="402"/>
      <c r="Y116" s="403"/>
      <c r="Z116" s="402"/>
      <c r="AA116" s="403"/>
      <c r="AB116" s="402"/>
      <c r="AC116" s="403"/>
      <c r="AD116" s="402"/>
      <c r="AE116" s="403"/>
      <c r="AF116" s="402"/>
      <c r="AG116" s="403"/>
      <c r="AH116" s="402"/>
      <c r="AI116" s="403"/>
      <c r="AJ116" s="402"/>
      <c r="AK116" s="403"/>
      <c r="AL116" s="402"/>
      <c r="AM116" s="403"/>
      <c r="AN116" s="402"/>
      <c r="AO116" s="403"/>
      <c r="AP116" s="402"/>
      <c r="AQ116" s="403"/>
      <c r="AR116" s="402"/>
      <c r="AS116" s="403"/>
      <c r="AT116" s="402"/>
      <c r="AU116" s="403"/>
      <c r="AV116" s="402"/>
      <c r="AW116" s="403"/>
      <c r="AX116" s="402"/>
      <c r="AY116" s="403"/>
      <c r="AZ116" s="402"/>
      <c r="BA116" s="403"/>
      <c r="BB116" s="402"/>
      <c r="BC116" s="403"/>
      <c r="BD116" s="402"/>
      <c r="BE116" s="403"/>
      <c r="BF116" s="402"/>
      <c r="BG116" s="403"/>
      <c r="BH116" s="402"/>
      <c r="BI116" s="403"/>
      <c r="BJ116" s="402"/>
      <c r="BK116" s="403"/>
      <c r="BL116" s="402"/>
      <c r="BM116" s="403"/>
      <c r="BN116" s="402"/>
      <c r="BO116" s="403"/>
      <c r="BP116" s="402"/>
      <c r="BQ116" s="403"/>
      <c r="BR116" s="402"/>
      <c r="BS116" s="403"/>
      <c r="BT116" s="402"/>
      <c r="BU116" s="403"/>
      <c r="BV116" s="337">
        <f>L116+N116+P116+R116+T116+V116+X116+Z116+AB116+AD116+AF116+AH116+AJ116+AL116+AN116+AP116+AR116+AT116+AV116+AX116+AZ116+BB116+BD116+BF116+BH116+BJ116+BL116+BN116+BP116+BR116+BT116</f>
        <v>0</v>
      </c>
      <c r="BW116" s="337">
        <f>M116+O116+Q116+S116+U116+W116+Y116+AA116+AC116+AE116+AG116+AI116+AK116+AM116+AO116+AQ116+AS116+AU116+AW116+AY116+BA116+BC116+BE116+BG116+BI116+BK116+BM116+BO116+BQ116+BS116+BU116</f>
        <v>0</v>
      </c>
    </row>
    <row r="117" spans="1:75" s="64" customFormat="1" ht="21.95" customHeight="1" x14ac:dyDescent="0.2">
      <c r="A117" s="385" t="s">
        <v>3282</v>
      </c>
      <c r="B117" s="386" t="s">
        <v>3283</v>
      </c>
      <c r="C117" s="352" t="s">
        <v>3191</v>
      </c>
      <c r="D117" s="387" t="s">
        <v>3284</v>
      </c>
      <c r="E117" s="388" t="s">
        <v>3285</v>
      </c>
      <c r="F117" s="389" t="s">
        <v>3181</v>
      </c>
      <c r="G117" s="389" t="s">
        <v>3182</v>
      </c>
      <c r="H117" s="390" t="s">
        <v>1347</v>
      </c>
      <c r="I117" s="391" t="s">
        <v>1347</v>
      </c>
      <c r="J117" s="353" t="s">
        <v>3183</v>
      </c>
      <c r="K117" s="353" t="s">
        <v>3185</v>
      </c>
      <c r="L117" s="400"/>
      <c r="M117" s="401"/>
      <c r="N117" s="400"/>
      <c r="O117" s="401"/>
      <c r="P117" s="400"/>
      <c r="Q117" s="401"/>
      <c r="R117" s="400"/>
      <c r="S117" s="401"/>
      <c r="T117" s="400"/>
      <c r="U117" s="401"/>
      <c r="V117" s="400"/>
      <c r="W117" s="401"/>
      <c r="X117" s="400"/>
      <c r="Y117" s="401"/>
      <c r="Z117" s="400"/>
      <c r="AA117" s="401"/>
      <c r="AB117" s="400"/>
      <c r="AC117" s="401"/>
      <c r="AD117" s="400"/>
      <c r="AE117" s="401"/>
      <c r="AF117" s="400"/>
      <c r="AG117" s="401"/>
      <c r="AH117" s="400"/>
      <c r="AI117" s="401"/>
      <c r="AJ117" s="400"/>
      <c r="AK117" s="401"/>
      <c r="AL117" s="400"/>
      <c r="AM117" s="401"/>
      <c r="AN117" s="400"/>
      <c r="AO117" s="401"/>
      <c r="AP117" s="400"/>
      <c r="AQ117" s="401"/>
      <c r="AR117" s="400"/>
      <c r="AS117" s="401"/>
      <c r="AT117" s="400"/>
      <c r="AU117" s="401"/>
      <c r="AV117" s="400"/>
      <c r="AW117" s="401"/>
      <c r="AX117" s="400"/>
      <c r="AY117" s="401"/>
      <c r="AZ117" s="400"/>
      <c r="BA117" s="401"/>
      <c r="BB117" s="400"/>
      <c r="BC117" s="401"/>
      <c r="BD117" s="400"/>
      <c r="BE117" s="401"/>
      <c r="BF117" s="400"/>
      <c r="BG117" s="401"/>
      <c r="BH117" s="400"/>
      <c r="BI117" s="401"/>
      <c r="BJ117" s="400"/>
      <c r="BK117" s="401"/>
      <c r="BL117" s="400">
        <v>2</v>
      </c>
      <c r="BM117" s="401"/>
      <c r="BN117" s="400">
        <v>1</v>
      </c>
      <c r="BO117" s="401"/>
      <c r="BP117" s="400">
        <v>2</v>
      </c>
      <c r="BQ117" s="401"/>
      <c r="BR117" s="400">
        <v>2</v>
      </c>
      <c r="BS117" s="401"/>
      <c r="BT117" s="400"/>
      <c r="BU117" s="401"/>
      <c r="BV117" s="337">
        <f t="shared" ref="BV117:BV120" si="47">L117+N117+P117+R117+T117+V117+X117+Z117+AB117+AD117+AF117+AH117+AJ117+AL117+AN117+AP117+AR117+AT117+AV117+AX117+AZ117+BB117+BD117+BF117+BH117+BJ117+BL117+BN117+BP117+BR117+BT117</f>
        <v>7</v>
      </c>
      <c r="BW117" s="337">
        <f t="shared" ref="BW117:BW120" si="48">M117+O117+Q117+S117+U117+W117+Y117+AA117+AC117+AE117+AG117+AI117+AK117+AM117+AO117+AQ117+AS117+AU117+AW117+AY117+BA117+BC117+BE117+BG117+BI117+BK117+BM117+BO117+BQ117+BS117+BU117</f>
        <v>0</v>
      </c>
    </row>
    <row r="118" spans="1:75" s="64" customFormat="1" ht="21.95" customHeight="1" x14ac:dyDescent="0.2">
      <c r="A118" s="385" t="s">
        <v>3282</v>
      </c>
      <c r="B118" s="386" t="s">
        <v>3283</v>
      </c>
      <c r="C118" s="392" t="s">
        <v>3191</v>
      </c>
      <c r="D118" s="387" t="s">
        <v>3284</v>
      </c>
      <c r="E118" s="388" t="s">
        <v>3285</v>
      </c>
      <c r="F118" s="389" t="s">
        <v>3181</v>
      </c>
      <c r="G118" s="389" t="s">
        <v>3182</v>
      </c>
      <c r="H118" s="390" t="s">
        <v>1347</v>
      </c>
      <c r="I118" s="391" t="s">
        <v>1347</v>
      </c>
      <c r="J118" s="353" t="s">
        <v>3183</v>
      </c>
      <c r="K118" s="355" t="s">
        <v>3186</v>
      </c>
      <c r="L118" s="400"/>
      <c r="M118" s="401"/>
      <c r="N118" s="400"/>
      <c r="O118" s="401"/>
      <c r="P118" s="400"/>
      <c r="Q118" s="401"/>
      <c r="R118" s="400"/>
      <c r="S118" s="401"/>
      <c r="T118" s="400"/>
      <c r="U118" s="401"/>
      <c r="V118" s="400"/>
      <c r="W118" s="401"/>
      <c r="X118" s="400"/>
      <c r="Y118" s="401"/>
      <c r="Z118" s="400"/>
      <c r="AA118" s="401"/>
      <c r="AB118" s="400"/>
      <c r="AC118" s="401"/>
      <c r="AD118" s="400"/>
      <c r="AE118" s="401"/>
      <c r="AF118" s="400"/>
      <c r="AG118" s="401"/>
      <c r="AH118" s="400"/>
      <c r="AI118" s="401"/>
      <c r="AJ118" s="400"/>
      <c r="AK118" s="401"/>
      <c r="AL118" s="400"/>
      <c r="AM118" s="401"/>
      <c r="AN118" s="400"/>
      <c r="AO118" s="401"/>
      <c r="AP118" s="400"/>
      <c r="AQ118" s="401"/>
      <c r="AR118" s="400"/>
      <c r="AS118" s="401"/>
      <c r="AT118" s="400"/>
      <c r="AU118" s="401"/>
      <c r="AV118" s="400"/>
      <c r="AW118" s="401"/>
      <c r="AX118" s="400"/>
      <c r="AY118" s="401"/>
      <c r="AZ118" s="400"/>
      <c r="BA118" s="401"/>
      <c r="BB118" s="400"/>
      <c r="BC118" s="401"/>
      <c r="BD118" s="400"/>
      <c r="BE118" s="401"/>
      <c r="BF118" s="400"/>
      <c r="BG118" s="401"/>
      <c r="BH118" s="400"/>
      <c r="BI118" s="401"/>
      <c r="BJ118" s="400"/>
      <c r="BK118" s="401"/>
      <c r="BL118" s="400"/>
      <c r="BM118" s="401"/>
      <c r="BN118" s="400"/>
      <c r="BO118" s="401"/>
      <c r="BP118" s="400"/>
      <c r="BQ118" s="401"/>
      <c r="BR118" s="400"/>
      <c r="BS118" s="401"/>
      <c r="BT118" s="400"/>
      <c r="BU118" s="401"/>
      <c r="BV118" s="337">
        <f t="shared" si="47"/>
        <v>0</v>
      </c>
      <c r="BW118" s="337">
        <f t="shared" si="48"/>
        <v>0</v>
      </c>
    </row>
    <row r="119" spans="1:75" s="64" customFormat="1" ht="21.95" customHeight="1" x14ac:dyDescent="0.2">
      <c r="A119" s="385" t="s">
        <v>3282</v>
      </c>
      <c r="B119" s="386" t="s">
        <v>3283</v>
      </c>
      <c r="C119" s="392" t="s">
        <v>3191</v>
      </c>
      <c r="D119" s="387" t="s">
        <v>3284</v>
      </c>
      <c r="E119" s="388" t="s">
        <v>3285</v>
      </c>
      <c r="F119" s="389" t="s">
        <v>3181</v>
      </c>
      <c r="G119" s="389" t="s">
        <v>3182</v>
      </c>
      <c r="H119" s="390" t="s">
        <v>1347</v>
      </c>
      <c r="I119" s="391" t="s">
        <v>1347</v>
      </c>
      <c r="J119" s="353" t="s">
        <v>3183</v>
      </c>
      <c r="K119" s="356" t="s">
        <v>3187</v>
      </c>
      <c r="L119" s="400"/>
      <c r="M119" s="401"/>
      <c r="N119" s="400"/>
      <c r="O119" s="401"/>
      <c r="P119" s="400"/>
      <c r="Q119" s="401"/>
      <c r="R119" s="400"/>
      <c r="S119" s="401"/>
      <c r="T119" s="400"/>
      <c r="U119" s="401"/>
      <c r="V119" s="400"/>
      <c r="W119" s="401"/>
      <c r="X119" s="400"/>
      <c r="Y119" s="401"/>
      <c r="Z119" s="400"/>
      <c r="AA119" s="401"/>
      <c r="AB119" s="400"/>
      <c r="AC119" s="401"/>
      <c r="AD119" s="400"/>
      <c r="AE119" s="401"/>
      <c r="AF119" s="400"/>
      <c r="AG119" s="401"/>
      <c r="AH119" s="400"/>
      <c r="AI119" s="401"/>
      <c r="AJ119" s="400"/>
      <c r="AK119" s="401"/>
      <c r="AL119" s="400"/>
      <c r="AM119" s="401"/>
      <c r="AN119" s="400"/>
      <c r="AO119" s="401"/>
      <c r="AP119" s="400"/>
      <c r="AQ119" s="401"/>
      <c r="AR119" s="400"/>
      <c r="AS119" s="401"/>
      <c r="AT119" s="400"/>
      <c r="AU119" s="401"/>
      <c r="AV119" s="400"/>
      <c r="AW119" s="401"/>
      <c r="AX119" s="400"/>
      <c r="AY119" s="401"/>
      <c r="AZ119" s="400"/>
      <c r="BA119" s="401"/>
      <c r="BB119" s="400"/>
      <c r="BC119" s="401"/>
      <c r="BD119" s="400"/>
      <c r="BE119" s="401"/>
      <c r="BF119" s="400"/>
      <c r="BG119" s="401"/>
      <c r="BH119" s="400"/>
      <c r="BI119" s="401"/>
      <c r="BJ119" s="400"/>
      <c r="BK119" s="401"/>
      <c r="BL119" s="400"/>
      <c r="BM119" s="401"/>
      <c r="BN119" s="400"/>
      <c r="BO119" s="401"/>
      <c r="BP119" s="400"/>
      <c r="BQ119" s="401"/>
      <c r="BR119" s="400"/>
      <c r="BS119" s="401"/>
      <c r="BT119" s="400"/>
      <c r="BU119" s="401"/>
      <c r="BV119" s="337">
        <f t="shared" si="47"/>
        <v>0</v>
      </c>
      <c r="BW119" s="337">
        <f t="shared" si="48"/>
        <v>0</v>
      </c>
    </row>
    <row r="120" spans="1:75" s="64" customFormat="1" ht="21.95" customHeight="1" thickBot="1" x14ac:dyDescent="0.25">
      <c r="A120" s="660" t="s">
        <v>3282</v>
      </c>
      <c r="B120" s="393" t="s">
        <v>3283</v>
      </c>
      <c r="C120" s="394" t="s">
        <v>3191</v>
      </c>
      <c r="D120" s="395" t="s">
        <v>3284</v>
      </c>
      <c r="E120" s="411" t="s">
        <v>3285</v>
      </c>
      <c r="F120" s="396" t="s">
        <v>3181</v>
      </c>
      <c r="G120" s="396" t="s">
        <v>3182</v>
      </c>
      <c r="H120" s="397" t="s">
        <v>1347</v>
      </c>
      <c r="I120" s="661" t="s">
        <v>1347</v>
      </c>
      <c r="J120" s="353" t="s">
        <v>3183</v>
      </c>
      <c r="K120" s="357" t="s">
        <v>60</v>
      </c>
      <c r="L120" s="402"/>
      <c r="M120" s="403"/>
      <c r="N120" s="402"/>
      <c r="O120" s="403"/>
      <c r="P120" s="402"/>
      <c r="Q120" s="403"/>
      <c r="R120" s="402"/>
      <c r="S120" s="403"/>
      <c r="T120" s="402"/>
      <c r="U120" s="403"/>
      <c r="V120" s="402"/>
      <c r="W120" s="403"/>
      <c r="X120" s="402"/>
      <c r="Y120" s="403"/>
      <c r="Z120" s="402"/>
      <c r="AA120" s="403"/>
      <c r="AB120" s="402"/>
      <c r="AC120" s="403"/>
      <c r="AD120" s="402"/>
      <c r="AE120" s="403"/>
      <c r="AF120" s="402"/>
      <c r="AG120" s="403"/>
      <c r="AH120" s="402"/>
      <c r="AI120" s="403"/>
      <c r="AJ120" s="402"/>
      <c r="AK120" s="403"/>
      <c r="AL120" s="402"/>
      <c r="AM120" s="403"/>
      <c r="AN120" s="402"/>
      <c r="AO120" s="403"/>
      <c r="AP120" s="402"/>
      <c r="AQ120" s="403"/>
      <c r="AR120" s="402"/>
      <c r="AS120" s="403"/>
      <c r="AT120" s="402"/>
      <c r="AU120" s="403"/>
      <c r="AV120" s="402"/>
      <c r="AW120" s="403"/>
      <c r="AX120" s="402"/>
      <c r="AY120" s="403"/>
      <c r="AZ120" s="402"/>
      <c r="BA120" s="403"/>
      <c r="BB120" s="402"/>
      <c r="BC120" s="403"/>
      <c r="BD120" s="402"/>
      <c r="BE120" s="403"/>
      <c r="BF120" s="402"/>
      <c r="BG120" s="403"/>
      <c r="BH120" s="402"/>
      <c r="BI120" s="403"/>
      <c r="BJ120" s="402"/>
      <c r="BK120" s="403"/>
      <c r="BL120" s="402"/>
      <c r="BM120" s="403"/>
      <c r="BN120" s="402"/>
      <c r="BO120" s="403"/>
      <c r="BP120" s="402"/>
      <c r="BQ120" s="403"/>
      <c r="BR120" s="402"/>
      <c r="BS120" s="403"/>
      <c r="BT120" s="402"/>
      <c r="BU120" s="403"/>
      <c r="BV120" s="337">
        <f t="shared" si="47"/>
        <v>0</v>
      </c>
      <c r="BW120" s="337">
        <f t="shared" si="48"/>
        <v>0</v>
      </c>
    </row>
    <row r="121" spans="1:75" s="64" customFormat="1" ht="21.95" customHeight="1" x14ac:dyDescent="0.25">
      <c r="A121" s="425" t="s">
        <v>3286</v>
      </c>
      <c r="B121" s="526" t="s">
        <v>3287</v>
      </c>
      <c r="C121" s="527">
        <v>4</v>
      </c>
      <c r="D121" s="528" t="s">
        <v>3288</v>
      </c>
      <c r="E121" s="426" t="s">
        <v>3289</v>
      </c>
      <c r="F121" s="529" t="s">
        <v>3181</v>
      </c>
      <c r="G121" s="529" t="s">
        <v>3182</v>
      </c>
      <c r="H121" s="530" t="s">
        <v>1348</v>
      </c>
      <c r="I121" s="384" t="s">
        <v>1348</v>
      </c>
      <c r="J121" s="353" t="s">
        <v>3183</v>
      </c>
      <c r="K121" s="354" t="s">
        <v>3184</v>
      </c>
      <c r="L121" s="402"/>
      <c r="M121" s="403"/>
      <c r="N121" s="402"/>
      <c r="O121" s="403"/>
      <c r="P121" s="402"/>
      <c r="Q121" s="403"/>
      <c r="R121" s="402"/>
      <c r="S121" s="403"/>
      <c r="T121" s="402"/>
      <c r="U121" s="403"/>
      <c r="V121" s="402"/>
      <c r="W121" s="403"/>
      <c r="X121" s="402"/>
      <c r="Y121" s="403"/>
      <c r="Z121" s="402"/>
      <c r="AA121" s="403"/>
      <c r="AB121" s="402"/>
      <c r="AC121" s="403"/>
      <c r="AD121" s="402"/>
      <c r="AE121" s="403"/>
      <c r="AF121" s="402"/>
      <c r="AG121" s="403"/>
      <c r="AH121" s="402"/>
      <c r="AI121" s="403"/>
      <c r="AJ121" s="402"/>
      <c r="AK121" s="403"/>
      <c r="AL121" s="402"/>
      <c r="AM121" s="403"/>
      <c r="AN121" s="402"/>
      <c r="AO121" s="403"/>
      <c r="AP121" s="402"/>
      <c r="AQ121" s="403"/>
      <c r="AR121" s="402"/>
      <c r="AS121" s="403"/>
      <c r="AT121" s="402"/>
      <c r="AU121" s="403"/>
      <c r="AV121" s="402"/>
      <c r="AW121" s="403"/>
      <c r="AX121" s="402"/>
      <c r="AY121" s="403"/>
      <c r="AZ121" s="402"/>
      <c r="BA121" s="403"/>
      <c r="BB121" s="402"/>
      <c r="BC121" s="403"/>
      <c r="BD121" s="402"/>
      <c r="BE121" s="403"/>
      <c r="BF121" s="402"/>
      <c r="BG121" s="403"/>
      <c r="BH121" s="402"/>
      <c r="BI121" s="403"/>
      <c r="BJ121" s="402"/>
      <c r="BK121" s="403"/>
      <c r="BL121" s="402"/>
      <c r="BM121" s="403"/>
      <c r="BN121" s="402"/>
      <c r="BO121" s="403"/>
      <c r="BP121" s="402"/>
      <c r="BQ121" s="403"/>
      <c r="BR121" s="402"/>
      <c r="BS121" s="403"/>
      <c r="BT121" s="402"/>
      <c r="BU121" s="403"/>
      <c r="BV121" s="337">
        <f>L121+N121+P121+R121+T121+V121+X121+Z121+AB121+AD121+AF121+AH121+AJ121+AL121+AN121+AP121+AR121+AT121+AV121+AX121+AZ121+BB121+BD121+BF121+BH121+BJ121+BL121+BN121+BP121+BR121+BT121</f>
        <v>0</v>
      </c>
      <c r="BW121" s="337">
        <f>M121+O121+Q121+S121+U121+W121+Y121+AA121+AC121+AE121+AG121+AI121+AK121+AM121+AO121+AQ121+AS121+AU121+AW121+AY121+BA121+BC121+BE121+BG121+BI121+BK121+BM121+BO121+BQ121+BS121+BU121</f>
        <v>0</v>
      </c>
    </row>
    <row r="122" spans="1:75" s="64" customFormat="1" ht="21.95" customHeight="1" x14ac:dyDescent="0.2">
      <c r="A122" s="385" t="s">
        <v>3286</v>
      </c>
      <c r="B122" s="386" t="s">
        <v>3287</v>
      </c>
      <c r="C122" s="352" t="s">
        <v>3192</v>
      </c>
      <c r="D122" s="387" t="s">
        <v>3288</v>
      </c>
      <c r="E122" s="388" t="s">
        <v>3289</v>
      </c>
      <c r="F122" s="389" t="s">
        <v>3181</v>
      </c>
      <c r="G122" s="389" t="s">
        <v>3182</v>
      </c>
      <c r="H122" s="390" t="s">
        <v>1348</v>
      </c>
      <c r="I122" s="391" t="s">
        <v>1348</v>
      </c>
      <c r="J122" s="353" t="s">
        <v>3183</v>
      </c>
      <c r="K122" s="353" t="s">
        <v>3185</v>
      </c>
      <c r="L122" s="400"/>
      <c r="M122" s="401"/>
      <c r="N122" s="400"/>
      <c r="O122" s="401"/>
      <c r="P122" s="400"/>
      <c r="Q122" s="401"/>
      <c r="R122" s="400"/>
      <c r="S122" s="401"/>
      <c r="T122" s="400"/>
      <c r="U122" s="401"/>
      <c r="V122" s="400"/>
      <c r="W122" s="401"/>
      <c r="X122" s="400"/>
      <c r="Y122" s="401"/>
      <c r="Z122" s="400"/>
      <c r="AA122" s="401"/>
      <c r="AB122" s="400"/>
      <c r="AC122" s="401"/>
      <c r="AD122" s="400"/>
      <c r="AE122" s="401"/>
      <c r="AF122" s="400"/>
      <c r="AG122" s="401"/>
      <c r="AH122" s="400"/>
      <c r="AI122" s="401"/>
      <c r="AJ122" s="400"/>
      <c r="AK122" s="401"/>
      <c r="AL122" s="400"/>
      <c r="AM122" s="401"/>
      <c r="AN122" s="400"/>
      <c r="AO122" s="401"/>
      <c r="AP122" s="400"/>
      <c r="AQ122" s="401"/>
      <c r="AR122" s="400"/>
      <c r="AS122" s="401"/>
      <c r="AT122" s="400"/>
      <c r="AU122" s="401"/>
      <c r="AV122" s="400"/>
      <c r="AW122" s="401"/>
      <c r="AX122" s="400"/>
      <c r="AY122" s="401"/>
      <c r="AZ122" s="400"/>
      <c r="BA122" s="401"/>
      <c r="BB122" s="400"/>
      <c r="BC122" s="401"/>
      <c r="BD122" s="400"/>
      <c r="BE122" s="401"/>
      <c r="BF122" s="400"/>
      <c r="BG122" s="401"/>
      <c r="BH122" s="400"/>
      <c r="BI122" s="401"/>
      <c r="BJ122" s="400"/>
      <c r="BK122" s="401"/>
      <c r="BL122" s="400"/>
      <c r="BM122" s="401"/>
      <c r="BN122" s="400"/>
      <c r="BO122" s="401"/>
      <c r="BP122" s="400"/>
      <c r="BQ122" s="401"/>
      <c r="BR122" s="400"/>
      <c r="BS122" s="401"/>
      <c r="BT122" s="400"/>
      <c r="BU122" s="401"/>
      <c r="BV122" s="337">
        <f t="shared" ref="BV122:BV125" si="49">L122+N122+P122+R122+T122+V122+X122+Z122+AB122+AD122+AF122+AH122+AJ122+AL122+AN122+AP122+AR122+AT122+AV122+AX122+AZ122+BB122+BD122+BF122+BH122+BJ122+BL122+BN122+BP122+BR122+BT122</f>
        <v>0</v>
      </c>
      <c r="BW122" s="337">
        <f t="shared" ref="BW122:BW125" si="50">M122+O122+Q122+S122+U122+W122+Y122+AA122+AC122+AE122+AG122+AI122+AK122+AM122+AO122+AQ122+AS122+AU122+AW122+AY122+BA122+BC122+BE122+BG122+BI122+BK122+BM122+BO122+BQ122+BS122+BU122</f>
        <v>0</v>
      </c>
    </row>
    <row r="123" spans="1:75" s="64" customFormat="1" ht="21.95" customHeight="1" x14ac:dyDescent="0.2">
      <c r="A123" s="385" t="s">
        <v>3286</v>
      </c>
      <c r="B123" s="386" t="s">
        <v>3287</v>
      </c>
      <c r="C123" s="392" t="s">
        <v>3192</v>
      </c>
      <c r="D123" s="387" t="s">
        <v>3288</v>
      </c>
      <c r="E123" s="388" t="s">
        <v>3289</v>
      </c>
      <c r="F123" s="389" t="s">
        <v>3181</v>
      </c>
      <c r="G123" s="389" t="s">
        <v>3182</v>
      </c>
      <c r="H123" s="390" t="s">
        <v>1348</v>
      </c>
      <c r="I123" s="391" t="s">
        <v>1348</v>
      </c>
      <c r="J123" s="353" t="s">
        <v>3183</v>
      </c>
      <c r="K123" s="355" t="s">
        <v>3186</v>
      </c>
      <c r="L123" s="400"/>
      <c r="M123" s="401"/>
      <c r="N123" s="400"/>
      <c r="O123" s="401"/>
      <c r="P123" s="400"/>
      <c r="Q123" s="401"/>
      <c r="R123" s="400"/>
      <c r="S123" s="401"/>
      <c r="T123" s="400"/>
      <c r="U123" s="401"/>
      <c r="V123" s="400"/>
      <c r="W123" s="401"/>
      <c r="X123" s="400"/>
      <c r="Y123" s="401"/>
      <c r="Z123" s="400"/>
      <c r="AA123" s="401"/>
      <c r="AB123" s="400"/>
      <c r="AC123" s="401"/>
      <c r="AD123" s="400"/>
      <c r="AE123" s="401"/>
      <c r="AF123" s="400"/>
      <c r="AG123" s="401"/>
      <c r="AH123" s="400"/>
      <c r="AI123" s="401"/>
      <c r="AJ123" s="400"/>
      <c r="AK123" s="401"/>
      <c r="AL123" s="400"/>
      <c r="AM123" s="401"/>
      <c r="AN123" s="400"/>
      <c r="AO123" s="401"/>
      <c r="AP123" s="400"/>
      <c r="AQ123" s="401"/>
      <c r="AR123" s="400"/>
      <c r="AS123" s="401"/>
      <c r="AT123" s="400"/>
      <c r="AU123" s="401"/>
      <c r="AV123" s="400"/>
      <c r="AW123" s="401"/>
      <c r="AX123" s="400"/>
      <c r="AY123" s="401"/>
      <c r="AZ123" s="400"/>
      <c r="BA123" s="401"/>
      <c r="BB123" s="400"/>
      <c r="BC123" s="401"/>
      <c r="BD123" s="400"/>
      <c r="BE123" s="401"/>
      <c r="BF123" s="400"/>
      <c r="BG123" s="401"/>
      <c r="BH123" s="400"/>
      <c r="BI123" s="401"/>
      <c r="BJ123" s="400"/>
      <c r="BK123" s="401"/>
      <c r="BL123" s="400"/>
      <c r="BM123" s="401"/>
      <c r="BN123" s="400"/>
      <c r="BO123" s="401"/>
      <c r="BP123" s="400"/>
      <c r="BQ123" s="401"/>
      <c r="BR123" s="400"/>
      <c r="BS123" s="401"/>
      <c r="BT123" s="400"/>
      <c r="BU123" s="401"/>
      <c r="BV123" s="337">
        <f t="shared" si="49"/>
        <v>0</v>
      </c>
      <c r="BW123" s="337">
        <f t="shared" si="50"/>
        <v>0</v>
      </c>
    </row>
    <row r="124" spans="1:75" s="64" customFormat="1" ht="21.95" customHeight="1" x14ac:dyDescent="0.2">
      <c r="A124" s="385" t="s">
        <v>3286</v>
      </c>
      <c r="B124" s="386" t="s">
        <v>3287</v>
      </c>
      <c r="C124" s="392" t="s">
        <v>3192</v>
      </c>
      <c r="D124" s="387" t="s">
        <v>3288</v>
      </c>
      <c r="E124" s="388" t="s">
        <v>3289</v>
      </c>
      <c r="F124" s="389" t="s">
        <v>3181</v>
      </c>
      <c r="G124" s="389" t="s">
        <v>3182</v>
      </c>
      <c r="H124" s="390" t="s">
        <v>1348</v>
      </c>
      <c r="I124" s="391" t="s">
        <v>1348</v>
      </c>
      <c r="J124" s="353" t="s">
        <v>3183</v>
      </c>
      <c r="K124" s="356" t="s">
        <v>3187</v>
      </c>
      <c r="L124" s="400"/>
      <c r="M124" s="401"/>
      <c r="N124" s="400"/>
      <c r="O124" s="401"/>
      <c r="P124" s="400"/>
      <c r="Q124" s="401"/>
      <c r="R124" s="400"/>
      <c r="S124" s="401"/>
      <c r="T124" s="400"/>
      <c r="U124" s="401"/>
      <c r="V124" s="400"/>
      <c r="W124" s="401"/>
      <c r="X124" s="400"/>
      <c r="Y124" s="401"/>
      <c r="Z124" s="400"/>
      <c r="AA124" s="401"/>
      <c r="AB124" s="400"/>
      <c r="AC124" s="401"/>
      <c r="AD124" s="400"/>
      <c r="AE124" s="401"/>
      <c r="AF124" s="400"/>
      <c r="AG124" s="401"/>
      <c r="AH124" s="400"/>
      <c r="AI124" s="401"/>
      <c r="AJ124" s="400"/>
      <c r="AK124" s="401"/>
      <c r="AL124" s="400"/>
      <c r="AM124" s="401"/>
      <c r="AN124" s="400"/>
      <c r="AO124" s="401"/>
      <c r="AP124" s="400"/>
      <c r="AQ124" s="401"/>
      <c r="AR124" s="400"/>
      <c r="AS124" s="401"/>
      <c r="AT124" s="400"/>
      <c r="AU124" s="401"/>
      <c r="AV124" s="400"/>
      <c r="AW124" s="401"/>
      <c r="AX124" s="400"/>
      <c r="AY124" s="401"/>
      <c r="AZ124" s="400"/>
      <c r="BA124" s="401"/>
      <c r="BB124" s="400"/>
      <c r="BC124" s="401"/>
      <c r="BD124" s="400"/>
      <c r="BE124" s="401"/>
      <c r="BF124" s="400"/>
      <c r="BG124" s="401"/>
      <c r="BH124" s="400"/>
      <c r="BI124" s="401"/>
      <c r="BJ124" s="400"/>
      <c r="BK124" s="401"/>
      <c r="BL124" s="400"/>
      <c r="BM124" s="401"/>
      <c r="BN124" s="400"/>
      <c r="BO124" s="401"/>
      <c r="BP124" s="400"/>
      <c r="BQ124" s="401"/>
      <c r="BR124" s="400"/>
      <c r="BS124" s="401"/>
      <c r="BT124" s="400"/>
      <c r="BU124" s="401"/>
      <c r="BV124" s="337">
        <f t="shared" si="49"/>
        <v>0</v>
      </c>
      <c r="BW124" s="337">
        <f t="shared" si="50"/>
        <v>0</v>
      </c>
    </row>
    <row r="125" spans="1:75" s="64" customFormat="1" ht="21.95" customHeight="1" thickBot="1" x14ac:dyDescent="0.25">
      <c r="A125" s="660" t="s">
        <v>3286</v>
      </c>
      <c r="B125" s="393" t="s">
        <v>3287</v>
      </c>
      <c r="C125" s="394" t="s">
        <v>3192</v>
      </c>
      <c r="D125" s="395" t="s">
        <v>3288</v>
      </c>
      <c r="E125" s="411" t="s">
        <v>3289</v>
      </c>
      <c r="F125" s="396" t="s">
        <v>3181</v>
      </c>
      <c r="G125" s="396" t="s">
        <v>3182</v>
      </c>
      <c r="H125" s="397" t="s">
        <v>1348</v>
      </c>
      <c r="I125" s="661" t="s">
        <v>1348</v>
      </c>
      <c r="J125" s="353" t="s">
        <v>3183</v>
      </c>
      <c r="K125" s="357" t="s">
        <v>60</v>
      </c>
      <c r="L125" s="402"/>
      <c r="M125" s="403"/>
      <c r="N125" s="402"/>
      <c r="O125" s="403"/>
      <c r="P125" s="402"/>
      <c r="Q125" s="403"/>
      <c r="R125" s="402"/>
      <c r="S125" s="403"/>
      <c r="T125" s="402"/>
      <c r="U125" s="403"/>
      <c r="V125" s="402"/>
      <c r="W125" s="403"/>
      <c r="X125" s="402"/>
      <c r="Y125" s="403"/>
      <c r="Z125" s="402"/>
      <c r="AA125" s="403"/>
      <c r="AB125" s="402"/>
      <c r="AC125" s="403"/>
      <c r="AD125" s="402"/>
      <c r="AE125" s="403"/>
      <c r="AF125" s="402"/>
      <c r="AG125" s="403"/>
      <c r="AH125" s="402"/>
      <c r="AI125" s="403"/>
      <c r="AJ125" s="402"/>
      <c r="AK125" s="403"/>
      <c r="AL125" s="402"/>
      <c r="AM125" s="403"/>
      <c r="AN125" s="402"/>
      <c r="AO125" s="403"/>
      <c r="AP125" s="402"/>
      <c r="AQ125" s="403"/>
      <c r="AR125" s="402"/>
      <c r="AS125" s="403"/>
      <c r="AT125" s="402"/>
      <c r="AU125" s="403"/>
      <c r="AV125" s="402"/>
      <c r="AW125" s="403"/>
      <c r="AX125" s="402"/>
      <c r="AY125" s="403"/>
      <c r="AZ125" s="402"/>
      <c r="BA125" s="403"/>
      <c r="BB125" s="402"/>
      <c r="BC125" s="403"/>
      <c r="BD125" s="402"/>
      <c r="BE125" s="403"/>
      <c r="BF125" s="402"/>
      <c r="BG125" s="403"/>
      <c r="BH125" s="402"/>
      <c r="BI125" s="403"/>
      <c r="BJ125" s="402"/>
      <c r="BK125" s="403"/>
      <c r="BL125" s="402"/>
      <c r="BM125" s="403"/>
      <c r="BN125" s="402"/>
      <c r="BO125" s="403"/>
      <c r="BP125" s="402"/>
      <c r="BQ125" s="403"/>
      <c r="BR125" s="402"/>
      <c r="BS125" s="403"/>
      <c r="BT125" s="402"/>
      <c r="BU125" s="403"/>
      <c r="BV125" s="337">
        <f t="shared" si="49"/>
        <v>0</v>
      </c>
      <c r="BW125" s="337">
        <f t="shared" si="50"/>
        <v>0</v>
      </c>
    </row>
    <row r="126" spans="1:75" s="64" customFormat="1" ht="21.95" customHeight="1" x14ac:dyDescent="0.25">
      <c r="A126" s="425" t="s">
        <v>3290</v>
      </c>
      <c r="B126" s="526" t="s">
        <v>3291</v>
      </c>
      <c r="C126" s="527">
        <v>1</v>
      </c>
      <c r="D126" s="528" t="s">
        <v>3292</v>
      </c>
      <c r="E126" s="426" t="s">
        <v>3293</v>
      </c>
      <c r="F126" s="529" t="s">
        <v>3181</v>
      </c>
      <c r="G126" s="529" t="s">
        <v>3182</v>
      </c>
      <c r="H126" s="530" t="s">
        <v>1351</v>
      </c>
      <c r="I126" s="384" t="s">
        <v>1351</v>
      </c>
      <c r="J126" s="353" t="s">
        <v>3183</v>
      </c>
      <c r="K126" s="354" t="s">
        <v>3184</v>
      </c>
      <c r="L126" s="402"/>
      <c r="M126" s="403"/>
      <c r="N126" s="402"/>
      <c r="O126" s="403"/>
      <c r="P126" s="402"/>
      <c r="Q126" s="403"/>
      <c r="R126" s="402"/>
      <c r="S126" s="403"/>
      <c r="T126" s="402"/>
      <c r="U126" s="403"/>
      <c r="V126" s="402"/>
      <c r="W126" s="403"/>
      <c r="X126" s="402"/>
      <c r="Y126" s="403"/>
      <c r="Z126" s="402"/>
      <c r="AA126" s="403"/>
      <c r="AB126" s="402"/>
      <c r="AC126" s="403"/>
      <c r="AD126" s="402"/>
      <c r="AE126" s="403"/>
      <c r="AF126" s="402"/>
      <c r="AG126" s="403"/>
      <c r="AH126" s="402"/>
      <c r="AI126" s="403"/>
      <c r="AJ126" s="402"/>
      <c r="AK126" s="403"/>
      <c r="AL126" s="402"/>
      <c r="AM126" s="403"/>
      <c r="AN126" s="402"/>
      <c r="AO126" s="403"/>
      <c r="AP126" s="402"/>
      <c r="AQ126" s="403"/>
      <c r="AR126" s="402"/>
      <c r="AS126" s="403"/>
      <c r="AT126" s="402"/>
      <c r="AU126" s="403"/>
      <c r="AV126" s="402"/>
      <c r="AW126" s="403"/>
      <c r="AX126" s="402"/>
      <c r="AY126" s="403"/>
      <c r="AZ126" s="402"/>
      <c r="BA126" s="403"/>
      <c r="BB126" s="402"/>
      <c r="BC126" s="403"/>
      <c r="BD126" s="402"/>
      <c r="BE126" s="403"/>
      <c r="BF126" s="402"/>
      <c r="BG126" s="403"/>
      <c r="BH126" s="402"/>
      <c r="BI126" s="403"/>
      <c r="BJ126" s="402"/>
      <c r="BK126" s="403"/>
      <c r="BL126" s="402"/>
      <c r="BM126" s="403"/>
      <c r="BN126" s="402"/>
      <c r="BO126" s="403"/>
      <c r="BP126" s="402"/>
      <c r="BQ126" s="403"/>
      <c r="BR126" s="402"/>
      <c r="BS126" s="403"/>
      <c r="BT126" s="402"/>
      <c r="BU126" s="403"/>
      <c r="BV126" s="337">
        <f>L126+N126+P126+R126+T126+V126+X126+Z126+AB126+AD126+AF126+AH126+AJ126+AL126+AN126+AP126+AR126+AT126+AV126+AX126+AZ126+BB126+BD126+BF126+BH126+BJ126+BL126+BN126+BP126+BR126+BT126</f>
        <v>0</v>
      </c>
      <c r="BW126" s="337">
        <f>M126+O126+Q126+S126+U126+W126+Y126+AA126+AC126+AE126+AG126+AI126+AK126+AM126+AO126+AQ126+AS126+AU126+AW126+AY126+BA126+BC126+BE126+BG126+BI126+BK126+BM126+BO126+BQ126+BS126+BU126</f>
        <v>0</v>
      </c>
    </row>
    <row r="127" spans="1:75" s="64" customFormat="1" ht="21.95" customHeight="1" x14ac:dyDescent="0.2">
      <c r="A127" s="385" t="s">
        <v>3290</v>
      </c>
      <c r="B127" s="386" t="s">
        <v>3291</v>
      </c>
      <c r="C127" s="352" t="s">
        <v>3191</v>
      </c>
      <c r="D127" s="387" t="s">
        <v>3292</v>
      </c>
      <c r="E127" s="388" t="s">
        <v>3293</v>
      </c>
      <c r="F127" s="389" t="s">
        <v>3181</v>
      </c>
      <c r="G127" s="389" t="s">
        <v>3182</v>
      </c>
      <c r="H127" s="390" t="s">
        <v>1351</v>
      </c>
      <c r="I127" s="391" t="s">
        <v>1351</v>
      </c>
      <c r="J127" s="353" t="s">
        <v>3183</v>
      </c>
      <c r="K127" s="353" t="s">
        <v>3185</v>
      </c>
      <c r="L127" s="400">
        <v>2</v>
      </c>
      <c r="M127" s="401"/>
      <c r="N127" s="400">
        <v>2</v>
      </c>
      <c r="O127" s="401"/>
      <c r="P127" s="400"/>
      <c r="Q127" s="401"/>
      <c r="R127" s="400"/>
      <c r="S127" s="401"/>
      <c r="T127" s="400"/>
      <c r="U127" s="401"/>
      <c r="V127" s="400">
        <v>1</v>
      </c>
      <c r="W127" s="401"/>
      <c r="X127" s="400">
        <v>3</v>
      </c>
      <c r="Y127" s="401"/>
      <c r="Z127" s="400">
        <v>2</v>
      </c>
      <c r="AA127" s="401"/>
      <c r="AB127" s="400">
        <v>2</v>
      </c>
      <c r="AC127" s="401"/>
      <c r="AD127" s="400">
        <v>3</v>
      </c>
      <c r="AE127" s="401"/>
      <c r="AF127" s="400"/>
      <c r="AG127" s="401"/>
      <c r="AH127" s="400"/>
      <c r="AI127" s="401"/>
      <c r="AJ127" s="400">
        <v>1</v>
      </c>
      <c r="AK127" s="401"/>
      <c r="AL127" s="400">
        <v>3</v>
      </c>
      <c r="AM127" s="401"/>
      <c r="AN127" s="400">
        <v>2</v>
      </c>
      <c r="AO127" s="401"/>
      <c r="AP127" s="400">
        <v>2</v>
      </c>
      <c r="AQ127" s="401"/>
      <c r="AR127" s="400">
        <v>3</v>
      </c>
      <c r="AS127" s="401"/>
      <c r="AT127" s="400"/>
      <c r="AU127" s="401"/>
      <c r="AV127" s="400"/>
      <c r="AW127" s="401"/>
      <c r="AX127" s="400">
        <v>1</v>
      </c>
      <c r="AY127" s="401"/>
      <c r="AZ127" s="400"/>
      <c r="BA127" s="401"/>
      <c r="BB127" s="400">
        <v>2</v>
      </c>
      <c r="BC127" s="401"/>
      <c r="BD127" s="400">
        <v>2</v>
      </c>
      <c r="BE127" s="401"/>
      <c r="BF127" s="400">
        <v>3</v>
      </c>
      <c r="BG127" s="401"/>
      <c r="BH127" s="400"/>
      <c r="BI127" s="401"/>
      <c r="BJ127" s="400"/>
      <c r="BK127" s="401"/>
      <c r="BL127" s="400">
        <v>1</v>
      </c>
      <c r="BM127" s="401"/>
      <c r="BN127" s="400">
        <v>3</v>
      </c>
      <c r="BO127" s="401"/>
      <c r="BP127" s="400">
        <v>2</v>
      </c>
      <c r="BQ127" s="401"/>
      <c r="BR127" s="400">
        <v>2</v>
      </c>
      <c r="BS127" s="401"/>
      <c r="BT127" s="400"/>
      <c r="BU127" s="401"/>
      <c r="BV127" s="337">
        <f t="shared" ref="BV127:BV130" si="51">L127+N127+P127+R127+T127+V127+X127+Z127+AB127+AD127+AF127+AH127+AJ127+AL127+AN127+AP127+AR127+AT127+AV127+AX127+AZ127+BB127+BD127+BF127+BH127+BJ127+BL127+BN127+BP127+BR127+BT127</f>
        <v>42</v>
      </c>
      <c r="BW127" s="337">
        <f t="shared" ref="BW127:BW130" si="52">M127+O127+Q127+S127+U127+W127+Y127+AA127+AC127+AE127+AG127+AI127+AK127+AM127+AO127+AQ127+AS127+AU127+AW127+AY127+BA127+BC127+BE127+BG127+BI127+BK127+BM127+BO127+BQ127+BS127+BU127</f>
        <v>0</v>
      </c>
    </row>
    <row r="128" spans="1:75" s="64" customFormat="1" ht="21.95" customHeight="1" x14ac:dyDescent="0.2">
      <c r="A128" s="385" t="s">
        <v>3290</v>
      </c>
      <c r="B128" s="386" t="s">
        <v>3291</v>
      </c>
      <c r="C128" s="392" t="s">
        <v>3191</v>
      </c>
      <c r="D128" s="387" t="s">
        <v>3292</v>
      </c>
      <c r="E128" s="388" t="s">
        <v>3293</v>
      </c>
      <c r="F128" s="389" t="s">
        <v>3181</v>
      </c>
      <c r="G128" s="389" t="s">
        <v>3182</v>
      </c>
      <c r="H128" s="390" t="s">
        <v>1351</v>
      </c>
      <c r="I128" s="391" t="s">
        <v>1351</v>
      </c>
      <c r="J128" s="353" t="s">
        <v>3183</v>
      </c>
      <c r="K128" s="355" t="s">
        <v>3186</v>
      </c>
      <c r="L128" s="400"/>
      <c r="M128" s="401"/>
      <c r="N128" s="400"/>
      <c r="O128" s="401"/>
      <c r="P128" s="400"/>
      <c r="Q128" s="401"/>
      <c r="R128" s="400"/>
      <c r="S128" s="401"/>
      <c r="T128" s="400"/>
      <c r="U128" s="401"/>
      <c r="V128" s="400"/>
      <c r="W128" s="401"/>
      <c r="X128" s="400"/>
      <c r="Y128" s="401"/>
      <c r="Z128" s="400"/>
      <c r="AA128" s="401"/>
      <c r="AB128" s="400"/>
      <c r="AC128" s="401"/>
      <c r="AD128" s="400"/>
      <c r="AE128" s="401"/>
      <c r="AF128" s="400"/>
      <c r="AG128" s="401"/>
      <c r="AH128" s="400"/>
      <c r="AI128" s="401"/>
      <c r="AJ128" s="400"/>
      <c r="AK128" s="401"/>
      <c r="AL128" s="400"/>
      <c r="AM128" s="401"/>
      <c r="AN128" s="400"/>
      <c r="AO128" s="401"/>
      <c r="AP128" s="400"/>
      <c r="AQ128" s="401"/>
      <c r="AR128" s="400"/>
      <c r="AS128" s="401"/>
      <c r="AT128" s="400"/>
      <c r="AU128" s="401"/>
      <c r="AV128" s="400"/>
      <c r="AW128" s="401"/>
      <c r="AX128" s="400"/>
      <c r="AY128" s="401"/>
      <c r="AZ128" s="400"/>
      <c r="BA128" s="401"/>
      <c r="BB128" s="400"/>
      <c r="BC128" s="401"/>
      <c r="BD128" s="400"/>
      <c r="BE128" s="401"/>
      <c r="BF128" s="400"/>
      <c r="BG128" s="401"/>
      <c r="BH128" s="400"/>
      <c r="BI128" s="401"/>
      <c r="BJ128" s="400"/>
      <c r="BK128" s="401"/>
      <c r="BL128" s="400"/>
      <c r="BM128" s="401"/>
      <c r="BN128" s="400"/>
      <c r="BO128" s="401"/>
      <c r="BP128" s="400"/>
      <c r="BQ128" s="401"/>
      <c r="BR128" s="400"/>
      <c r="BS128" s="401"/>
      <c r="BT128" s="400"/>
      <c r="BU128" s="401"/>
      <c r="BV128" s="337">
        <f t="shared" si="51"/>
        <v>0</v>
      </c>
      <c r="BW128" s="337">
        <f t="shared" si="52"/>
        <v>0</v>
      </c>
    </row>
    <row r="129" spans="1:75" s="64" customFormat="1" ht="21.95" customHeight="1" x14ac:dyDescent="0.2">
      <c r="A129" s="385" t="s">
        <v>3290</v>
      </c>
      <c r="B129" s="386" t="s">
        <v>3291</v>
      </c>
      <c r="C129" s="392" t="s">
        <v>3191</v>
      </c>
      <c r="D129" s="387" t="s">
        <v>3292</v>
      </c>
      <c r="E129" s="388" t="s">
        <v>3293</v>
      </c>
      <c r="F129" s="389" t="s">
        <v>3181</v>
      </c>
      <c r="G129" s="389" t="s">
        <v>3182</v>
      </c>
      <c r="H129" s="390" t="s">
        <v>1351</v>
      </c>
      <c r="I129" s="391" t="s">
        <v>1351</v>
      </c>
      <c r="J129" s="353" t="s">
        <v>3183</v>
      </c>
      <c r="K129" s="356" t="s">
        <v>3187</v>
      </c>
      <c r="L129" s="400"/>
      <c r="M129" s="401"/>
      <c r="N129" s="400"/>
      <c r="O129" s="401"/>
      <c r="P129" s="400"/>
      <c r="Q129" s="401"/>
      <c r="R129" s="400"/>
      <c r="S129" s="401"/>
      <c r="T129" s="400"/>
      <c r="U129" s="401"/>
      <c r="V129" s="400"/>
      <c r="W129" s="401"/>
      <c r="X129" s="400"/>
      <c r="Y129" s="401"/>
      <c r="Z129" s="400"/>
      <c r="AA129" s="401"/>
      <c r="AB129" s="400"/>
      <c r="AC129" s="401"/>
      <c r="AD129" s="400"/>
      <c r="AE129" s="401"/>
      <c r="AF129" s="400"/>
      <c r="AG129" s="401"/>
      <c r="AH129" s="400"/>
      <c r="AI129" s="401"/>
      <c r="AJ129" s="400"/>
      <c r="AK129" s="401"/>
      <c r="AL129" s="400"/>
      <c r="AM129" s="401"/>
      <c r="AN129" s="400"/>
      <c r="AO129" s="401"/>
      <c r="AP129" s="400"/>
      <c r="AQ129" s="401"/>
      <c r="AR129" s="400"/>
      <c r="AS129" s="401"/>
      <c r="AT129" s="400"/>
      <c r="AU129" s="401"/>
      <c r="AV129" s="400"/>
      <c r="AW129" s="401"/>
      <c r="AX129" s="400"/>
      <c r="AY129" s="401"/>
      <c r="AZ129" s="400"/>
      <c r="BA129" s="401"/>
      <c r="BB129" s="400"/>
      <c r="BC129" s="401"/>
      <c r="BD129" s="400"/>
      <c r="BE129" s="401"/>
      <c r="BF129" s="400"/>
      <c r="BG129" s="401"/>
      <c r="BH129" s="400"/>
      <c r="BI129" s="401"/>
      <c r="BJ129" s="400"/>
      <c r="BK129" s="401"/>
      <c r="BL129" s="400"/>
      <c r="BM129" s="401"/>
      <c r="BN129" s="400"/>
      <c r="BO129" s="401"/>
      <c r="BP129" s="400"/>
      <c r="BQ129" s="401"/>
      <c r="BR129" s="400"/>
      <c r="BS129" s="401"/>
      <c r="BT129" s="400"/>
      <c r="BU129" s="401"/>
      <c r="BV129" s="337">
        <f t="shared" si="51"/>
        <v>0</v>
      </c>
      <c r="BW129" s="337">
        <f t="shared" si="52"/>
        <v>0</v>
      </c>
    </row>
    <row r="130" spans="1:75" s="64" customFormat="1" ht="21.95" customHeight="1" thickBot="1" x14ac:dyDescent="0.25">
      <c r="A130" s="660" t="s">
        <v>3290</v>
      </c>
      <c r="B130" s="393" t="s">
        <v>3291</v>
      </c>
      <c r="C130" s="394" t="s">
        <v>3191</v>
      </c>
      <c r="D130" s="395" t="s">
        <v>3292</v>
      </c>
      <c r="E130" s="411" t="s">
        <v>3293</v>
      </c>
      <c r="F130" s="396" t="s">
        <v>3181</v>
      </c>
      <c r="G130" s="396" t="s">
        <v>3182</v>
      </c>
      <c r="H130" s="397" t="s">
        <v>1351</v>
      </c>
      <c r="I130" s="661" t="s">
        <v>1351</v>
      </c>
      <c r="J130" s="353" t="s">
        <v>3183</v>
      </c>
      <c r="K130" s="357" t="s">
        <v>60</v>
      </c>
      <c r="L130" s="402"/>
      <c r="M130" s="403"/>
      <c r="N130" s="402"/>
      <c r="O130" s="403"/>
      <c r="P130" s="402"/>
      <c r="Q130" s="403"/>
      <c r="R130" s="402"/>
      <c r="S130" s="403"/>
      <c r="T130" s="402"/>
      <c r="U130" s="403"/>
      <c r="V130" s="402"/>
      <c r="W130" s="403"/>
      <c r="X130" s="402"/>
      <c r="Y130" s="403"/>
      <c r="Z130" s="402"/>
      <c r="AA130" s="403"/>
      <c r="AB130" s="402"/>
      <c r="AC130" s="403"/>
      <c r="AD130" s="402"/>
      <c r="AE130" s="403"/>
      <c r="AF130" s="402"/>
      <c r="AG130" s="403"/>
      <c r="AH130" s="402"/>
      <c r="AI130" s="403"/>
      <c r="AJ130" s="402"/>
      <c r="AK130" s="403"/>
      <c r="AL130" s="402"/>
      <c r="AM130" s="403"/>
      <c r="AN130" s="402"/>
      <c r="AO130" s="403"/>
      <c r="AP130" s="402"/>
      <c r="AQ130" s="403"/>
      <c r="AR130" s="402"/>
      <c r="AS130" s="403"/>
      <c r="AT130" s="402"/>
      <c r="AU130" s="403"/>
      <c r="AV130" s="402"/>
      <c r="AW130" s="403"/>
      <c r="AX130" s="402"/>
      <c r="AY130" s="403"/>
      <c r="AZ130" s="402"/>
      <c r="BA130" s="403"/>
      <c r="BB130" s="402"/>
      <c r="BC130" s="403"/>
      <c r="BD130" s="402"/>
      <c r="BE130" s="403"/>
      <c r="BF130" s="402"/>
      <c r="BG130" s="403"/>
      <c r="BH130" s="402"/>
      <c r="BI130" s="403"/>
      <c r="BJ130" s="402"/>
      <c r="BK130" s="403"/>
      <c r="BL130" s="402"/>
      <c r="BM130" s="403"/>
      <c r="BN130" s="402"/>
      <c r="BO130" s="403"/>
      <c r="BP130" s="402"/>
      <c r="BQ130" s="403"/>
      <c r="BR130" s="402"/>
      <c r="BS130" s="403"/>
      <c r="BT130" s="402"/>
      <c r="BU130" s="403"/>
      <c r="BV130" s="337">
        <f t="shared" si="51"/>
        <v>0</v>
      </c>
      <c r="BW130" s="337">
        <f t="shared" si="52"/>
        <v>0</v>
      </c>
    </row>
    <row r="131" spans="1:75" s="64" customFormat="1" ht="21.95" customHeight="1" x14ac:dyDescent="0.25">
      <c r="A131" s="425" t="s">
        <v>3294</v>
      </c>
      <c r="B131" s="526" t="s">
        <v>3295</v>
      </c>
      <c r="C131" s="527">
        <v>3</v>
      </c>
      <c r="D131" s="528" t="s">
        <v>3296</v>
      </c>
      <c r="E131" s="426" t="s">
        <v>3297</v>
      </c>
      <c r="F131" s="529" t="s">
        <v>3181</v>
      </c>
      <c r="G131" s="529" t="s">
        <v>3182</v>
      </c>
      <c r="H131" s="530" t="s">
        <v>1356</v>
      </c>
      <c r="I131" s="384" t="s">
        <v>1356</v>
      </c>
      <c r="J131" s="353" t="s">
        <v>3188</v>
      </c>
      <c r="K131" s="354" t="s">
        <v>3184</v>
      </c>
      <c r="L131" s="402"/>
      <c r="M131" s="403"/>
      <c r="N131" s="402"/>
      <c r="O131" s="403"/>
      <c r="P131" s="402"/>
      <c r="Q131" s="403"/>
      <c r="R131" s="402"/>
      <c r="S131" s="403"/>
      <c r="T131" s="402"/>
      <c r="U131" s="403"/>
      <c r="V131" s="402"/>
      <c r="W131" s="403"/>
      <c r="X131" s="402"/>
      <c r="Y131" s="403"/>
      <c r="Z131" s="402"/>
      <c r="AA131" s="403"/>
      <c r="AB131" s="402"/>
      <c r="AC131" s="403"/>
      <c r="AD131" s="402"/>
      <c r="AE131" s="403"/>
      <c r="AF131" s="402"/>
      <c r="AG131" s="403"/>
      <c r="AH131" s="402"/>
      <c r="AI131" s="403"/>
      <c r="AJ131" s="402"/>
      <c r="AK131" s="403"/>
      <c r="AL131" s="402"/>
      <c r="AM131" s="403"/>
      <c r="AN131" s="402"/>
      <c r="AO131" s="403"/>
      <c r="AP131" s="402"/>
      <c r="AQ131" s="403"/>
      <c r="AR131" s="402"/>
      <c r="AS131" s="403"/>
      <c r="AT131" s="402"/>
      <c r="AU131" s="403"/>
      <c r="AV131" s="402"/>
      <c r="AW131" s="403"/>
      <c r="AX131" s="402"/>
      <c r="AY131" s="403"/>
      <c r="AZ131" s="402"/>
      <c r="BA131" s="403"/>
      <c r="BB131" s="402"/>
      <c r="BC131" s="403"/>
      <c r="BD131" s="402"/>
      <c r="BE131" s="403"/>
      <c r="BF131" s="402"/>
      <c r="BG131" s="403"/>
      <c r="BH131" s="402"/>
      <c r="BI131" s="403"/>
      <c r="BJ131" s="402"/>
      <c r="BK131" s="403"/>
      <c r="BL131" s="402"/>
      <c r="BM131" s="403"/>
      <c r="BN131" s="402"/>
      <c r="BO131" s="403"/>
      <c r="BP131" s="402"/>
      <c r="BQ131" s="403"/>
      <c r="BR131" s="402"/>
      <c r="BS131" s="403"/>
      <c r="BT131" s="402"/>
      <c r="BU131" s="403"/>
      <c r="BV131" s="337">
        <f>L131+N131+P131+R131+T131+V131+X131+Z131+AB131+AD131+AF131+AH131+AJ131+AL131+AN131+AP131+AR131+AT131+AV131+AX131+AZ131+BB131+BD131+BF131+BH131+BJ131+BL131+BN131+BP131+BR131+BT131</f>
        <v>0</v>
      </c>
      <c r="BW131" s="337">
        <f>M131+O131+Q131+S131+U131+W131+Y131+AA131+AC131+AE131+AG131+AI131+AK131+AM131+AO131+AQ131+AS131+AU131+AW131+AY131+BA131+BC131+BE131+BG131+BI131+BK131+BM131+BO131+BQ131+BS131+BU131</f>
        <v>0</v>
      </c>
    </row>
    <row r="132" spans="1:75" s="64" customFormat="1" ht="21.95" customHeight="1" x14ac:dyDescent="0.2">
      <c r="A132" s="385" t="s">
        <v>3294</v>
      </c>
      <c r="B132" s="386" t="s">
        <v>3295</v>
      </c>
      <c r="C132" s="352" t="s">
        <v>3193</v>
      </c>
      <c r="D132" s="387" t="s">
        <v>3296</v>
      </c>
      <c r="E132" s="388" t="s">
        <v>3297</v>
      </c>
      <c r="F132" s="389" t="s">
        <v>3181</v>
      </c>
      <c r="G132" s="389" t="s">
        <v>3182</v>
      </c>
      <c r="H132" s="390" t="s">
        <v>1356</v>
      </c>
      <c r="I132" s="391" t="s">
        <v>1356</v>
      </c>
      <c r="J132" s="353" t="s">
        <v>3188</v>
      </c>
      <c r="K132" s="353" t="s">
        <v>3185</v>
      </c>
      <c r="L132" s="400"/>
      <c r="M132" s="401"/>
      <c r="N132" s="400"/>
      <c r="O132" s="401"/>
      <c r="P132" s="400"/>
      <c r="Q132" s="401"/>
      <c r="R132" s="400"/>
      <c r="S132" s="401"/>
      <c r="T132" s="400"/>
      <c r="U132" s="401"/>
      <c r="V132" s="400"/>
      <c r="W132" s="401"/>
      <c r="X132" s="400"/>
      <c r="Y132" s="401"/>
      <c r="Z132" s="400"/>
      <c r="AA132" s="401"/>
      <c r="AB132" s="400"/>
      <c r="AC132" s="401"/>
      <c r="AD132" s="400"/>
      <c r="AE132" s="401"/>
      <c r="AF132" s="400"/>
      <c r="AG132" s="401"/>
      <c r="AH132" s="400"/>
      <c r="AI132" s="401"/>
      <c r="AJ132" s="400"/>
      <c r="AK132" s="401"/>
      <c r="AL132" s="400"/>
      <c r="AM132" s="401"/>
      <c r="AN132" s="400"/>
      <c r="AO132" s="401"/>
      <c r="AP132" s="400"/>
      <c r="AQ132" s="401"/>
      <c r="AR132" s="400"/>
      <c r="AS132" s="401"/>
      <c r="AT132" s="400"/>
      <c r="AU132" s="401"/>
      <c r="AV132" s="400"/>
      <c r="AW132" s="401"/>
      <c r="AX132" s="400"/>
      <c r="AY132" s="401"/>
      <c r="AZ132" s="400"/>
      <c r="BA132" s="401"/>
      <c r="BB132" s="400"/>
      <c r="BC132" s="401"/>
      <c r="BD132" s="400"/>
      <c r="BE132" s="401"/>
      <c r="BF132" s="400"/>
      <c r="BG132" s="401"/>
      <c r="BH132" s="400"/>
      <c r="BI132" s="401"/>
      <c r="BJ132" s="400"/>
      <c r="BK132" s="401"/>
      <c r="BL132" s="400"/>
      <c r="BM132" s="401"/>
      <c r="BN132" s="400"/>
      <c r="BO132" s="401"/>
      <c r="BP132" s="400"/>
      <c r="BQ132" s="401"/>
      <c r="BR132" s="400"/>
      <c r="BS132" s="401"/>
      <c r="BT132" s="400"/>
      <c r="BU132" s="401"/>
      <c r="BV132" s="337">
        <f t="shared" ref="BV132:BV135" si="53">L132+N132+P132+R132+T132+V132+X132+Z132+AB132+AD132+AF132+AH132+AJ132+AL132+AN132+AP132+AR132+AT132+AV132+AX132+AZ132+BB132+BD132+BF132+BH132+BJ132+BL132+BN132+BP132+BR132+BT132</f>
        <v>0</v>
      </c>
      <c r="BW132" s="337">
        <f t="shared" ref="BW132:BW135" si="54">M132+O132+Q132+S132+U132+W132+Y132+AA132+AC132+AE132+AG132+AI132+AK132+AM132+AO132+AQ132+AS132+AU132+AW132+AY132+BA132+BC132+BE132+BG132+BI132+BK132+BM132+BO132+BQ132+BS132+BU132</f>
        <v>0</v>
      </c>
    </row>
    <row r="133" spans="1:75" s="64" customFormat="1" ht="21.95" customHeight="1" x14ac:dyDescent="0.2">
      <c r="A133" s="385" t="s">
        <v>3294</v>
      </c>
      <c r="B133" s="386" t="s">
        <v>3295</v>
      </c>
      <c r="C133" s="392" t="s">
        <v>3193</v>
      </c>
      <c r="D133" s="387" t="s">
        <v>3296</v>
      </c>
      <c r="E133" s="388" t="s">
        <v>3297</v>
      </c>
      <c r="F133" s="389" t="s">
        <v>3181</v>
      </c>
      <c r="G133" s="389" t="s">
        <v>3182</v>
      </c>
      <c r="H133" s="390" t="s">
        <v>1356</v>
      </c>
      <c r="I133" s="391" t="s">
        <v>1356</v>
      </c>
      <c r="J133" s="353" t="s">
        <v>3188</v>
      </c>
      <c r="K133" s="355" t="s">
        <v>3186</v>
      </c>
      <c r="L133" s="400"/>
      <c r="M133" s="401"/>
      <c r="N133" s="400"/>
      <c r="O133" s="401"/>
      <c r="P133" s="400"/>
      <c r="Q133" s="401"/>
      <c r="R133" s="400"/>
      <c r="S133" s="401"/>
      <c r="T133" s="400"/>
      <c r="U133" s="401"/>
      <c r="V133" s="400"/>
      <c r="W133" s="401"/>
      <c r="X133" s="400"/>
      <c r="Y133" s="401"/>
      <c r="Z133" s="400"/>
      <c r="AA133" s="401"/>
      <c r="AB133" s="400"/>
      <c r="AC133" s="401"/>
      <c r="AD133" s="400"/>
      <c r="AE133" s="401"/>
      <c r="AF133" s="400"/>
      <c r="AG133" s="401"/>
      <c r="AH133" s="400"/>
      <c r="AI133" s="401"/>
      <c r="AJ133" s="400"/>
      <c r="AK133" s="401"/>
      <c r="AL133" s="400"/>
      <c r="AM133" s="401"/>
      <c r="AN133" s="400"/>
      <c r="AO133" s="401"/>
      <c r="AP133" s="400"/>
      <c r="AQ133" s="401"/>
      <c r="AR133" s="400"/>
      <c r="AS133" s="401"/>
      <c r="AT133" s="400"/>
      <c r="AU133" s="401"/>
      <c r="AV133" s="400"/>
      <c r="AW133" s="401"/>
      <c r="AX133" s="400"/>
      <c r="AY133" s="401"/>
      <c r="AZ133" s="400"/>
      <c r="BA133" s="401"/>
      <c r="BB133" s="400"/>
      <c r="BC133" s="401"/>
      <c r="BD133" s="400"/>
      <c r="BE133" s="401"/>
      <c r="BF133" s="400"/>
      <c r="BG133" s="401"/>
      <c r="BH133" s="400"/>
      <c r="BI133" s="401"/>
      <c r="BJ133" s="400"/>
      <c r="BK133" s="401"/>
      <c r="BL133" s="400"/>
      <c r="BM133" s="401"/>
      <c r="BN133" s="400"/>
      <c r="BO133" s="401"/>
      <c r="BP133" s="400"/>
      <c r="BQ133" s="401"/>
      <c r="BR133" s="400"/>
      <c r="BS133" s="401"/>
      <c r="BT133" s="400"/>
      <c r="BU133" s="401"/>
      <c r="BV133" s="337">
        <f t="shared" si="53"/>
        <v>0</v>
      </c>
      <c r="BW133" s="337">
        <f t="shared" si="54"/>
        <v>0</v>
      </c>
    </row>
    <row r="134" spans="1:75" s="64" customFormat="1" ht="21.95" customHeight="1" x14ac:dyDescent="0.2">
      <c r="A134" s="385" t="s">
        <v>3294</v>
      </c>
      <c r="B134" s="386" t="s">
        <v>3295</v>
      </c>
      <c r="C134" s="392" t="s">
        <v>3193</v>
      </c>
      <c r="D134" s="387" t="s">
        <v>3296</v>
      </c>
      <c r="E134" s="388" t="s">
        <v>3297</v>
      </c>
      <c r="F134" s="389" t="s">
        <v>3181</v>
      </c>
      <c r="G134" s="389" t="s">
        <v>3182</v>
      </c>
      <c r="H134" s="390" t="s">
        <v>1356</v>
      </c>
      <c r="I134" s="391" t="s">
        <v>1356</v>
      </c>
      <c r="J134" s="353" t="s">
        <v>3188</v>
      </c>
      <c r="K134" s="356" t="s">
        <v>3187</v>
      </c>
      <c r="L134" s="400"/>
      <c r="M134" s="401"/>
      <c r="N134" s="400"/>
      <c r="O134" s="401"/>
      <c r="P134" s="400"/>
      <c r="Q134" s="401"/>
      <c r="R134" s="400"/>
      <c r="S134" s="401"/>
      <c r="T134" s="400"/>
      <c r="U134" s="401"/>
      <c r="V134" s="400"/>
      <c r="W134" s="401"/>
      <c r="X134" s="400"/>
      <c r="Y134" s="401"/>
      <c r="Z134" s="400"/>
      <c r="AA134" s="401"/>
      <c r="AB134" s="400"/>
      <c r="AC134" s="401"/>
      <c r="AD134" s="400"/>
      <c r="AE134" s="401"/>
      <c r="AF134" s="400"/>
      <c r="AG134" s="401"/>
      <c r="AH134" s="400"/>
      <c r="AI134" s="401"/>
      <c r="AJ134" s="400"/>
      <c r="AK134" s="401"/>
      <c r="AL134" s="400"/>
      <c r="AM134" s="401"/>
      <c r="AN134" s="400"/>
      <c r="AO134" s="401"/>
      <c r="AP134" s="400"/>
      <c r="AQ134" s="401"/>
      <c r="AR134" s="400"/>
      <c r="AS134" s="401"/>
      <c r="AT134" s="400"/>
      <c r="AU134" s="401"/>
      <c r="AV134" s="400"/>
      <c r="AW134" s="401"/>
      <c r="AX134" s="400"/>
      <c r="AY134" s="401"/>
      <c r="AZ134" s="400"/>
      <c r="BA134" s="401"/>
      <c r="BB134" s="400"/>
      <c r="BC134" s="401"/>
      <c r="BD134" s="400"/>
      <c r="BE134" s="401"/>
      <c r="BF134" s="400"/>
      <c r="BG134" s="401"/>
      <c r="BH134" s="400"/>
      <c r="BI134" s="401"/>
      <c r="BJ134" s="400"/>
      <c r="BK134" s="401"/>
      <c r="BL134" s="400"/>
      <c r="BM134" s="401"/>
      <c r="BN134" s="400"/>
      <c r="BO134" s="401"/>
      <c r="BP134" s="400"/>
      <c r="BQ134" s="401"/>
      <c r="BR134" s="400"/>
      <c r="BS134" s="401"/>
      <c r="BT134" s="400"/>
      <c r="BU134" s="401"/>
      <c r="BV134" s="337">
        <f t="shared" si="53"/>
        <v>0</v>
      </c>
      <c r="BW134" s="337">
        <f t="shared" si="54"/>
        <v>0</v>
      </c>
    </row>
    <row r="135" spans="1:75" s="64" customFormat="1" ht="21.95" customHeight="1" thickBot="1" x14ac:dyDescent="0.25">
      <c r="A135" s="660" t="s">
        <v>3294</v>
      </c>
      <c r="B135" s="393" t="s">
        <v>3295</v>
      </c>
      <c r="C135" s="394" t="s">
        <v>3193</v>
      </c>
      <c r="D135" s="395" t="s">
        <v>3296</v>
      </c>
      <c r="E135" s="411" t="s">
        <v>3297</v>
      </c>
      <c r="F135" s="396" t="s">
        <v>3181</v>
      </c>
      <c r="G135" s="396" t="s">
        <v>3182</v>
      </c>
      <c r="H135" s="397" t="s">
        <v>1356</v>
      </c>
      <c r="I135" s="661" t="s">
        <v>1356</v>
      </c>
      <c r="J135" s="353" t="s">
        <v>3188</v>
      </c>
      <c r="K135" s="357" t="s">
        <v>60</v>
      </c>
      <c r="L135" s="402"/>
      <c r="M135" s="403"/>
      <c r="N135" s="402"/>
      <c r="O135" s="403"/>
      <c r="P135" s="402"/>
      <c r="Q135" s="403"/>
      <c r="R135" s="402"/>
      <c r="S135" s="403"/>
      <c r="T135" s="402"/>
      <c r="U135" s="403"/>
      <c r="V135" s="402"/>
      <c r="W135" s="403"/>
      <c r="X135" s="402"/>
      <c r="Y135" s="403"/>
      <c r="Z135" s="402"/>
      <c r="AA135" s="403"/>
      <c r="AB135" s="402"/>
      <c r="AC135" s="403"/>
      <c r="AD135" s="402"/>
      <c r="AE135" s="403"/>
      <c r="AF135" s="402"/>
      <c r="AG135" s="403"/>
      <c r="AH135" s="402"/>
      <c r="AI135" s="403"/>
      <c r="AJ135" s="402"/>
      <c r="AK135" s="403"/>
      <c r="AL135" s="402"/>
      <c r="AM135" s="403"/>
      <c r="AN135" s="402"/>
      <c r="AO135" s="403"/>
      <c r="AP135" s="402"/>
      <c r="AQ135" s="403"/>
      <c r="AR135" s="402"/>
      <c r="AS135" s="403"/>
      <c r="AT135" s="402"/>
      <c r="AU135" s="403"/>
      <c r="AV135" s="402"/>
      <c r="AW135" s="403"/>
      <c r="AX135" s="402"/>
      <c r="AY135" s="403"/>
      <c r="AZ135" s="402"/>
      <c r="BA135" s="403"/>
      <c r="BB135" s="402"/>
      <c r="BC135" s="403"/>
      <c r="BD135" s="402"/>
      <c r="BE135" s="403"/>
      <c r="BF135" s="402"/>
      <c r="BG135" s="403"/>
      <c r="BH135" s="402"/>
      <c r="BI135" s="403"/>
      <c r="BJ135" s="402"/>
      <c r="BK135" s="403"/>
      <c r="BL135" s="402"/>
      <c r="BM135" s="403"/>
      <c r="BN135" s="402"/>
      <c r="BO135" s="403"/>
      <c r="BP135" s="402"/>
      <c r="BQ135" s="403"/>
      <c r="BR135" s="402"/>
      <c r="BS135" s="403"/>
      <c r="BT135" s="402"/>
      <c r="BU135" s="403"/>
      <c r="BV135" s="337">
        <f t="shared" si="53"/>
        <v>0</v>
      </c>
      <c r="BW135" s="337">
        <f t="shared" si="54"/>
        <v>0</v>
      </c>
    </row>
    <row r="136" spans="1:75" s="64" customFormat="1" ht="21.95" customHeight="1" x14ac:dyDescent="0.25">
      <c r="A136" s="425" t="s">
        <v>3298</v>
      </c>
      <c r="B136" s="526" t="s">
        <v>3299</v>
      </c>
      <c r="C136" s="527">
        <v>1</v>
      </c>
      <c r="D136" s="528" t="s">
        <v>3300</v>
      </c>
      <c r="E136" s="426" t="s">
        <v>3301</v>
      </c>
      <c r="F136" s="529" t="s">
        <v>3181</v>
      </c>
      <c r="G136" s="529" t="s">
        <v>3182</v>
      </c>
      <c r="H136" s="530" t="s">
        <v>1357</v>
      </c>
      <c r="I136" s="384" t="s">
        <v>1357</v>
      </c>
      <c r="J136" s="353" t="s">
        <v>3183</v>
      </c>
      <c r="K136" s="354" t="s">
        <v>3184</v>
      </c>
      <c r="L136" s="402"/>
      <c r="M136" s="403"/>
      <c r="N136" s="402"/>
      <c r="O136" s="403"/>
      <c r="P136" s="402"/>
      <c r="Q136" s="403"/>
      <c r="R136" s="402"/>
      <c r="S136" s="403"/>
      <c r="T136" s="402"/>
      <c r="U136" s="403"/>
      <c r="V136" s="402"/>
      <c r="W136" s="403"/>
      <c r="X136" s="402"/>
      <c r="Y136" s="403"/>
      <c r="Z136" s="402"/>
      <c r="AA136" s="403"/>
      <c r="AB136" s="402"/>
      <c r="AC136" s="403"/>
      <c r="AD136" s="402"/>
      <c r="AE136" s="403"/>
      <c r="AF136" s="402"/>
      <c r="AG136" s="403"/>
      <c r="AH136" s="402"/>
      <c r="AI136" s="403"/>
      <c r="AJ136" s="402"/>
      <c r="AK136" s="403"/>
      <c r="AL136" s="402"/>
      <c r="AM136" s="403"/>
      <c r="AN136" s="402"/>
      <c r="AO136" s="403"/>
      <c r="AP136" s="402"/>
      <c r="AQ136" s="403"/>
      <c r="AR136" s="402"/>
      <c r="AS136" s="403"/>
      <c r="AT136" s="402"/>
      <c r="AU136" s="403"/>
      <c r="AV136" s="402"/>
      <c r="AW136" s="403"/>
      <c r="AX136" s="402"/>
      <c r="AY136" s="403"/>
      <c r="AZ136" s="402"/>
      <c r="BA136" s="403"/>
      <c r="BB136" s="402"/>
      <c r="BC136" s="403"/>
      <c r="BD136" s="402"/>
      <c r="BE136" s="403"/>
      <c r="BF136" s="402"/>
      <c r="BG136" s="403"/>
      <c r="BH136" s="402"/>
      <c r="BI136" s="403"/>
      <c r="BJ136" s="402"/>
      <c r="BK136" s="403"/>
      <c r="BL136" s="402"/>
      <c r="BM136" s="403"/>
      <c r="BN136" s="402"/>
      <c r="BO136" s="403"/>
      <c r="BP136" s="402"/>
      <c r="BQ136" s="403"/>
      <c r="BR136" s="402"/>
      <c r="BS136" s="403"/>
      <c r="BT136" s="402"/>
      <c r="BU136" s="403"/>
      <c r="BV136" s="337">
        <f>L136+N136+P136+R136+T136+V136+X136+Z136+AB136+AD136+AF136+AH136+AJ136+AL136+AN136+AP136+AR136+AT136+AV136+AX136+AZ136+BB136+BD136+BF136+BH136+BJ136+BL136+BN136+BP136+BR136+BT136</f>
        <v>0</v>
      </c>
      <c r="BW136" s="337">
        <f>M136+O136+Q136+S136+U136+W136+Y136+AA136+AC136+AE136+AG136+AI136+AK136+AM136+AO136+AQ136+AS136+AU136+AW136+AY136+BA136+BC136+BE136+BG136+BI136+BK136+BM136+BO136+BQ136+BS136+BU136</f>
        <v>0</v>
      </c>
    </row>
    <row r="137" spans="1:75" s="64" customFormat="1" ht="21.95" customHeight="1" x14ac:dyDescent="0.2">
      <c r="A137" s="385" t="s">
        <v>3298</v>
      </c>
      <c r="B137" s="386" t="s">
        <v>3299</v>
      </c>
      <c r="C137" s="352" t="s">
        <v>3191</v>
      </c>
      <c r="D137" s="387" t="s">
        <v>3300</v>
      </c>
      <c r="E137" s="388" t="s">
        <v>3301</v>
      </c>
      <c r="F137" s="389" t="s">
        <v>3181</v>
      </c>
      <c r="G137" s="389" t="s">
        <v>3182</v>
      </c>
      <c r="H137" s="390" t="s">
        <v>1357</v>
      </c>
      <c r="I137" s="391" t="s">
        <v>1357</v>
      </c>
      <c r="J137" s="353" t="s">
        <v>3183</v>
      </c>
      <c r="K137" s="353" t="s">
        <v>3185</v>
      </c>
      <c r="L137" s="400"/>
      <c r="M137" s="401"/>
      <c r="N137" s="400"/>
      <c r="O137" s="401"/>
      <c r="P137" s="400"/>
      <c r="Q137" s="401"/>
      <c r="R137" s="400"/>
      <c r="S137" s="401"/>
      <c r="T137" s="400"/>
      <c r="U137" s="401"/>
      <c r="V137" s="400"/>
      <c r="W137" s="401"/>
      <c r="X137" s="400"/>
      <c r="Y137" s="401"/>
      <c r="Z137" s="400"/>
      <c r="AA137" s="401"/>
      <c r="AB137" s="400"/>
      <c r="AC137" s="401"/>
      <c r="AD137" s="400"/>
      <c r="AE137" s="401"/>
      <c r="AF137" s="400"/>
      <c r="AG137" s="401"/>
      <c r="AH137" s="400"/>
      <c r="AI137" s="401"/>
      <c r="AJ137" s="400"/>
      <c r="AK137" s="401"/>
      <c r="AL137" s="400"/>
      <c r="AM137" s="401"/>
      <c r="AN137" s="400"/>
      <c r="AO137" s="401"/>
      <c r="AP137" s="400"/>
      <c r="AQ137" s="401"/>
      <c r="AR137" s="400"/>
      <c r="AS137" s="401"/>
      <c r="AT137" s="400"/>
      <c r="AU137" s="401"/>
      <c r="AV137" s="400"/>
      <c r="AW137" s="401"/>
      <c r="AX137" s="400"/>
      <c r="AY137" s="401"/>
      <c r="AZ137" s="400"/>
      <c r="BA137" s="401"/>
      <c r="BB137" s="400"/>
      <c r="BC137" s="401"/>
      <c r="BD137" s="400"/>
      <c r="BE137" s="401"/>
      <c r="BF137" s="400"/>
      <c r="BG137" s="401"/>
      <c r="BH137" s="400"/>
      <c r="BI137" s="401"/>
      <c r="BJ137" s="400"/>
      <c r="BK137" s="401"/>
      <c r="BL137" s="400"/>
      <c r="BM137" s="401"/>
      <c r="BN137" s="400"/>
      <c r="BO137" s="401"/>
      <c r="BP137" s="400"/>
      <c r="BQ137" s="401"/>
      <c r="BR137" s="400"/>
      <c r="BS137" s="401"/>
      <c r="BT137" s="400"/>
      <c r="BU137" s="401"/>
      <c r="BV137" s="337">
        <f t="shared" ref="BV137:BV140" si="55">L137+N137+P137+R137+T137+V137+X137+Z137+AB137+AD137+AF137+AH137+AJ137+AL137+AN137+AP137+AR137+AT137+AV137+AX137+AZ137+BB137+BD137+BF137+BH137+BJ137+BL137+BN137+BP137+BR137+BT137</f>
        <v>0</v>
      </c>
      <c r="BW137" s="337">
        <f t="shared" ref="BW137:BW140" si="56">M137+O137+Q137+S137+U137+W137+Y137+AA137+AC137+AE137+AG137+AI137+AK137+AM137+AO137+AQ137+AS137+AU137+AW137+AY137+BA137+BC137+BE137+BG137+BI137+BK137+BM137+BO137+BQ137+BS137+BU137</f>
        <v>0</v>
      </c>
    </row>
    <row r="138" spans="1:75" s="64" customFormat="1" ht="21.95" customHeight="1" x14ac:dyDescent="0.2">
      <c r="A138" s="385" t="s">
        <v>3298</v>
      </c>
      <c r="B138" s="386" t="s">
        <v>3299</v>
      </c>
      <c r="C138" s="392" t="s">
        <v>3191</v>
      </c>
      <c r="D138" s="387" t="s">
        <v>3300</v>
      </c>
      <c r="E138" s="388" t="s">
        <v>3301</v>
      </c>
      <c r="F138" s="389" t="s">
        <v>3181</v>
      </c>
      <c r="G138" s="389" t="s">
        <v>3182</v>
      </c>
      <c r="H138" s="390" t="s">
        <v>1357</v>
      </c>
      <c r="I138" s="391" t="s">
        <v>1357</v>
      </c>
      <c r="J138" s="353" t="s">
        <v>3183</v>
      </c>
      <c r="K138" s="355" t="s">
        <v>3186</v>
      </c>
      <c r="L138" s="400"/>
      <c r="M138" s="401"/>
      <c r="N138" s="400"/>
      <c r="O138" s="401"/>
      <c r="P138" s="400"/>
      <c r="Q138" s="401"/>
      <c r="R138" s="400"/>
      <c r="S138" s="401"/>
      <c r="T138" s="400"/>
      <c r="U138" s="401"/>
      <c r="V138" s="400"/>
      <c r="W138" s="401"/>
      <c r="X138" s="400"/>
      <c r="Y138" s="401"/>
      <c r="Z138" s="400"/>
      <c r="AA138" s="401"/>
      <c r="AB138" s="400"/>
      <c r="AC138" s="401"/>
      <c r="AD138" s="400"/>
      <c r="AE138" s="401"/>
      <c r="AF138" s="400"/>
      <c r="AG138" s="401"/>
      <c r="AH138" s="400"/>
      <c r="AI138" s="401"/>
      <c r="AJ138" s="400"/>
      <c r="AK138" s="401"/>
      <c r="AL138" s="400"/>
      <c r="AM138" s="401"/>
      <c r="AN138" s="400"/>
      <c r="AO138" s="401"/>
      <c r="AP138" s="400"/>
      <c r="AQ138" s="401"/>
      <c r="AR138" s="400"/>
      <c r="AS138" s="401"/>
      <c r="AT138" s="400"/>
      <c r="AU138" s="401"/>
      <c r="AV138" s="400"/>
      <c r="AW138" s="401"/>
      <c r="AX138" s="400"/>
      <c r="AY138" s="401"/>
      <c r="AZ138" s="400"/>
      <c r="BA138" s="401"/>
      <c r="BB138" s="400"/>
      <c r="BC138" s="401"/>
      <c r="BD138" s="400"/>
      <c r="BE138" s="401"/>
      <c r="BF138" s="400"/>
      <c r="BG138" s="401"/>
      <c r="BH138" s="400"/>
      <c r="BI138" s="401"/>
      <c r="BJ138" s="400"/>
      <c r="BK138" s="401"/>
      <c r="BL138" s="400"/>
      <c r="BM138" s="401"/>
      <c r="BN138" s="400"/>
      <c r="BO138" s="401"/>
      <c r="BP138" s="400"/>
      <c r="BQ138" s="401"/>
      <c r="BR138" s="400"/>
      <c r="BS138" s="401"/>
      <c r="BT138" s="400"/>
      <c r="BU138" s="401"/>
      <c r="BV138" s="337">
        <f t="shared" si="55"/>
        <v>0</v>
      </c>
      <c r="BW138" s="337">
        <f t="shared" si="56"/>
        <v>0</v>
      </c>
    </row>
    <row r="139" spans="1:75" s="64" customFormat="1" ht="21.95" customHeight="1" x14ac:dyDescent="0.2">
      <c r="A139" s="385" t="s">
        <v>3298</v>
      </c>
      <c r="B139" s="386" t="s">
        <v>3299</v>
      </c>
      <c r="C139" s="392" t="s">
        <v>3191</v>
      </c>
      <c r="D139" s="387" t="s">
        <v>3300</v>
      </c>
      <c r="E139" s="388" t="s">
        <v>3301</v>
      </c>
      <c r="F139" s="389" t="s">
        <v>3181</v>
      </c>
      <c r="G139" s="389" t="s">
        <v>3182</v>
      </c>
      <c r="H139" s="390" t="s">
        <v>1357</v>
      </c>
      <c r="I139" s="391" t="s">
        <v>1357</v>
      </c>
      <c r="J139" s="353" t="s">
        <v>3183</v>
      </c>
      <c r="K139" s="356" t="s">
        <v>3187</v>
      </c>
      <c r="L139" s="400"/>
      <c r="M139" s="401"/>
      <c r="N139" s="400"/>
      <c r="O139" s="401"/>
      <c r="P139" s="400"/>
      <c r="Q139" s="401"/>
      <c r="R139" s="400"/>
      <c r="S139" s="401"/>
      <c r="T139" s="400"/>
      <c r="U139" s="401"/>
      <c r="V139" s="400"/>
      <c r="W139" s="401"/>
      <c r="X139" s="400"/>
      <c r="Y139" s="401"/>
      <c r="Z139" s="400"/>
      <c r="AA139" s="401"/>
      <c r="AB139" s="400"/>
      <c r="AC139" s="401"/>
      <c r="AD139" s="400"/>
      <c r="AE139" s="401"/>
      <c r="AF139" s="400"/>
      <c r="AG139" s="401"/>
      <c r="AH139" s="400"/>
      <c r="AI139" s="401"/>
      <c r="AJ139" s="400"/>
      <c r="AK139" s="401"/>
      <c r="AL139" s="400"/>
      <c r="AM139" s="401"/>
      <c r="AN139" s="400"/>
      <c r="AO139" s="401"/>
      <c r="AP139" s="400"/>
      <c r="AQ139" s="401"/>
      <c r="AR139" s="400"/>
      <c r="AS139" s="401"/>
      <c r="AT139" s="400"/>
      <c r="AU139" s="401"/>
      <c r="AV139" s="400"/>
      <c r="AW139" s="401"/>
      <c r="AX139" s="400"/>
      <c r="AY139" s="401"/>
      <c r="AZ139" s="400"/>
      <c r="BA139" s="401"/>
      <c r="BB139" s="400"/>
      <c r="BC139" s="401"/>
      <c r="BD139" s="400"/>
      <c r="BE139" s="401"/>
      <c r="BF139" s="400"/>
      <c r="BG139" s="401"/>
      <c r="BH139" s="400"/>
      <c r="BI139" s="401"/>
      <c r="BJ139" s="400"/>
      <c r="BK139" s="401"/>
      <c r="BL139" s="400"/>
      <c r="BM139" s="401"/>
      <c r="BN139" s="400"/>
      <c r="BO139" s="401"/>
      <c r="BP139" s="400"/>
      <c r="BQ139" s="401"/>
      <c r="BR139" s="400"/>
      <c r="BS139" s="401"/>
      <c r="BT139" s="400"/>
      <c r="BU139" s="401"/>
      <c r="BV139" s="337">
        <f t="shared" si="55"/>
        <v>0</v>
      </c>
      <c r="BW139" s="337">
        <f t="shared" si="56"/>
        <v>0</v>
      </c>
    </row>
    <row r="140" spans="1:75" s="64" customFormat="1" ht="21.95" customHeight="1" thickBot="1" x14ac:dyDescent="0.25">
      <c r="A140" s="660" t="s">
        <v>3298</v>
      </c>
      <c r="B140" s="393" t="s">
        <v>3299</v>
      </c>
      <c r="C140" s="394" t="s">
        <v>3191</v>
      </c>
      <c r="D140" s="395" t="s">
        <v>3300</v>
      </c>
      <c r="E140" s="411" t="s">
        <v>3301</v>
      </c>
      <c r="F140" s="396" t="s">
        <v>3181</v>
      </c>
      <c r="G140" s="396" t="s">
        <v>3182</v>
      </c>
      <c r="H140" s="397" t="s">
        <v>1357</v>
      </c>
      <c r="I140" s="661" t="s">
        <v>1357</v>
      </c>
      <c r="J140" s="353" t="s">
        <v>3183</v>
      </c>
      <c r="K140" s="357" t="s">
        <v>60</v>
      </c>
      <c r="L140" s="402"/>
      <c r="M140" s="403"/>
      <c r="N140" s="402"/>
      <c r="O140" s="403"/>
      <c r="P140" s="402"/>
      <c r="Q140" s="403"/>
      <c r="R140" s="402"/>
      <c r="S140" s="403"/>
      <c r="T140" s="402"/>
      <c r="U140" s="403"/>
      <c r="V140" s="402"/>
      <c r="W140" s="403"/>
      <c r="X140" s="402"/>
      <c r="Y140" s="403"/>
      <c r="Z140" s="402"/>
      <c r="AA140" s="403"/>
      <c r="AB140" s="402"/>
      <c r="AC140" s="403"/>
      <c r="AD140" s="402"/>
      <c r="AE140" s="403"/>
      <c r="AF140" s="402"/>
      <c r="AG140" s="403"/>
      <c r="AH140" s="402"/>
      <c r="AI140" s="403"/>
      <c r="AJ140" s="402"/>
      <c r="AK140" s="403"/>
      <c r="AL140" s="402"/>
      <c r="AM140" s="403"/>
      <c r="AN140" s="402"/>
      <c r="AO140" s="403"/>
      <c r="AP140" s="402"/>
      <c r="AQ140" s="403"/>
      <c r="AR140" s="402"/>
      <c r="AS140" s="403"/>
      <c r="AT140" s="402"/>
      <c r="AU140" s="403"/>
      <c r="AV140" s="402"/>
      <c r="AW140" s="403"/>
      <c r="AX140" s="402"/>
      <c r="AY140" s="403"/>
      <c r="AZ140" s="402"/>
      <c r="BA140" s="403"/>
      <c r="BB140" s="402"/>
      <c r="BC140" s="403"/>
      <c r="BD140" s="402"/>
      <c r="BE140" s="403"/>
      <c r="BF140" s="402"/>
      <c r="BG140" s="403"/>
      <c r="BH140" s="402"/>
      <c r="BI140" s="403"/>
      <c r="BJ140" s="402"/>
      <c r="BK140" s="403"/>
      <c r="BL140" s="402"/>
      <c r="BM140" s="403"/>
      <c r="BN140" s="402"/>
      <c r="BO140" s="403"/>
      <c r="BP140" s="402"/>
      <c r="BQ140" s="403"/>
      <c r="BR140" s="402"/>
      <c r="BS140" s="403"/>
      <c r="BT140" s="402"/>
      <c r="BU140" s="403"/>
      <c r="BV140" s="337">
        <f t="shared" si="55"/>
        <v>0</v>
      </c>
      <c r="BW140" s="337">
        <f t="shared" si="56"/>
        <v>0</v>
      </c>
    </row>
    <row r="141" spans="1:75" s="64" customFormat="1" ht="21.95" customHeight="1" x14ac:dyDescent="0.25">
      <c r="A141" s="425" t="s">
        <v>3302</v>
      </c>
      <c r="B141" s="526" t="s">
        <v>3303</v>
      </c>
      <c r="C141" s="527">
        <v>1</v>
      </c>
      <c r="D141" s="528" t="s">
        <v>3304</v>
      </c>
      <c r="E141" s="426" t="s">
        <v>3305</v>
      </c>
      <c r="F141" s="529" t="s">
        <v>3181</v>
      </c>
      <c r="G141" s="529" t="s">
        <v>3182</v>
      </c>
      <c r="H141" s="530" t="s">
        <v>1358</v>
      </c>
      <c r="I141" s="384" t="s">
        <v>1358</v>
      </c>
      <c r="J141" s="353" t="s">
        <v>3183</v>
      </c>
      <c r="K141" s="354" t="s">
        <v>3184</v>
      </c>
      <c r="L141" s="402"/>
      <c r="M141" s="403"/>
      <c r="N141" s="402"/>
      <c r="O141" s="403"/>
      <c r="P141" s="402"/>
      <c r="Q141" s="403"/>
      <c r="R141" s="402"/>
      <c r="S141" s="403"/>
      <c r="T141" s="402"/>
      <c r="U141" s="403"/>
      <c r="V141" s="402"/>
      <c r="W141" s="403"/>
      <c r="X141" s="402"/>
      <c r="Y141" s="403"/>
      <c r="Z141" s="402"/>
      <c r="AA141" s="403"/>
      <c r="AB141" s="402"/>
      <c r="AC141" s="403"/>
      <c r="AD141" s="402"/>
      <c r="AE141" s="403"/>
      <c r="AF141" s="402"/>
      <c r="AG141" s="403"/>
      <c r="AH141" s="402"/>
      <c r="AI141" s="403"/>
      <c r="AJ141" s="402"/>
      <c r="AK141" s="403"/>
      <c r="AL141" s="402"/>
      <c r="AM141" s="403"/>
      <c r="AN141" s="402"/>
      <c r="AO141" s="403"/>
      <c r="AP141" s="402"/>
      <c r="AQ141" s="403"/>
      <c r="AR141" s="402"/>
      <c r="AS141" s="403"/>
      <c r="AT141" s="402"/>
      <c r="AU141" s="403"/>
      <c r="AV141" s="402"/>
      <c r="AW141" s="403"/>
      <c r="AX141" s="402"/>
      <c r="AY141" s="403"/>
      <c r="AZ141" s="402"/>
      <c r="BA141" s="403"/>
      <c r="BB141" s="402"/>
      <c r="BC141" s="403"/>
      <c r="BD141" s="402"/>
      <c r="BE141" s="403"/>
      <c r="BF141" s="402"/>
      <c r="BG141" s="403"/>
      <c r="BH141" s="402"/>
      <c r="BI141" s="403"/>
      <c r="BJ141" s="402"/>
      <c r="BK141" s="403"/>
      <c r="BL141" s="402"/>
      <c r="BM141" s="403"/>
      <c r="BN141" s="402"/>
      <c r="BO141" s="403"/>
      <c r="BP141" s="402"/>
      <c r="BQ141" s="403"/>
      <c r="BR141" s="402"/>
      <c r="BS141" s="403"/>
      <c r="BT141" s="402"/>
      <c r="BU141" s="403"/>
      <c r="BV141" s="337">
        <f>L141+N141+P141+R141+T141+V141+X141+Z141+AB141+AD141+AF141+AH141+AJ141+AL141+AN141+AP141+AR141+AT141+AV141+AX141+AZ141+BB141+BD141+BF141+BH141+BJ141+BL141+BN141+BP141+BR141+BT141</f>
        <v>0</v>
      </c>
      <c r="BW141" s="337">
        <f>M141+O141+Q141+S141+U141+W141+Y141+AA141+AC141+AE141+AG141+AI141+AK141+AM141+AO141+AQ141+AS141+AU141+AW141+AY141+BA141+BC141+BE141+BG141+BI141+BK141+BM141+BO141+BQ141+BS141+BU141</f>
        <v>0</v>
      </c>
    </row>
    <row r="142" spans="1:75" s="64" customFormat="1" ht="21.95" customHeight="1" x14ac:dyDescent="0.2">
      <c r="A142" s="385" t="s">
        <v>3302</v>
      </c>
      <c r="B142" s="386" t="s">
        <v>3303</v>
      </c>
      <c r="C142" s="352" t="s">
        <v>3191</v>
      </c>
      <c r="D142" s="387" t="s">
        <v>3304</v>
      </c>
      <c r="E142" s="388" t="s">
        <v>3305</v>
      </c>
      <c r="F142" s="389" t="s">
        <v>3181</v>
      </c>
      <c r="G142" s="389" t="s">
        <v>3182</v>
      </c>
      <c r="H142" s="390" t="s">
        <v>1358</v>
      </c>
      <c r="I142" s="391" t="s">
        <v>1358</v>
      </c>
      <c r="J142" s="353" t="s">
        <v>3183</v>
      </c>
      <c r="K142" s="353" t="s">
        <v>3185</v>
      </c>
      <c r="L142" s="400"/>
      <c r="M142" s="401"/>
      <c r="N142" s="400"/>
      <c r="O142" s="401"/>
      <c r="P142" s="400"/>
      <c r="Q142" s="401"/>
      <c r="R142" s="400"/>
      <c r="S142" s="401"/>
      <c r="T142" s="400"/>
      <c r="U142" s="401"/>
      <c r="V142" s="400"/>
      <c r="W142" s="401"/>
      <c r="X142" s="400"/>
      <c r="Y142" s="401"/>
      <c r="Z142" s="400"/>
      <c r="AA142" s="401"/>
      <c r="AB142" s="400"/>
      <c r="AC142" s="401"/>
      <c r="AD142" s="400"/>
      <c r="AE142" s="401"/>
      <c r="AF142" s="400"/>
      <c r="AG142" s="401"/>
      <c r="AH142" s="400"/>
      <c r="AI142" s="401"/>
      <c r="AJ142" s="400"/>
      <c r="AK142" s="401"/>
      <c r="AL142" s="400"/>
      <c r="AM142" s="401"/>
      <c r="AN142" s="400"/>
      <c r="AO142" s="401"/>
      <c r="AP142" s="400"/>
      <c r="AQ142" s="401"/>
      <c r="AR142" s="400"/>
      <c r="AS142" s="401"/>
      <c r="AT142" s="400"/>
      <c r="AU142" s="401"/>
      <c r="AV142" s="400"/>
      <c r="AW142" s="401"/>
      <c r="AX142" s="400"/>
      <c r="AY142" s="401"/>
      <c r="AZ142" s="400"/>
      <c r="BA142" s="401"/>
      <c r="BB142" s="400"/>
      <c r="BC142" s="401"/>
      <c r="BD142" s="400"/>
      <c r="BE142" s="401"/>
      <c r="BF142" s="400"/>
      <c r="BG142" s="401"/>
      <c r="BH142" s="400"/>
      <c r="BI142" s="401"/>
      <c r="BJ142" s="400"/>
      <c r="BK142" s="401"/>
      <c r="BL142" s="400"/>
      <c r="BM142" s="401"/>
      <c r="BN142" s="400"/>
      <c r="BO142" s="401"/>
      <c r="BP142" s="400"/>
      <c r="BQ142" s="401"/>
      <c r="BR142" s="400"/>
      <c r="BS142" s="401"/>
      <c r="BT142" s="400"/>
      <c r="BU142" s="401"/>
      <c r="BV142" s="337">
        <f t="shared" ref="BV142:BV145" si="57">L142+N142+P142+R142+T142+V142+X142+Z142+AB142+AD142+AF142+AH142+AJ142+AL142+AN142+AP142+AR142+AT142+AV142+AX142+AZ142+BB142+BD142+BF142+BH142+BJ142+BL142+BN142+BP142+BR142+BT142</f>
        <v>0</v>
      </c>
      <c r="BW142" s="337">
        <f t="shared" ref="BW142:BW145" si="58">M142+O142+Q142+S142+U142+W142+Y142+AA142+AC142+AE142+AG142+AI142+AK142+AM142+AO142+AQ142+AS142+AU142+AW142+AY142+BA142+BC142+BE142+BG142+BI142+BK142+BM142+BO142+BQ142+BS142+BU142</f>
        <v>0</v>
      </c>
    </row>
    <row r="143" spans="1:75" s="64" customFormat="1" ht="21.95" customHeight="1" x14ac:dyDescent="0.2">
      <c r="A143" s="385" t="s">
        <v>3302</v>
      </c>
      <c r="B143" s="386" t="s">
        <v>3303</v>
      </c>
      <c r="C143" s="392" t="s">
        <v>3191</v>
      </c>
      <c r="D143" s="387" t="s">
        <v>3304</v>
      </c>
      <c r="E143" s="388" t="s">
        <v>3305</v>
      </c>
      <c r="F143" s="389" t="s">
        <v>3181</v>
      </c>
      <c r="G143" s="389" t="s">
        <v>3182</v>
      </c>
      <c r="H143" s="390" t="s">
        <v>1358</v>
      </c>
      <c r="I143" s="391" t="s">
        <v>1358</v>
      </c>
      <c r="J143" s="353" t="s">
        <v>3183</v>
      </c>
      <c r="K143" s="355" t="s">
        <v>3186</v>
      </c>
      <c r="L143" s="400"/>
      <c r="M143" s="401"/>
      <c r="N143" s="400"/>
      <c r="O143" s="401"/>
      <c r="P143" s="400"/>
      <c r="Q143" s="401"/>
      <c r="R143" s="400"/>
      <c r="S143" s="401"/>
      <c r="T143" s="400"/>
      <c r="U143" s="401"/>
      <c r="V143" s="400"/>
      <c r="W143" s="401"/>
      <c r="X143" s="400"/>
      <c r="Y143" s="401"/>
      <c r="Z143" s="400"/>
      <c r="AA143" s="401"/>
      <c r="AB143" s="400"/>
      <c r="AC143" s="401"/>
      <c r="AD143" s="400"/>
      <c r="AE143" s="401"/>
      <c r="AF143" s="400"/>
      <c r="AG143" s="401"/>
      <c r="AH143" s="400"/>
      <c r="AI143" s="401"/>
      <c r="AJ143" s="400"/>
      <c r="AK143" s="401"/>
      <c r="AL143" s="400"/>
      <c r="AM143" s="401"/>
      <c r="AN143" s="400"/>
      <c r="AO143" s="401"/>
      <c r="AP143" s="400"/>
      <c r="AQ143" s="401"/>
      <c r="AR143" s="400"/>
      <c r="AS143" s="401"/>
      <c r="AT143" s="400"/>
      <c r="AU143" s="401"/>
      <c r="AV143" s="400"/>
      <c r="AW143" s="401"/>
      <c r="AX143" s="400"/>
      <c r="AY143" s="401"/>
      <c r="AZ143" s="400"/>
      <c r="BA143" s="401"/>
      <c r="BB143" s="400"/>
      <c r="BC143" s="401"/>
      <c r="BD143" s="400"/>
      <c r="BE143" s="401"/>
      <c r="BF143" s="400"/>
      <c r="BG143" s="401"/>
      <c r="BH143" s="400"/>
      <c r="BI143" s="401"/>
      <c r="BJ143" s="400"/>
      <c r="BK143" s="401"/>
      <c r="BL143" s="400"/>
      <c r="BM143" s="401"/>
      <c r="BN143" s="400"/>
      <c r="BO143" s="401"/>
      <c r="BP143" s="400"/>
      <c r="BQ143" s="401"/>
      <c r="BR143" s="400"/>
      <c r="BS143" s="401"/>
      <c r="BT143" s="400"/>
      <c r="BU143" s="401"/>
      <c r="BV143" s="337">
        <f t="shared" si="57"/>
        <v>0</v>
      </c>
      <c r="BW143" s="337">
        <f t="shared" si="58"/>
        <v>0</v>
      </c>
    </row>
    <row r="144" spans="1:75" s="64" customFormat="1" ht="21.95" customHeight="1" x14ac:dyDescent="0.2">
      <c r="A144" s="385" t="s">
        <v>3302</v>
      </c>
      <c r="B144" s="386" t="s">
        <v>3303</v>
      </c>
      <c r="C144" s="392" t="s">
        <v>3191</v>
      </c>
      <c r="D144" s="387" t="s">
        <v>3304</v>
      </c>
      <c r="E144" s="388" t="s">
        <v>3305</v>
      </c>
      <c r="F144" s="389" t="s">
        <v>3181</v>
      </c>
      <c r="G144" s="389" t="s">
        <v>3182</v>
      </c>
      <c r="H144" s="390" t="s">
        <v>1358</v>
      </c>
      <c r="I144" s="391" t="s">
        <v>1358</v>
      </c>
      <c r="J144" s="353" t="s">
        <v>3183</v>
      </c>
      <c r="K144" s="356" t="s">
        <v>3187</v>
      </c>
      <c r="L144" s="400"/>
      <c r="M144" s="401"/>
      <c r="N144" s="400"/>
      <c r="O144" s="401"/>
      <c r="P144" s="400"/>
      <c r="Q144" s="401"/>
      <c r="R144" s="400"/>
      <c r="S144" s="401"/>
      <c r="T144" s="400"/>
      <c r="U144" s="401"/>
      <c r="V144" s="400"/>
      <c r="W144" s="401"/>
      <c r="X144" s="400"/>
      <c r="Y144" s="401"/>
      <c r="Z144" s="400"/>
      <c r="AA144" s="401"/>
      <c r="AB144" s="400"/>
      <c r="AC144" s="401"/>
      <c r="AD144" s="400"/>
      <c r="AE144" s="401"/>
      <c r="AF144" s="400"/>
      <c r="AG144" s="401"/>
      <c r="AH144" s="400"/>
      <c r="AI144" s="401"/>
      <c r="AJ144" s="400"/>
      <c r="AK144" s="401"/>
      <c r="AL144" s="400"/>
      <c r="AM144" s="401"/>
      <c r="AN144" s="400"/>
      <c r="AO144" s="401"/>
      <c r="AP144" s="400"/>
      <c r="AQ144" s="401"/>
      <c r="AR144" s="400"/>
      <c r="AS144" s="401"/>
      <c r="AT144" s="400"/>
      <c r="AU144" s="401"/>
      <c r="AV144" s="400"/>
      <c r="AW144" s="401"/>
      <c r="AX144" s="400"/>
      <c r="AY144" s="401"/>
      <c r="AZ144" s="400"/>
      <c r="BA144" s="401"/>
      <c r="BB144" s="400"/>
      <c r="BC144" s="401"/>
      <c r="BD144" s="400"/>
      <c r="BE144" s="401"/>
      <c r="BF144" s="400"/>
      <c r="BG144" s="401"/>
      <c r="BH144" s="400"/>
      <c r="BI144" s="401"/>
      <c r="BJ144" s="400"/>
      <c r="BK144" s="401"/>
      <c r="BL144" s="400"/>
      <c r="BM144" s="401"/>
      <c r="BN144" s="400"/>
      <c r="BO144" s="401"/>
      <c r="BP144" s="400"/>
      <c r="BQ144" s="401"/>
      <c r="BR144" s="400"/>
      <c r="BS144" s="401"/>
      <c r="BT144" s="400"/>
      <c r="BU144" s="401"/>
      <c r="BV144" s="337">
        <f t="shared" si="57"/>
        <v>0</v>
      </c>
      <c r="BW144" s="337">
        <f t="shared" si="58"/>
        <v>0</v>
      </c>
    </row>
    <row r="145" spans="1:75" s="64" customFormat="1" ht="21.95" customHeight="1" thickBot="1" x14ac:dyDescent="0.25">
      <c r="A145" s="660" t="s">
        <v>3302</v>
      </c>
      <c r="B145" s="393" t="s">
        <v>3303</v>
      </c>
      <c r="C145" s="394" t="s">
        <v>3191</v>
      </c>
      <c r="D145" s="395" t="s">
        <v>3304</v>
      </c>
      <c r="E145" s="411" t="s">
        <v>3305</v>
      </c>
      <c r="F145" s="396" t="s">
        <v>3181</v>
      </c>
      <c r="G145" s="396" t="s">
        <v>3182</v>
      </c>
      <c r="H145" s="397" t="s">
        <v>1358</v>
      </c>
      <c r="I145" s="661" t="s">
        <v>1358</v>
      </c>
      <c r="J145" s="353" t="s">
        <v>3183</v>
      </c>
      <c r="K145" s="357" t="s">
        <v>60</v>
      </c>
      <c r="L145" s="402"/>
      <c r="M145" s="403"/>
      <c r="N145" s="402"/>
      <c r="O145" s="403"/>
      <c r="P145" s="402"/>
      <c r="Q145" s="403"/>
      <c r="R145" s="402"/>
      <c r="S145" s="403"/>
      <c r="T145" s="402"/>
      <c r="U145" s="403"/>
      <c r="V145" s="402"/>
      <c r="W145" s="403"/>
      <c r="X145" s="402"/>
      <c r="Y145" s="403"/>
      <c r="Z145" s="402"/>
      <c r="AA145" s="403"/>
      <c r="AB145" s="402"/>
      <c r="AC145" s="403"/>
      <c r="AD145" s="402"/>
      <c r="AE145" s="403"/>
      <c r="AF145" s="402"/>
      <c r="AG145" s="403"/>
      <c r="AH145" s="402"/>
      <c r="AI145" s="403"/>
      <c r="AJ145" s="402"/>
      <c r="AK145" s="403"/>
      <c r="AL145" s="402"/>
      <c r="AM145" s="403"/>
      <c r="AN145" s="402"/>
      <c r="AO145" s="403"/>
      <c r="AP145" s="402"/>
      <c r="AQ145" s="403"/>
      <c r="AR145" s="402"/>
      <c r="AS145" s="403"/>
      <c r="AT145" s="402"/>
      <c r="AU145" s="403"/>
      <c r="AV145" s="402"/>
      <c r="AW145" s="403"/>
      <c r="AX145" s="402"/>
      <c r="AY145" s="403"/>
      <c r="AZ145" s="402"/>
      <c r="BA145" s="403"/>
      <c r="BB145" s="402"/>
      <c r="BC145" s="403"/>
      <c r="BD145" s="402"/>
      <c r="BE145" s="403"/>
      <c r="BF145" s="402"/>
      <c r="BG145" s="403"/>
      <c r="BH145" s="402"/>
      <c r="BI145" s="403"/>
      <c r="BJ145" s="402"/>
      <c r="BK145" s="403"/>
      <c r="BL145" s="402"/>
      <c r="BM145" s="403"/>
      <c r="BN145" s="402"/>
      <c r="BO145" s="403"/>
      <c r="BP145" s="402"/>
      <c r="BQ145" s="403"/>
      <c r="BR145" s="402"/>
      <c r="BS145" s="403"/>
      <c r="BT145" s="402"/>
      <c r="BU145" s="403"/>
      <c r="BV145" s="337">
        <f t="shared" si="57"/>
        <v>0</v>
      </c>
      <c r="BW145" s="337">
        <f t="shared" si="58"/>
        <v>0</v>
      </c>
    </row>
    <row r="146" spans="1:75" s="64" customFormat="1" ht="21.95" customHeight="1" x14ac:dyDescent="0.25">
      <c r="A146" s="425" t="s">
        <v>3306</v>
      </c>
      <c r="B146" s="526" t="s">
        <v>3307</v>
      </c>
      <c r="C146" s="527">
        <v>1</v>
      </c>
      <c r="D146" s="528" t="s">
        <v>3308</v>
      </c>
      <c r="E146" s="426" t="s">
        <v>3309</v>
      </c>
      <c r="F146" s="529" t="s">
        <v>3181</v>
      </c>
      <c r="G146" s="529" t="s">
        <v>3182</v>
      </c>
      <c r="H146" s="530" t="s">
        <v>1359</v>
      </c>
      <c r="I146" s="384" t="s">
        <v>1359</v>
      </c>
      <c r="J146" s="353" t="s">
        <v>3183</v>
      </c>
      <c r="K146" s="354" t="s">
        <v>3184</v>
      </c>
      <c r="L146" s="402"/>
      <c r="M146" s="403"/>
      <c r="N146" s="402"/>
      <c r="O146" s="403"/>
      <c r="P146" s="402"/>
      <c r="Q146" s="403"/>
      <c r="R146" s="402"/>
      <c r="S146" s="403"/>
      <c r="T146" s="402"/>
      <c r="U146" s="403"/>
      <c r="V146" s="402"/>
      <c r="W146" s="403"/>
      <c r="X146" s="402"/>
      <c r="Y146" s="403"/>
      <c r="Z146" s="402"/>
      <c r="AA146" s="403"/>
      <c r="AB146" s="402"/>
      <c r="AC146" s="403"/>
      <c r="AD146" s="402"/>
      <c r="AE146" s="403"/>
      <c r="AF146" s="402"/>
      <c r="AG146" s="403"/>
      <c r="AH146" s="402"/>
      <c r="AI146" s="403"/>
      <c r="AJ146" s="402"/>
      <c r="AK146" s="403"/>
      <c r="AL146" s="402"/>
      <c r="AM146" s="403"/>
      <c r="AN146" s="402"/>
      <c r="AO146" s="403"/>
      <c r="AP146" s="402"/>
      <c r="AQ146" s="403"/>
      <c r="AR146" s="402"/>
      <c r="AS146" s="403"/>
      <c r="AT146" s="402"/>
      <c r="AU146" s="403"/>
      <c r="AV146" s="402"/>
      <c r="AW146" s="403"/>
      <c r="AX146" s="402"/>
      <c r="AY146" s="403"/>
      <c r="AZ146" s="402"/>
      <c r="BA146" s="403"/>
      <c r="BB146" s="402"/>
      <c r="BC146" s="403"/>
      <c r="BD146" s="402"/>
      <c r="BE146" s="403"/>
      <c r="BF146" s="402"/>
      <c r="BG146" s="403"/>
      <c r="BH146" s="402"/>
      <c r="BI146" s="403"/>
      <c r="BJ146" s="402"/>
      <c r="BK146" s="403"/>
      <c r="BL146" s="402"/>
      <c r="BM146" s="403"/>
      <c r="BN146" s="402"/>
      <c r="BO146" s="403"/>
      <c r="BP146" s="402"/>
      <c r="BQ146" s="403"/>
      <c r="BR146" s="402"/>
      <c r="BS146" s="403"/>
      <c r="BT146" s="402"/>
      <c r="BU146" s="403"/>
      <c r="BV146" s="337">
        <f>L146+N146+P146+R146+T146+V146+X146+Z146+AB146+AD146+AF146+AH146+AJ146+AL146+AN146+AP146+AR146+AT146+AV146+AX146+AZ146+BB146+BD146+BF146+BH146+BJ146+BL146+BN146+BP146+BR146+BT146</f>
        <v>0</v>
      </c>
      <c r="BW146" s="337">
        <f>M146+O146+Q146+S146+U146+W146+Y146+AA146+AC146+AE146+AG146+AI146+AK146+AM146+AO146+AQ146+AS146+AU146+AW146+AY146+BA146+BC146+BE146+BG146+BI146+BK146+BM146+BO146+BQ146+BS146+BU146</f>
        <v>0</v>
      </c>
    </row>
    <row r="147" spans="1:75" s="64" customFormat="1" ht="21.95" customHeight="1" x14ac:dyDescent="0.2">
      <c r="A147" s="385" t="s">
        <v>3306</v>
      </c>
      <c r="B147" s="386" t="s">
        <v>3307</v>
      </c>
      <c r="C147" s="352" t="s">
        <v>3191</v>
      </c>
      <c r="D147" s="387" t="s">
        <v>3308</v>
      </c>
      <c r="E147" s="388" t="s">
        <v>3309</v>
      </c>
      <c r="F147" s="389" t="s">
        <v>3181</v>
      </c>
      <c r="G147" s="389" t="s">
        <v>3182</v>
      </c>
      <c r="H147" s="390" t="s">
        <v>1359</v>
      </c>
      <c r="I147" s="391" t="s">
        <v>1359</v>
      </c>
      <c r="J147" s="353" t="s">
        <v>3183</v>
      </c>
      <c r="K147" s="353" t="s">
        <v>3185</v>
      </c>
      <c r="L147" s="400"/>
      <c r="M147" s="401"/>
      <c r="N147" s="400"/>
      <c r="O147" s="401"/>
      <c r="P147" s="400"/>
      <c r="Q147" s="401"/>
      <c r="R147" s="400"/>
      <c r="S147" s="401"/>
      <c r="T147" s="400"/>
      <c r="U147" s="401"/>
      <c r="V147" s="400"/>
      <c r="W147" s="401"/>
      <c r="X147" s="400"/>
      <c r="Y147" s="401"/>
      <c r="Z147" s="400"/>
      <c r="AA147" s="401"/>
      <c r="AB147" s="400"/>
      <c r="AC147" s="401"/>
      <c r="AD147" s="400"/>
      <c r="AE147" s="401"/>
      <c r="AF147" s="400"/>
      <c r="AG147" s="401"/>
      <c r="AH147" s="400"/>
      <c r="AI147" s="401"/>
      <c r="AJ147" s="400"/>
      <c r="AK147" s="401"/>
      <c r="AL147" s="400"/>
      <c r="AM147" s="401"/>
      <c r="AN147" s="400"/>
      <c r="AO147" s="401"/>
      <c r="AP147" s="400"/>
      <c r="AQ147" s="401"/>
      <c r="AR147" s="400"/>
      <c r="AS147" s="401"/>
      <c r="AT147" s="400"/>
      <c r="AU147" s="401"/>
      <c r="AV147" s="400"/>
      <c r="AW147" s="401"/>
      <c r="AX147" s="400"/>
      <c r="AY147" s="401"/>
      <c r="AZ147" s="400"/>
      <c r="BA147" s="401"/>
      <c r="BB147" s="400"/>
      <c r="BC147" s="401"/>
      <c r="BD147" s="400"/>
      <c r="BE147" s="401"/>
      <c r="BF147" s="400"/>
      <c r="BG147" s="401"/>
      <c r="BH147" s="400"/>
      <c r="BI147" s="401"/>
      <c r="BJ147" s="400"/>
      <c r="BK147" s="401"/>
      <c r="BL147" s="400"/>
      <c r="BM147" s="401"/>
      <c r="BN147" s="400"/>
      <c r="BO147" s="401"/>
      <c r="BP147" s="400"/>
      <c r="BQ147" s="401"/>
      <c r="BR147" s="400"/>
      <c r="BS147" s="401"/>
      <c r="BT147" s="400"/>
      <c r="BU147" s="401"/>
      <c r="BV147" s="337">
        <f t="shared" ref="BV147:BV150" si="59">L147+N147+P147+R147+T147+V147+X147+Z147+AB147+AD147+AF147+AH147+AJ147+AL147+AN147+AP147+AR147+AT147+AV147+AX147+AZ147+BB147+BD147+BF147+BH147+BJ147+BL147+BN147+BP147+BR147+BT147</f>
        <v>0</v>
      </c>
      <c r="BW147" s="337">
        <f t="shared" ref="BW147:BW150" si="60">M147+O147+Q147+S147+U147+W147+Y147+AA147+AC147+AE147+AG147+AI147+AK147+AM147+AO147+AQ147+AS147+AU147+AW147+AY147+BA147+BC147+BE147+BG147+BI147+BK147+BM147+BO147+BQ147+BS147+BU147</f>
        <v>0</v>
      </c>
    </row>
    <row r="148" spans="1:75" s="64" customFormat="1" ht="21.95" customHeight="1" x14ac:dyDescent="0.2">
      <c r="A148" s="385" t="s">
        <v>3306</v>
      </c>
      <c r="B148" s="386" t="s">
        <v>3307</v>
      </c>
      <c r="C148" s="392" t="s">
        <v>3191</v>
      </c>
      <c r="D148" s="387" t="s">
        <v>3308</v>
      </c>
      <c r="E148" s="388" t="s">
        <v>3309</v>
      </c>
      <c r="F148" s="389" t="s">
        <v>3181</v>
      </c>
      <c r="G148" s="389" t="s">
        <v>3182</v>
      </c>
      <c r="H148" s="390" t="s">
        <v>1359</v>
      </c>
      <c r="I148" s="391" t="s">
        <v>1359</v>
      </c>
      <c r="J148" s="353" t="s">
        <v>3183</v>
      </c>
      <c r="K148" s="355" t="s">
        <v>3186</v>
      </c>
      <c r="L148" s="400"/>
      <c r="M148" s="401"/>
      <c r="N148" s="400"/>
      <c r="O148" s="401"/>
      <c r="P148" s="400"/>
      <c r="Q148" s="401"/>
      <c r="R148" s="400"/>
      <c r="S148" s="401"/>
      <c r="T148" s="400"/>
      <c r="U148" s="401"/>
      <c r="V148" s="400"/>
      <c r="W148" s="401"/>
      <c r="X148" s="400"/>
      <c r="Y148" s="401"/>
      <c r="Z148" s="400"/>
      <c r="AA148" s="401"/>
      <c r="AB148" s="400"/>
      <c r="AC148" s="401"/>
      <c r="AD148" s="400"/>
      <c r="AE148" s="401"/>
      <c r="AF148" s="400"/>
      <c r="AG148" s="401"/>
      <c r="AH148" s="400"/>
      <c r="AI148" s="401"/>
      <c r="AJ148" s="400"/>
      <c r="AK148" s="401"/>
      <c r="AL148" s="400"/>
      <c r="AM148" s="401"/>
      <c r="AN148" s="400"/>
      <c r="AO148" s="401"/>
      <c r="AP148" s="400"/>
      <c r="AQ148" s="401"/>
      <c r="AR148" s="400"/>
      <c r="AS148" s="401"/>
      <c r="AT148" s="400"/>
      <c r="AU148" s="401"/>
      <c r="AV148" s="400"/>
      <c r="AW148" s="401"/>
      <c r="AX148" s="400"/>
      <c r="AY148" s="401"/>
      <c r="AZ148" s="400"/>
      <c r="BA148" s="401"/>
      <c r="BB148" s="400"/>
      <c r="BC148" s="401"/>
      <c r="BD148" s="400"/>
      <c r="BE148" s="401"/>
      <c r="BF148" s="400"/>
      <c r="BG148" s="401"/>
      <c r="BH148" s="400"/>
      <c r="BI148" s="401"/>
      <c r="BJ148" s="400"/>
      <c r="BK148" s="401"/>
      <c r="BL148" s="400"/>
      <c r="BM148" s="401"/>
      <c r="BN148" s="400"/>
      <c r="BO148" s="401"/>
      <c r="BP148" s="400"/>
      <c r="BQ148" s="401"/>
      <c r="BR148" s="400"/>
      <c r="BS148" s="401"/>
      <c r="BT148" s="400"/>
      <c r="BU148" s="401"/>
      <c r="BV148" s="337">
        <f t="shared" si="59"/>
        <v>0</v>
      </c>
      <c r="BW148" s="337">
        <f t="shared" si="60"/>
        <v>0</v>
      </c>
    </row>
    <row r="149" spans="1:75" s="64" customFormat="1" ht="21.95" customHeight="1" x14ac:dyDescent="0.2">
      <c r="A149" s="385" t="s">
        <v>3306</v>
      </c>
      <c r="B149" s="386" t="s">
        <v>3307</v>
      </c>
      <c r="C149" s="392" t="s">
        <v>3191</v>
      </c>
      <c r="D149" s="387" t="s">
        <v>3308</v>
      </c>
      <c r="E149" s="388" t="s">
        <v>3309</v>
      </c>
      <c r="F149" s="389" t="s">
        <v>3181</v>
      </c>
      <c r="G149" s="389" t="s">
        <v>3182</v>
      </c>
      <c r="H149" s="390" t="s">
        <v>1359</v>
      </c>
      <c r="I149" s="391" t="s">
        <v>1359</v>
      </c>
      <c r="J149" s="353" t="s">
        <v>3183</v>
      </c>
      <c r="K149" s="356" t="s">
        <v>3187</v>
      </c>
      <c r="L149" s="400"/>
      <c r="M149" s="401"/>
      <c r="N149" s="400"/>
      <c r="O149" s="401"/>
      <c r="P149" s="400"/>
      <c r="Q149" s="401"/>
      <c r="R149" s="400"/>
      <c r="S149" s="401"/>
      <c r="T149" s="400"/>
      <c r="U149" s="401"/>
      <c r="V149" s="400"/>
      <c r="W149" s="401"/>
      <c r="X149" s="400"/>
      <c r="Y149" s="401"/>
      <c r="Z149" s="400"/>
      <c r="AA149" s="401"/>
      <c r="AB149" s="400"/>
      <c r="AC149" s="401"/>
      <c r="AD149" s="400"/>
      <c r="AE149" s="401"/>
      <c r="AF149" s="400"/>
      <c r="AG149" s="401"/>
      <c r="AH149" s="400"/>
      <c r="AI149" s="401"/>
      <c r="AJ149" s="400"/>
      <c r="AK149" s="401"/>
      <c r="AL149" s="400"/>
      <c r="AM149" s="401"/>
      <c r="AN149" s="400"/>
      <c r="AO149" s="401"/>
      <c r="AP149" s="400"/>
      <c r="AQ149" s="401"/>
      <c r="AR149" s="400"/>
      <c r="AS149" s="401"/>
      <c r="AT149" s="400"/>
      <c r="AU149" s="401"/>
      <c r="AV149" s="400"/>
      <c r="AW149" s="401"/>
      <c r="AX149" s="400"/>
      <c r="AY149" s="401"/>
      <c r="AZ149" s="400"/>
      <c r="BA149" s="401"/>
      <c r="BB149" s="400"/>
      <c r="BC149" s="401"/>
      <c r="BD149" s="400"/>
      <c r="BE149" s="401"/>
      <c r="BF149" s="400"/>
      <c r="BG149" s="401"/>
      <c r="BH149" s="400"/>
      <c r="BI149" s="401"/>
      <c r="BJ149" s="400"/>
      <c r="BK149" s="401"/>
      <c r="BL149" s="400"/>
      <c r="BM149" s="401"/>
      <c r="BN149" s="400"/>
      <c r="BO149" s="401"/>
      <c r="BP149" s="400"/>
      <c r="BQ149" s="401"/>
      <c r="BR149" s="400"/>
      <c r="BS149" s="401"/>
      <c r="BT149" s="400"/>
      <c r="BU149" s="401"/>
      <c r="BV149" s="337">
        <f t="shared" si="59"/>
        <v>0</v>
      </c>
      <c r="BW149" s="337">
        <f t="shared" si="60"/>
        <v>0</v>
      </c>
    </row>
    <row r="150" spans="1:75" s="64" customFormat="1" ht="21.95" customHeight="1" thickBot="1" x14ac:dyDescent="0.25">
      <c r="A150" s="660" t="s">
        <v>3306</v>
      </c>
      <c r="B150" s="393" t="s">
        <v>3307</v>
      </c>
      <c r="C150" s="394" t="s">
        <v>3191</v>
      </c>
      <c r="D150" s="395" t="s">
        <v>3308</v>
      </c>
      <c r="E150" s="411" t="s">
        <v>3309</v>
      </c>
      <c r="F150" s="396" t="s">
        <v>3181</v>
      </c>
      <c r="G150" s="396" t="s">
        <v>3182</v>
      </c>
      <c r="H150" s="397" t="s">
        <v>1359</v>
      </c>
      <c r="I150" s="661" t="s">
        <v>1359</v>
      </c>
      <c r="J150" s="353" t="s">
        <v>3183</v>
      </c>
      <c r="K150" s="357" t="s">
        <v>60</v>
      </c>
      <c r="L150" s="402"/>
      <c r="M150" s="403"/>
      <c r="N150" s="402"/>
      <c r="O150" s="403"/>
      <c r="P150" s="402"/>
      <c r="Q150" s="403"/>
      <c r="R150" s="402"/>
      <c r="S150" s="403"/>
      <c r="T150" s="402"/>
      <c r="U150" s="403"/>
      <c r="V150" s="402"/>
      <c r="W150" s="403"/>
      <c r="X150" s="402"/>
      <c r="Y150" s="403"/>
      <c r="Z150" s="402"/>
      <c r="AA150" s="403"/>
      <c r="AB150" s="402"/>
      <c r="AC150" s="403"/>
      <c r="AD150" s="402"/>
      <c r="AE150" s="403"/>
      <c r="AF150" s="402"/>
      <c r="AG150" s="403"/>
      <c r="AH150" s="402"/>
      <c r="AI150" s="403"/>
      <c r="AJ150" s="402"/>
      <c r="AK150" s="403"/>
      <c r="AL150" s="402"/>
      <c r="AM150" s="403"/>
      <c r="AN150" s="402"/>
      <c r="AO150" s="403"/>
      <c r="AP150" s="402"/>
      <c r="AQ150" s="403"/>
      <c r="AR150" s="402"/>
      <c r="AS150" s="403"/>
      <c r="AT150" s="402"/>
      <c r="AU150" s="403"/>
      <c r="AV150" s="402"/>
      <c r="AW150" s="403"/>
      <c r="AX150" s="402"/>
      <c r="AY150" s="403"/>
      <c r="AZ150" s="402"/>
      <c r="BA150" s="403"/>
      <c r="BB150" s="402"/>
      <c r="BC150" s="403"/>
      <c r="BD150" s="402"/>
      <c r="BE150" s="403"/>
      <c r="BF150" s="402"/>
      <c r="BG150" s="403"/>
      <c r="BH150" s="402"/>
      <c r="BI150" s="403"/>
      <c r="BJ150" s="402"/>
      <c r="BK150" s="403"/>
      <c r="BL150" s="402"/>
      <c r="BM150" s="403"/>
      <c r="BN150" s="402"/>
      <c r="BO150" s="403"/>
      <c r="BP150" s="402"/>
      <c r="BQ150" s="403"/>
      <c r="BR150" s="402"/>
      <c r="BS150" s="403"/>
      <c r="BT150" s="402"/>
      <c r="BU150" s="403"/>
      <c r="BV150" s="337">
        <f t="shared" si="59"/>
        <v>0</v>
      </c>
      <c r="BW150" s="337">
        <f t="shared" si="60"/>
        <v>0</v>
      </c>
    </row>
    <row r="151" spans="1:75" s="64" customFormat="1" ht="21.95" customHeight="1" x14ac:dyDescent="0.25">
      <c r="A151" s="425" t="s">
        <v>3310</v>
      </c>
      <c r="B151" s="526" t="s">
        <v>3311</v>
      </c>
      <c r="C151" s="527">
        <v>4</v>
      </c>
      <c r="D151" s="528" t="s">
        <v>3312</v>
      </c>
      <c r="E151" s="426" t="s">
        <v>3313</v>
      </c>
      <c r="F151" s="529" t="s">
        <v>3181</v>
      </c>
      <c r="G151" s="529" t="s">
        <v>3182</v>
      </c>
      <c r="H151" s="530" t="s">
        <v>1360</v>
      </c>
      <c r="I151" s="384" t="s">
        <v>1360</v>
      </c>
      <c r="J151" s="353" t="s">
        <v>3183</v>
      </c>
      <c r="K151" s="354" t="s">
        <v>3184</v>
      </c>
      <c r="L151" s="402"/>
      <c r="M151" s="403"/>
      <c r="N151" s="402"/>
      <c r="O151" s="403"/>
      <c r="P151" s="402"/>
      <c r="Q151" s="403"/>
      <c r="R151" s="402"/>
      <c r="S151" s="403"/>
      <c r="T151" s="402"/>
      <c r="U151" s="403"/>
      <c r="V151" s="402"/>
      <c r="W151" s="403"/>
      <c r="X151" s="402"/>
      <c r="Y151" s="403"/>
      <c r="Z151" s="402"/>
      <c r="AA151" s="403"/>
      <c r="AB151" s="402"/>
      <c r="AC151" s="403"/>
      <c r="AD151" s="402"/>
      <c r="AE151" s="403"/>
      <c r="AF151" s="402"/>
      <c r="AG151" s="403"/>
      <c r="AH151" s="402"/>
      <c r="AI151" s="403"/>
      <c r="AJ151" s="402"/>
      <c r="AK151" s="403"/>
      <c r="AL151" s="402"/>
      <c r="AM151" s="403"/>
      <c r="AN151" s="402"/>
      <c r="AO151" s="403"/>
      <c r="AP151" s="402"/>
      <c r="AQ151" s="403"/>
      <c r="AR151" s="402"/>
      <c r="AS151" s="403"/>
      <c r="AT151" s="402"/>
      <c r="AU151" s="403"/>
      <c r="AV151" s="402"/>
      <c r="AW151" s="403"/>
      <c r="AX151" s="402"/>
      <c r="AY151" s="403"/>
      <c r="AZ151" s="402"/>
      <c r="BA151" s="403"/>
      <c r="BB151" s="402"/>
      <c r="BC151" s="403"/>
      <c r="BD151" s="402"/>
      <c r="BE151" s="403"/>
      <c r="BF151" s="402"/>
      <c r="BG151" s="403"/>
      <c r="BH151" s="402"/>
      <c r="BI151" s="403"/>
      <c r="BJ151" s="402"/>
      <c r="BK151" s="403"/>
      <c r="BL151" s="402"/>
      <c r="BM151" s="403"/>
      <c r="BN151" s="402"/>
      <c r="BO151" s="403"/>
      <c r="BP151" s="402"/>
      <c r="BQ151" s="403"/>
      <c r="BR151" s="402"/>
      <c r="BS151" s="403"/>
      <c r="BT151" s="402"/>
      <c r="BU151" s="403"/>
      <c r="BV151" s="337">
        <f>L151+N151+P151+R151+T151+V151+X151+Z151+AB151+AD151+AF151+AH151+AJ151+AL151+AN151+AP151+AR151+AT151+AV151+AX151+AZ151+BB151+BD151+BF151+BH151+BJ151+BL151+BN151+BP151+BR151+BT151</f>
        <v>0</v>
      </c>
      <c r="BW151" s="337">
        <f>M151+O151+Q151+S151+U151+W151+Y151+AA151+AC151+AE151+AG151+AI151+AK151+AM151+AO151+AQ151+AS151+AU151+AW151+AY151+BA151+BC151+BE151+BG151+BI151+BK151+BM151+BO151+BQ151+BS151+BU151</f>
        <v>0</v>
      </c>
    </row>
    <row r="152" spans="1:75" s="64" customFormat="1" ht="21.95" customHeight="1" x14ac:dyDescent="0.2">
      <c r="A152" s="385" t="s">
        <v>3310</v>
      </c>
      <c r="B152" s="386" t="s">
        <v>3311</v>
      </c>
      <c r="C152" s="352" t="s">
        <v>3192</v>
      </c>
      <c r="D152" s="387" t="s">
        <v>3312</v>
      </c>
      <c r="E152" s="388" t="s">
        <v>3313</v>
      </c>
      <c r="F152" s="389" t="s">
        <v>3181</v>
      </c>
      <c r="G152" s="389" t="s">
        <v>3182</v>
      </c>
      <c r="H152" s="390" t="s">
        <v>1360</v>
      </c>
      <c r="I152" s="391" t="s">
        <v>1360</v>
      </c>
      <c r="J152" s="353" t="s">
        <v>3183</v>
      </c>
      <c r="K152" s="353" t="s">
        <v>3185</v>
      </c>
      <c r="L152" s="400"/>
      <c r="M152" s="401"/>
      <c r="N152" s="400"/>
      <c r="O152" s="401"/>
      <c r="P152" s="400"/>
      <c r="Q152" s="401"/>
      <c r="R152" s="400"/>
      <c r="S152" s="401"/>
      <c r="T152" s="400"/>
      <c r="U152" s="401"/>
      <c r="V152" s="400"/>
      <c r="W152" s="401"/>
      <c r="X152" s="400"/>
      <c r="Y152" s="401"/>
      <c r="Z152" s="400"/>
      <c r="AA152" s="401"/>
      <c r="AB152" s="400"/>
      <c r="AC152" s="401"/>
      <c r="AD152" s="400"/>
      <c r="AE152" s="401"/>
      <c r="AF152" s="400"/>
      <c r="AG152" s="401"/>
      <c r="AH152" s="400"/>
      <c r="AI152" s="401"/>
      <c r="AJ152" s="400"/>
      <c r="AK152" s="401"/>
      <c r="AL152" s="400"/>
      <c r="AM152" s="401"/>
      <c r="AN152" s="400"/>
      <c r="AO152" s="401"/>
      <c r="AP152" s="400"/>
      <c r="AQ152" s="401"/>
      <c r="AR152" s="400"/>
      <c r="AS152" s="401"/>
      <c r="AT152" s="400"/>
      <c r="AU152" s="401"/>
      <c r="AV152" s="400"/>
      <c r="AW152" s="401"/>
      <c r="AX152" s="400"/>
      <c r="AY152" s="401"/>
      <c r="AZ152" s="400"/>
      <c r="BA152" s="401"/>
      <c r="BB152" s="400"/>
      <c r="BC152" s="401"/>
      <c r="BD152" s="400"/>
      <c r="BE152" s="401"/>
      <c r="BF152" s="400"/>
      <c r="BG152" s="401"/>
      <c r="BH152" s="400"/>
      <c r="BI152" s="401"/>
      <c r="BJ152" s="400"/>
      <c r="BK152" s="401"/>
      <c r="BL152" s="400"/>
      <c r="BM152" s="401"/>
      <c r="BN152" s="400"/>
      <c r="BO152" s="401"/>
      <c r="BP152" s="400"/>
      <c r="BQ152" s="401"/>
      <c r="BR152" s="400"/>
      <c r="BS152" s="401"/>
      <c r="BT152" s="400"/>
      <c r="BU152" s="401"/>
      <c r="BV152" s="337">
        <f t="shared" ref="BV152:BV155" si="61">L152+N152+P152+R152+T152+V152+X152+Z152+AB152+AD152+AF152+AH152+AJ152+AL152+AN152+AP152+AR152+AT152+AV152+AX152+AZ152+BB152+BD152+BF152+BH152+BJ152+BL152+BN152+BP152+BR152+BT152</f>
        <v>0</v>
      </c>
      <c r="BW152" s="337">
        <f t="shared" ref="BW152:BW155" si="62">M152+O152+Q152+S152+U152+W152+Y152+AA152+AC152+AE152+AG152+AI152+AK152+AM152+AO152+AQ152+AS152+AU152+AW152+AY152+BA152+BC152+BE152+BG152+BI152+BK152+BM152+BO152+BQ152+BS152+BU152</f>
        <v>0</v>
      </c>
    </row>
    <row r="153" spans="1:75" s="64" customFormat="1" ht="21.95" customHeight="1" x14ac:dyDescent="0.2">
      <c r="A153" s="385" t="s">
        <v>3310</v>
      </c>
      <c r="B153" s="386" t="s">
        <v>3311</v>
      </c>
      <c r="C153" s="392" t="s">
        <v>3192</v>
      </c>
      <c r="D153" s="387" t="s">
        <v>3312</v>
      </c>
      <c r="E153" s="388" t="s">
        <v>3313</v>
      </c>
      <c r="F153" s="389" t="s">
        <v>3181</v>
      </c>
      <c r="G153" s="389" t="s">
        <v>3182</v>
      </c>
      <c r="H153" s="390" t="s">
        <v>1360</v>
      </c>
      <c r="I153" s="391" t="s">
        <v>1360</v>
      </c>
      <c r="J153" s="353" t="s">
        <v>3183</v>
      </c>
      <c r="K153" s="355" t="s">
        <v>3186</v>
      </c>
      <c r="L153" s="400"/>
      <c r="M153" s="401"/>
      <c r="N153" s="400"/>
      <c r="O153" s="401"/>
      <c r="P153" s="400"/>
      <c r="Q153" s="401"/>
      <c r="R153" s="400"/>
      <c r="S153" s="401"/>
      <c r="T153" s="400"/>
      <c r="U153" s="401"/>
      <c r="V153" s="400"/>
      <c r="W153" s="401"/>
      <c r="X153" s="400"/>
      <c r="Y153" s="401"/>
      <c r="Z153" s="400"/>
      <c r="AA153" s="401"/>
      <c r="AB153" s="400"/>
      <c r="AC153" s="401"/>
      <c r="AD153" s="400"/>
      <c r="AE153" s="401"/>
      <c r="AF153" s="400"/>
      <c r="AG153" s="401"/>
      <c r="AH153" s="400"/>
      <c r="AI153" s="401"/>
      <c r="AJ153" s="400"/>
      <c r="AK153" s="401"/>
      <c r="AL153" s="400"/>
      <c r="AM153" s="401"/>
      <c r="AN153" s="400"/>
      <c r="AO153" s="401"/>
      <c r="AP153" s="400"/>
      <c r="AQ153" s="401"/>
      <c r="AR153" s="400"/>
      <c r="AS153" s="401"/>
      <c r="AT153" s="400"/>
      <c r="AU153" s="401"/>
      <c r="AV153" s="400"/>
      <c r="AW153" s="401"/>
      <c r="AX153" s="400"/>
      <c r="AY153" s="401"/>
      <c r="AZ153" s="400"/>
      <c r="BA153" s="401"/>
      <c r="BB153" s="400"/>
      <c r="BC153" s="401"/>
      <c r="BD153" s="400"/>
      <c r="BE153" s="401"/>
      <c r="BF153" s="400"/>
      <c r="BG153" s="401"/>
      <c r="BH153" s="400"/>
      <c r="BI153" s="401"/>
      <c r="BJ153" s="400"/>
      <c r="BK153" s="401"/>
      <c r="BL153" s="400"/>
      <c r="BM153" s="401"/>
      <c r="BN153" s="400"/>
      <c r="BO153" s="401"/>
      <c r="BP153" s="400"/>
      <c r="BQ153" s="401"/>
      <c r="BR153" s="400"/>
      <c r="BS153" s="401"/>
      <c r="BT153" s="400"/>
      <c r="BU153" s="401"/>
      <c r="BV153" s="337">
        <f t="shared" si="61"/>
        <v>0</v>
      </c>
      <c r="BW153" s="337">
        <f t="shared" si="62"/>
        <v>0</v>
      </c>
    </row>
    <row r="154" spans="1:75" s="64" customFormat="1" ht="21.95" customHeight="1" x14ac:dyDescent="0.2">
      <c r="A154" s="385" t="s">
        <v>3310</v>
      </c>
      <c r="B154" s="386" t="s">
        <v>3311</v>
      </c>
      <c r="C154" s="392" t="s">
        <v>3192</v>
      </c>
      <c r="D154" s="387" t="s">
        <v>3312</v>
      </c>
      <c r="E154" s="388" t="s">
        <v>3313</v>
      </c>
      <c r="F154" s="389" t="s">
        <v>3181</v>
      </c>
      <c r="G154" s="389" t="s">
        <v>3182</v>
      </c>
      <c r="H154" s="390" t="s">
        <v>1360</v>
      </c>
      <c r="I154" s="391" t="s">
        <v>1360</v>
      </c>
      <c r="J154" s="353" t="s">
        <v>3183</v>
      </c>
      <c r="K154" s="356" t="s">
        <v>3187</v>
      </c>
      <c r="L154" s="400"/>
      <c r="M154" s="401"/>
      <c r="N154" s="400"/>
      <c r="O154" s="401"/>
      <c r="P154" s="400"/>
      <c r="Q154" s="401"/>
      <c r="R154" s="400"/>
      <c r="S154" s="401"/>
      <c r="T154" s="400"/>
      <c r="U154" s="401"/>
      <c r="V154" s="400"/>
      <c r="W154" s="401"/>
      <c r="X154" s="400"/>
      <c r="Y154" s="401"/>
      <c r="Z154" s="400"/>
      <c r="AA154" s="401"/>
      <c r="AB154" s="400"/>
      <c r="AC154" s="401"/>
      <c r="AD154" s="400"/>
      <c r="AE154" s="401"/>
      <c r="AF154" s="400"/>
      <c r="AG154" s="401"/>
      <c r="AH154" s="400"/>
      <c r="AI154" s="401"/>
      <c r="AJ154" s="400"/>
      <c r="AK154" s="401"/>
      <c r="AL154" s="400"/>
      <c r="AM154" s="401"/>
      <c r="AN154" s="400"/>
      <c r="AO154" s="401"/>
      <c r="AP154" s="400"/>
      <c r="AQ154" s="401"/>
      <c r="AR154" s="400"/>
      <c r="AS154" s="401"/>
      <c r="AT154" s="400"/>
      <c r="AU154" s="401"/>
      <c r="AV154" s="400"/>
      <c r="AW154" s="401"/>
      <c r="AX154" s="400"/>
      <c r="AY154" s="401"/>
      <c r="AZ154" s="400"/>
      <c r="BA154" s="401"/>
      <c r="BB154" s="400"/>
      <c r="BC154" s="401"/>
      <c r="BD154" s="400"/>
      <c r="BE154" s="401"/>
      <c r="BF154" s="400"/>
      <c r="BG154" s="401"/>
      <c r="BH154" s="400"/>
      <c r="BI154" s="401"/>
      <c r="BJ154" s="400"/>
      <c r="BK154" s="401"/>
      <c r="BL154" s="400"/>
      <c r="BM154" s="401"/>
      <c r="BN154" s="400"/>
      <c r="BO154" s="401"/>
      <c r="BP154" s="400"/>
      <c r="BQ154" s="401"/>
      <c r="BR154" s="400"/>
      <c r="BS154" s="401"/>
      <c r="BT154" s="400"/>
      <c r="BU154" s="401"/>
      <c r="BV154" s="337">
        <f t="shared" si="61"/>
        <v>0</v>
      </c>
      <c r="BW154" s="337">
        <f t="shared" si="62"/>
        <v>0</v>
      </c>
    </row>
    <row r="155" spans="1:75" s="64" customFormat="1" ht="21.95" customHeight="1" thickBot="1" x14ac:dyDescent="0.25">
      <c r="A155" s="660" t="s">
        <v>3310</v>
      </c>
      <c r="B155" s="393" t="s">
        <v>3311</v>
      </c>
      <c r="C155" s="394" t="s">
        <v>3192</v>
      </c>
      <c r="D155" s="395" t="s">
        <v>3312</v>
      </c>
      <c r="E155" s="411" t="s">
        <v>3313</v>
      </c>
      <c r="F155" s="396" t="s">
        <v>3181</v>
      </c>
      <c r="G155" s="396" t="s">
        <v>3182</v>
      </c>
      <c r="H155" s="397" t="s">
        <v>1360</v>
      </c>
      <c r="I155" s="661" t="s">
        <v>1360</v>
      </c>
      <c r="J155" s="353" t="s">
        <v>3183</v>
      </c>
      <c r="K155" s="357" t="s">
        <v>60</v>
      </c>
      <c r="L155" s="402"/>
      <c r="M155" s="403"/>
      <c r="N155" s="402"/>
      <c r="O155" s="403"/>
      <c r="P155" s="402"/>
      <c r="Q155" s="403"/>
      <c r="R155" s="402"/>
      <c r="S155" s="403"/>
      <c r="T155" s="402"/>
      <c r="U155" s="403"/>
      <c r="V155" s="402"/>
      <c r="W155" s="403"/>
      <c r="X155" s="402"/>
      <c r="Y155" s="403"/>
      <c r="Z155" s="402"/>
      <c r="AA155" s="403"/>
      <c r="AB155" s="402"/>
      <c r="AC155" s="403"/>
      <c r="AD155" s="402"/>
      <c r="AE155" s="403"/>
      <c r="AF155" s="402"/>
      <c r="AG155" s="403"/>
      <c r="AH155" s="402"/>
      <c r="AI155" s="403"/>
      <c r="AJ155" s="402"/>
      <c r="AK155" s="403"/>
      <c r="AL155" s="402"/>
      <c r="AM155" s="403"/>
      <c r="AN155" s="402"/>
      <c r="AO155" s="403"/>
      <c r="AP155" s="402"/>
      <c r="AQ155" s="403"/>
      <c r="AR155" s="402"/>
      <c r="AS155" s="403"/>
      <c r="AT155" s="402"/>
      <c r="AU155" s="403"/>
      <c r="AV155" s="402"/>
      <c r="AW155" s="403"/>
      <c r="AX155" s="402"/>
      <c r="AY155" s="403"/>
      <c r="AZ155" s="402"/>
      <c r="BA155" s="403"/>
      <c r="BB155" s="402"/>
      <c r="BC155" s="403"/>
      <c r="BD155" s="402"/>
      <c r="BE155" s="403"/>
      <c r="BF155" s="402"/>
      <c r="BG155" s="403"/>
      <c r="BH155" s="402"/>
      <c r="BI155" s="403"/>
      <c r="BJ155" s="402"/>
      <c r="BK155" s="403"/>
      <c r="BL155" s="402"/>
      <c r="BM155" s="403"/>
      <c r="BN155" s="402"/>
      <c r="BO155" s="403"/>
      <c r="BP155" s="402"/>
      <c r="BQ155" s="403"/>
      <c r="BR155" s="402"/>
      <c r="BS155" s="403"/>
      <c r="BT155" s="402"/>
      <c r="BU155" s="403"/>
      <c r="BV155" s="337">
        <f t="shared" si="61"/>
        <v>0</v>
      </c>
      <c r="BW155" s="337">
        <f t="shared" si="62"/>
        <v>0</v>
      </c>
    </row>
    <row r="156" spans="1:75" s="64" customFormat="1" ht="21.95" customHeight="1" x14ac:dyDescent="0.25">
      <c r="A156" s="425" t="s">
        <v>3314</v>
      </c>
      <c r="B156" s="526" t="s">
        <v>3315</v>
      </c>
      <c r="C156" s="527">
        <v>1</v>
      </c>
      <c r="D156" s="528" t="s">
        <v>3316</v>
      </c>
      <c r="E156" s="426" t="s">
        <v>3317</v>
      </c>
      <c r="F156" s="529" t="s">
        <v>3181</v>
      </c>
      <c r="G156" s="529" t="s">
        <v>3182</v>
      </c>
      <c r="H156" s="530" t="s">
        <v>1361</v>
      </c>
      <c r="I156" s="384" t="s">
        <v>1361</v>
      </c>
      <c r="J156" s="353" t="s">
        <v>3183</v>
      </c>
      <c r="K156" s="354" t="s">
        <v>3184</v>
      </c>
      <c r="L156" s="402"/>
      <c r="M156" s="403"/>
      <c r="N156" s="402"/>
      <c r="O156" s="403"/>
      <c r="P156" s="402"/>
      <c r="Q156" s="403"/>
      <c r="R156" s="402"/>
      <c r="S156" s="403"/>
      <c r="T156" s="402"/>
      <c r="U156" s="403"/>
      <c r="V156" s="402"/>
      <c r="W156" s="403"/>
      <c r="X156" s="402"/>
      <c r="Y156" s="403"/>
      <c r="Z156" s="402"/>
      <c r="AA156" s="403"/>
      <c r="AB156" s="402"/>
      <c r="AC156" s="403"/>
      <c r="AD156" s="402"/>
      <c r="AE156" s="403"/>
      <c r="AF156" s="402"/>
      <c r="AG156" s="403"/>
      <c r="AH156" s="402"/>
      <c r="AI156" s="403"/>
      <c r="AJ156" s="402"/>
      <c r="AK156" s="403"/>
      <c r="AL156" s="402"/>
      <c r="AM156" s="403"/>
      <c r="AN156" s="402"/>
      <c r="AO156" s="403"/>
      <c r="AP156" s="402"/>
      <c r="AQ156" s="403"/>
      <c r="AR156" s="402"/>
      <c r="AS156" s="403"/>
      <c r="AT156" s="402"/>
      <c r="AU156" s="403"/>
      <c r="AV156" s="402"/>
      <c r="AW156" s="403"/>
      <c r="AX156" s="402"/>
      <c r="AY156" s="403"/>
      <c r="AZ156" s="402"/>
      <c r="BA156" s="403"/>
      <c r="BB156" s="402"/>
      <c r="BC156" s="403"/>
      <c r="BD156" s="402"/>
      <c r="BE156" s="403"/>
      <c r="BF156" s="402"/>
      <c r="BG156" s="403"/>
      <c r="BH156" s="402"/>
      <c r="BI156" s="403"/>
      <c r="BJ156" s="402"/>
      <c r="BK156" s="403"/>
      <c r="BL156" s="402"/>
      <c r="BM156" s="403"/>
      <c r="BN156" s="402"/>
      <c r="BO156" s="403"/>
      <c r="BP156" s="402"/>
      <c r="BQ156" s="403"/>
      <c r="BR156" s="402"/>
      <c r="BS156" s="403"/>
      <c r="BT156" s="402"/>
      <c r="BU156" s="403"/>
      <c r="BV156" s="337">
        <f>L156+N156+P156+R156+T156+V156+X156+Z156+AB156+AD156+AF156+AH156+AJ156+AL156+AN156+AP156+AR156+AT156+AV156+AX156+AZ156+BB156+BD156+BF156+BH156+BJ156+BL156+BN156+BP156+BR156+BT156</f>
        <v>0</v>
      </c>
      <c r="BW156" s="337">
        <f>M156+O156+Q156+S156+U156+W156+Y156+AA156+AC156+AE156+AG156+AI156+AK156+AM156+AO156+AQ156+AS156+AU156+AW156+AY156+BA156+BC156+BE156+BG156+BI156+BK156+BM156+BO156+BQ156+BS156+BU156</f>
        <v>0</v>
      </c>
    </row>
    <row r="157" spans="1:75" s="64" customFormat="1" ht="21.95" customHeight="1" x14ac:dyDescent="0.2">
      <c r="A157" s="385" t="s">
        <v>3314</v>
      </c>
      <c r="B157" s="386" t="s">
        <v>3315</v>
      </c>
      <c r="C157" s="352" t="s">
        <v>3191</v>
      </c>
      <c r="D157" s="387" t="s">
        <v>3316</v>
      </c>
      <c r="E157" s="388" t="s">
        <v>3317</v>
      </c>
      <c r="F157" s="389" t="s">
        <v>3181</v>
      </c>
      <c r="G157" s="389" t="s">
        <v>3182</v>
      </c>
      <c r="H157" s="390" t="s">
        <v>1361</v>
      </c>
      <c r="I157" s="391" t="s">
        <v>1361</v>
      </c>
      <c r="J157" s="353" t="s">
        <v>3183</v>
      </c>
      <c r="K157" s="353" t="s">
        <v>3185</v>
      </c>
      <c r="L157" s="400"/>
      <c r="M157" s="401"/>
      <c r="N157" s="400"/>
      <c r="O157" s="401"/>
      <c r="P157" s="400"/>
      <c r="Q157" s="401"/>
      <c r="R157" s="400"/>
      <c r="S157" s="401"/>
      <c r="T157" s="400"/>
      <c r="U157" s="401"/>
      <c r="V157" s="400"/>
      <c r="W157" s="401"/>
      <c r="X157" s="400"/>
      <c r="Y157" s="401"/>
      <c r="Z157" s="400"/>
      <c r="AA157" s="401"/>
      <c r="AB157" s="400"/>
      <c r="AC157" s="401"/>
      <c r="AD157" s="400"/>
      <c r="AE157" s="401"/>
      <c r="AF157" s="400"/>
      <c r="AG157" s="401"/>
      <c r="AH157" s="400"/>
      <c r="AI157" s="401"/>
      <c r="AJ157" s="400"/>
      <c r="AK157" s="401"/>
      <c r="AL157" s="400"/>
      <c r="AM157" s="401"/>
      <c r="AN157" s="400"/>
      <c r="AO157" s="401"/>
      <c r="AP157" s="400"/>
      <c r="AQ157" s="401"/>
      <c r="AR157" s="400"/>
      <c r="AS157" s="401"/>
      <c r="AT157" s="400"/>
      <c r="AU157" s="401"/>
      <c r="AV157" s="400"/>
      <c r="AW157" s="401"/>
      <c r="AX157" s="400"/>
      <c r="AY157" s="401"/>
      <c r="AZ157" s="400"/>
      <c r="BA157" s="401"/>
      <c r="BB157" s="400"/>
      <c r="BC157" s="401"/>
      <c r="BD157" s="400"/>
      <c r="BE157" s="401"/>
      <c r="BF157" s="400"/>
      <c r="BG157" s="401"/>
      <c r="BH157" s="400"/>
      <c r="BI157" s="401"/>
      <c r="BJ157" s="400"/>
      <c r="BK157" s="401"/>
      <c r="BL157" s="400"/>
      <c r="BM157" s="401"/>
      <c r="BN157" s="400"/>
      <c r="BO157" s="401"/>
      <c r="BP157" s="400"/>
      <c r="BQ157" s="401"/>
      <c r="BR157" s="400"/>
      <c r="BS157" s="401"/>
      <c r="BT157" s="400"/>
      <c r="BU157" s="401"/>
      <c r="BV157" s="337">
        <f t="shared" ref="BV157:BV160" si="63">L157+N157+P157+R157+T157+V157+X157+Z157+AB157+AD157+AF157+AH157+AJ157+AL157+AN157+AP157+AR157+AT157+AV157+AX157+AZ157+BB157+BD157+BF157+BH157+BJ157+BL157+BN157+BP157+BR157+BT157</f>
        <v>0</v>
      </c>
      <c r="BW157" s="337">
        <f t="shared" ref="BW157:BW160" si="64">M157+O157+Q157+S157+U157+W157+Y157+AA157+AC157+AE157+AG157+AI157+AK157+AM157+AO157+AQ157+AS157+AU157+AW157+AY157+BA157+BC157+BE157+BG157+BI157+BK157+BM157+BO157+BQ157+BS157+BU157</f>
        <v>0</v>
      </c>
    </row>
    <row r="158" spans="1:75" s="64" customFormat="1" ht="21.95" customHeight="1" x14ac:dyDescent="0.2">
      <c r="A158" s="385" t="s">
        <v>3314</v>
      </c>
      <c r="B158" s="386" t="s">
        <v>3315</v>
      </c>
      <c r="C158" s="392" t="s">
        <v>3191</v>
      </c>
      <c r="D158" s="387" t="s">
        <v>3316</v>
      </c>
      <c r="E158" s="388" t="s">
        <v>3317</v>
      </c>
      <c r="F158" s="389" t="s">
        <v>3181</v>
      </c>
      <c r="G158" s="389" t="s">
        <v>3182</v>
      </c>
      <c r="H158" s="390" t="s">
        <v>1361</v>
      </c>
      <c r="I158" s="391" t="s">
        <v>1361</v>
      </c>
      <c r="J158" s="353" t="s">
        <v>3183</v>
      </c>
      <c r="K158" s="355" t="s">
        <v>3186</v>
      </c>
      <c r="L158" s="400"/>
      <c r="M158" s="401"/>
      <c r="N158" s="400"/>
      <c r="O158" s="401"/>
      <c r="P158" s="400"/>
      <c r="Q158" s="401"/>
      <c r="R158" s="400"/>
      <c r="S158" s="401"/>
      <c r="T158" s="400"/>
      <c r="U158" s="401"/>
      <c r="V158" s="400"/>
      <c r="W158" s="401"/>
      <c r="X158" s="400"/>
      <c r="Y158" s="401"/>
      <c r="Z158" s="400"/>
      <c r="AA158" s="401"/>
      <c r="AB158" s="400"/>
      <c r="AC158" s="401"/>
      <c r="AD158" s="400"/>
      <c r="AE158" s="401"/>
      <c r="AF158" s="400"/>
      <c r="AG158" s="401"/>
      <c r="AH158" s="400"/>
      <c r="AI158" s="401"/>
      <c r="AJ158" s="400"/>
      <c r="AK158" s="401"/>
      <c r="AL158" s="400"/>
      <c r="AM158" s="401"/>
      <c r="AN158" s="400"/>
      <c r="AO158" s="401"/>
      <c r="AP158" s="400"/>
      <c r="AQ158" s="401"/>
      <c r="AR158" s="400"/>
      <c r="AS158" s="401"/>
      <c r="AT158" s="400"/>
      <c r="AU158" s="401"/>
      <c r="AV158" s="400"/>
      <c r="AW158" s="401"/>
      <c r="AX158" s="400"/>
      <c r="AY158" s="401"/>
      <c r="AZ158" s="400"/>
      <c r="BA158" s="401"/>
      <c r="BB158" s="400"/>
      <c r="BC158" s="401"/>
      <c r="BD158" s="400"/>
      <c r="BE158" s="401"/>
      <c r="BF158" s="400"/>
      <c r="BG158" s="401"/>
      <c r="BH158" s="400"/>
      <c r="BI158" s="401"/>
      <c r="BJ158" s="400"/>
      <c r="BK158" s="401"/>
      <c r="BL158" s="400"/>
      <c r="BM158" s="401"/>
      <c r="BN158" s="400"/>
      <c r="BO158" s="401"/>
      <c r="BP158" s="400"/>
      <c r="BQ158" s="401"/>
      <c r="BR158" s="400"/>
      <c r="BS158" s="401"/>
      <c r="BT158" s="400"/>
      <c r="BU158" s="401"/>
      <c r="BV158" s="337">
        <f t="shared" si="63"/>
        <v>0</v>
      </c>
      <c r="BW158" s="337">
        <f t="shared" si="64"/>
        <v>0</v>
      </c>
    </row>
    <row r="159" spans="1:75" s="64" customFormat="1" ht="21.95" customHeight="1" x14ac:dyDescent="0.2">
      <c r="A159" s="385" t="s">
        <v>3314</v>
      </c>
      <c r="B159" s="386" t="s">
        <v>3315</v>
      </c>
      <c r="C159" s="392" t="s">
        <v>3191</v>
      </c>
      <c r="D159" s="387" t="s">
        <v>3316</v>
      </c>
      <c r="E159" s="388" t="s">
        <v>3317</v>
      </c>
      <c r="F159" s="389" t="s">
        <v>3181</v>
      </c>
      <c r="G159" s="389" t="s">
        <v>3182</v>
      </c>
      <c r="H159" s="390" t="s">
        <v>1361</v>
      </c>
      <c r="I159" s="391" t="s">
        <v>1361</v>
      </c>
      <c r="J159" s="353" t="s">
        <v>3183</v>
      </c>
      <c r="K159" s="356" t="s">
        <v>3187</v>
      </c>
      <c r="L159" s="400"/>
      <c r="M159" s="401"/>
      <c r="N159" s="400"/>
      <c r="O159" s="401"/>
      <c r="P159" s="400"/>
      <c r="Q159" s="401"/>
      <c r="R159" s="400"/>
      <c r="S159" s="401"/>
      <c r="T159" s="400"/>
      <c r="U159" s="401"/>
      <c r="V159" s="400"/>
      <c r="W159" s="401"/>
      <c r="X159" s="400"/>
      <c r="Y159" s="401"/>
      <c r="Z159" s="400"/>
      <c r="AA159" s="401"/>
      <c r="AB159" s="400"/>
      <c r="AC159" s="401"/>
      <c r="AD159" s="400"/>
      <c r="AE159" s="401"/>
      <c r="AF159" s="400"/>
      <c r="AG159" s="401"/>
      <c r="AH159" s="400"/>
      <c r="AI159" s="401"/>
      <c r="AJ159" s="400"/>
      <c r="AK159" s="401"/>
      <c r="AL159" s="400"/>
      <c r="AM159" s="401"/>
      <c r="AN159" s="400"/>
      <c r="AO159" s="401"/>
      <c r="AP159" s="400"/>
      <c r="AQ159" s="401"/>
      <c r="AR159" s="400"/>
      <c r="AS159" s="401"/>
      <c r="AT159" s="400"/>
      <c r="AU159" s="401"/>
      <c r="AV159" s="400"/>
      <c r="AW159" s="401"/>
      <c r="AX159" s="400"/>
      <c r="AY159" s="401"/>
      <c r="AZ159" s="400"/>
      <c r="BA159" s="401"/>
      <c r="BB159" s="400"/>
      <c r="BC159" s="401"/>
      <c r="BD159" s="400"/>
      <c r="BE159" s="401"/>
      <c r="BF159" s="400"/>
      <c r="BG159" s="401"/>
      <c r="BH159" s="400"/>
      <c r="BI159" s="401"/>
      <c r="BJ159" s="400"/>
      <c r="BK159" s="401"/>
      <c r="BL159" s="400"/>
      <c r="BM159" s="401"/>
      <c r="BN159" s="400"/>
      <c r="BO159" s="401"/>
      <c r="BP159" s="400"/>
      <c r="BQ159" s="401"/>
      <c r="BR159" s="400"/>
      <c r="BS159" s="401"/>
      <c r="BT159" s="400"/>
      <c r="BU159" s="401"/>
      <c r="BV159" s="337">
        <f t="shared" si="63"/>
        <v>0</v>
      </c>
      <c r="BW159" s="337">
        <f t="shared" si="64"/>
        <v>0</v>
      </c>
    </row>
    <row r="160" spans="1:75" s="64" customFormat="1" ht="21.95" customHeight="1" thickBot="1" x14ac:dyDescent="0.25">
      <c r="A160" s="660" t="s">
        <v>3314</v>
      </c>
      <c r="B160" s="393" t="s">
        <v>3315</v>
      </c>
      <c r="C160" s="394" t="s">
        <v>3191</v>
      </c>
      <c r="D160" s="395" t="s">
        <v>3316</v>
      </c>
      <c r="E160" s="411" t="s">
        <v>3317</v>
      </c>
      <c r="F160" s="396" t="s">
        <v>3181</v>
      </c>
      <c r="G160" s="396" t="s">
        <v>3182</v>
      </c>
      <c r="H160" s="397" t="s">
        <v>1361</v>
      </c>
      <c r="I160" s="661" t="s">
        <v>1361</v>
      </c>
      <c r="J160" s="353" t="s">
        <v>3183</v>
      </c>
      <c r="K160" s="357" t="s">
        <v>60</v>
      </c>
      <c r="L160" s="402"/>
      <c r="M160" s="403"/>
      <c r="N160" s="402"/>
      <c r="O160" s="403"/>
      <c r="P160" s="402"/>
      <c r="Q160" s="403"/>
      <c r="R160" s="402"/>
      <c r="S160" s="403"/>
      <c r="T160" s="402"/>
      <c r="U160" s="403"/>
      <c r="V160" s="402"/>
      <c r="W160" s="403"/>
      <c r="X160" s="402"/>
      <c r="Y160" s="403"/>
      <c r="Z160" s="402"/>
      <c r="AA160" s="403"/>
      <c r="AB160" s="402"/>
      <c r="AC160" s="403"/>
      <c r="AD160" s="402"/>
      <c r="AE160" s="403"/>
      <c r="AF160" s="402"/>
      <c r="AG160" s="403"/>
      <c r="AH160" s="402"/>
      <c r="AI160" s="403"/>
      <c r="AJ160" s="402"/>
      <c r="AK160" s="403"/>
      <c r="AL160" s="402"/>
      <c r="AM160" s="403"/>
      <c r="AN160" s="402"/>
      <c r="AO160" s="403"/>
      <c r="AP160" s="402"/>
      <c r="AQ160" s="403"/>
      <c r="AR160" s="402"/>
      <c r="AS160" s="403"/>
      <c r="AT160" s="402"/>
      <c r="AU160" s="403"/>
      <c r="AV160" s="402"/>
      <c r="AW160" s="403"/>
      <c r="AX160" s="402"/>
      <c r="AY160" s="403"/>
      <c r="AZ160" s="402"/>
      <c r="BA160" s="403"/>
      <c r="BB160" s="402"/>
      <c r="BC160" s="403"/>
      <c r="BD160" s="402"/>
      <c r="BE160" s="403"/>
      <c r="BF160" s="402"/>
      <c r="BG160" s="403"/>
      <c r="BH160" s="402"/>
      <c r="BI160" s="403"/>
      <c r="BJ160" s="402"/>
      <c r="BK160" s="403"/>
      <c r="BL160" s="402"/>
      <c r="BM160" s="403"/>
      <c r="BN160" s="402"/>
      <c r="BO160" s="403"/>
      <c r="BP160" s="402"/>
      <c r="BQ160" s="403"/>
      <c r="BR160" s="402"/>
      <c r="BS160" s="403"/>
      <c r="BT160" s="402"/>
      <c r="BU160" s="403"/>
      <c r="BV160" s="337">
        <f t="shared" si="63"/>
        <v>0</v>
      </c>
      <c r="BW160" s="337">
        <f t="shared" si="64"/>
        <v>0</v>
      </c>
    </row>
    <row r="161" spans="1:75" s="64" customFormat="1" ht="21.95" customHeight="1" x14ac:dyDescent="0.25">
      <c r="A161" s="425" t="s">
        <v>3318</v>
      </c>
      <c r="B161" s="526" t="s">
        <v>3319</v>
      </c>
      <c r="C161" s="527">
        <v>1</v>
      </c>
      <c r="D161" s="528" t="s">
        <v>3320</v>
      </c>
      <c r="E161" s="426" t="s">
        <v>3321</v>
      </c>
      <c r="F161" s="529" t="s">
        <v>3181</v>
      </c>
      <c r="G161" s="529" t="s">
        <v>3182</v>
      </c>
      <c r="H161" s="530" t="s">
        <v>1362</v>
      </c>
      <c r="I161" s="384" t="s">
        <v>1362</v>
      </c>
      <c r="J161" s="353" t="s">
        <v>3183</v>
      </c>
      <c r="K161" s="354" t="s">
        <v>3184</v>
      </c>
      <c r="L161" s="402"/>
      <c r="M161" s="403"/>
      <c r="N161" s="402"/>
      <c r="O161" s="403"/>
      <c r="P161" s="402"/>
      <c r="Q161" s="403"/>
      <c r="R161" s="402"/>
      <c r="S161" s="403"/>
      <c r="T161" s="402"/>
      <c r="U161" s="403"/>
      <c r="V161" s="402"/>
      <c r="W161" s="403"/>
      <c r="X161" s="402"/>
      <c r="Y161" s="403"/>
      <c r="Z161" s="402"/>
      <c r="AA161" s="403"/>
      <c r="AB161" s="402"/>
      <c r="AC161" s="403"/>
      <c r="AD161" s="402"/>
      <c r="AE161" s="403"/>
      <c r="AF161" s="402"/>
      <c r="AG161" s="403"/>
      <c r="AH161" s="402"/>
      <c r="AI161" s="403"/>
      <c r="AJ161" s="402"/>
      <c r="AK161" s="403"/>
      <c r="AL161" s="402"/>
      <c r="AM161" s="403"/>
      <c r="AN161" s="402"/>
      <c r="AO161" s="403"/>
      <c r="AP161" s="402"/>
      <c r="AQ161" s="403"/>
      <c r="AR161" s="402"/>
      <c r="AS161" s="403"/>
      <c r="AT161" s="402"/>
      <c r="AU161" s="403"/>
      <c r="AV161" s="402"/>
      <c r="AW161" s="403"/>
      <c r="AX161" s="402"/>
      <c r="AY161" s="403"/>
      <c r="AZ161" s="402"/>
      <c r="BA161" s="403"/>
      <c r="BB161" s="402"/>
      <c r="BC161" s="403"/>
      <c r="BD161" s="402"/>
      <c r="BE161" s="403"/>
      <c r="BF161" s="402"/>
      <c r="BG161" s="403"/>
      <c r="BH161" s="402"/>
      <c r="BI161" s="403"/>
      <c r="BJ161" s="402"/>
      <c r="BK161" s="403"/>
      <c r="BL161" s="402"/>
      <c r="BM161" s="403"/>
      <c r="BN161" s="402"/>
      <c r="BO161" s="403"/>
      <c r="BP161" s="402"/>
      <c r="BQ161" s="403"/>
      <c r="BR161" s="402"/>
      <c r="BS161" s="403"/>
      <c r="BT161" s="402"/>
      <c r="BU161" s="403"/>
      <c r="BV161" s="337">
        <f>L161+N161+P161+R161+T161+V161+X161+Z161+AB161+AD161+AF161+AH161+AJ161+AL161+AN161+AP161+AR161+AT161+AV161+AX161+AZ161+BB161+BD161+BF161+BH161+BJ161+BL161+BN161+BP161+BR161+BT161</f>
        <v>0</v>
      </c>
      <c r="BW161" s="337">
        <f>M161+O161+Q161+S161+U161+W161+Y161+AA161+AC161+AE161+AG161+AI161+AK161+AM161+AO161+AQ161+AS161+AU161+AW161+AY161+BA161+BC161+BE161+BG161+BI161+BK161+BM161+BO161+BQ161+BS161+BU161</f>
        <v>0</v>
      </c>
    </row>
    <row r="162" spans="1:75" s="64" customFormat="1" ht="21.95" customHeight="1" x14ac:dyDescent="0.2">
      <c r="A162" s="385" t="s">
        <v>3318</v>
      </c>
      <c r="B162" s="386" t="s">
        <v>3319</v>
      </c>
      <c r="C162" s="352" t="s">
        <v>3191</v>
      </c>
      <c r="D162" s="387" t="s">
        <v>3320</v>
      </c>
      <c r="E162" s="388" t="s">
        <v>3321</v>
      </c>
      <c r="F162" s="389" t="s">
        <v>3181</v>
      </c>
      <c r="G162" s="389" t="s">
        <v>3182</v>
      </c>
      <c r="H162" s="390" t="s">
        <v>1362</v>
      </c>
      <c r="I162" s="391" t="s">
        <v>1362</v>
      </c>
      <c r="J162" s="353" t="s">
        <v>3183</v>
      </c>
      <c r="K162" s="353" t="s">
        <v>3185</v>
      </c>
      <c r="L162" s="400"/>
      <c r="M162" s="401"/>
      <c r="N162" s="400"/>
      <c r="O162" s="401"/>
      <c r="P162" s="400"/>
      <c r="Q162" s="401"/>
      <c r="R162" s="400"/>
      <c r="S162" s="401"/>
      <c r="T162" s="400"/>
      <c r="U162" s="401"/>
      <c r="V162" s="400"/>
      <c r="W162" s="401"/>
      <c r="X162" s="400"/>
      <c r="Y162" s="401"/>
      <c r="Z162" s="400"/>
      <c r="AA162" s="401"/>
      <c r="AB162" s="400"/>
      <c r="AC162" s="401"/>
      <c r="AD162" s="400"/>
      <c r="AE162" s="401"/>
      <c r="AF162" s="400"/>
      <c r="AG162" s="401"/>
      <c r="AH162" s="400"/>
      <c r="AI162" s="401"/>
      <c r="AJ162" s="400"/>
      <c r="AK162" s="401"/>
      <c r="AL162" s="400"/>
      <c r="AM162" s="401"/>
      <c r="AN162" s="400"/>
      <c r="AO162" s="401"/>
      <c r="AP162" s="400"/>
      <c r="AQ162" s="401"/>
      <c r="AR162" s="400"/>
      <c r="AS162" s="401"/>
      <c r="AT162" s="400"/>
      <c r="AU162" s="401"/>
      <c r="AV162" s="400"/>
      <c r="AW162" s="401"/>
      <c r="AX162" s="400"/>
      <c r="AY162" s="401"/>
      <c r="AZ162" s="400"/>
      <c r="BA162" s="401"/>
      <c r="BB162" s="400"/>
      <c r="BC162" s="401"/>
      <c r="BD162" s="400"/>
      <c r="BE162" s="401"/>
      <c r="BF162" s="400"/>
      <c r="BG162" s="401"/>
      <c r="BH162" s="400"/>
      <c r="BI162" s="401"/>
      <c r="BJ162" s="400"/>
      <c r="BK162" s="401"/>
      <c r="BL162" s="400"/>
      <c r="BM162" s="401"/>
      <c r="BN162" s="400"/>
      <c r="BO162" s="401"/>
      <c r="BP162" s="400"/>
      <c r="BQ162" s="401"/>
      <c r="BR162" s="400"/>
      <c r="BS162" s="401"/>
      <c r="BT162" s="400"/>
      <c r="BU162" s="401"/>
      <c r="BV162" s="337">
        <f t="shared" ref="BV162:BV165" si="65">L162+N162+P162+R162+T162+V162+X162+Z162+AB162+AD162+AF162+AH162+AJ162+AL162+AN162+AP162+AR162+AT162+AV162+AX162+AZ162+BB162+BD162+BF162+BH162+BJ162+BL162+BN162+BP162+BR162+BT162</f>
        <v>0</v>
      </c>
      <c r="BW162" s="337">
        <f t="shared" ref="BW162:BW165" si="66">M162+O162+Q162+S162+U162+W162+Y162+AA162+AC162+AE162+AG162+AI162+AK162+AM162+AO162+AQ162+AS162+AU162+AW162+AY162+BA162+BC162+BE162+BG162+BI162+BK162+BM162+BO162+BQ162+BS162+BU162</f>
        <v>0</v>
      </c>
    </row>
    <row r="163" spans="1:75" s="64" customFormat="1" ht="21.95" customHeight="1" x14ac:dyDescent="0.2">
      <c r="A163" s="385" t="s">
        <v>3318</v>
      </c>
      <c r="B163" s="386" t="s">
        <v>3319</v>
      </c>
      <c r="C163" s="392" t="s">
        <v>3191</v>
      </c>
      <c r="D163" s="387" t="s">
        <v>3320</v>
      </c>
      <c r="E163" s="388" t="s">
        <v>3321</v>
      </c>
      <c r="F163" s="389" t="s">
        <v>3181</v>
      </c>
      <c r="G163" s="389" t="s">
        <v>3182</v>
      </c>
      <c r="H163" s="390" t="s">
        <v>1362</v>
      </c>
      <c r="I163" s="391" t="s">
        <v>1362</v>
      </c>
      <c r="J163" s="353" t="s">
        <v>3183</v>
      </c>
      <c r="K163" s="355" t="s">
        <v>3186</v>
      </c>
      <c r="L163" s="400"/>
      <c r="M163" s="401"/>
      <c r="N163" s="400"/>
      <c r="O163" s="401"/>
      <c r="P163" s="400"/>
      <c r="Q163" s="401"/>
      <c r="R163" s="400"/>
      <c r="S163" s="401"/>
      <c r="T163" s="400"/>
      <c r="U163" s="401"/>
      <c r="V163" s="400"/>
      <c r="W163" s="401"/>
      <c r="X163" s="400"/>
      <c r="Y163" s="401"/>
      <c r="Z163" s="400"/>
      <c r="AA163" s="401"/>
      <c r="AB163" s="400"/>
      <c r="AC163" s="401"/>
      <c r="AD163" s="400"/>
      <c r="AE163" s="401"/>
      <c r="AF163" s="400"/>
      <c r="AG163" s="401"/>
      <c r="AH163" s="400"/>
      <c r="AI163" s="401"/>
      <c r="AJ163" s="400"/>
      <c r="AK163" s="401"/>
      <c r="AL163" s="400"/>
      <c r="AM163" s="401"/>
      <c r="AN163" s="400"/>
      <c r="AO163" s="401"/>
      <c r="AP163" s="400"/>
      <c r="AQ163" s="401"/>
      <c r="AR163" s="400"/>
      <c r="AS163" s="401"/>
      <c r="AT163" s="400"/>
      <c r="AU163" s="401"/>
      <c r="AV163" s="400"/>
      <c r="AW163" s="401"/>
      <c r="AX163" s="400"/>
      <c r="AY163" s="401"/>
      <c r="AZ163" s="400"/>
      <c r="BA163" s="401"/>
      <c r="BB163" s="400"/>
      <c r="BC163" s="401"/>
      <c r="BD163" s="400"/>
      <c r="BE163" s="401"/>
      <c r="BF163" s="400"/>
      <c r="BG163" s="401"/>
      <c r="BH163" s="400"/>
      <c r="BI163" s="401"/>
      <c r="BJ163" s="400"/>
      <c r="BK163" s="401"/>
      <c r="BL163" s="400"/>
      <c r="BM163" s="401"/>
      <c r="BN163" s="400"/>
      <c r="BO163" s="401"/>
      <c r="BP163" s="400"/>
      <c r="BQ163" s="401"/>
      <c r="BR163" s="400"/>
      <c r="BS163" s="401"/>
      <c r="BT163" s="400"/>
      <c r="BU163" s="401"/>
      <c r="BV163" s="337">
        <f t="shared" si="65"/>
        <v>0</v>
      </c>
      <c r="BW163" s="337">
        <f t="shared" si="66"/>
        <v>0</v>
      </c>
    </row>
    <row r="164" spans="1:75" s="64" customFormat="1" ht="21.95" customHeight="1" x14ac:dyDescent="0.2">
      <c r="A164" s="385" t="s">
        <v>3318</v>
      </c>
      <c r="B164" s="386" t="s">
        <v>3319</v>
      </c>
      <c r="C164" s="392" t="s">
        <v>3191</v>
      </c>
      <c r="D164" s="387" t="s">
        <v>3320</v>
      </c>
      <c r="E164" s="388" t="s">
        <v>3321</v>
      </c>
      <c r="F164" s="389" t="s">
        <v>3181</v>
      </c>
      <c r="G164" s="389" t="s">
        <v>3182</v>
      </c>
      <c r="H164" s="390" t="s">
        <v>1362</v>
      </c>
      <c r="I164" s="391" t="s">
        <v>1362</v>
      </c>
      <c r="J164" s="353" t="s">
        <v>3183</v>
      </c>
      <c r="K164" s="356" t="s">
        <v>3187</v>
      </c>
      <c r="L164" s="400"/>
      <c r="M164" s="401"/>
      <c r="N164" s="400"/>
      <c r="O164" s="401"/>
      <c r="P164" s="400"/>
      <c r="Q164" s="401"/>
      <c r="R164" s="400"/>
      <c r="S164" s="401"/>
      <c r="T164" s="400"/>
      <c r="U164" s="401"/>
      <c r="V164" s="400"/>
      <c r="W164" s="401"/>
      <c r="X164" s="400"/>
      <c r="Y164" s="401"/>
      <c r="Z164" s="400"/>
      <c r="AA164" s="401"/>
      <c r="AB164" s="400"/>
      <c r="AC164" s="401"/>
      <c r="AD164" s="400"/>
      <c r="AE164" s="401"/>
      <c r="AF164" s="400"/>
      <c r="AG164" s="401"/>
      <c r="AH164" s="400"/>
      <c r="AI164" s="401"/>
      <c r="AJ164" s="400"/>
      <c r="AK164" s="401"/>
      <c r="AL164" s="400"/>
      <c r="AM164" s="401"/>
      <c r="AN164" s="400"/>
      <c r="AO164" s="401"/>
      <c r="AP164" s="400"/>
      <c r="AQ164" s="401"/>
      <c r="AR164" s="400"/>
      <c r="AS164" s="401"/>
      <c r="AT164" s="400"/>
      <c r="AU164" s="401"/>
      <c r="AV164" s="400"/>
      <c r="AW164" s="401"/>
      <c r="AX164" s="400"/>
      <c r="AY164" s="401"/>
      <c r="AZ164" s="400"/>
      <c r="BA164" s="401"/>
      <c r="BB164" s="400"/>
      <c r="BC164" s="401"/>
      <c r="BD164" s="400"/>
      <c r="BE164" s="401"/>
      <c r="BF164" s="400"/>
      <c r="BG164" s="401"/>
      <c r="BH164" s="400"/>
      <c r="BI164" s="401"/>
      <c r="BJ164" s="400"/>
      <c r="BK164" s="401"/>
      <c r="BL164" s="400"/>
      <c r="BM164" s="401"/>
      <c r="BN164" s="400"/>
      <c r="BO164" s="401"/>
      <c r="BP164" s="400"/>
      <c r="BQ164" s="401"/>
      <c r="BR164" s="400"/>
      <c r="BS164" s="401"/>
      <c r="BT164" s="400"/>
      <c r="BU164" s="401"/>
      <c r="BV164" s="337">
        <f t="shared" si="65"/>
        <v>0</v>
      </c>
      <c r="BW164" s="337">
        <f t="shared" si="66"/>
        <v>0</v>
      </c>
    </row>
    <row r="165" spans="1:75" s="64" customFormat="1" ht="21.95" customHeight="1" thickBot="1" x14ac:dyDescent="0.25">
      <c r="A165" s="660" t="s">
        <v>3318</v>
      </c>
      <c r="B165" s="393" t="s">
        <v>3319</v>
      </c>
      <c r="C165" s="394" t="s">
        <v>3191</v>
      </c>
      <c r="D165" s="395" t="s">
        <v>3320</v>
      </c>
      <c r="E165" s="411" t="s">
        <v>3321</v>
      </c>
      <c r="F165" s="396" t="s">
        <v>3181</v>
      </c>
      <c r="G165" s="396" t="s">
        <v>3182</v>
      </c>
      <c r="H165" s="397" t="s">
        <v>1362</v>
      </c>
      <c r="I165" s="661" t="s">
        <v>1362</v>
      </c>
      <c r="J165" s="353" t="s">
        <v>3183</v>
      </c>
      <c r="K165" s="357" t="s">
        <v>60</v>
      </c>
      <c r="L165" s="402"/>
      <c r="M165" s="403"/>
      <c r="N165" s="402"/>
      <c r="O165" s="403"/>
      <c r="P165" s="402"/>
      <c r="Q165" s="403"/>
      <c r="R165" s="402"/>
      <c r="S165" s="403"/>
      <c r="T165" s="402"/>
      <c r="U165" s="403"/>
      <c r="V165" s="402"/>
      <c r="W165" s="403"/>
      <c r="X165" s="402"/>
      <c r="Y165" s="403"/>
      <c r="Z165" s="402"/>
      <c r="AA165" s="403"/>
      <c r="AB165" s="402"/>
      <c r="AC165" s="403"/>
      <c r="AD165" s="402"/>
      <c r="AE165" s="403"/>
      <c r="AF165" s="402"/>
      <c r="AG165" s="403"/>
      <c r="AH165" s="402"/>
      <c r="AI165" s="403"/>
      <c r="AJ165" s="402"/>
      <c r="AK165" s="403"/>
      <c r="AL165" s="402"/>
      <c r="AM165" s="403"/>
      <c r="AN165" s="402"/>
      <c r="AO165" s="403"/>
      <c r="AP165" s="402"/>
      <c r="AQ165" s="403"/>
      <c r="AR165" s="402"/>
      <c r="AS165" s="403"/>
      <c r="AT165" s="402"/>
      <c r="AU165" s="403"/>
      <c r="AV165" s="402"/>
      <c r="AW165" s="403"/>
      <c r="AX165" s="402"/>
      <c r="AY165" s="403"/>
      <c r="AZ165" s="402"/>
      <c r="BA165" s="403"/>
      <c r="BB165" s="402"/>
      <c r="BC165" s="403"/>
      <c r="BD165" s="402"/>
      <c r="BE165" s="403"/>
      <c r="BF165" s="402"/>
      <c r="BG165" s="403"/>
      <c r="BH165" s="402"/>
      <c r="BI165" s="403"/>
      <c r="BJ165" s="402"/>
      <c r="BK165" s="403"/>
      <c r="BL165" s="402"/>
      <c r="BM165" s="403"/>
      <c r="BN165" s="402"/>
      <c r="BO165" s="403"/>
      <c r="BP165" s="402"/>
      <c r="BQ165" s="403"/>
      <c r="BR165" s="402"/>
      <c r="BS165" s="403"/>
      <c r="BT165" s="402"/>
      <c r="BU165" s="403"/>
      <c r="BV165" s="337">
        <f t="shared" si="65"/>
        <v>0</v>
      </c>
      <c r="BW165" s="337">
        <f t="shared" si="66"/>
        <v>0</v>
      </c>
    </row>
    <row r="166" spans="1:75" s="64" customFormat="1" ht="21.95" customHeight="1" x14ac:dyDescent="0.25">
      <c r="A166" s="425" t="s">
        <v>3322</v>
      </c>
      <c r="B166" s="526" t="s">
        <v>3323</v>
      </c>
      <c r="C166" s="527">
        <v>1</v>
      </c>
      <c r="D166" s="528" t="s">
        <v>3324</v>
      </c>
      <c r="E166" s="426" t="s">
        <v>3325</v>
      </c>
      <c r="F166" s="529" t="s">
        <v>3181</v>
      </c>
      <c r="G166" s="529" t="s">
        <v>3182</v>
      </c>
      <c r="H166" s="530" t="s">
        <v>1363</v>
      </c>
      <c r="I166" s="384" t="s">
        <v>1363</v>
      </c>
      <c r="J166" s="353" t="s">
        <v>3183</v>
      </c>
      <c r="K166" s="354" t="s">
        <v>3184</v>
      </c>
      <c r="L166" s="402"/>
      <c r="M166" s="403"/>
      <c r="N166" s="402"/>
      <c r="O166" s="403"/>
      <c r="P166" s="402"/>
      <c r="Q166" s="403"/>
      <c r="R166" s="402"/>
      <c r="S166" s="403"/>
      <c r="T166" s="402"/>
      <c r="U166" s="403"/>
      <c r="V166" s="402"/>
      <c r="W166" s="403"/>
      <c r="X166" s="402"/>
      <c r="Y166" s="403"/>
      <c r="Z166" s="402"/>
      <c r="AA166" s="403"/>
      <c r="AB166" s="402"/>
      <c r="AC166" s="403"/>
      <c r="AD166" s="402"/>
      <c r="AE166" s="403"/>
      <c r="AF166" s="402"/>
      <c r="AG166" s="403"/>
      <c r="AH166" s="402"/>
      <c r="AI166" s="403"/>
      <c r="AJ166" s="402"/>
      <c r="AK166" s="403"/>
      <c r="AL166" s="402"/>
      <c r="AM166" s="403"/>
      <c r="AN166" s="402"/>
      <c r="AO166" s="403"/>
      <c r="AP166" s="402"/>
      <c r="AQ166" s="403"/>
      <c r="AR166" s="402"/>
      <c r="AS166" s="403"/>
      <c r="AT166" s="402"/>
      <c r="AU166" s="403"/>
      <c r="AV166" s="402"/>
      <c r="AW166" s="403"/>
      <c r="AX166" s="402"/>
      <c r="AY166" s="403"/>
      <c r="AZ166" s="402"/>
      <c r="BA166" s="403"/>
      <c r="BB166" s="402"/>
      <c r="BC166" s="403"/>
      <c r="BD166" s="402"/>
      <c r="BE166" s="403"/>
      <c r="BF166" s="402"/>
      <c r="BG166" s="403"/>
      <c r="BH166" s="402"/>
      <c r="BI166" s="403"/>
      <c r="BJ166" s="402"/>
      <c r="BK166" s="403"/>
      <c r="BL166" s="402"/>
      <c r="BM166" s="403"/>
      <c r="BN166" s="402"/>
      <c r="BO166" s="403"/>
      <c r="BP166" s="402"/>
      <c r="BQ166" s="403"/>
      <c r="BR166" s="402"/>
      <c r="BS166" s="403"/>
      <c r="BT166" s="402"/>
      <c r="BU166" s="403"/>
      <c r="BV166" s="337">
        <f>L166+N166+P166+R166+T166+V166+X166+Z166+AB166+AD166+AF166+AH166+AJ166+AL166+AN166+AP166+AR166+AT166+AV166+AX166+AZ166+BB166+BD166+BF166+BH166+BJ166+BL166+BN166+BP166+BR166+BT166</f>
        <v>0</v>
      </c>
      <c r="BW166" s="337">
        <f>M166+O166+Q166+S166+U166+W166+Y166+AA166+AC166+AE166+AG166+AI166+AK166+AM166+AO166+AQ166+AS166+AU166+AW166+AY166+BA166+BC166+BE166+BG166+BI166+BK166+BM166+BO166+BQ166+BS166+BU166</f>
        <v>0</v>
      </c>
    </row>
    <row r="167" spans="1:75" s="64" customFormat="1" ht="21.95" customHeight="1" x14ac:dyDescent="0.2">
      <c r="A167" s="385" t="s">
        <v>3322</v>
      </c>
      <c r="B167" s="386" t="s">
        <v>3323</v>
      </c>
      <c r="C167" s="352" t="s">
        <v>3191</v>
      </c>
      <c r="D167" s="387" t="s">
        <v>3324</v>
      </c>
      <c r="E167" s="388" t="s">
        <v>3325</v>
      </c>
      <c r="F167" s="389" t="s">
        <v>3181</v>
      </c>
      <c r="G167" s="389" t="s">
        <v>3182</v>
      </c>
      <c r="H167" s="390" t="s">
        <v>1363</v>
      </c>
      <c r="I167" s="391" t="s">
        <v>1363</v>
      </c>
      <c r="J167" s="353" t="s">
        <v>3183</v>
      </c>
      <c r="K167" s="353" t="s">
        <v>3185</v>
      </c>
      <c r="L167" s="400"/>
      <c r="M167" s="401"/>
      <c r="N167" s="400"/>
      <c r="O167" s="401"/>
      <c r="P167" s="400"/>
      <c r="Q167" s="401"/>
      <c r="R167" s="400"/>
      <c r="S167" s="401"/>
      <c r="T167" s="400"/>
      <c r="U167" s="401"/>
      <c r="V167" s="400"/>
      <c r="W167" s="401"/>
      <c r="X167" s="400"/>
      <c r="Y167" s="401"/>
      <c r="Z167" s="400"/>
      <c r="AA167" s="401"/>
      <c r="AB167" s="400"/>
      <c r="AC167" s="401"/>
      <c r="AD167" s="400"/>
      <c r="AE167" s="401"/>
      <c r="AF167" s="400"/>
      <c r="AG167" s="401"/>
      <c r="AH167" s="400"/>
      <c r="AI167" s="401"/>
      <c r="AJ167" s="400"/>
      <c r="AK167" s="401"/>
      <c r="AL167" s="400"/>
      <c r="AM167" s="401"/>
      <c r="AN167" s="400"/>
      <c r="AO167" s="401"/>
      <c r="AP167" s="400"/>
      <c r="AQ167" s="401"/>
      <c r="AR167" s="400"/>
      <c r="AS167" s="401"/>
      <c r="AT167" s="400"/>
      <c r="AU167" s="401"/>
      <c r="AV167" s="400"/>
      <c r="AW167" s="401"/>
      <c r="AX167" s="400"/>
      <c r="AY167" s="401"/>
      <c r="AZ167" s="400"/>
      <c r="BA167" s="401"/>
      <c r="BB167" s="400"/>
      <c r="BC167" s="401"/>
      <c r="BD167" s="400"/>
      <c r="BE167" s="401"/>
      <c r="BF167" s="400"/>
      <c r="BG167" s="401"/>
      <c r="BH167" s="400"/>
      <c r="BI167" s="401"/>
      <c r="BJ167" s="400"/>
      <c r="BK167" s="401"/>
      <c r="BL167" s="400"/>
      <c r="BM167" s="401"/>
      <c r="BN167" s="400"/>
      <c r="BO167" s="401"/>
      <c r="BP167" s="400"/>
      <c r="BQ167" s="401"/>
      <c r="BR167" s="400"/>
      <c r="BS167" s="401"/>
      <c r="BT167" s="400"/>
      <c r="BU167" s="401"/>
      <c r="BV167" s="337">
        <f t="shared" ref="BV167:BV170" si="67">L167+N167+P167+R167+T167+V167+X167+Z167+AB167+AD167+AF167+AH167+AJ167+AL167+AN167+AP167+AR167+AT167+AV167+AX167+AZ167+BB167+BD167+BF167+BH167+BJ167+BL167+BN167+BP167+BR167+BT167</f>
        <v>0</v>
      </c>
      <c r="BW167" s="337">
        <f t="shared" ref="BW167:BW170" si="68">M167+O167+Q167+S167+U167+W167+Y167+AA167+AC167+AE167+AG167+AI167+AK167+AM167+AO167+AQ167+AS167+AU167+AW167+AY167+BA167+BC167+BE167+BG167+BI167+BK167+BM167+BO167+BQ167+BS167+BU167</f>
        <v>0</v>
      </c>
    </row>
    <row r="168" spans="1:75" s="64" customFormat="1" ht="21.95" customHeight="1" x14ac:dyDescent="0.2">
      <c r="A168" s="385" t="s">
        <v>3322</v>
      </c>
      <c r="B168" s="386" t="s">
        <v>3323</v>
      </c>
      <c r="C168" s="392" t="s">
        <v>3191</v>
      </c>
      <c r="D168" s="387" t="s">
        <v>3324</v>
      </c>
      <c r="E168" s="388" t="s">
        <v>3325</v>
      </c>
      <c r="F168" s="389" t="s">
        <v>3181</v>
      </c>
      <c r="G168" s="389" t="s">
        <v>3182</v>
      </c>
      <c r="H168" s="390" t="s">
        <v>1363</v>
      </c>
      <c r="I168" s="391" t="s">
        <v>1363</v>
      </c>
      <c r="J168" s="353" t="s">
        <v>3183</v>
      </c>
      <c r="K168" s="355" t="s">
        <v>3186</v>
      </c>
      <c r="L168" s="400"/>
      <c r="M168" s="401"/>
      <c r="N168" s="400"/>
      <c r="O168" s="401"/>
      <c r="P168" s="400"/>
      <c r="Q168" s="401"/>
      <c r="R168" s="400"/>
      <c r="S168" s="401"/>
      <c r="T168" s="400"/>
      <c r="U168" s="401"/>
      <c r="V168" s="400"/>
      <c r="W168" s="401"/>
      <c r="X168" s="400"/>
      <c r="Y168" s="401"/>
      <c r="Z168" s="400"/>
      <c r="AA168" s="401"/>
      <c r="AB168" s="400"/>
      <c r="AC168" s="401"/>
      <c r="AD168" s="400"/>
      <c r="AE168" s="401"/>
      <c r="AF168" s="400"/>
      <c r="AG168" s="401"/>
      <c r="AH168" s="400"/>
      <c r="AI168" s="401"/>
      <c r="AJ168" s="400"/>
      <c r="AK168" s="401"/>
      <c r="AL168" s="400"/>
      <c r="AM168" s="401"/>
      <c r="AN168" s="400"/>
      <c r="AO168" s="401"/>
      <c r="AP168" s="400"/>
      <c r="AQ168" s="401"/>
      <c r="AR168" s="400"/>
      <c r="AS168" s="401"/>
      <c r="AT168" s="400"/>
      <c r="AU168" s="401"/>
      <c r="AV168" s="400"/>
      <c r="AW168" s="401"/>
      <c r="AX168" s="400"/>
      <c r="AY168" s="401"/>
      <c r="AZ168" s="400"/>
      <c r="BA168" s="401"/>
      <c r="BB168" s="400"/>
      <c r="BC168" s="401"/>
      <c r="BD168" s="400"/>
      <c r="BE168" s="401"/>
      <c r="BF168" s="400"/>
      <c r="BG168" s="401"/>
      <c r="BH168" s="400"/>
      <c r="BI168" s="401"/>
      <c r="BJ168" s="400"/>
      <c r="BK168" s="401"/>
      <c r="BL168" s="400"/>
      <c r="BM168" s="401"/>
      <c r="BN168" s="400"/>
      <c r="BO168" s="401"/>
      <c r="BP168" s="400"/>
      <c r="BQ168" s="401"/>
      <c r="BR168" s="400"/>
      <c r="BS168" s="401"/>
      <c r="BT168" s="400"/>
      <c r="BU168" s="401"/>
      <c r="BV168" s="337">
        <f t="shared" si="67"/>
        <v>0</v>
      </c>
      <c r="BW168" s="337">
        <f t="shared" si="68"/>
        <v>0</v>
      </c>
    </row>
    <row r="169" spans="1:75" s="64" customFormat="1" ht="21.95" customHeight="1" x14ac:dyDescent="0.2">
      <c r="A169" s="385" t="s">
        <v>3322</v>
      </c>
      <c r="B169" s="386" t="s">
        <v>3323</v>
      </c>
      <c r="C169" s="392" t="s">
        <v>3191</v>
      </c>
      <c r="D169" s="387" t="s">
        <v>3324</v>
      </c>
      <c r="E169" s="388" t="s">
        <v>3325</v>
      </c>
      <c r="F169" s="389" t="s">
        <v>3181</v>
      </c>
      <c r="G169" s="389" t="s">
        <v>3182</v>
      </c>
      <c r="H169" s="390" t="s">
        <v>1363</v>
      </c>
      <c r="I169" s="391" t="s">
        <v>1363</v>
      </c>
      <c r="J169" s="353" t="s">
        <v>3183</v>
      </c>
      <c r="K169" s="356" t="s">
        <v>3187</v>
      </c>
      <c r="L169" s="400"/>
      <c r="M169" s="401"/>
      <c r="N169" s="400"/>
      <c r="O169" s="401"/>
      <c r="P169" s="400"/>
      <c r="Q169" s="401"/>
      <c r="R169" s="400"/>
      <c r="S169" s="401"/>
      <c r="T169" s="400"/>
      <c r="U169" s="401"/>
      <c r="V169" s="400"/>
      <c r="W169" s="401"/>
      <c r="X169" s="400"/>
      <c r="Y169" s="401"/>
      <c r="Z169" s="400"/>
      <c r="AA169" s="401"/>
      <c r="AB169" s="400"/>
      <c r="AC169" s="401"/>
      <c r="AD169" s="400"/>
      <c r="AE169" s="401"/>
      <c r="AF169" s="400"/>
      <c r="AG169" s="401"/>
      <c r="AH169" s="400"/>
      <c r="AI169" s="401"/>
      <c r="AJ169" s="400"/>
      <c r="AK169" s="401"/>
      <c r="AL169" s="400"/>
      <c r="AM169" s="401"/>
      <c r="AN169" s="400"/>
      <c r="AO169" s="401"/>
      <c r="AP169" s="400"/>
      <c r="AQ169" s="401"/>
      <c r="AR169" s="400"/>
      <c r="AS169" s="401"/>
      <c r="AT169" s="400"/>
      <c r="AU169" s="401"/>
      <c r="AV169" s="400"/>
      <c r="AW169" s="401"/>
      <c r="AX169" s="400"/>
      <c r="AY169" s="401"/>
      <c r="AZ169" s="400"/>
      <c r="BA169" s="401"/>
      <c r="BB169" s="400"/>
      <c r="BC169" s="401"/>
      <c r="BD169" s="400"/>
      <c r="BE169" s="401"/>
      <c r="BF169" s="400"/>
      <c r="BG169" s="401"/>
      <c r="BH169" s="400"/>
      <c r="BI169" s="401"/>
      <c r="BJ169" s="400"/>
      <c r="BK169" s="401"/>
      <c r="BL169" s="400"/>
      <c r="BM169" s="401"/>
      <c r="BN169" s="400"/>
      <c r="BO169" s="401"/>
      <c r="BP169" s="400"/>
      <c r="BQ169" s="401"/>
      <c r="BR169" s="400"/>
      <c r="BS169" s="401"/>
      <c r="BT169" s="400"/>
      <c r="BU169" s="401"/>
      <c r="BV169" s="337">
        <f t="shared" si="67"/>
        <v>0</v>
      </c>
      <c r="BW169" s="337">
        <f t="shared" si="68"/>
        <v>0</v>
      </c>
    </row>
    <row r="170" spans="1:75" s="64" customFormat="1" ht="21.95" customHeight="1" x14ac:dyDescent="0.2">
      <c r="A170" s="660" t="s">
        <v>3322</v>
      </c>
      <c r="B170" s="393" t="s">
        <v>3323</v>
      </c>
      <c r="C170" s="394" t="s">
        <v>3191</v>
      </c>
      <c r="D170" s="395" t="s">
        <v>3324</v>
      </c>
      <c r="E170" s="411" t="s">
        <v>3325</v>
      </c>
      <c r="F170" s="396" t="s">
        <v>3181</v>
      </c>
      <c r="G170" s="396" t="s">
        <v>3182</v>
      </c>
      <c r="H170" s="397" t="s">
        <v>1363</v>
      </c>
      <c r="I170" s="661" t="s">
        <v>1363</v>
      </c>
      <c r="J170" s="353" t="s">
        <v>3183</v>
      </c>
      <c r="K170" s="357" t="s">
        <v>60</v>
      </c>
      <c r="L170" s="402"/>
      <c r="M170" s="403"/>
      <c r="N170" s="402"/>
      <c r="O170" s="403"/>
      <c r="P170" s="402"/>
      <c r="Q170" s="403"/>
      <c r="R170" s="402"/>
      <c r="S170" s="403"/>
      <c r="T170" s="402"/>
      <c r="U170" s="403"/>
      <c r="V170" s="402"/>
      <c r="W170" s="403"/>
      <c r="X170" s="402"/>
      <c r="Y170" s="403"/>
      <c r="Z170" s="402"/>
      <c r="AA170" s="403"/>
      <c r="AB170" s="402"/>
      <c r="AC170" s="403"/>
      <c r="AD170" s="402"/>
      <c r="AE170" s="403"/>
      <c r="AF170" s="402"/>
      <c r="AG170" s="403"/>
      <c r="AH170" s="402"/>
      <c r="AI170" s="403"/>
      <c r="AJ170" s="402"/>
      <c r="AK170" s="403"/>
      <c r="AL170" s="402"/>
      <c r="AM170" s="403"/>
      <c r="AN170" s="402"/>
      <c r="AO170" s="403"/>
      <c r="AP170" s="402"/>
      <c r="AQ170" s="403"/>
      <c r="AR170" s="402"/>
      <c r="AS170" s="403"/>
      <c r="AT170" s="402"/>
      <c r="AU170" s="403"/>
      <c r="AV170" s="402"/>
      <c r="AW170" s="403"/>
      <c r="AX170" s="402"/>
      <c r="AY170" s="403"/>
      <c r="AZ170" s="402"/>
      <c r="BA170" s="403"/>
      <c r="BB170" s="402"/>
      <c r="BC170" s="403"/>
      <c r="BD170" s="402"/>
      <c r="BE170" s="403"/>
      <c r="BF170" s="402"/>
      <c r="BG170" s="403"/>
      <c r="BH170" s="402"/>
      <c r="BI170" s="403"/>
      <c r="BJ170" s="402"/>
      <c r="BK170" s="403"/>
      <c r="BL170" s="402"/>
      <c r="BM170" s="403"/>
      <c r="BN170" s="402"/>
      <c r="BO170" s="403"/>
      <c r="BP170" s="402"/>
      <c r="BQ170" s="403"/>
      <c r="BR170" s="402"/>
      <c r="BS170" s="403"/>
      <c r="BT170" s="402"/>
      <c r="BU170" s="403"/>
      <c r="BV170" s="337">
        <f t="shared" si="67"/>
        <v>0</v>
      </c>
      <c r="BW170" s="337">
        <f t="shared" si="68"/>
        <v>0</v>
      </c>
    </row>
    <row r="171" spans="1:75" s="64" customFormat="1" ht="21.95" customHeight="1" x14ac:dyDescent="0.2">
      <c r="A171" s="5"/>
      <c r="B171" s="5"/>
      <c r="C171" s="6"/>
      <c r="D171" s="7"/>
      <c r="E171" s="7"/>
      <c r="F171" s="7"/>
      <c r="G171" s="6"/>
      <c r="H171" s="5"/>
      <c r="I171" s="79"/>
      <c r="J171" s="5"/>
      <c r="K171" s="5"/>
      <c r="L171" s="335"/>
      <c r="M171" s="336"/>
      <c r="N171" s="335"/>
      <c r="O171" s="336"/>
      <c r="P171" s="335"/>
      <c r="Q171" s="336"/>
      <c r="R171" s="335"/>
      <c r="S171" s="336"/>
      <c r="T171" s="335"/>
      <c r="U171" s="336"/>
      <c r="V171" s="335"/>
      <c r="W171" s="336"/>
      <c r="X171" s="335"/>
      <c r="Y171" s="336"/>
      <c r="Z171" s="335"/>
      <c r="AA171" s="336"/>
      <c r="AB171" s="335"/>
      <c r="AC171" s="336"/>
      <c r="AD171" s="335"/>
      <c r="AE171" s="336"/>
      <c r="AF171" s="335"/>
      <c r="AG171" s="336"/>
      <c r="AH171" s="335"/>
      <c r="AI171" s="336"/>
      <c r="AJ171" s="335"/>
      <c r="AK171" s="336"/>
      <c r="AL171" s="335"/>
      <c r="AM171" s="336"/>
      <c r="AN171" s="335"/>
      <c r="AO171" s="336"/>
      <c r="AP171" s="335"/>
      <c r="AQ171" s="336"/>
      <c r="AR171" s="335"/>
      <c r="AS171" s="336"/>
      <c r="AT171" s="335"/>
      <c r="AU171" s="336"/>
      <c r="AV171" s="335"/>
      <c r="AW171" s="336"/>
      <c r="AX171" s="335"/>
      <c r="AY171" s="336"/>
      <c r="AZ171" s="335"/>
      <c r="BA171" s="336"/>
      <c r="BB171" s="335"/>
      <c r="BC171" s="336"/>
      <c r="BD171" s="335"/>
      <c r="BE171" s="336"/>
      <c r="BF171" s="335"/>
      <c r="BG171" s="336"/>
      <c r="BH171" s="335"/>
      <c r="BI171" s="336"/>
      <c r="BJ171" s="335"/>
      <c r="BK171" s="336"/>
      <c r="BL171" s="335"/>
      <c r="BM171" s="336"/>
      <c r="BN171" s="335"/>
      <c r="BO171" s="336"/>
      <c r="BP171" s="335"/>
      <c r="BQ171" s="336"/>
      <c r="BR171" s="335"/>
      <c r="BS171" s="336"/>
      <c r="BT171" s="335"/>
      <c r="BU171" s="336"/>
      <c r="BV171" s="337"/>
      <c r="BW171" s="337"/>
    </row>
    <row r="172" spans="1:75" s="64" customFormat="1" ht="21.95" customHeight="1" x14ac:dyDescent="0.2">
      <c r="A172" s="5"/>
      <c r="B172" s="5"/>
      <c r="C172" s="6"/>
      <c r="D172" s="7"/>
      <c r="E172" s="7"/>
      <c r="F172" s="7"/>
      <c r="G172" s="6"/>
      <c r="H172" s="5"/>
      <c r="I172" s="79"/>
      <c r="J172" s="5"/>
      <c r="K172" s="5"/>
      <c r="L172" s="335">
        <f t="shared" ref="L172:BU172" si="69">SUM(L6:L171)</f>
        <v>3</v>
      </c>
      <c r="M172" s="335">
        <f t="shared" si="69"/>
        <v>0</v>
      </c>
      <c r="N172" s="335">
        <f t="shared" si="69"/>
        <v>8</v>
      </c>
      <c r="O172" s="335">
        <f t="shared" si="69"/>
        <v>0</v>
      </c>
      <c r="P172" s="335">
        <f t="shared" si="69"/>
        <v>0</v>
      </c>
      <c r="Q172" s="335">
        <f t="shared" si="69"/>
        <v>0</v>
      </c>
      <c r="R172" s="335">
        <f t="shared" si="69"/>
        <v>0</v>
      </c>
      <c r="S172" s="335">
        <f t="shared" si="69"/>
        <v>0</v>
      </c>
      <c r="T172" s="335">
        <f t="shared" si="69"/>
        <v>0</v>
      </c>
      <c r="U172" s="335">
        <f t="shared" si="69"/>
        <v>0</v>
      </c>
      <c r="V172" s="335">
        <f t="shared" si="69"/>
        <v>3</v>
      </c>
      <c r="W172" s="335">
        <f t="shared" si="69"/>
        <v>0</v>
      </c>
      <c r="X172" s="335">
        <f t="shared" si="69"/>
        <v>15</v>
      </c>
      <c r="Y172" s="335">
        <f t="shared" si="69"/>
        <v>0</v>
      </c>
      <c r="Z172" s="335">
        <f t="shared" si="69"/>
        <v>6</v>
      </c>
      <c r="AA172" s="335">
        <f t="shared" si="69"/>
        <v>0</v>
      </c>
      <c r="AB172" s="335">
        <f t="shared" si="69"/>
        <v>11</v>
      </c>
      <c r="AC172" s="335">
        <f t="shared" si="69"/>
        <v>0</v>
      </c>
      <c r="AD172" s="335">
        <f t="shared" si="69"/>
        <v>11</v>
      </c>
      <c r="AE172" s="335">
        <f t="shared" si="69"/>
        <v>0</v>
      </c>
      <c r="AF172" s="335">
        <f t="shared" si="69"/>
        <v>0</v>
      </c>
      <c r="AG172" s="335">
        <f t="shared" si="69"/>
        <v>0</v>
      </c>
      <c r="AH172" s="335">
        <f t="shared" si="69"/>
        <v>0</v>
      </c>
      <c r="AI172" s="335">
        <f t="shared" si="69"/>
        <v>0</v>
      </c>
      <c r="AJ172" s="335">
        <f t="shared" si="69"/>
        <v>6</v>
      </c>
      <c r="AK172" s="335">
        <f t="shared" si="69"/>
        <v>0</v>
      </c>
      <c r="AL172" s="335">
        <f t="shared" si="69"/>
        <v>15</v>
      </c>
      <c r="AM172" s="335">
        <f t="shared" si="69"/>
        <v>0</v>
      </c>
      <c r="AN172" s="335">
        <f t="shared" si="69"/>
        <v>8</v>
      </c>
      <c r="AO172" s="335">
        <f t="shared" si="69"/>
        <v>0</v>
      </c>
      <c r="AP172" s="335">
        <f t="shared" si="69"/>
        <v>12</v>
      </c>
      <c r="AQ172" s="335">
        <f t="shared" si="69"/>
        <v>0</v>
      </c>
      <c r="AR172" s="335">
        <f t="shared" si="69"/>
        <v>12</v>
      </c>
      <c r="AS172" s="335">
        <f t="shared" si="69"/>
        <v>0</v>
      </c>
      <c r="AT172" s="335">
        <f t="shared" si="69"/>
        <v>0</v>
      </c>
      <c r="AU172" s="335">
        <f t="shared" si="69"/>
        <v>0</v>
      </c>
      <c r="AV172" s="335">
        <f t="shared" si="69"/>
        <v>0</v>
      </c>
      <c r="AW172" s="335">
        <f t="shared" si="69"/>
        <v>0</v>
      </c>
      <c r="AX172" s="335">
        <f t="shared" si="69"/>
        <v>3</v>
      </c>
      <c r="AY172" s="335">
        <f t="shared" si="69"/>
        <v>0</v>
      </c>
      <c r="AZ172" s="335">
        <f t="shared" si="69"/>
        <v>4</v>
      </c>
      <c r="BA172" s="335">
        <f t="shared" si="69"/>
        <v>0</v>
      </c>
      <c r="BB172" s="335">
        <f t="shared" si="69"/>
        <v>8</v>
      </c>
      <c r="BC172" s="335">
        <f t="shared" si="69"/>
        <v>0</v>
      </c>
      <c r="BD172" s="335">
        <f t="shared" si="69"/>
        <v>13</v>
      </c>
      <c r="BE172" s="335">
        <f t="shared" si="69"/>
        <v>0</v>
      </c>
      <c r="BF172" s="335">
        <f t="shared" si="69"/>
        <v>12</v>
      </c>
      <c r="BG172" s="335">
        <f t="shared" si="69"/>
        <v>0</v>
      </c>
      <c r="BH172" s="335">
        <f t="shared" si="69"/>
        <v>0</v>
      </c>
      <c r="BI172" s="335">
        <f t="shared" si="69"/>
        <v>0</v>
      </c>
      <c r="BJ172" s="335">
        <f t="shared" si="69"/>
        <v>0</v>
      </c>
      <c r="BK172" s="335">
        <f t="shared" si="69"/>
        <v>0</v>
      </c>
      <c r="BL172" s="335">
        <f t="shared" si="69"/>
        <v>9</v>
      </c>
      <c r="BM172" s="335">
        <f t="shared" si="69"/>
        <v>0</v>
      </c>
      <c r="BN172" s="335">
        <f t="shared" si="69"/>
        <v>16</v>
      </c>
      <c r="BO172" s="335">
        <f t="shared" si="69"/>
        <v>0</v>
      </c>
      <c r="BP172" s="335">
        <f t="shared" si="69"/>
        <v>11</v>
      </c>
      <c r="BQ172" s="335">
        <f t="shared" si="69"/>
        <v>0</v>
      </c>
      <c r="BR172" s="335">
        <f t="shared" si="69"/>
        <v>15</v>
      </c>
      <c r="BS172" s="335">
        <f t="shared" si="69"/>
        <v>0</v>
      </c>
      <c r="BT172" s="335">
        <f t="shared" si="69"/>
        <v>0</v>
      </c>
      <c r="BU172" s="335">
        <f t="shared" si="69"/>
        <v>0</v>
      </c>
      <c r="BV172" s="335">
        <f>SUM(BV6:BV171)</f>
        <v>201</v>
      </c>
      <c r="BW172" s="335">
        <f>SUM(BW6:BW171)</f>
        <v>0</v>
      </c>
    </row>
    <row r="173" spans="1:75" ht="21.95" customHeight="1" x14ac:dyDescent="0.25">
      <c r="A173" s="332"/>
      <c r="L173" s="335"/>
      <c r="M173" s="336"/>
      <c r="N173" s="335"/>
      <c r="O173" s="336"/>
      <c r="P173" s="335"/>
      <c r="Q173" s="336"/>
      <c r="R173" s="335"/>
      <c r="S173" s="336"/>
      <c r="T173" s="335"/>
      <c r="U173" s="336"/>
      <c r="V173" s="335"/>
      <c r="W173" s="336"/>
      <c r="X173" s="335"/>
      <c r="Y173" s="336"/>
      <c r="Z173" s="335"/>
      <c r="AA173" s="336"/>
      <c r="AB173" s="335"/>
      <c r="AC173" s="336"/>
      <c r="AD173" s="335"/>
      <c r="AE173" s="336"/>
      <c r="AF173" s="335"/>
      <c r="AG173" s="336"/>
      <c r="AH173" s="335"/>
      <c r="AI173" s="336"/>
      <c r="AJ173" s="335"/>
      <c r="AK173" s="336"/>
      <c r="AL173" s="335"/>
      <c r="AM173" s="336"/>
      <c r="AN173" s="335"/>
      <c r="AO173" s="336"/>
      <c r="AP173" s="335"/>
      <c r="AQ173" s="336"/>
      <c r="AR173" s="335"/>
      <c r="AS173" s="336"/>
      <c r="AT173" s="335"/>
      <c r="AU173" s="336"/>
      <c r="AV173" s="335"/>
      <c r="AW173" s="336"/>
      <c r="AX173" s="335"/>
      <c r="AY173" s="336"/>
      <c r="AZ173" s="335"/>
      <c r="BA173" s="336"/>
      <c r="BB173" s="335"/>
      <c r="BC173" s="336"/>
      <c r="BD173" s="335"/>
      <c r="BE173" s="336"/>
      <c r="BF173" s="335"/>
      <c r="BG173" s="336"/>
      <c r="BH173" s="335"/>
      <c r="BI173" s="336"/>
      <c r="BJ173" s="335"/>
      <c r="BK173" s="336"/>
      <c r="BL173" s="335"/>
      <c r="BM173" s="336"/>
      <c r="BN173" s="335"/>
      <c r="BO173" s="336"/>
      <c r="BP173" s="335"/>
      <c r="BQ173" s="336"/>
      <c r="BR173" s="335"/>
      <c r="BS173" s="336"/>
      <c r="BT173" s="335"/>
      <c r="BU173" s="336"/>
      <c r="BV173" s="337"/>
      <c r="BW173" s="337"/>
    </row>
    <row r="174" spans="1:75" ht="21.95" customHeight="1" x14ac:dyDescent="0.2">
      <c r="A174" s="79"/>
      <c r="B174" s="79"/>
      <c r="C174" s="331"/>
      <c r="D174" s="333"/>
      <c r="E174" s="333"/>
      <c r="F174" s="333"/>
      <c r="G174" s="331"/>
      <c r="H174" s="79"/>
      <c r="J174" s="334"/>
      <c r="K174" s="79"/>
      <c r="L174" s="335"/>
      <c r="M174" s="335"/>
      <c r="N174" s="335"/>
      <c r="O174" s="335"/>
      <c r="P174" s="335"/>
      <c r="Q174" s="335"/>
      <c r="R174" s="335"/>
      <c r="S174" s="335"/>
      <c r="T174" s="335"/>
      <c r="U174" s="335"/>
      <c r="V174" s="335"/>
      <c r="W174" s="335"/>
      <c r="X174" s="335"/>
      <c r="Y174" s="335"/>
      <c r="Z174" s="335"/>
      <c r="AA174" s="335"/>
      <c r="AB174" s="335"/>
      <c r="AC174" s="335"/>
      <c r="AD174" s="335"/>
      <c r="AE174" s="335"/>
      <c r="AF174" s="335"/>
      <c r="AG174" s="335"/>
      <c r="AH174" s="335"/>
      <c r="AI174" s="335"/>
      <c r="AJ174" s="335"/>
      <c r="AK174" s="335"/>
      <c r="AL174" s="335"/>
      <c r="AM174" s="335"/>
      <c r="AN174" s="335"/>
      <c r="AO174" s="335"/>
      <c r="AP174" s="335"/>
      <c r="AQ174" s="335"/>
      <c r="AR174" s="335"/>
      <c r="AS174" s="335"/>
      <c r="AT174" s="335"/>
      <c r="AU174" s="335"/>
      <c r="AV174" s="335"/>
      <c r="AW174" s="335"/>
      <c r="AX174" s="335"/>
      <c r="AY174" s="335"/>
      <c r="AZ174" s="335"/>
      <c r="BA174" s="335"/>
      <c r="BB174" s="335"/>
      <c r="BC174" s="335"/>
      <c r="BD174" s="335"/>
      <c r="BE174" s="335"/>
      <c r="BF174" s="335"/>
      <c r="BG174" s="335"/>
      <c r="BH174" s="335"/>
      <c r="BI174" s="335"/>
      <c r="BJ174" s="335"/>
      <c r="BK174" s="335"/>
      <c r="BL174" s="335"/>
      <c r="BM174" s="335"/>
      <c r="BN174" s="335"/>
      <c r="BO174" s="335"/>
      <c r="BP174" s="335"/>
      <c r="BQ174" s="335"/>
      <c r="BR174" s="335"/>
      <c r="BS174" s="335"/>
      <c r="BT174" s="335"/>
      <c r="BU174" s="335"/>
    </row>
  </sheetData>
  <sheetProtection autoFilter="0"/>
  <dataConsolidate/>
  <mergeCells count="36">
    <mergeCell ref="A1:F2"/>
    <mergeCell ref="G1:H1"/>
    <mergeCell ref="I1:J2"/>
    <mergeCell ref="G2:H2"/>
    <mergeCell ref="F4:G4"/>
    <mergeCell ref="BT4:BU4"/>
    <mergeCell ref="AR4:AS4"/>
    <mergeCell ref="AT4:AU4"/>
    <mergeCell ref="AV4:AW4"/>
    <mergeCell ref="AX4:AY4"/>
    <mergeCell ref="AZ4:BA4"/>
    <mergeCell ref="BD4:BE4"/>
    <mergeCell ref="BF4:BG4"/>
    <mergeCell ref="BH4:BI4"/>
    <mergeCell ref="BJ4:BK4"/>
    <mergeCell ref="BB4:BC4"/>
    <mergeCell ref="BL4:BM4"/>
    <mergeCell ref="BN4:BO4"/>
    <mergeCell ref="BP4:BQ4"/>
    <mergeCell ref="BR4:BS4"/>
    <mergeCell ref="N4:O4"/>
    <mergeCell ref="P4:Q4"/>
    <mergeCell ref="R4:S4"/>
    <mergeCell ref="T4:U4"/>
    <mergeCell ref="L4:M4"/>
    <mergeCell ref="V4:W4"/>
    <mergeCell ref="AJ4:AK4"/>
    <mergeCell ref="AL4:AM4"/>
    <mergeCell ref="AN4:AO4"/>
    <mergeCell ref="AP4:AQ4"/>
    <mergeCell ref="X4:Y4"/>
    <mergeCell ref="Z4:AA4"/>
    <mergeCell ref="AB4:AC4"/>
    <mergeCell ref="AD4:AE4"/>
    <mergeCell ref="AF4:AG4"/>
    <mergeCell ref="AH4:AI4"/>
  </mergeCells>
  <conditionalFormatting sqref="I6:I170">
    <cfRule type="expression" dxfId="406" priority="341">
      <formula>C7="CSE"</formula>
    </cfRule>
    <cfRule type="expression" dxfId="405" priority="343">
      <formula>C7="CSE"</formula>
    </cfRule>
    <cfRule type="expression" dxfId="404" priority="344">
      <formula>C7="CSC"</formula>
    </cfRule>
    <cfRule type="expression" dxfId="403" priority="342">
      <formula>C7="CSC"</formula>
    </cfRule>
  </conditionalFormatting>
  <conditionalFormatting sqref="I10">
    <cfRule type="expression" dxfId="402" priority="333">
      <formula>C10="CSE"</formula>
    </cfRule>
    <cfRule type="expression" dxfId="401" priority="334">
      <formula>C10="CSC"</formula>
    </cfRule>
    <cfRule type="expression" dxfId="400" priority="335">
      <formula>C10="CSE"</formula>
    </cfRule>
    <cfRule type="expression" dxfId="399" priority="336">
      <formula>C10="CSC"</formula>
    </cfRule>
    <cfRule type="expression" dxfId="398" priority="337">
      <formula>C10="CSE"</formula>
    </cfRule>
    <cfRule type="expression" dxfId="397" priority="338">
      <formula>C10="CSC"</formula>
    </cfRule>
    <cfRule type="expression" dxfId="396" priority="339">
      <formula>C10="CSE"</formula>
    </cfRule>
    <cfRule type="expression" dxfId="395" priority="340">
      <formula>C10="CSC"</formula>
    </cfRule>
  </conditionalFormatting>
  <conditionalFormatting sqref="I15">
    <cfRule type="expression" dxfId="394" priority="330">
      <formula>C15="CSC"</formula>
    </cfRule>
    <cfRule type="expression" dxfId="393" priority="331">
      <formula>C15="CSE"</formula>
    </cfRule>
    <cfRule type="expression" dxfId="392" priority="332">
      <formula>C15="CSC"</formula>
    </cfRule>
    <cfRule type="expression" dxfId="391" priority="325">
      <formula>C15="CSE"</formula>
    </cfRule>
    <cfRule type="expression" dxfId="390" priority="326">
      <formula>C15="CSC"</formula>
    </cfRule>
    <cfRule type="expression" dxfId="389" priority="327">
      <formula>C15="CSE"</formula>
    </cfRule>
    <cfRule type="expression" dxfId="388" priority="328">
      <formula>C15="CSC"</formula>
    </cfRule>
    <cfRule type="expression" dxfId="387" priority="329">
      <formula>C15="CSE"</formula>
    </cfRule>
  </conditionalFormatting>
  <conditionalFormatting sqref="I20">
    <cfRule type="expression" dxfId="386" priority="317">
      <formula>C20="CSE"</formula>
    </cfRule>
    <cfRule type="expression" dxfId="385" priority="318">
      <formula>C20="CSC"</formula>
    </cfRule>
    <cfRule type="expression" dxfId="384" priority="319">
      <formula>C20="CSE"</formula>
    </cfRule>
    <cfRule type="expression" dxfId="383" priority="320">
      <formula>C20="CSC"</formula>
    </cfRule>
    <cfRule type="expression" dxfId="382" priority="321">
      <formula>C20="CSE"</formula>
    </cfRule>
    <cfRule type="expression" dxfId="381" priority="322">
      <formula>C20="CSC"</formula>
    </cfRule>
    <cfRule type="expression" dxfId="380" priority="323">
      <formula>C20="CSE"</formula>
    </cfRule>
    <cfRule type="expression" dxfId="379" priority="324">
      <formula>C20="CSC"</formula>
    </cfRule>
  </conditionalFormatting>
  <conditionalFormatting sqref="I25">
    <cfRule type="expression" dxfId="378" priority="315">
      <formula>C25="CSE"</formula>
    </cfRule>
    <cfRule type="expression" dxfId="377" priority="314">
      <formula>C25="CSC"</formula>
    </cfRule>
    <cfRule type="expression" dxfId="376" priority="313">
      <formula>C25="CSE"</formula>
    </cfRule>
    <cfRule type="expression" dxfId="375" priority="312">
      <formula>C25="CSC"</formula>
    </cfRule>
    <cfRule type="expression" dxfId="374" priority="310">
      <formula>C25="CSC"</formula>
    </cfRule>
    <cfRule type="expression" dxfId="373" priority="309">
      <formula>C25="CSE"</formula>
    </cfRule>
    <cfRule type="expression" dxfId="372" priority="311">
      <formula>C25="CSE"</formula>
    </cfRule>
    <cfRule type="expression" dxfId="371" priority="316">
      <formula>C25="CSC"</formula>
    </cfRule>
  </conditionalFormatting>
  <conditionalFormatting sqref="I30">
    <cfRule type="expression" dxfId="370" priority="302">
      <formula>C30="CSC"</formula>
    </cfRule>
    <cfRule type="expression" dxfId="369" priority="304">
      <formula>C30="CSC"</formula>
    </cfRule>
    <cfRule type="expression" dxfId="368" priority="305">
      <formula>C30="CSE"</formula>
    </cfRule>
    <cfRule type="expression" dxfId="367" priority="306">
      <formula>C30="CSC"</formula>
    </cfRule>
    <cfRule type="expression" dxfId="366" priority="307">
      <formula>C30="CSE"</formula>
    </cfRule>
    <cfRule type="expression" dxfId="365" priority="308">
      <formula>C30="CSC"</formula>
    </cfRule>
    <cfRule type="expression" dxfId="364" priority="303">
      <formula>C30="CSE"</formula>
    </cfRule>
    <cfRule type="expression" dxfId="363" priority="301">
      <formula>C30="CSE"</formula>
    </cfRule>
  </conditionalFormatting>
  <conditionalFormatting sqref="I35">
    <cfRule type="expression" dxfId="362" priority="294">
      <formula>C35="CSC"</formula>
    </cfRule>
    <cfRule type="expression" dxfId="361" priority="299">
      <formula>C35="CSE"</formula>
    </cfRule>
    <cfRule type="expression" dxfId="360" priority="298">
      <formula>C35="CSC"</formula>
    </cfRule>
    <cfRule type="expression" dxfId="359" priority="297">
      <formula>C35="CSE"</formula>
    </cfRule>
    <cfRule type="expression" dxfId="358" priority="296">
      <formula>C35="CSC"</formula>
    </cfRule>
    <cfRule type="expression" dxfId="357" priority="295">
      <formula>C35="CSE"</formula>
    </cfRule>
    <cfRule type="expression" dxfId="356" priority="293">
      <formula>C35="CSE"</formula>
    </cfRule>
    <cfRule type="expression" dxfId="355" priority="300">
      <formula>C35="CSC"</formula>
    </cfRule>
  </conditionalFormatting>
  <conditionalFormatting sqref="I40">
    <cfRule type="expression" dxfId="354" priority="291">
      <formula>C40="CSE"</formula>
    </cfRule>
    <cfRule type="expression" dxfId="353" priority="289">
      <formula>C40="CSE"</formula>
    </cfRule>
    <cfRule type="expression" dxfId="352" priority="288">
      <formula>C40="CSC"</formula>
    </cfRule>
    <cfRule type="expression" dxfId="351" priority="287">
      <formula>C40="CSE"</formula>
    </cfRule>
    <cfRule type="expression" dxfId="350" priority="286">
      <formula>C40="CSC"</formula>
    </cfRule>
    <cfRule type="expression" dxfId="349" priority="290">
      <formula>C40="CSC"</formula>
    </cfRule>
    <cfRule type="expression" dxfId="348" priority="285">
      <formula>C40="CSE"</formula>
    </cfRule>
    <cfRule type="expression" dxfId="347" priority="292">
      <formula>C40="CSC"</formula>
    </cfRule>
  </conditionalFormatting>
  <conditionalFormatting sqref="I45">
    <cfRule type="expression" dxfId="346" priority="278">
      <formula>C45="CSC"</formula>
    </cfRule>
    <cfRule type="expression" dxfId="345" priority="284">
      <formula>C45="CSC"</formula>
    </cfRule>
    <cfRule type="expression" dxfId="344" priority="277">
      <formula>C45="CSE"</formula>
    </cfRule>
    <cfRule type="expression" dxfId="343" priority="283">
      <formula>C45="CSE"</formula>
    </cfRule>
    <cfRule type="expression" dxfId="342" priority="282">
      <formula>C45="CSC"</formula>
    </cfRule>
    <cfRule type="expression" dxfId="341" priority="280">
      <formula>C45="CSC"</formula>
    </cfRule>
    <cfRule type="expression" dxfId="340" priority="279">
      <formula>C45="CSE"</formula>
    </cfRule>
    <cfRule type="expression" dxfId="339" priority="281">
      <formula>C45="CSE"</formula>
    </cfRule>
  </conditionalFormatting>
  <conditionalFormatting sqref="I50">
    <cfRule type="expression" dxfId="338" priority="272">
      <formula>C50="CSC"</formula>
    </cfRule>
    <cfRule type="expression" dxfId="337" priority="273">
      <formula>C50="CSE"</formula>
    </cfRule>
    <cfRule type="expression" dxfId="336" priority="274">
      <formula>C50="CSC"</formula>
    </cfRule>
    <cfRule type="expression" dxfId="335" priority="275">
      <formula>C50="CSE"</formula>
    </cfRule>
    <cfRule type="expression" dxfId="334" priority="276">
      <formula>C50="CSC"</formula>
    </cfRule>
    <cfRule type="expression" dxfId="333" priority="271">
      <formula>C50="CSE"</formula>
    </cfRule>
    <cfRule type="expression" dxfId="332" priority="270">
      <formula>C50="CSC"</formula>
    </cfRule>
    <cfRule type="expression" dxfId="331" priority="269">
      <formula>C50="CSE"</formula>
    </cfRule>
  </conditionalFormatting>
  <conditionalFormatting sqref="I55">
    <cfRule type="expression" dxfId="330" priority="268">
      <formula>C55="CSC"</formula>
    </cfRule>
    <cfRule type="expression" dxfId="329" priority="267">
      <formula>C55="CSE"</formula>
    </cfRule>
    <cfRule type="expression" dxfId="328" priority="266">
      <formula>C55="CSC"</formula>
    </cfRule>
    <cfRule type="expression" dxfId="327" priority="265">
      <formula>C55="CSE"</formula>
    </cfRule>
    <cfRule type="expression" dxfId="326" priority="264">
      <formula>C55="CSC"</formula>
    </cfRule>
    <cfRule type="expression" dxfId="325" priority="263">
      <formula>C55="CSE"</formula>
    </cfRule>
    <cfRule type="expression" dxfId="324" priority="262">
      <formula>C55="CSC"</formula>
    </cfRule>
    <cfRule type="expression" dxfId="323" priority="261">
      <formula>C55="CSE"</formula>
    </cfRule>
  </conditionalFormatting>
  <conditionalFormatting sqref="I60">
    <cfRule type="expression" dxfId="322" priority="255">
      <formula>C60="CSE"</formula>
    </cfRule>
    <cfRule type="expression" dxfId="321" priority="260">
      <formula>C60="CSC"</formula>
    </cfRule>
    <cfRule type="expression" dxfId="320" priority="259">
      <formula>C60="CSE"</formula>
    </cfRule>
    <cfRule type="expression" dxfId="319" priority="258">
      <formula>C60="CSC"</formula>
    </cfRule>
    <cfRule type="expression" dxfId="318" priority="257">
      <formula>C60="CSE"</formula>
    </cfRule>
    <cfRule type="expression" dxfId="317" priority="256">
      <formula>C60="CSC"</formula>
    </cfRule>
    <cfRule type="expression" dxfId="316" priority="254">
      <formula>C60="CSC"</formula>
    </cfRule>
    <cfRule type="expression" dxfId="315" priority="253">
      <formula>C60="CSE"</formula>
    </cfRule>
  </conditionalFormatting>
  <conditionalFormatting sqref="I65">
    <cfRule type="expression" dxfId="314" priority="245">
      <formula>C65="CSE"</formula>
    </cfRule>
    <cfRule type="expression" dxfId="313" priority="247">
      <formula>C65="CSE"</formula>
    </cfRule>
    <cfRule type="expression" dxfId="312" priority="248">
      <formula>C65="CSC"</formula>
    </cfRule>
    <cfRule type="expression" dxfId="311" priority="249">
      <formula>C65="CSE"</formula>
    </cfRule>
    <cfRule type="expression" dxfId="310" priority="250">
      <formula>C65="CSC"</formula>
    </cfRule>
    <cfRule type="expression" dxfId="309" priority="251">
      <formula>C65="CSE"</formula>
    </cfRule>
    <cfRule type="expression" dxfId="308" priority="252">
      <formula>C65="CSC"</formula>
    </cfRule>
    <cfRule type="expression" dxfId="307" priority="246">
      <formula>C65="CSC"</formula>
    </cfRule>
  </conditionalFormatting>
  <conditionalFormatting sqref="I70">
    <cfRule type="expression" dxfId="306" priority="239">
      <formula>C70="CSE"</formula>
    </cfRule>
    <cfRule type="expression" dxfId="305" priority="240">
      <formula>C70="CSC"</formula>
    </cfRule>
    <cfRule type="expression" dxfId="304" priority="241">
      <formula>C70="CSE"</formula>
    </cfRule>
    <cfRule type="expression" dxfId="303" priority="242">
      <formula>C70="CSC"</formula>
    </cfRule>
    <cfRule type="expression" dxfId="302" priority="243">
      <formula>C70="CSE"</formula>
    </cfRule>
    <cfRule type="expression" dxfId="301" priority="238">
      <formula>C70="CSC"</formula>
    </cfRule>
    <cfRule type="expression" dxfId="300" priority="237">
      <formula>C70="CSE"</formula>
    </cfRule>
    <cfRule type="expression" dxfId="299" priority="244">
      <formula>C70="CSC"</formula>
    </cfRule>
  </conditionalFormatting>
  <conditionalFormatting sqref="I75">
    <cfRule type="expression" dxfId="298" priority="229">
      <formula>C75="CSE"</formula>
    </cfRule>
    <cfRule type="expression" dxfId="297" priority="236">
      <formula>C75="CSC"</formula>
    </cfRule>
    <cfRule type="expression" dxfId="296" priority="230">
      <formula>C75="CSC"</formula>
    </cfRule>
    <cfRule type="expression" dxfId="295" priority="231">
      <formula>C75="CSE"</formula>
    </cfRule>
    <cfRule type="expression" dxfId="294" priority="232">
      <formula>C75="CSC"</formula>
    </cfRule>
    <cfRule type="expression" dxfId="293" priority="233">
      <formula>C75="CSE"</formula>
    </cfRule>
    <cfRule type="expression" dxfId="292" priority="234">
      <formula>C75="CSC"</formula>
    </cfRule>
    <cfRule type="expression" dxfId="291" priority="235">
      <formula>C75="CSE"</formula>
    </cfRule>
  </conditionalFormatting>
  <conditionalFormatting sqref="I80">
    <cfRule type="expression" dxfId="290" priority="225">
      <formula>C80="CSE"</formula>
    </cfRule>
    <cfRule type="expression" dxfId="289" priority="226">
      <formula>C80="CSC"</formula>
    </cfRule>
    <cfRule type="expression" dxfId="288" priority="227">
      <formula>C80="CSE"</formula>
    </cfRule>
    <cfRule type="expression" dxfId="287" priority="228">
      <formula>C80="CSC"</formula>
    </cfRule>
    <cfRule type="expression" dxfId="286" priority="222">
      <formula>C80="CSC"</formula>
    </cfRule>
    <cfRule type="expression" dxfId="285" priority="221">
      <formula>C80="CSE"</formula>
    </cfRule>
    <cfRule type="expression" dxfId="284" priority="223">
      <formula>C80="CSE"</formula>
    </cfRule>
    <cfRule type="expression" dxfId="283" priority="224">
      <formula>C80="CSC"</formula>
    </cfRule>
  </conditionalFormatting>
  <conditionalFormatting sqref="I85">
    <cfRule type="expression" dxfId="282" priority="218">
      <formula>C85="CSC"</formula>
    </cfRule>
    <cfRule type="expression" dxfId="281" priority="213">
      <formula>C85="CSE"</formula>
    </cfRule>
    <cfRule type="expression" dxfId="280" priority="214">
      <formula>C85="CSC"</formula>
    </cfRule>
    <cfRule type="expression" dxfId="279" priority="220">
      <formula>C85="CSC"</formula>
    </cfRule>
    <cfRule type="expression" dxfId="278" priority="219">
      <formula>C85="CSE"</formula>
    </cfRule>
    <cfRule type="expression" dxfId="277" priority="217">
      <formula>C85="CSE"</formula>
    </cfRule>
    <cfRule type="expression" dxfId="276" priority="216">
      <formula>C85="CSC"</formula>
    </cfRule>
    <cfRule type="expression" dxfId="275" priority="215">
      <formula>C85="CSE"</formula>
    </cfRule>
  </conditionalFormatting>
  <conditionalFormatting sqref="I90">
    <cfRule type="expression" dxfId="274" priority="207">
      <formula>C90="CSE"</formula>
    </cfRule>
    <cfRule type="expression" dxfId="273" priority="208">
      <formula>C90="CSC"</formula>
    </cfRule>
    <cfRule type="expression" dxfId="272" priority="209">
      <formula>C90="CSE"</formula>
    </cfRule>
    <cfRule type="expression" dxfId="271" priority="211">
      <formula>C90="CSE"</formula>
    </cfRule>
    <cfRule type="expression" dxfId="270" priority="212">
      <formula>C90="CSC"</formula>
    </cfRule>
    <cfRule type="expression" dxfId="269" priority="210">
      <formula>C90="CSC"</formula>
    </cfRule>
    <cfRule type="expression" dxfId="268" priority="205">
      <formula>C90="CSE"</formula>
    </cfRule>
    <cfRule type="expression" dxfId="267" priority="206">
      <formula>C90="CSC"</formula>
    </cfRule>
  </conditionalFormatting>
  <conditionalFormatting sqref="I95">
    <cfRule type="expression" dxfId="266" priority="203">
      <formula>C95="CSE"</formula>
    </cfRule>
    <cfRule type="expression" dxfId="265" priority="202">
      <formula>C95="CSC"</formula>
    </cfRule>
    <cfRule type="expression" dxfId="264" priority="201">
      <formula>C95="CSE"</formula>
    </cfRule>
    <cfRule type="expression" dxfId="263" priority="200">
      <formula>C95="CSC"</formula>
    </cfRule>
    <cfRule type="expression" dxfId="262" priority="199">
      <formula>C95="CSE"</formula>
    </cfRule>
    <cfRule type="expression" dxfId="261" priority="198">
      <formula>C95="CSC"</formula>
    </cfRule>
    <cfRule type="expression" dxfId="260" priority="197">
      <formula>C95="CSE"</formula>
    </cfRule>
    <cfRule type="expression" dxfId="259" priority="204">
      <formula>C95="CSC"</formula>
    </cfRule>
  </conditionalFormatting>
  <conditionalFormatting sqref="I100">
    <cfRule type="expression" dxfId="258" priority="189">
      <formula>C100="CSE"</formula>
    </cfRule>
    <cfRule type="expression" dxfId="257" priority="190">
      <formula>C100="CSC"</formula>
    </cfRule>
    <cfRule type="expression" dxfId="256" priority="191">
      <formula>C100="CSE"</formula>
    </cfRule>
    <cfRule type="expression" dxfId="255" priority="192">
      <formula>C100="CSC"</formula>
    </cfRule>
    <cfRule type="expression" dxfId="254" priority="193">
      <formula>C100="CSE"</formula>
    </cfRule>
    <cfRule type="expression" dxfId="253" priority="194">
      <formula>C100="CSC"</formula>
    </cfRule>
    <cfRule type="expression" dxfId="252" priority="195">
      <formula>C100="CSE"</formula>
    </cfRule>
    <cfRule type="expression" dxfId="251" priority="196">
      <formula>C100="CSC"</formula>
    </cfRule>
  </conditionalFormatting>
  <conditionalFormatting sqref="I105">
    <cfRule type="expression" dxfId="250" priority="184">
      <formula>C105="CSC"</formula>
    </cfRule>
    <cfRule type="expression" dxfId="249" priority="181">
      <formula>C105="CSE"</formula>
    </cfRule>
    <cfRule type="expression" dxfId="248" priority="182">
      <formula>C105="CSC"</formula>
    </cfRule>
    <cfRule type="expression" dxfId="247" priority="183">
      <formula>C105="CSE"</formula>
    </cfRule>
    <cfRule type="expression" dxfId="246" priority="188">
      <formula>C105="CSC"</formula>
    </cfRule>
    <cfRule type="expression" dxfId="245" priority="187">
      <formula>C105="CSE"</formula>
    </cfRule>
    <cfRule type="expression" dxfId="244" priority="186">
      <formula>C105="CSC"</formula>
    </cfRule>
    <cfRule type="expression" dxfId="243" priority="185">
      <formula>C105="CSE"</formula>
    </cfRule>
  </conditionalFormatting>
  <conditionalFormatting sqref="I110">
    <cfRule type="expression" dxfId="242" priority="177">
      <formula>C110="CSE"</formula>
    </cfRule>
    <cfRule type="expression" dxfId="241" priority="178">
      <formula>C110="CSC"</formula>
    </cfRule>
    <cfRule type="expression" dxfId="240" priority="179">
      <formula>C110="CSE"</formula>
    </cfRule>
    <cfRule type="expression" dxfId="239" priority="180">
      <formula>C110="CSC"</formula>
    </cfRule>
    <cfRule type="expression" dxfId="238" priority="173">
      <formula>C110="CSE"</formula>
    </cfRule>
    <cfRule type="expression" dxfId="237" priority="174">
      <formula>C110="CSC"</formula>
    </cfRule>
    <cfRule type="expression" dxfId="236" priority="175">
      <formula>C110="CSE"</formula>
    </cfRule>
    <cfRule type="expression" dxfId="235" priority="176">
      <formula>C110="CSC"</formula>
    </cfRule>
  </conditionalFormatting>
  <conditionalFormatting sqref="I115">
    <cfRule type="expression" dxfId="234" priority="170">
      <formula>C115="CSC"</formula>
    </cfRule>
    <cfRule type="expression" dxfId="233" priority="165">
      <formula>C115="CSE"</formula>
    </cfRule>
    <cfRule type="expression" dxfId="232" priority="166">
      <formula>C115="CSC"</formula>
    </cfRule>
    <cfRule type="expression" dxfId="231" priority="167">
      <formula>C115="CSE"</formula>
    </cfRule>
    <cfRule type="expression" dxfId="230" priority="168">
      <formula>C115="CSC"</formula>
    </cfRule>
    <cfRule type="expression" dxfId="229" priority="169">
      <formula>C115="CSE"</formula>
    </cfRule>
    <cfRule type="expression" dxfId="228" priority="171">
      <formula>C115="CSE"</formula>
    </cfRule>
    <cfRule type="expression" dxfId="227" priority="172">
      <formula>C115="CSC"</formula>
    </cfRule>
  </conditionalFormatting>
  <conditionalFormatting sqref="I120">
    <cfRule type="expression" dxfId="226" priority="157">
      <formula>C120="CSE"</formula>
    </cfRule>
    <cfRule type="expression" dxfId="225" priority="158">
      <formula>C120="CSC"</formula>
    </cfRule>
    <cfRule type="expression" dxfId="224" priority="159">
      <formula>C120="CSE"</formula>
    </cfRule>
    <cfRule type="expression" dxfId="223" priority="160">
      <formula>C120="CSC"</formula>
    </cfRule>
    <cfRule type="expression" dxfId="222" priority="161">
      <formula>C120="CSE"</formula>
    </cfRule>
    <cfRule type="expression" dxfId="221" priority="162">
      <formula>C120="CSC"</formula>
    </cfRule>
    <cfRule type="expression" dxfId="220" priority="163">
      <formula>C120="CSE"</formula>
    </cfRule>
    <cfRule type="expression" dxfId="219" priority="164">
      <formula>C120="CSC"</formula>
    </cfRule>
  </conditionalFormatting>
  <conditionalFormatting sqref="I125">
    <cfRule type="expression" dxfId="218" priority="153">
      <formula>C125="CSE"</formula>
    </cfRule>
    <cfRule type="expression" dxfId="217" priority="151">
      <formula>C125="CSE"</formula>
    </cfRule>
    <cfRule type="expression" dxfId="216" priority="150">
      <formula>C125="CSC"</formula>
    </cfRule>
    <cfRule type="expression" dxfId="215" priority="149">
      <formula>C125="CSE"</formula>
    </cfRule>
    <cfRule type="expression" dxfId="214" priority="152">
      <formula>C125="CSC"</formula>
    </cfRule>
    <cfRule type="expression" dxfId="213" priority="156">
      <formula>C125="CSC"</formula>
    </cfRule>
    <cfRule type="expression" dxfId="212" priority="155">
      <formula>C125="CSE"</formula>
    </cfRule>
    <cfRule type="expression" dxfId="211" priority="154">
      <formula>C125="CSC"</formula>
    </cfRule>
  </conditionalFormatting>
  <conditionalFormatting sqref="I130">
    <cfRule type="expression" dxfId="210" priority="147">
      <formula>C130="CSE"</formula>
    </cfRule>
    <cfRule type="expression" dxfId="209" priority="146">
      <formula>C130="CSC"</formula>
    </cfRule>
    <cfRule type="expression" dxfId="208" priority="141">
      <formula>C130="CSE"</formula>
    </cfRule>
    <cfRule type="expression" dxfId="207" priority="142">
      <formula>C130="CSC"</formula>
    </cfRule>
    <cfRule type="expression" dxfId="206" priority="143">
      <formula>C130="CSE"</formula>
    </cfRule>
    <cfRule type="expression" dxfId="205" priority="144">
      <formula>C130="CSC"</formula>
    </cfRule>
    <cfRule type="expression" dxfId="204" priority="148">
      <formula>C130="CSC"</formula>
    </cfRule>
    <cfRule type="expression" dxfId="203" priority="145">
      <formula>C130="CSE"</formula>
    </cfRule>
  </conditionalFormatting>
  <conditionalFormatting sqref="I135">
    <cfRule type="expression" dxfId="202" priority="140">
      <formula>C135="CSC"</formula>
    </cfRule>
    <cfRule type="expression" dxfId="201" priority="139">
      <formula>C135="CSE"</formula>
    </cfRule>
    <cfRule type="expression" dxfId="200" priority="138">
      <formula>C135="CSC"</formula>
    </cfRule>
    <cfRule type="expression" dxfId="199" priority="137">
      <formula>C135="CSE"</formula>
    </cfRule>
    <cfRule type="expression" dxfId="198" priority="136">
      <formula>C135="CSC"</formula>
    </cfRule>
    <cfRule type="expression" dxfId="197" priority="135">
      <formula>C135="CSE"</formula>
    </cfRule>
    <cfRule type="expression" dxfId="196" priority="133">
      <formula>C135="CSE"</formula>
    </cfRule>
    <cfRule type="expression" dxfId="195" priority="134">
      <formula>C135="CSC"</formula>
    </cfRule>
  </conditionalFormatting>
  <conditionalFormatting sqref="I140">
    <cfRule type="expression" dxfId="194" priority="132">
      <formula>C140="CSC"</formula>
    </cfRule>
    <cfRule type="expression" dxfId="193" priority="131">
      <formula>C140="CSE"</formula>
    </cfRule>
    <cfRule type="expression" dxfId="192" priority="129">
      <formula>C140="CSE"</formula>
    </cfRule>
    <cfRule type="expression" dxfId="191" priority="128">
      <formula>C140="CSC"</formula>
    </cfRule>
    <cfRule type="expression" dxfId="190" priority="125">
      <formula>C140="CSE"</formula>
    </cfRule>
    <cfRule type="expression" dxfId="189" priority="127">
      <formula>C140="CSE"</formula>
    </cfRule>
    <cfRule type="expression" dxfId="188" priority="130">
      <formula>C140="CSC"</formula>
    </cfRule>
    <cfRule type="expression" dxfId="187" priority="126">
      <formula>C140="CSC"</formula>
    </cfRule>
  </conditionalFormatting>
  <conditionalFormatting sqref="I145">
    <cfRule type="expression" dxfId="186" priority="121">
      <formula>C145="CSE"</formula>
    </cfRule>
    <cfRule type="expression" dxfId="185" priority="122">
      <formula>C145="CSC"</formula>
    </cfRule>
    <cfRule type="expression" dxfId="184" priority="123">
      <formula>C145="CSE"</formula>
    </cfRule>
    <cfRule type="expression" dxfId="183" priority="124">
      <formula>C145="CSC"</formula>
    </cfRule>
    <cfRule type="expression" dxfId="182" priority="119">
      <formula>C145="CSE"</formula>
    </cfRule>
    <cfRule type="expression" dxfId="181" priority="118">
      <formula>C145="CSC"</formula>
    </cfRule>
    <cfRule type="expression" dxfId="180" priority="120">
      <formula>C145="CSC"</formula>
    </cfRule>
    <cfRule type="expression" dxfId="179" priority="117">
      <formula>C145="CSE"</formula>
    </cfRule>
  </conditionalFormatting>
  <conditionalFormatting sqref="I150">
    <cfRule type="expression" dxfId="178" priority="112">
      <formula>C150="CSC"</formula>
    </cfRule>
    <cfRule type="expression" dxfId="177" priority="111">
      <formula>C150="CSE"</formula>
    </cfRule>
    <cfRule type="expression" dxfId="176" priority="113">
      <formula>C150="CSE"</formula>
    </cfRule>
    <cfRule type="expression" dxfId="175" priority="110">
      <formula>C150="CSC"</formula>
    </cfRule>
    <cfRule type="expression" dxfId="174" priority="109">
      <formula>C150="CSE"</formula>
    </cfRule>
    <cfRule type="expression" dxfId="173" priority="116">
      <formula>C150="CSC"</formula>
    </cfRule>
    <cfRule type="expression" dxfId="172" priority="115">
      <formula>C150="CSE"</formula>
    </cfRule>
    <cfRule type="expression" dxfId="171" priority="114">
      <formula>C150="CSC"</formula>
    </cfRule>
  </conditionalFormatting>
  <conditionalFormatting sqref="I155">
    <cfRule type="expression" dxfId="170" priority="101">
      <formula>C155="CSE"</formula>
    </cfRule>
    <cfRule type="expression" dxfId="169" priority="103">
      <formula>C155="CSE"</formula>
    </cfRule>
    <cfRule type="expression" dxfId="168" priority="108">
      <formula>C155="CSC"</formula>
    </cfRule>
    <cfRule type="expression" dxfId="167" priority="107">
      <formula>C155="CSE"</formula>
    </cfRule>
    <cfRule type="expression" dxfId="166" priority="105">
      <formula>C155="CSE"</formula>
    </cfRule>
    <cfRule type="expression" dxfId="165" priority="104">
      <formula>C155="CSC"</formula>
    </cfRule>
    <cfRule type="expression" dxfId="164" priority="102">
      <formula>C155="CSC"</formula>
    </cfRule>
    <cfRule type="expression" dxfId="163" priority="106">
      <formula>C155="CSC"</formula>
    </cfRule>
  </conditionalFormatting>
  <conditionalFormatting sqref="I160">
    <cfRule type="expression" dxfId="162" priority="98">
      <formula>C160="CSC"</formula>
    </cfRule>
    <cfRule type="expression" dxfId="161" priority="96">
      <formula>C160="CSC"</formula>
    </cfRule>
    <cfRule type="expression" dxfId="160" priority="95">
      <formula>C160="CSE"</formula>
    </cfRule>
    <cfRule type="expression" dxfId="159" priority="94">
      <formula>C160="CSC"</formula>
    </cfRule>
    <cfRule type="expression" dxfId="158" priority="93">
      <formula>C160="CSE"</formula>
    </cfRule>
    <cfRule type="expression" dxfId="157" priority="97">
      <formula>C160="CSE"</formula>
    </cfRule>
    <cfRule type="expression" dxfId="156" priority="100">
      <formula>C160="CSC"</formula>
    </cfRule>
    <cfRule type="expression" dxfId="155" priority="99">
      <formula>C160="CSE"</formula>
    </cfRule>
  </conditionalFormatting>
  <conditionalFormatting sqref="I165">
    <cfRule type="expression" dxfId="154" priority="87">
      <formula>C165="CSE"</formula>
    </cfRule>
    <cfRule type="expression" dxfId="153" priority="88">
      <formula>C165="CSC"</formula>
    </cfRule>
    <cfRule type="expression" dxfId="152" priority="89">
      <formula>C165="CSE"</formula>
    </cfRule>
    <cfRule type="expression" dxfId="151" priority="90">
      <formula>C165="CSC"</formula>
    </cfRule>
    <cfRule type="expression" dxfId="150" priority="91">
      <formula>C165="CSE"</formula>
    </cfRule>
    <cfRule type="expression" dxfId="149" priority="85">
      <formula>C165="CSE"</formula>
    </cfRule>
    <cfRule type="expression" dxfId="148" priority="92">
      <formula>C165="CSC"</formula>
    </cfRule>
    <cfRule type="expression" dxfId="147" priority="86">
      <formula>C165="CSC"</formula>
    </cfRule>
  </conditionalFormatting>
  <conditionalFormatting sqref="I170">
    <cfRule type="expression" dxfId="146" priority="84">
      <formula>C170="CSC"</formula>
    </cfRule>
    <cfRule type="expression" dxfId="145" priority="83">
      <formula>C170="CSE"</formula>
    </cfRule>
    <cfRule type="expression" dxfId="144" priority="82">
      <formula>C170="CSC"</formula>
    </cfRule>
    <cfRule type="expression" dxfId="143" priority="80">
      <formula>C170="CSC"</formula>
    </cfRule>
    <cfRule type="expression" dxfId="142" priority="78">
      <formula>C170="CSC"</formula>
    </cfRule>
    <cfRule type="expression" dxfId="141" priority="79">
      <formula>C170="CSE"</formula>
    </cfRule>
    <cfRule type="expression" dxfId="140" priority="77">
      <formula>C170="CSE"</formula>
    </cfRule>
    <cfRule type="expression" dxfId="139" priority="81">
      <formula>C170="CSE"</formula>
    </cfRule>
  </conditionalFormatting>
  <conditionalFormatting sqref="I171:I172">
    <cfRule type="expression" dxfId="138" priority="164363">
      <formula>C172="CSE"</formula>
    </cfRule>
    <cfRule type="expression" dxfId="137" priority="164362">
      <formula>C172="CSC"</formula>
    </cfRule>
    <cfRule type="expression" dxfId="136" priority="164361">
      <formula>C172="CSE"</formula>
    </cfRule>
    <cfRule type="expression" dxfId="135" priority="164360">
      <formula>C171="CSC"</formula>
    </cfRule>
    <cfRule type="expression" dxfId="134" priority="164359">
      <formula>C171="CSE"</formula>
    </cfRule>
    <cfRule type="expression" dxfId="133" priority="164364">
      <formula>C172="CSC"</formula>
    </cfRule>
    <cfRule type="expression" dxfId="132" priority="164358">
      <formula>C171="CSC"</formula>
    </cfRule>
    <cfRule type="expression" dxfId="131" priority="164357">
      <formula>C171="CSE"</formula>
    </cfRule>
    <cfRule type="expression" dxfId="130" priority="120502">
      <formula>C172="CSC"</formula>
    </cfRule>
    <cfRule type="expression" dxfId="129" priority="120501">
      <formula>C172="CSE"</formula>
    </cfRule>
    <cfRule type="expression" dxfId="128" priority="120479">
      <formula>C171="CSE"</formula>
    </cfRule>
    <cfRule type="expression" dxfId="127" priority="120500">
      <formula>C171="CSC"</formula>
    </cfRule>
    <cfRule type="expression" dxfId="126" priority="164403">
      <formula>C171="CSE"</formula>
    </cfRule>
    <cfRule type="expression" dxfId="125" priority="164404">
      <formula>C171="CSC"</formula>
    </cfRule>
    <cfRule type="expression" dxfId="124" priority="164405">
      <formula>C172="CSE"</formula>
    </cfRule>
    <cfRule type="expression" dxfId="123" priority="164406">
      <formula>C172="CSC"</formula>
    </cfRule>
    <cfRule type="expression" dxfId="122" priority="166199">
      <formula>C171="CSE"</formula>
    </cfRule>
    <cfRule type="expression" dxfId="121" priority="166200">
      <formula>C171="CSC"</formula>
    </cfRule>
    <cfRule type="expression" dxfId="120" priority="166201">
      <formula>C172="CSE"</formula>
    </cfRule>
    <cfRule type="expression" dxfId="119" priority="166202">
      <formula>C172="CSC"</formula>
    </cfRule>
  </conditionalFormatting>
  <conditionalFormatting sqref="J6:J170">
    <cfRule type="cellIs" dxfId="118" priority="71" operator="equal">
      <formula>"CRECHE"</formula>
    </cfRule>
    <cfRule type="cellIs" dxfId="117" priority="72" operator="equal">
      <formula>"ADAPTADO"</formula>
    </cfRule>
  </conditionalFormatting>
  <conditionalFormatting sqref="J171:J172">
    <cfRule type="cellIs" dxfId="116" priority="164365" operator="equal">
      <formula>"CRECHE"</formula>
    </cfRule>
    <cfRule type="cellIs" dxfId="115" priority="164351" operator="equal">
      <formula>"CRECHE"</formula>
    </cfRule>
    <cfRule type="cellIs" dxfId="114" priority="164352" operator="equal">
      <formula>"ADAPTADO"</formula>
    </cfRule>
    <cfRule type="cellIs" dxfId="113" priority="164366" operator="equal">
      <formula>"ADAPTADO"</formula>
    </cfRule>
    <cfRule type="cellIs" dxfId="112" priority="164393" operator="equal">
      <formula>"CRECHE"</formula>
    </cfRule>
    <cfRule type="cellIs" dxfId="111" priority="164394" operator="equal">
      <formula>"ADAPTADO"</formula>
    </cfRule>
    <cfRule type="cellIs" dxfId="110" priority="120477" operator="equal">
      <formula>"CRECHE"</formula>
    </cfRule>
    <cfRule type="cellIs" dxfId="109" priority="120478" operator="equal">
      <formula>"ADAPTADO"</formula>
    </cfRule>
  </conditionalFormatting>
  <conditionalFormatting sqref="J6:K10">
    <cfRule type="expression" dxfId="108" priority="70">
      <formula>NOT(ISERROR(SEARCH("ADAPTADO",J6)))</formula>
    </cfRule>
    <cfRule type="expression" dxfId="107" priority="69">
      <formula>NOT(ISERROR(SEARCH("NORMAL",J6)))</formula>
    </cfRule>
  </conditionalFormatting>
  <conditionalFormatting sqref="J6:K15">
    <cfRule type="expression" dxfId="106" priority="66">
      <formula>NOT(ISERROR(SEARCH("ADAPTADO",J6)))</formula>
    </cfRule>
    <cfRule type="expression" dxfId="105" priority="65">
      <formula>NOT(ISERROR(SEARCH("NORMAL",J6)))</formula>
    </cfRule>
  </conditionalFormatting>
  <conditionalFormatting sqref="J11:K20">
    <cfRule type="expression" dxfId="104" priority="64">
      <formula>NOT(ISERROR(SEARCH("ADAPTADO",J11)))</formula>
    </cfRule>
    <cfRule type="expression" dxfId="103" priority="63">
      <formula>NOT(ISERROR(SEARCH("NORMAL",J11)))</formula>
    </cfRule>
  </conditionalFormatting>
  <conditionalFormatting sqref="J16:K25">
    <cfRule type="expression" dxfId="102" priority="61">
      <formula>NOT(ISERROR(SEARCH("NORMAL",J16)))</formula>
    </cfRule>
    <cfRule type="expression" dxfId="101" priority="62">
      <formula>NOT(ISERROR(SEARCH("ADAPTADO",J16)))</formula>
    </cfRule>
  </conditionalFormatting>
  <conditionalFormatting sqref="J21:K30">
    <cfRule type="expression" dxfId="100" priority="60">
      <formula>NOT(ISERROR(SEARCH("ADAPTADO",J21)))</formula>
    </cfRule>
    <cfRule type="expression" dxfId="99" priority="59">
      <formula>NOT(ISERROR(SEARCH("NORMAL",J21)))</formula>
    </cfRule>
  </conditionalFormatting>
  <conditionalFormatting sqref="J26:K35">
    <cfRule type="expression" dxfId="98" priority="57">
      <formula>NOT(ISERROR(SEARCH("NORMAL",J26)))</formula>
    </cfRule>
    <cfRule type="expression" dxfId="97" priority="58">
      <formula>NOT(ISERROR(SEARCH("ADAPTADO",J26)))</formula>
    </cfRule>
  </conditionalFormatting>
  <conditionalFormatting sqref="J31:K40">
    <cfRule type="expression" dxfId="96" priority="55">
      <formula>NOT(ISERROR(SEARCH("NORMAL",J31)))</formula>
    </cfRule>
    <cfRule type="expression" dxfId="95" priority="56">
      <formula>NOT(ISERROR(SEARCH("ADAPTADO",J31)))</formula>
    </cfRule>
  </conditionalFormatting>
  <conditionalFormatting sqref="J36:K45">
    <cfRule type="expression" dxfId="94" priority="54">
      <formula>NOT(ISERROR(SEARCH("ADAPTADO",J36)))</formula>
    </cfRule>
    <cfRule type="expression" dxfId="93" priority="53">
      <formula>NOT(ISERROR(SEARCH("NORMAL",J36)))</formula>
    </cfRule>
  </conditionalFormatting>
  <conditionalFormatting sqref="J41:K50">
    <cfRule type="expression" dxfId="92" priority="52">
      <formula>NOT(ISERROR(SEARCH("ADAPTADO",J41)))</formula>
    </cfRule>
    <cfRule type="expression" dxfId="91" priority="51">
      <formula>NOT(ISERROR(SEARCH("NORMAL",J41)))</formula>
    </cfRule>
  </conditionalFormatting>
  <conditionalFormatting sqref="J46:K55">
    <cfRule type="expression" dxfId="90" priority="50">
      <formula>NOT(ISERROR(SEARCH("ADAPTADO",J46)))</formula>
    </cfRule>
    <cfRule type="expression" dxfId="89" priority="49">
      <formula>NOT(ISERROR(SEARCH("NORMAL",J46)))</formula>
    </cfRule>
  </conditionalFormatting>
  <conditionalFormatting sqref="J51:K60">
    <cfRule type="expression" dxfId="88" priority="47">
      <formula>NOT(ISERROR(SEARCH("NORMAL",J51)))</formula>
    </cfRule>
    <cfRule type="expression" dxfId="87" priority="48">
      <formula>NOT(ISERROR(SEARCH("ADAPTADO",J51)))</formula>
    </cfRule>
  </conditionalFormatting>
  <conditionalFormatting sqref="J56:K65">
    <cfRule type="expression" dxfId="86" priority="46">
      <formula>NOT(ISERROR(SEARCH("ADAPTADO",J56)))</formula>
    </cfRule>
    <cfRule type="expression" dxfId="85" priority="45">
      <formula>NOT(ISERROR(SEARCH("NORMAL",J56)))</formula>
    </cfRule>
  </conditionalFormatting>
  <conditionalFormatting sqref="J61:K70">
    <cfRule type="expression" dxfId="84" priority="44">
      <formula>NOT(ISERROR(SEARCH("ADAPTADO",J61)))</formula>
    </cfRule>
    <cfRule type="expression" dxfId="83" priority="43">
      <formula>NOT(ISERROR(SEARCH("NORMAL",J61)))</formula>
    </cfRule>
  </conditionalFormatting>
  <conditionalFormatting sqref="J66:K75">
    <cfRule type="expression" dxfId="82" priority="42">
      <formula>NOT(ISERROR(SEARCH("ADAPTADO",J66)))</formula>
    </cfRule>
    <cfRule type="expression" dxfId="81" priority="41">
      <formula>NOT(ISERROR(SEARCH("NORMAL",J66)))</formula>
    </cfRule>
  </conditionalFormatting>
  <conditionalFormatting sqref="J71:K80">
    <cfRule type="expression" dxfId="80" priority="39">
      <formula>NOT(ISERROR(SEARCH("NORMAL",J71)))</formula>
    </cfRule>
    <cfRule type="expression" dxfId="79" priority="40">
      <formula>NOT(ISERROR(SEARCH("ADAPTADO",J71)))</formula>
    </cfRule>
  </conditionalFormatting>
  <conditionalFormatting sqref="J76:K85">
    <cfRule type="expression" dxfId="78" priority="38">
      <formula>NOT(ISERROR(SEARCH("ADAPTADO",J76)))</formula>
    </cfRule>
    <cfRule type="expression" dxfId="77" priority="37">
      <formula>NOT(ISERROR(SEARCH("NORMAL",J76)))</formula>
    </cfRule>
  </conditionalFormatting>
  <conditionalFormatting sqref="J81:K90">
    <cfRule type="expression" dxfId="76" priority="35">
      <formula>NOT(ISERROR(SEARCH("NORMAL",J81)))</formula>
    </cfRule>
    <cfRule type="expression" dxfId="75" priority="36">
      <formula>NOT(ISERROR(SEARCH("ADAPTADO",J81)))</formula>
    </cfRule>
  </conditionalFormatting>
  <conditionalFormatting sqref="J86:K95">
    <cfRule type="expression" dxfId="74" priority="33">
      <formula>NOT(ISERROR(SEARCH("NORMAL",J86)))</formula>
    </cfRule>
    <cfRule type="expression" dxfId="73" priority="34">
      <formula>NOT(ISERROR(SEARCH("ADAPTADO",J86)))</formula>
    </cfRule>
  </conditionalFormatting>
  <conditionalFormatting sqref="J91:K100">
    <cfRule type="expression" dxfId="72" priority="31">
      <formula>NOT(ISERROR(SEARCH("NORMAL",J91)))</formula>
    </cfRule>
    <cfRule type="expression" dxfId="71" priority="32">
      <formula>NOT(ISERROR(SEARCH("ADAPTADO",J91)))</formula>
    </cfRule>
  </conditionalFormatting>
  <conditionalFormatting sqref="J96:K105">
    <cfRule type="expression" dxfId="70" priority="29">
      <formula>NOT(ISERROR(SEARCH("NORMAL",J96)))</formula>
    </cfRule>
    <cfRule type="expression" dxfId="69" priority="30">
      <formula>NOT(ISERROR(SEARCH("ADAPTADO",J96)))</formula>
    </cfRule>
  </conditionalFormatting>
  <conditionalFormatting sqref="J101:K110">
    <cfRule type="expression" dxfId="68" priority="28">
      <formula>NOT(ISERROR(SEARCH("ADAPTADO",J101)))</formula>
    </cfRule>
    <cfRule type="expression" dxfId="67" priority="27">
      <formula>NOT(ISERROR(SEARCH("NORMAL",J101)))</formula>
    </cfRule>
  </conditionalFormatting>
  <conditionalFormatting sqref="J106:K115">
    <cfRule type="expression" dxfId="66" priority="26">
      <formula>NOT(ISERROR(SEARCH("ADAPTADO",J106)))</formula>
    </cfRule>
    <cfRule type="expression" dxfId="65" priority="25">
      <formula>NOT(ISERROR(SEARCH("NORMAL",J106)))</formula>
    </cfRule>
  </conditionalFormatting>
  <conditionalFormatting sqref="J111:K120">
    <cfRule type="expression" dxfId="64" priority="24">
      <formula>NOT(ISERROR(SEARCH("ADAPTADO",J111)))</formula>
    </cfRule>
    <cfRule type="expression" dxfId="63" priority="23">
      <formula>NOT(ISERROR(SEARCH("NORMAL",J111)))</formula>
    </cfRule>
  </conditionalFormatting>
  <conditionalFormatting sqref="J116:K125">
    <cfRule type="expression" dxfId="62" priority="21">
      <formula>NOT(ISERROR(SEARCH("NORMAL",J116)))</formula>
    </cfRule>
    <cfRule type="expression" dxfId="61" priority="22">
      <formula>NOT(ISERROR(SEARCH("ADAPTADO",J116)))</formula>
    </cfRule>
  </conditionalFormatting>
  <conditionalFormatting sqref="J121:K130">
    <cfRule type="expression" dxfId="60" priority="20">
      <formula>NOT(ISERROR(SEARCH("ADAPTADO",J121)))</formula>
    </cfRule>
    <cfRule type="expression" dxfId="59" priority="19">
      <formula>NOT(ISERROR(SEARCH("NORMAL",J121)))</formula>
    </cfRule>
  </conditionalFormatting>
  <conditionalFormatting sqref="J126:K135">
    <cfRule type="expression" dxfId="58" priority="18">
      <formula>NOT(ISERROR(SEARCH("ADAPTADO",J126)))</formula>
    </cfRule>
    <cfRule type="expression" dxfId="57" priority="17">
      <formula>NOT(ISERROR(SEARCH("NORMAL",J126)))</formula>
    </cfRule>
  </conditionalFormatting>
  <conditionalFormatting sqref="J131:K140">
    <cfRule type="expression" dxfId="56" priority="16">
      <formula>NOT(ISERROR(SEARCH("ADAPTADO",J131)))</formula>
    </cfRule>
    <cfRule type="expression" dxfId="55" priority="15">
      <formula>NOT(ISERROR(SEARCH("NORMAL",J131)))</formula>
    </cfRule>
  </conditionalFormatting>
  <conditionalFormatting sqref="J136:K145">
    <cfRule type="expression" dxfId="54" priority="13">
      <formula>NOT(ISERROR(SEARCH("NORMAL",J136)))</formula>
    </cfRule>
    <cfRule type="expression" dxfId="53" priority="14">
      <formula>NOT(ISERROR(SEARCH("ADAPTADO",J136)))</formula>
    </cfRule>
  </conditionalFormatting>
  <conditionalFormatting sqref="J141:K150">
    <cfRule type="expression" dxfId="52" priority="11">
      <formula>NOT(ISERROR(SEARCH("NORMAL",J141)))</formula>
    </cfRule>
    <cfRule type="expression" dxfId="51" priority="12">
      <formula>NOT(ISERROR(SEARCH("ADAPTADO",J141)))</formula>
    </cfRule>
  </conditionalFormatting>
  <conditionalFormatting sqref="J146:K155">
    <cfRule type="expression" dxfId="50" priority="9">
      <formula>NOT(ISERROR(SEARCH("NORMAL",J146)))</formula>
    </cfRule>
    <cfRule type="expression" dxfId="49" priority="10">
      <formula>NOT(ISERROR(SEARCH("ADAPTADO",J146)))</formula>
    </cfRule>
  </conditionalFormatting>
  <conditionalFormatting sqref="J151:K160">
    <cfRule type="expression" dxfId="48" priority="8">
      <formula>NOT(ISERROR(SEARCH("ADAPTADO",J151)))</formula>
    </cfRule>
    <cfRule type="expression" dxfId="47" priority="7">
      <formula>NOT(ISERROR(SEARCH("NORMAL",J151)))</formula>
    </cfRule>
  </conditionalFormatting>
  <conditionalFormatting sqref="J156:K165">
    <cfRule type="expression" dxfId="46" priority="6">
      <formula>NOT(ISERROR(SEARCH("ADAPTADO",J156)))</formula>
    </cfRule>
    <cfRule type="expression" dxfId="45" priority="5">
      <formula>NOT(ISERROR(SEARCH("NORMAL",J156)))</formula>
    </cfRule>
  </conditionalFormatting>
  <conditionalFormatting sqref="J161:K170">
    <cfRule type="expression" dxfId="44" priority="4">
      <formula>NOT(ISERROR(SEARCH("ADAPTADO",J161)))</formula>
    </cfRule>
    <cfRule type="expression" dxfId="43" priority="3">
      <formula>NOT(ISERROR(SEARCH("NORMAL",J161)))</formula>
    </cfRule>
  </conditionalFormatting>
  <conditionalFormatting sqref="J166:K170">
    <cfRule type="expression" dxfId="42" priority="2">
      <formula>NOT(ISERROR(SEARCH("ADAPTADO",J166)))</formula>
    </cfRule>
    <cfRule type="expression" dxfId="41" priority="1">
      <formula>NOT(ISERROR(SEARCH("NORMAL",J166)))</formula>
    </cfRule>
  </conditionalFormatting>
  <conditionalFormatting sqref="J171:K172">
    <cfRule type="expression" dxfId="40" priority="164392" stopIfTrue="1">
      <formula>NOT(ISERROR(SEARCH("ADAPTADO",J171)))</formula>
    </cfRule>
    <cfRule type="expression" dxfId="39" priority="164347">
      <formula>NOT(ISERROR(SEARCH("NORMAL",J171)))</formula>
    </cfRule>
    <cfRule type="expression" dxfId="38" priority="164391" stopIfTrue="1">
      <formula>NOT(ISERROR(SEARCH("NORMAL",J171)))</formula>
    </cfRule>
    <cfRule type="expression" dxfId="37" priority="164349">
      <formula>NOT(ISERROR(SEARCH("NORMAL",J171)))</formula>
    </cfRule>
    <cfRule type="expression" dxfId="36" priority="164350">
      <formula>NOT(ISERROR(SEARCH("ADAPTADO",J171)))</formula>
    </cfRule>
    <cfRule type="expression" dxfId="35" priority="166241" stopIfTrue="1">
      <formula>NOT(ISERROR(SEARCH("ADAPTADO",J171)))</formula>
    </cfRule>
    <cfRule type="expression" dxfId="34" priority="164348">
      <formula>NOT(ISERROR(SEARCH("ADAPTADO",J171)))</formula>
    </cfRule>
    <cfRule type="expression" dxfId="33" priority="120471" stopIfTrue="1">
      <formula>NOT(ISERROR(SEARCH("NORMAL",J171)))</formula>
    </cfRule>
    <cfRule type="expression" dxfId="32" priority="120472" stopIfTrue="1">
      <formula>NOT(ISERROR(SEARCH("ADAPTADO",J171)))</formula>
    </cfRule>
    <cfRule type="expression" dxfId="31" priority="166240" stopIfTrue="1">
      <formula>NOT(ISERROR(SEARCH("NORMAL",J171)))</formula>
    </cfRule>
  </conditionalFormatting>
  <conditionalFormatting sqref="L6:BU6 L10:BU11 L15:BU16 L20:BU21 L25:BU26 L30:BU31 L35:BU36 L40:BU41 L45:BU46 L50:BU51 L55:BU56 L60:BU61 L65:BU66 L70:BU71 L75:BU76 L80:BU81 L85:BU86 L90:BU91 L95:BU96 L100:BU101 L105:BU106 L110:BU111 L115:BU116 L120:BU121 L125:BU126 L130:BU131 L135:BU136 L140:BU141 L145:BU146 L150:BU151 L155:BU156 L160:BU161 L165:BU166 L170:BU170">
    <cfRule type="cellIs" dxfId="30" priority="59064" operator="greaterThan">
      <formula>0</formula>
    </cfRule>
    <cfRule type="cellIs" dxfId="29" priority="59063" operator="lessThan">
      <formula>0</formula>
    </cfRule>
  </conditionalFormatting>
  <conditionalFormatting sqref="L171:BU171">
    <cfRule type="cellIs" dxfId="28" priority="164389" operator="lessThan">
      <formula>0</formula>
    </cfRule>
    <cfRule type="cellIs" dxfId="27" priority="164390" operator="greaterThan">
      <formula>0</formula>
    </cfRule>
  </conditionalFormatting>
  <printOptions horizontalCentered="1"/>
  <pageMargins left="0" right="0" top="0.35416666666666669" bottom="0.39374999999999999" header="0.51180555555555551" footer="0.51180555555555551"/>
  <pageSetup paperSize="9" firstPageNumber="0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6"/>
  <dimension ref="A1:U139"/>
  <sheetViews>
    <sheetView workbookViewId="0">
      <selection activeCell="D11" sqref="D11:N11"/>
    </sheetView>
  </sheetViews>
  <sheetFormatPr defaultColWidth="9" defaultRowHeight="12.75" x14ac:dyDescent="0.2"/>
  <cols>
    <col min="1" max="1" width="20.85546875" customWidth="1"/>
    <col min="2" max="2" width="10.85546875" customWidth="1"/>
    <col min="3" max="3" width="12" customWidth="1"/>
    <col min="4" max="4" width="79.140625" bestFit="1" customWidth="1"/>
    <col min="5" max="5" width="24.7109375" customWidth="1"/>
    <col min="6" max="6" width="18.5703125" customWidth="1"/>
    <col min="7" max="8" width="15.42578125" customWidth="1"/>
    <col min="9" max="9" width="32.85546875" customWidth="1"/>
    <col min="10" max="10" width="36.5703125" customWidth="1"/>
    <col min="11" max="11" width="14.42578125" customWidth="1"/>
    <col min="12" max="12" width="10.7109375" bestFit="1" customWidth="1"/>
    <col min="14" max="15" width="10.7109375" bestFit="1" customWidth="1"/>
  </cols>
  <sheetData>
    <row r="1" spans="1:21" ht="24" thickBot="1" x14ac:dyDescent="0.4">
      <c r="A1" s="310" t="s">
        <v>176</v>
      </c>
      <c r="B1" s="311"/>
      <c r="C1" s="311"/>
      <c r="D1" s="311"/>
      <c r="E1" t="s">
        <v>306</v>
      </c>
      <c r="F1" s="435" t="str">
        <f>IFERROR(VLOOKUP(D4,APELIDOS!A:B,2,FALSE),D4)</f>
        <v>MARLI PEREIRA DA SILVA</v>
      </c>
      <c r="G1" s="311"/>
      <c r="H1" s="311"/>
      <c r="I1" s="311"/>
      <c r="J1" s="311"/>
      <c r="K1" s="311"/>
      <c r="L1" s="312"/>
    </row>
    <row r="2" spans="1:21" ht="42.75" customHeight="1" thickBot="1" x14ac:dyDescent="0.25">
      <c r="A2" s="747" t="s">
        <v>0</v>
      </c>
      <c r="B2" s="748"/>
      <c r="C2" s="307" t="str">
        <f>UPPER(MID('APONTAMENTO CREDENCIAMENTO'!C7,1,2))</f>
        <v>FB</v>
      </c>
      <c r="D2" s="747" t="str">
        <f>UPPER('APONTAMENTO CREDENCIAMENTO'!A1)</f>
        <v>FREGUESIA / BRASILÂNDIA</v>
      </c>
      <c r="E2" s="749"/>
      <c r="F2" s="749"/>
      <c r="G2" s="750"/>
      <c r="H2" s="316"/>
      <c r="I2" s="308" t="s">
        <v>173</v>
      </c>
      <c r="J2" s="309" t="s">
        <v>174</v>
      </c>
      <c r="K2" s="314"/>
      <c r="L2" s="315"/>
      <c r="N2" s="746" t="s">
        <v>1</v>
      </c>
      <c r="O2" s="746"/>
      <c r="P2" s="303" t="s">
        <v>2</v>
      </c>
      <c r="Q2" s="737" t="s">
        <v>3</v>
      </c>
      <c r="R2" s="737"/>
      <c r="S2" s="737"/>
      <c r="T2" s="737"/>
      <c r="U2" s="737"/>
    </row>
    <row r="3" spans="1:21" ht="20.25" customHeight="1" thickBot="1" x14ac:dyDescent="0.3">
      <c r="A3" s="295" t="s">
        <v>4</v>
      </c>
      <c r="B3" s="420" t="s">
        <v>3272</v>
      </c>
      <c r="C3" s="419"/>
      <c r="D3" s="296" t="s">
        <v>5</v>
      </c>
      <c r="E3" s="738" t="s">
        <v>175</v>
      </c>
      <c r="F3" s="739"/>
      <c r="G3" s="740"/>
      <c r="H3" s="743" t="s">
        <v>181</v>
      </c>
      <c r="I3" s="755" t="str">
        <f>N3</f>
        <v>01/04/2026</v>
      </c>
      <c r="J3" s="757" t="str">
        <f>O3</f>
        <v>30/04/2026</v>
      </c>
      <c r="K3" s="764" t="s">
        <v>180</v>
      </c>
      <c r="L3" s="765"/>
      <c r="N3" s="1" t="str">
        <f>'APONTAMENTO CREDENCIAMENTO'!F5</f>
        <v>01/04/2026</v>
      </c>
      <c r="O3" s="1" t="str">
        <f>'APONTAMENTO CREDENCIAMENTO'!G5</f>
        <v>30/04/2026</v>
      </c>
      <c r="P3" s="304"/>
      <c r="Q3" s="2"/>
      <c r="R3" s="2"/>
      <c r="S3" s="2"/>
      <c r="T3" s="2"/>
      <c r="U3" s="2"/>
    </row>
    <row r="4" spans="1:21" ht="22.5" customHeight="1" x14ac:dyDescent="0.25">
      <c r="A4" s="293" t="s">
        <v>6</v>
      </c>
      <c r="B4" s="294" t="str">
        <f>I3</f>
        <v>01/04/2026</v>
      </c>
      <c r="C4" s="294" t="str">
        <f>J3</f>
        <v>30/04/2026</v>
      </c>
      <c r="D4" s="761" t="str">
        <f>D10</f>
        <v>MARLI PEREIRA DA SILVA</v>
      </c>
      <c r="E4" s="743" t="str">
        <f>UPPER(TEXT(B4,"MMMM"))</f>
        <v>ABRIL</v>
      </c>
      <c r="F4" s="751"/>
      <c r="G4" s="752"/>
      <c r="H4" s="744"/>
      <c r="I4" s="756"/>
      <c r="J4" s="758"/>
      <c r="K4" s="764"/>
      <c r="L4" s="765"/>
      <c r="P4" s="304"/>
      <c r="Q4" s="3"/>
      <c r="R4" s="3"/>
      <c r="S4" s="3"/>
      <c r="T4" s="3"/>
      <c r="U4" s="3"/>
    </row>
    <row r="5" spans="1:21" ht="24.75" customHeight="1" x14ac:dyDescent="0.2">
      <c r="A5" s="291" t="s">
        <v>7</v>
      </c>
      <c r="B5" s="741">
        <v>45868</v>
      </c>
      <c r="C5" s="741"/>
      <c r="D5" s="762"/>
      <c r="E5" s="744"/>
      <c r="F5" s="753"/>
      <c r="G5" s="754"/>
      <c r="H5" s="744"/>
      <c r="I5" s="756"/>
      <c r="J5" s="758"/>
      <c r="K5" s="764"/>
      <c r="L5" s="765"/>
      <c r="P5" s="304"/>
      <c r="Q5" s="3"/>
      <c r="R5" s="3"/>
      <c r="S5" s="3"/>
      <c r="T5" s="3"/>
      <c r="U5" s="3"/>
    </row>
    <row r="6" spans="1:21" ht="21.75" customHeight="1" x14ac:dyDescent="0.2">
      <c r="A6" s="291" t="s">
        <v>8</v>
      </c>
      <c r="B6" s="742" t="s">
        <v>179</v>
      </c>
      <c r="C6" s="742"/>
      <c r="D6" s="762"/>
      <c r="E6" s="744"/>
      <c r="F6" s="753"/>
      <c r="G6" s="754"/>
      <c r="H6" s="744"/>
      <c r="I6" s="756"/>
      <c r="J6" s="758"/>
      <c r="K6" s="764"/>
      <c r="L6" s="765"/>
      <c r="P6" s="304"/>
      <c r="Q6" s="3"/>
      <c r="R6" t="s">
        <v>177</v>
      </c>
      <c r="S6" s="3"/>
      <c r="T6" s="3"/>
      <c r="U6" s="3"/>
    </row>
    <row r="7" spans="1:21" ht="17.25" customHeight="1" x14ac:dyDescent="0.2">
      <c r="A7" s="291" t="s">
        <v>9</v>
      </c>
      <c r="B7" s="745">
        <f>IF(N10="C",'VALORES TABELA'!B17,IF(N10="N",'VALORES TABELA'!B18,0))</f>
        <v>0</v>
      </c>
      <c r="C7" s="745"/>
      <c r="D7" s="762"/>
      <c r="E7" s="744"/>
      <c r="F7" s="753"/>
      <c r="G7" s="754"/>
      <c r="H7" s="744"/>
      <c r="I7" s="756"/>
      <c r="J7" s="758"/>
      <c r="K7" s="764"/>
      <c r="L7" s="765"/>
      <c r="R7" s="305"/>
    </row>
    <row r="8" spans="1:21" ht="18" customHeight="1" x14ac:dyDescent="0.2">
      <c r="A8" s="759" t="s">
        <v>10</v>
      </c>
      <c r="B8" s="760"/>
      <c r="C8" s="760"/>
      <c r="D8" s="763"/>
      <c r="E8" s="744"/>
      <c r="F8" s="753"/>
      <c r="G8" s="754"/>
      <c r="H8" s="744"/>
      <c r="I8" s="756"/>
      <c r="J8" s="758"/>
      <c r="K8" s="764"/>
      <c r="L8" s="765"/>
    </row>
    <row r="9" spans="1:21" ht="33" customHeight="1" x14ac:dyDescent="0.25">
      <c r="A9" s="297" t="s">
        <v>178</v>
      </c>
      <c r="B9" s="297" t="s">
        <v>178</v>
      </c>
      <c r="C9" s="298" t="s">
        <v>11</v>
      </c>
      <c r="D9" s="299" t="str">
        <f>VLOOKUP($C9,'APONTAMENTO CREDENCIAMENTO'!$A:$J,8,0)</f>
        <v>EMPRESA</v>
      </c>
      <c r="E9" s="299" t="str">
        <f>VLOOKUP($C9,'APONTAMENTO CREDENCIAMENTO'!$A:$J,9,0)</f>
        <v>NOME CONDUTOR</v>
      </c>
      <c r="F9" s="300" t="str">
        <f>VLOOKUP($C9,'APONTAMENTO CREDENCIAMENTO'!$A:$P,15,0)</f>
        <v>SEI</v>
      </c>
      <c r="G9" s="301" t="str">
        <f>VLOOKUP($C9,'APONTAMENTO CREDENCIAMENTO'!$A:$P,4,0)</f>
        <v>CONTRATO</v>
      </c>
      <c r="H9" s="317" t="s">
        <v>182</v>
      </c>
      <c r="I9" s="285" t="s">
        <v>43</v>
      </c>
      <c r="J9" s="302"/>
      <c r="K9" s="313" t="str">
        <f>VLOOKUP($C9,'APONTAMENTO CREDENCIAMENTO'!$A:$J,6,0)</f>
        <v>PERÍODO</v>
      </c>
      <c r="L9" s="313"/>
      <c r="M9" s="292" t="str">
        <f t="shared" ref="M9:M10" si="0">MID(D9,1,3)</f>
        <v>EMP</v>
      </c>
      <c r="N9" t="str">
        <f>VLOOKUP($C9,'APONTAMENTO CREDENCIAMENTO'!$A:$P,16,0)</f>
        <v>Tipo Optante</v>
      </c>
    </row>
    <row r="10" spans="1:21" ht="31.5" customHeight="1" x14ac:dyDescent="0.25">
      <c r="A10" s="306">
        <v>1</v>
      </c>
      <c r="B10" s="306">
        <v>1</v>
      </c>
      <c r="C10" s="349" t="s">
        <v>3270</v>
      </c>
      <c r="D10" s="299" t="str">
        <f>VLOOKUP($C10,'APONTAMENTO CREDENCIAMENTO'!$A:$J,8,0)</f>
        <v>MARLI PEREIRA DA SILVA</v>
      </c>
      <c r="E10" s="299" t="str">
        <f>VLOOKUP($C10,'APONTAMENTO CREDENCIAMENTO'!$A:$J,9,0)</f>
        <v>MARLI PEREIRA DA SILVA</v>
      </c>
      <c r="F10" s="300" t="str">
        <f>VLOOKUP($C10,'APONTAMENTO CREDENCIAMENTO'!$A:$P,15,0)</f>
        <v>6020.2024/0058937-5</v>
      </c>
      <c r="G10" s="301" t="str">
        <f>VLOOKUP($C10,'APONTAMENTO CREDENCIAMENTO'!$A:$P,4,0)</f>
        <v>2024/0058937</v>
      </c>
      <c r="H10" s="301" t="str">
        <f>VLOOKUP($C10,'APONTAMENTO CREDENCIAMENTO'!$A:$P,5,0)</f>
        <v>ELQ7434</v>
      </c>
      <c r="I10" s="301" t="str">
        <f>IF(VLOOKUP($C10,'APONTAMENTO CREDENCIAMENTO'!$A:$J,10,0)="NORMAL","NORMAL","ADAPTADO")</f>
        <v>ADAPTADO</v>
      </c>
      <c r="J10" s="302">
        <f>VLOOKUP($C10,'APONTAMENTO CREDENCIAMENTO'!$A:$EL,142,0)</f>
        <v>0</v>
      </c>
      <c r="K10" s="313" t="str">
        <f>VLOOKUP($C10,'APONTAMENTO CREDENCIAMENTO'!$A:$J,6,0)</f>
        <v>01/04/2026</v>
      </c>
      <c r="L10" s="313" t="str">
        <f>VLOOKUP($C10,'APONTAMENTO CREDENCIAMENTO'!$A:$J,7,0)</f>
        <v>30/04/2026</v>
      </c>
      <c r="M10" s="292" t="str">
        <f t="shared" si="0"/>
        <v>MAR</v>
      </c>
      <c r="N10">
        <f>VLOOKUP($C10,'APONTAMENTO CREDENCIAMENTO'!$A:$P,16,0)</f>
        <v>0</v>
      </c>
    </row>
    <row r="11" spans="1:21" ht="15" x14ac:dyDescent="0.25">
      <c r="D11" s="299"/>
      <c r="E11" s="299"/>
      <c r="F11" s="300"/>
      <c r="G11" s="301"/>
      <c r="H11" s="301"/>
      <c r="I11" s="301"/>
      <c r="J11" s="302"/>
      <c r="K11" s="313"/>
      <c r="L11" s="313"/>
      <c r="M11" s="292"/>
    </row>
    <row r="12" spans="1:21" ht="15" x14ac:dyDescent="0.25">
      <c r="D12" s="299"/>
      <c r="E12" s="299"/>
      <c r="F12" s="300"/>
      <c r="G12" s="301"/>
      <c r="H12" s="301"/>
      <c r="I12" s="301"/>
      <c r="J12" s="302"/>
      <c r="K12" s="313"/>
      <c r="L12" s="313"/>
      <c r="M12" s="292"/>
    </row>
    <row r="13" spans="1:21" ht="15" x14ac:dyDescent="0.25">
      <c r="D13" s="299"/>
      <c r="E13" s="299"/>
      <c r="F13" s="300"/>
      <c r="G13" s="301"/>
      <c r="H13" s="301"/>
      <c r="I13" s="301"/>
      <c r="J13" s="302"/>
      <c r="K13" s="313"/>
      <c r="L13" s="313"/>
      <c r="M13" s="292"/>
    </row>
    <row r="14" spans="1:21" ht="15" x14ac:dyDescent="0.25">
      <c r="D14" s="299"/>
      <c r="E14" s="299"/>
      <c r="F14" s="300"/>
      <c r="G14" s="301"/>
      <c r="H14" s="301"/>
      <c r="I14" s="301"/>
      <c r="J14" s="302"/>
      <c r="K14" s="313"/>
      <c r="L14" s="313"/>
      <c r="M14" s="292"/>
    </row>
    <row r="15" spans="1:21" ht="15" x14ac:dyDescent="0.25">
      <c r="D15" s="299"/>
      <c r="E15" s="299"/>
      <c r="F15" s="300"/>
      <c r="G15" s="301"/>
      <c r="H15" s="301"/>
      <c r="I15" s="301"/>
      <c r="J15" s="302"/>
      <c r="K15" s="313"/>
      <c r="L15" s="313"/>
      <c r="M15" s="292"/>
    </row>
    <row r="16" spans="1:21" ht="15" x14ac:dyDescent="0.25">
      <c r="D16" s="299"/>
      <c r="E16" s="299"/>
      <c r="F16" s="300"/>
      <c r="G16" s="301"/>
      <c r="H16" s="301"/>
      <c r="I16" s="301"/>
      <c r="J16" s="302"/>
      <c r="K16" s="313"/>
      <c r="L16" s="313"/>
      <c r="M16" s="292"/>
    </row>
    <row r="17" spans="4:13" ht="15" x14ac:dyDescent="0.25">
      <c r="D17" s="299"/>
      <c r="E17" s="299"/>
      <c r="F17" s="300"/>
      <c r="G17" s="301"/>
      <c r="H17" s="301"/>
      <c r="I17" s="301"/>
      <c r="J17" s="302"/>
      <c r="K17" s="313"/>
      <c r="L17" s="313"/>
      <c r="M17" s="292"/>
    </row>
    <row r="18" spans="4:13" ht="15" x14ac:dyDescent="0.25">
      <c r="D18" s="299"/>
      <c r="E18" s="299"/>
      <c r="F18" s="300"/>
      <c r="G18" s="301"/>
      <c r="H18" s="301"/>
      <c r="I18" s="301"/>
      <c r="J18" s="302"/>
      <c r="K18" s="313"/>
      <c r="L18" s="313"/>
      <c r="M18" s="292"/>
    </row>
    <row r="19" spans="4:13" ht="15" x14ac:dyDescent="0.25">
      <c r="D19" s="299"/>
      <c r="E19" s="299"/>
      <c r="F19" s="300"/>
      <c r="G19" s="301"/>
      <c r="H19" s="301"/>
      <c r="I19" s="301"/>
      <c r="J19" s="302"/>
      <c r="K19" s="313"/>
      <c r="L19" s="313"/>
      <c r="M19" s="292"/>
    </row>
    <row r="20" spans="4:13" ht="15" x14ac:dyDescent="0.25">
      <c r="D20" s="299"/>
      <c r="E20" s="299"/>
      <c r="F20" s="300"/>
      <c r="G20" s="301"/>
      <c r="H20" s="301"/>
      <c r="I20" s="301"/>
      <c r="J20" s="302"/>
      <c r="K20" s="313"/>
      <c r="L20" s="313"/>
      <c r="M20" s="292"/>
    </row>
    <row r="21" spans="4:13" ht="15" x14ac:dyDescent="0.25">
      <c r="D21" s="299"/>
      <c r="E21" s="299"/>
      <c r="F21" s="300"/>
      <c r="G21" s="301"/>
      <c r="H21" s="301"/>
      <c r="I21" s="301"/>
      <c r="J21" s="302"/>
      <c r="K21" s="313"/>
      <c r="L21" s="313"/>
      <c r="M21" s="292"/>
    </row>
    <row r="22" spans="4:13" ht="15" x14ac:dyDescent="0.25">
      <c r="D22" s="299"/>
      <c r="E22" s="299"/>
      <c r="F22" s="300"/>
      <c r="G22" s="301"/>
      <c r="H22" s="301"/>
      <c r="I22" s="301"/>
      <c r="J22" s="302"/>
      <c r="K22" s="313"/>
      <c r="L22" s="313"/>
      <c r="M22" s="292"/>
    </row>
    <row r="23" spans="4:13" ht="15" x14ac:dyDescent="0.25">
      <c r="D23" s="299"/>
      <c r="E23" s="299"/>
      <c r="F23" s="300"/>
      <c r="G23" s="301"/>
      <c r="H23" s="301"/>
      <c r="I23" s="301"/>
      <c r="J23" s="302"/>
      <c r="K23" s="313"/>
      <c r="L23" s="313"/>
      <c r="M23" s="292"/>
    </row>
    <row r="24" spans="4:13" ht="15" x14ac:dyDescent="0.25">
      <c r="D24" s="299"/>
      <c r="E24" s="299"/>
      <c r="F24" s="300"/>
      <c r="G24" s="301"/>
      <c r="H24" s="301"/>
      <c r="I24" s="301"/>
      <c r="J24" s="302"/>
      <c r="K24" s="313"/>
      <c r="L24" s="313"/>
      <c r="M24" s="292"/>
    </row>
    <row r="25" spans="4:13" ht="15" x14ac:dyDescent="0.25">
      <c r="D25" s="299"/>
      <c r="E25" s="299"/>
      <c r="F25" s="300"/>
      <c r="G25" s="301"/>
      <c r="H25" s="301"/>
      <c r="I25" s="301"/>
      <c r="J25" s="302"/>
      <c r="K25" s="313"/>
      <c r="L25" s="313"/>
      <c r="M25" s="292"/>
    </row>
    <row r="26" spans="4:13" ht="15" x14ac:dyDescent="0.25">
      <c r="D26" s="299"/>
      <c r="E26" s="299"/>
      <c r="F26" s="300"/>
      <c r="G26" s="301"/>
      <c r="H26" s="301"/>
      <c r="I26" s="301"/>
      <c r="J26" s="302"/>
      <c r="K26" s="313"/>
      <c r="L26" s="313"/>
      <c r="M26" s="292"/>
    </row>
    <row r="27" spans="4:13" ht="15" x14ac:dyDescent="0.25">
      <c r="D27" s="299"/>
      <c r="E27" s="299"/>
      <c r="F27" s="300"/>
      <c r="G27" s="301"/>
      <c r="H27" s="301"/>
      <c r="I27" s="301"/>
      <c r="J27" s="302"/>
      <c r="K27" s="313"/>
      <c r="L27" s="313"/>
      <c r="M27" s="292"/>
    </row>
    <row r="28" spans="4:13" ht="15" x14ac:dyDescent="0.25">
      <c r="D28" s="299"/>
      <c r="E28" s="299"/>
      <c r="F28" s="300"/>
      <c r="G28" s="301"/>
      <c r="H28" s="301"/>
      <c r="I28" s="301"/>
      <c r="J28" s="302"/>
      <c r="K28" s="313"/>
      <c r="L28" s="313"/>
      <c r="M28" s="292"/>
    </row>
    <row r="29" spans="4:13" ht="15" x14ac:dyDescent="0.25">
      <c r="D29" s="299"/>
      <c r="E29" s="299"/>
      <c r="F29" s="300"/>
      <c r="G29" s="301"/>
      <c r="H29" s="301"/>
      <c r="I29" s="301"/>
      <c r="J29" s="302"/>
      <c r="K29" s="313"/>
      <c r="L29" s="313"/>
      <c r="M29" s="292"/>
    </row>
    <row r="30" spans="4:13" ht="15" x14ac:dyDescent="0.25">
      <c r="D30" s="299"/>
      <c r="E30" s="299"/>
      <c r="F30" s="300"/>
      <c r="G30" s="301"/>
      <c r="H30" s="301"/>
      <c r="I30" s="301"/>
      <c r="J30" s="302"/>
      <c r="K30" s="313"/>
      <c r="L30" s="313"/>
      <c r="M30" s="292"/>
    </row>
    <row r="31" spans="4:13" ht="15" x14ac:dyDescent="0.25">
      <c r="D31" s="299"/>
      <c r="E31" s="299"/>
      <c r="F31" s="300"/>
      <c r="G31" s="301"/>
      <c r="H31" s="301"/>
      <c r="I31" s="301"/>
      <c r="J31" s="302"/>
      <c r="K31" s="313"/>
      <c r="L31" s="313"/>
      <c r="M31" s="292"/>
    </row>
    <row r="32" spans="4:13" ht="15" x14ac:dyDescent="0.25">
      <c r="D32" s="299"/>
      <c r="E32" s="299"/>
      <c r="F32" s="300"/>
      <c r="G32" s="301"/>
      <c r="H32" s="301"/>
      <c r="I32" s="301"/>
      <c r="J32" s="302"/>
      <c r="K32" s="313"/>
      <c r="L32" s="313"/>
      <c r="M32" s="292"/>
    </row>
    <row r="33" spans="4:13" ht="15" x14ac:dyDescent="0.25">
      <c r="D33" s="299"/>
      <c r="E33" s="299"/>
      <c r="F33" s="300"/>
      <c r="G33" s="301"/>
      <c r="H33" s="301"/>
      <c r="I33" s="301"/>
      <c r="J33" s="302"/>
      <c r="K33" s="313"/>
      <c r="L33" s="313"/>
      <c r="M33" s="292"/>
    </row>
    <row r="34" spans="4:13" ht="15" x14ac:dyDescent="0.25">
      <c r="D34" s="299"/>
      <c r="E34" s="299"/>
      <c r="F34" s="300"/>
      <c r="G34" s="301"/>
      <c r="H34" s="301"/>
      <c r="I34" s="301"/>
      <c r="J34" s="302"/>
      <c r="K34" s="313"/>
      <c r="L34" s="313"/>
      <c r="M34" s="292"/>
    </row>
    <row r="35" spans="4:13" ht="15" x14ac:dyDescent="0.25">
      <c r="D35" s="299"/>
      <c r="E35" s="299"/>
      <c r="F35" s="300"/>
      <c r="G35" s="301"/>
      <c r="H35" s="301"/>
      <c r="I35" s="301"/>
      <c r="J35" s="302"/>
      <c r="K35" s="313"/>
      <c r="L35" s="313"/>
      <c r="M35" s="292"/>
    </row>
    <row r="36" spans="4:13" ht="15" x14ac:dyDescent="0.25">
      <c r="D36" s="299"/>
      <c r="E36" s="299"/>
      <c r="F36" s="300"/>
      <c r="G36" s="301"/>
      <c r="H36" s="301"/>
      <c r="I36" s="301"/>
      <c r="J36" s="302"/>
      <c r="K36" s="313"/>
      <c r="L36" s="313"/>
      <c r="M36" s="292"/>
    </row>
    <row r="37" spans="4:13" ht="15" x14ac:dyDescent="0.25">
      <c r="D37" s="299"/>
      <c r="E37" s="299"/>
      <c r="F37" s="300"/>
      <c r="G37" s="301"/>
      <c r="H37" s="301"/>
      <c r="I37" s="301"/>
      <c r="J37" s="302"/>
      <c r="K37" s="313"/>
      <c r="L37" s="313"/>
      <c r="M37" s="292"/>
    </row>
    <row r="38" spans="4:13" ht="15" x14ac:dyDescent="0.25">
      <c r="D38" s="299"/>
      <c r="E38" s="299"/>
      <c r="F38" s="300"/>
      <c r="G38" s="301"/>
      <c r="H38" s="301"/>
      <c r="I38" s="301"/>
      <c r="J38" s="302"/>
      <c r="K38" s="313"/>
      <c r="L38" s="313"/>
      <c r="M38" s="292"/>
    </row>
    <row r="39" spans="4:13" ht="15" x14ac:dyDescent="0.25">
      <c r="D39" s="299"/>
      <c r="E39" s="299"/>
      <c r="F39" s="300"/>
      <c r="G39" s="301"/>
      <c r="H39" s="301"/>
      <c r="I39" s="301"/>
      <c r="J39" s="302"/>
      <c r="K39" s="313"/>
      <c r="L39" s="313"/>
      <c r="M39" s="292"/>
    </row>
    <row r="40" spans="4:13" ht="15" x14ac:dyDescent="0.25">
      <c r="D40" s="299"/>
      <c r="E40" s="299"/>
      <c r="F40" s="300"/>
      <c r="G40" s="301"/>
      <c r="H40" s="301"/>
      <c r="I40" s="301"/>
      <c r="J40" s="302"/>
      <c r="K40" s="313"/>
      <c r="L40" s="313"/>
      <c r="M40" s="292"/>
    </row>
    <row r="41" spans="4:13" ht="15" x14ac:dyDescent="0.25">
      <c r="D41" s="299"/>
      <c r="E41" s="299"/>
      <c r="F41" s="300"/>
      <c r="G41" s="301"/>
      <c r="H41" s="301"/>
      <c r="I41" s="301"/>
      <c r="J41" s="302"/>
      <c r="K41" s="313"/>
      <c r="L41" s="313"/>
      <c r="M41" s="292"/>
    </row>
    <row r="42" spans="4:13" ht="15" x14ac:dyDescent="0.25">
      <c r="D42" s="299"/>
      <c r="E42" s="299"/>
      <c r="F42" s="300"/>
      <c r="G42" s="301"/>
      <c r="H42" s="301"/>
      <c r="I42" s="301"/>
      <c r="J42" s="302"/>
      <c r="K42" s="313"/>
      <c r="L42" s="313"/>
      <c r="M42" s="292"/>
    </row>
    <row r="43" spans="4:13" ht="15" x14ac:dyDescent="0.25">
      <c r="D43" s="299"/>
      <c r="E43" s="299"/>
      <c r="F43" s="300"/>
      <c r="G43" s="301"/>
      <c r="H43" s="301"/>
      <c r="I43" s="301"/>
      <c r="J43" s="302"/>
      <c r="K43" s="313"/>
      <c r="L43" s="313"/>
      <c r="M43" s="292"/>
    </row>
    <row r="44" spans="4:13" ht="15" x14ac:dyDescent="0.25">
      <c r="D44" s="299"/>
      <c r="E44" s="299"/>
      <c r="F44" s="300"/>
      <c r="G44" s="301"/>
      <c r="H44" s="301"/>
      <c r="I44" s="301"/>
      <c r="J44" s="302"/>
      <c r="K44" s="313"/>
      <c r="L44" s="313"/>
      <c r="M44" s="292"/>
    </row>
    <row r="45" spans="4:13" ht="15" x14ac:dyDescent="0.25">
      <c r="D45" s="299"/>
      <c r="E45" s="299"/>
      <c r="F45" s="300"/>
      <c r="G45" s="301"/>
      <c r="H45" s="301"/>
      <c r="I45" s="301"/>
      <c r="J45" s="302"/>
      <c r="K45" s="313"/>
      <c r="L45" s="313"/>
      <c r="M45" s="292"/>
    </row>
    <row r="46" spans="4:13" ht="15" x14ac:dyDescent="0.25">
      <c r="D46" s="299"/>
      <c r="E46" s="299"/>
      <c r="F46" s="300"/>
      <c r="G46" s="301"/>
      <c r="H46" s="301"/>
      <c r="I46" s="301"/>
      <c r="J46" s="302"/>
      <c r="K46" s="313"/>
      <c r="L46" s="313"/>
      <c r="M46" s="292"/>
    </row>
    <row r="47" spans="4:13" ht="15" x14ac:dyDescent="0.25">
      <c r="D47" s="299"/>
      <c r="E47" s="299"/>
      <c r="F47" s="300"/>
      <c r="G47" s="301"/>
      <c r="H47" s="301"/>
      <c r="I47" s="301"/>
      <c r="J47" s="302"/>
      <c r="K47" s="313"/>
      <c r="L47" s="313"/>
      <c r="M47" s="292"/>
    </row>
    <row r="48" spans="4:13" ht="15" x14ac:dyDescent="0.25">
      <c r="D48" s="299"/>
      <c r="E48" s="299"/>
      <c r="F48" s="300"/>
      <c r="G48" s="301"/>
      <c r="H48" s="301"/>
      <c r="I48" s="301"/>
      <c r="J48" s="302"/>
      <c r="K48" s="313"/>
      <c r="L48" s="313"/>
      <c r="M48" s="292"/>
    </row>
    <row r="49" spans="4:13" ht="15" x14ac:dyDescent="0.25">
      <c r="D49" s="299"/>
      <c r="E49" s="299"/>
      <c r="F49" s="300"/>
      <c r="G49" s="301"/>
      <c r="H49" s="301"/>
      <c r="I49" s="301"/>
      <c r="J49" s="302"/>
      <c r="K49" s="313"/>
      <c r="L49" s="313"/>
      <c r="M49" s="292"/>
    </row>
    <row r="50" spans="4:13" ht="15" x14ac:dyDescent="0.25">
      <c r="D50" s="299"/>
      <c r="E50" s="299"/>
      <c r="F50" s="300"/>
      <c r="G50" s="301"/>
      <c r="H50" s="301"/>
      <c r="I50" s="301"/>
      <c r="J50" s="302"/>
      <c r="K50" s="313"/>
      <c r="L50" s="313"/>
      <c r="M50" s="292"/>
    </row>
    <row r="51" spans="4:13" ht="15" x14ac:dyDescent="0.25">
      <c r="D51" s="299"/>
      <c r="E51" s="299"/>
      <c r="F51" s="300"/>
      <c r="G51" s="301"/>
      <c r="H51" s="301"/>
      <c r="I51" s="301"/>
      <c r="J51" s="302"/>
      <c r="K51" s="313"/>
      <c r="L51" s="313"/>
      <c r="M51" s="292"/>
    </row>
    <row r="52" spans="4:13" ht="15" x14ac:dyDescent="0.25">
      <c r="D52" s="299"/>
      <c r="E52" s="299"/>
      <c r="F52" s="300"/>
      <c r="G52" s="301"/>
      <c r="H52" s="301"/>
      <c r="I52" s="301"/>
      <c r="J52" s="302"/>
      <c r="K52" s="313"/>
      <c r="L52" s="313"/>
      <c r="M52" s="292"/>
    </row>
    <row r="53" spans="4:13" ht="15" x14ac:dyDescent="0.25">
      <c r="D53" s="299"/>
      <c r="E53" s="299"/>
      <c r="F53" s="300"/>
      <c r="G53" s="301"/>
      <c r="H53" s="301"/>
      <c r="I53" s="301"/>
      <c r="J53" s="302"/>
      <c r="K53" s="313"/>
      <c r="L53" s="313"/>
      <c r="M53" s="292"/>
    </row>
    <row r="54" spans="4:13" ht="15" x14ac:dyDescent="0.25">
      <c r="D54" s="299"/>
      <c r="E54" s="299"/>
      <c r="F54" s="300"/>
      <c r="G54" s="301"/>
      <c r="H54" s="301"/>
      <c r="I54" s="301"/>
      <c r="J54" s="302"/>
      <c r="K54" s="313"/>
      <c r="L54" s="313"/>
      <c r="M54" s="292"/>
    </row>
    <row r="55" spans="4:13" ht="15" x14ac:dyDescent="0.25">
      <c r="D55" s="299"/>
      <c r="E55" s="299"/>
      <c r="F55" s="300"/>
      <c r="G55" s="301"/>
      <c r="H55" s="301"/>
      <c r="I55" s="301"/>
      <c r="J55" s="302"/>
      <c r="K55" s="313"/>
      <c r="L55" s="313"/>
      <c r="M55" s="292"/>
    </row>
    <row r="56" spans="4:13" ht="15" x14ac:dyDescent="0.25">
      <c r="D56" s="299"/>
      <c r="E56" s="299"/>
      <c r="F56" s="300"/>
      <c r="G56" s="301"/>
      <c r="H56" s="301"/>
      <c r="I56" s="301"/>
      <c r="J56" s="302"/>
      <c r="K56" s="313"/>
      <c r="L56" s="313"/>
      <c r="M56" s="292"/>
    </row>
    <row r="57" spans="4:13" ht="15" x14ac:dyDescent="0.25">
      <c r="D57" s="299"/>
      <c r="E57" s="299"/>
      <c r="F57" s="300"/>
      <c r="G57" s="301"/>
      <c r="H57" s="301"/>
      <c r="I57" s="301"/>
      <c r="J57" s="302"/>
      <c r="K57" s="313"/>
      <c r="L57" s="313"/>
      <c r="M57" s="292"/>
    </row>
    <row r="58" spans="4:13" ht="15" x14ac:dyDescent="0.25">
      <c r="D58" s="299"/>
      <c r="E58" s="299"/>
      <c r="F58" s="300"/>
      <c r="G58" s="301"/>
      <c r="H58" s="301"/>
      <c r="I58" s="301"/>
      <c r="J58" s="302"/>
      <c r="K58" s="313"/>
      <c r="L58" s="313"/>
      <c r="M58" s="292"/>
    </row>
    <row r="59" spans="4:13" ht="15" x14ac:dyDescent="0.25">
      <c r="D59" s="299"/>
      <c r="E59" s="299"/>
      <c r="F59" s="300"/>
      <c r="G59" s="301"/>
      <c r="H59" s="301"/>
      <c r="I59" s="301"/>
      <c r="J59" s="302"/>
      <c r="K59" s="313"/>
      <c r="L59" s="313"/>
      <c r="M59" s="292"/>
    </row>
    <row r="60" spans="4:13" ht="15" x14ac:dyDescent="0.25">
      <c r="D60" s="299"/>
      <c r="E60" s="299"/>
      <c r="F60" s="300"/>
      <c r="G60" s="301"/>
      <c r="H60" s="301"/>
      <c r="I60" s="301"/>
      <c r="J60" s="302"/>
      <c r="K60" s="313"/>
      <c r="L60" s="313"/>
      <c r="M60" s="292"/>
    </row>
    <row r="61" spans="4:13" ht="15" x14ac:dyDescent="0.25">
      <c r="D61" s="299"/>
      <c r="E61" s="299"/>
      <c r="F61" s="300"/>
      <c r="G61" s="301"/>
      <c r="H61" s="301"/>
      <c r="I61" s="301"/>
      <c r="J61" s="302"/>
      <c r="K61" s="313"/>
      <c r="L61" s="313"/>
      <c r="M61" s="292"/>
    </row>
    <row r="62" spans="4:13" ht="15" x14ac:dyDescent="0.25">
      <c r="D62" s="299"/>
      <c r="E62" s="299"/>
      <c r="F62" s="300"/>
      <c r="G62" s="301"/>
      <c r="H62" s="301"/>
      <c r="I62" s="301"/>
      <c r="J62" s="302"/>
      <c r="K62" s="313"/>
      <c r="L62" s="313"/>
      <c r="M62" s="292"/>
    </row>
    <row r="63" spans="4:13" ht="15" x14ac:dyDescent="0.25">
      <c r="D63" s="299"/>
      <c r="E63" s="299"/>
      <c r="F63" s="300"/>
      <c r="G63" s="301"/>
      <c r="H63" s="301"/>
      <c r="I63" s="301"/>
      <c r="J63" s="302"/>
      <c r="K63" s="313"/>
      <c r="L63" s="313"/>
      <c r="M63" s="292"/>
    </row>
    <row r="64" spans="4:13" ht="15" x14ac:dyDescent="0.25">
      <c r="D64" s="299"/>
      <c r="E64" s="299"/>
      <c r="F64" s="300"/>
      <c r="G64" s="301"/>
      <c r="H64" s="301"/>
      <c r="I64" s="301"/>
      <c r="J64" s="302"/>
      <c r="K64" s="313"/>
      <c r="L64" s="313"/>
      <c r="M64" s="292"/>
    </row>
    <row r="65" spans="4:13" ht="15" x14ac:dyDescent="0.25">
      <c r="D65" s="299"/>
      <c r="E65" s="299"/>
      <c r="F65" s="300"/>
      <c r="G65" s="301"/>
      <c r="H65" s="301"/>
      <c r="I65" s="301"/>
      <c r="J65" s="302"/>
      <c r="K65" s="313"/>
      <c r="L65" s="313"/>
      <c r="M65" s="292"/>
    </row>
    <row r="66" spans="4:13" ht="15" x14ac:dyDescent="0.25">
      <c r="D66" s="299"/>
      <c r="E66" s="299"/>
      <c r="F66" s="300"/>
      <c r="G66" s="301"/>
      <c r="H66" s="301"/>
      <c r="I66" s="301"/>
      <c r="J66" s="302"/>
      <c r="K66" s="313"/>
      <c r="L66" s="313"/>
      <c r="M66" s="292"/>
    </row>
    <row r="67" spans="4:13" ht="15" x14ac:dyDescent="0.25">
      <c r="D67" s="299"/>
      <c r="E67" s="299"/>
      <c r="F67" s="300"/>
      <c r="G67" s="301"/>
      <c r="H67" s="301"/>
      <c r="I67" s="301"/>
      <c r="J67" s="302"/>
      <c r="K67" s="313"/>
      <c r="L67" s="313"/>
      <c r="M67" s="292"/>
    </row>
    <row r="68" spans="4:13" ht="15" x14ac:dyDescent="0.25">
      <c r="D68" s="299"/>
      <c r="E68" s="299"/>
      <c r="F68" s="300"/>
      <c r="G68" s="301"/>
      <c r="H68" s="301"/>
      <c r="I68" s="301"/>
      <c r="J68" s="302"/>
      <c r="K68" s="313"/>
      <c r="L68" s="313"/>
      <c r="M68" s="292"/>
    </row>
    <row r="69" spans="4:13" ht="15" x14ac:dyDescent="0.25">
      <c r="D69" s="299"/>
      <c r="E69" s="299"/>
      <c r="F69" s="300"/>
      <c r="G69" s="301"/>
      <c r="H69" s="301"/>
      <c r="I69" s="301"/>
      <c r="J69" s="302"/>
      <c r="K69" s="313"/>
      <c r="L69" s="313"/>
      <c r="M69" s="292"/>
    </row>
    <row r="70" spans="4:13" ht="15" x14ac:dyDescent="0.25">
      <c r="D70" s="299"/>
      <c r="E70" s="299"/>
      <c r="F70" s="300"/>
      <c r="G70" s="301"/>
      <c r="H70" s="301"/>
      <c r="I70" s="301"/>
      <c r="J70" s="302"/>
      <c r="K70" s="313"/>
      <c r="L70" s="313"/>
      <c r="M70" s="292"/>
    </row>
    <row r="71" spans="4:13" ht="15" x14ac:dyDescent="0.25">
      <c r="D71" s="299"/>
      <c r="E71" s="299"/>
      <c r="F71" s="300"/>
      <c r="G71" s="301"/>
      <c r="H71" s="301"/>
      <c r="I71" s="301"/>
      <c r="J71" s="302"/>
      <c r="K71" s="313"/>
      <c r="L71" s="313"/>
      <c r="M71" s="292"/>
    </row>
    <row r="72" spans="4:13" ht="15" x14ac:dyDescent="0.25">
      <c r="D72" s="299"/>
      <c r="E72" s="299"/>
      <c r="F72" s="300"/>
      <c r="G72" s="301"/>
      <c r="H72" s="301"/>
      <c r="I72" s="301"/>
      <c r="J72" s="302"/>
      <c r="K72" s="313"/>
      <c r="L72" s="313"/>
      <c r="M72" s="292"/>
    </row>
    <row r="73" spans="4:13" ht="15" x14ac:dyDescent="0.25">
      <c r="D73" s="299"/>
      <c r="E73" s="299"/>
      <c r="F73" s="300"/>
      <c r="G73" s="301"/>
      <c r="H73" s="301"/>
      <c r="I73" s="301"/>
      <c r="J73" s="302"/>
      <c r="K73" s="313"/>
      <c r="L73" s="313"/>
      <c r="M73" s="292"/>
    </row>
    <row r="74" spans="4:13" ht="15" x14ac:dyDescent="0.25">
      <c r="D74" s="299"/>
      <c r="E74" s="299"/>
      <c r="F74" s="300"/>
      <c r="G74" s="301"/>
      <c r="H74" s="301"/>
      <c r="I74" s="301"/>
      <c r="J74" s="302"/>
      <c r="K74" s="313"/>
      <c r="L74" s="313"/>
      <c r="M74" s="292"/>
    </row>
    <row r="75" spans="4:13" ht="15" x14ac:dyDescent="0.25">
      <c r="D75" s="299"/>
      <c r="E75" s="299"/>
      <c r="F75" s="300"/>
      <c r="G75" s="301"/>
      <c r="H75" s="301"/>
      <c r="I75" s="301"/>
      <c r="J75" s="302"/>
      <c r="K75" s="313"/>
      <c r="L75" s="313"/>
      <c r="M75" s="292"/>
    </row>
    <row r="76" spans="4:13" ht="15" x14ac:dyDescent="0.25">
      <c r="D76" s="299"/>
      <c r="E76" s="299"/>
      <c r="F76" s="300"/>
      <c r="G76" s="301"/>
      <c r="H76" s="301"/>
      <c r="I76" s="301"/>
      <c r="J76" s="302"/>
      <c r="K76" s="313"/>
      <c r="L76" s="313"/>
      <c r="M76" s="292"/>
    </row>
    <row r="77" spans="4:13" ht="15" x14ac:dyDescent="0.25">
      <c r="D77" s="299"/>
      <c r="E77" s="299"/>
      <c r="F77" s="300"/>
      <c r="G77" s="301"/>
      <c r="H77" s="301"/>
      <c r="I77" s="301"/>
      <c r="J77" s="302"/>
      <c r="K77" s="313"/>
      <c r="L77" s="313"/>
      <c r="M77" s="292"/>
    </row>
    <row r="78" spans="4:13" ht="15" x14ac:dyDescent="0.25">
      <c r="D78" s="299"/>
      <c r="E78" s="299"/>
      <c r="F78" s="300"/>
      <c r="G78" s="301"/>
      <c r="H78" s="301"/>
      <c r="I78" s="301"/>
      <c r="J78" s="302"/>
      <c r="K78" s="313"/>
      <c r="L78" s="313"/>
      <c r="M78" s="292"/>
    </row>
    <row r="79" spans="4:13" ht="15" x14ac:dyDescent="0.25">
      <c r="D79" s="299"/>
      <c r="E79" s="299"/>
      <c r="F79" s="300"/>
      <c r="G79" s="301"/>
      <c r="H79" s="301"/>
      <c r="I79" s="301"/>
      <c r="J79" s="302"/>
      <c r="K79" s="313"/>
      <c r="L79" s="313"/>
      <c r="M79" s="292"/>
    </row>
    <row r="80" spans="4:13" ht="15" x14ac:dyDescent="0.25">
      <c r="D80" s="299"/>
      <c r="E80" s="299"/>
      <c r="F80" s="300"/>
      <c r="G80" s="301"/>
      <c r="H80" s="301"/>
      <c r="I80" s="301"/>
      <c r="J80" s="302"/>
      <c r="K80" s="313"/>
      <c r="L80" s="313"/>
      <c r="M80" s="292"/>
    </row>
    <row r="81" spans="4:13" ht="15" x14ac:dyDescent="0.25">
      <c r="D81" s="299"/>
      <c r="E81" s="299"/>
      <c r="F81" s="300"/>
      <c r="G81" s="301"/>
      <c r="H81" s="301"/>
      <c r="I81" s="301"/>
      <c r="J81" s="302"/>
      <c r="K81" s="313"/>
      <c r="L81" s="313"/>
      <c r="M81" s="292"/>
    </row>
    <row r="82" spans="4:13" ht="15" x14ac:dyDescent="0.25">
      <c r="D82" s="299"/>
      <c r="E82" s="299"/>
      <c r="F82" s="300"/>
      <c r="G82" s="301"/>
      <c r="H82" s="301"/>
      <c r="I82" s="301"/>
      <c r="J82" s="302"/>
      <c r="K82" s="313"/>
      <c r="L82" s="313"/>
      <c r="M82" s="292"/>
    </row>
    <row r="83" spans="4:13" ht="15" x14ac:dyDescent="0.25">
      <c r="D83" s="299"/>
      <c r="E83" s="299"/>
      <c r="F83" s="300"/>
      <c r="G83" s="301"/>
      <c r="H83" s="301"/>
      <c r="I83" s="301"/>
      <c r="J83" s="302"/>
      <c r="K83" s="313"/>
      <c r="L83" s="313"/>
      <c r="M83" s="292"/>
    </row>
    <row r="84" spans="4:13" ht="15" x14ac:dyDescent="0.25">
      <c r="D84" s="299"/>
      <c r="E84" s="299"/>
      <c r="F84" s="300"/>
      <c r="G84" s="301"/>
      <c r="H84" s="301"/>
      <c r="I84" s="301"/>
      <c r="J84" s="302"/>
      <c r="K84" s="313"/>
      <c r="L84" s="313"/>
      <c r="M84" s="292"/>
    </row>
    <row r="85" spans="4:13" ht="15" x14ac:dyDescent="0.25">
      <c r="D85" s="299"/>
      <c r="E85" s="299"/>
      <c r="F85" s="300"/>
      <c r="G85" s="301"/>
      <c r="H85" s="301"/>
      <c r="I85" s="301"/>
      <c r="J85" s="302"/>
      <c r="K85" s="313"/>
      <c r="L85" s="313"/>
      <c r="M85" s="292"/>
    </row>
    <row r="86" spans="4:13" ht="15" x14ac:dyDescent="0.25">
      <c r="D86" s="299"/>
      <c r="E86" s="299"/>
      <c r="F86" s="300"/>
      <c r="G86" s="301"/>
      <c r="H86" s="301"/>
      <c r="I86" s="301"/>
      <c r="J86" s="302"/>
      <c r="K86" s="313"/>
      <c r="L86" s="313"/>
      <c r="M86" s="292"/>
    </row>
    <row r="87" spans="4:13" ht="15" x14ac:dyDescent="0.25">
      <c r="D87" s="299"/>
      <c r="E87" s="299"/>
      <c r="F87" s="300"/>
      <c r="G87" s="301"/>
      <c r="H87" s="301"/>
      <c r="I87" s="301"/>
      <c r="J87" s="302"/>
      <c r="K87" s="313"/>
      <c r="L87" s="313"/>
      <c r="M87" s="292"/>
    </row>
    <row r="88" spans="4:13" ht="15" x14ac:dyDescent="0.25">
      <c r="D88" s="299"/>
      <c r="E88" s="299"/>
      <c r="F88" s="300"/>
      <c r="G88" s="301"/>
      <c r="H88" s="301"/>
      <c r="I88" s="301"/>
      <c r="J88" s="302"/>
      <c r="K88" s="313"/>
      <c r="L88" s="313"/>
      <c r="M88" s="292"/>
    </row>
    <row r="89" spans="4:13" ht="15" x14ac:dyDescent="0.25">
      <c r="D89" s="299"/>
      <c r="E89" s="299"/>
      <c r="F89" s="300"/>
      <c r="G89" s="301"/>
      <c r="H89" s="301"/>
      <c r="I89" s="301"/>
      <c r="J89" s="302"/>
      <c r="K89" s="313"/>
      <c r="L89" s="313"/>
      <c r="M89" s="292"/>
    </row>
    <row r="90" spans="4:13" ht="15" x14ac:dyDescent="0.25">
      <c r="D90" s="299"/>
      <c r="E90" s="299"/>
      <c r="F90" s="300"/>
      <c r="G90" s="301"/>
      <c r="H90" s="301"/>
      <c r="I90" s="301"/>
      <c r="J90" s="302"/>
      <c r="K90" s="313"/>
      <c r="L90" s="313"/>
      <c r="M90" s="292"/>
    </row>
    <row r="91" spans="4:13" ht="15" x14ac:dyDescent="0.25">
      <c r="D91" s="299"/>
      <c r="E91" s="299"/>
      <c r="F91" s="300"/>
      <c r="G91" s="301"/>
      <c r="H91" s="301"/>
      <c r="I91" s="301"/>
      <c r="J91" s="302"/>
      <c r="K91" s="313"/>
      <c r="L91" s="313"/>
      <c r="M91" s="292"/>
    </row>
    <row r="92" spans="4:13" ht="15" x14ac:dyDescent="0.25">
      <c r="D92" s="299"/>
      <c r="E92" s="299"/>
      <c r="F92" s="300"/>
      <c r="G92" s="301"/>
      <c r="H92" s="301"/>
      <c r="I92" s="301"/>
      <c r="J92" s="302"/>
      <c r="K92" s="313"/>
      <c r="L92" s="313"/>
      <c r="M92" s="292"/>
    </row>
    <row r="93" spans="4:13" ht="15" x14ac:dyDescent="0.25">
      <c r="D93" s="299"/>
      <c r="E93" s="299"/>
      <c r="F93" s="300"/>
      <c r="G93" s="301"/>
      <c r="H93" s="301"/>
      <c r="I93" s="301"/>
      <c r="J93" s="302"/>
      <c r="K93" s="313"/>
      <c r="L93" s="313"/>
      <c r="M93" s="292"/>
    </row>
    <row r="94" spans="4:13" ht="15" x14ac:dyDescent="0.25">
      <c r="D94" s="299"/>
      <c r="E94" s="299"/>
      <c r="F94" s="300"/>
      <c r="G94" s="301"/>
      <c r="H94" s="301"/>
      <c r="I94" s="301"/>
      <c r="J94" s="302"/>
      <c r="K94" s="313"/>
      <c r="L94" s="313"/>
      <c r="M94" s="292"/>
    </row>
    <row r="95" spans="4:13" ht="15" x14ac:dyDescent="0.25">
      <c r="D95" s="299"/>
      <c r="E95" s="299"/>
      <c r="F95" s="300"/>
      <c r="G95" s="301"/>
      <c r="H95" s="301"/>
      <c r="I95" s="301"/>
      <c r="J95" s="302"/>
      <c r="K95" s="313"/>
      <c r="L95" s="313"/>
      <c r="M95" s="292"/>
    </row>
    <row r="96" spans="4:13" ht="15" x14ac:dyDescent="0.25">
      <c r="D96" s="299"/>
      <c r="E96" s="299"/>
      <c r="F96" s="300"/>
      <c r="G96" s="301"/>
      <c r="H96" s="301"/>
      <c r="I96" s="301"/>
      <c r="J96" s="302"/>
      <c r="K96" s="313"/>
      <c r="L96" s="313"/>
      <c r="M96" s="292"/>
    </row>
    <row r="97" spans="4:13" ht="15" x14ac:dyDescent="0.25">
      <c r="D97" s="299"/>
      <c r="E97" s="299"/>
      <c r="F97" s="300"/>
      <c r="G97" s="301"/>
      <c r="H97" s="301"/>
      <c r="I97" s="301"/>
      <c r="J97" s="302"/>
      <c r="K97" s="313"/>
      <c r="L97" s="313"/>
      <c r="M97" s="292"/>
    </row>
    <row r="98" spans="4:13" ht="15" x14ac:dyDescent="0.25">
      <c r="D98" s="299"/>
      <c r="E98" s="299"/>
      <c r="F98" s="300"/>
      <c r="G98" s="301"/>
      <c r="H98" s="301"/>
      <c r="I98" s="301"/>
      <c r="J98" s="302"/>
      <c r="K98" s="313"/>
      <c r="L98" s="313"/>
      <c r="M98" s="292"/>
    </row>
    <row r="99" spans="4:13" ht="15" x14ac:dyDescent="0.25">
      <c r="D99" s="299"/>
      <c r="E99" s="299"/>
      <c r="F99" s="300"/>
      <c r="G99" s="301"/>
      <c r="H99" s="301"/>
      <c r="I99" s="301"/>
      <c r="J99" s="302"/>
      <c r="K99" s="313"/>
      <c r="L99" s="313"/>
      <c r="M99" s="292"/>
    </row>
    <row r="100" spans="4:13" ht="15" x14ac:dyDescent="0.25">
      <c r="D100" s="299"/>
      <c r="E100" s="299"/>
      <c r="F100" s="300"/>
      <c r="G100" s="301"/>
      <c r="H100" s="301"/>
      <c r="I100" s="301"/>
      <c r="J100" s="302"/>
      <c r="K100" s="313"/>
      <c r="L100" s="313"/>
      <c r="M100" s="292"/>
    </row>
    <row r="101" spans="4:13" ht="15" x14ac:dyDescent="0.25">
      <c r="D101" s="299"/>
      <c r="E101" s="299"/>
      <c r="F101" s="300"/>
      <c r="G101" s="301"/>
      <c r="H101" s="301"/>
      <c r="I101" s="301"/>
      <c r="J101" s="302"/>
      <c r="K101" s="313"/>
      <c r="L101" s="313"/>
      <c r="M101" s="292"/>
    </row>
    <row r="102" spans="4:13" ht="15" x14ac:dyDescent="0.25">
      <c r="D102" s="299"/>
      <c r="E102" s="299"/>
      <c r="F102" s="300"/>
      <c r="G102" s="301"/>
      <c r="H102" s="301"/>
      <c r="I102" s="301"/>
      <c r="J102" s="302"/>
      <c r="K102" s="313"/>
      <c r="L102" s="313"/>
      <c r="M102" s="292"/>
    </row>
    <row r="103" spans="4:13" ht="15" x14ac:dyDescent="0.25">
      <c r="D103" s="299"/>
      <c r="E103" s="299"/>
      <c r="F103" s="300"/>
      <c r="G103" s="301"/>
      <c r="H103" s="301"/>
      <c r="I103" s="301"/>
      <c r="J103" s="302"/>
      <c r="K103" s="313"/>
      <c r="L103" s="313"/>
      <c r="M103" s="292"/>
    </row>
    <row r="104" spans="4:13" ht="15" x14ac:dyDescent="0.25">
      <c r="D104" s="299"/>
      <c r="E104" s="299"/>
      <c r="F104" s="300"/>
      <c r="G104" s="301"/>
      <c r="H104" s="301"/>
      <c r="I104" s="301"/>
      <c r="J104" s="302"/>
      <c r="K104" s="313"/>
      <c r="L104" s="313"/>
      <c r="M104" s="292"/>
    </row>
    <row r="105" spans="4:13" ht="15" x14ac:dyDescent="0.25">
      <c r="D105" s="299"/>
      <c r="E105" s="299"/>
      <c r="F105" s="300"/>
      <c r="G105" s="301"/>
      <c r="H105" s="301"/>
      <c r="I105" s="301"/>
      <c r="J105" s="302"/>
      <c r="K105" s="313"/>
      <c r="L105" s="313"/>
      <c r="M105" s="292"/>
    </row>
    <row r="106" spans="4:13" ht="15" x14ac:dyDescent="0.25">
      <c r="D106" s="299"/>
      <c r="E106" s="299"/>
      <c r="F106" s="300"/>
      <c r="G106" s="301"/>
      <c r="H106" s="301"/>
      <c r="I106" s="301"/>
      <c r="J106" s="302"/>
      <c r="K106" s="313"/>
      <c r="L106" s="313"/>
      <c r="M106" s="292"/>
    </row>
    <row r="107" spans="4:13" ht="15" x14ac:dyDescent="0.25">
      <c r="D107" s="299"/>
      <c r="E107" s="299"/>
      <c r="F107" s="300"/>
      <c r="G107" s="301"/>
      <c r="H107" s="301"/>
      <c r="I107" s="301"/>
      <c r="J107" s="302"/>
      <c r="K107" s="313"/>
      <c r="L107" s="313"/>
      <c r="M107" s="292"/>
    </row>
    <row r="108" spans="4:13" ht="15" x14ac:dyDescent="0.25">
      <c r="D108" s="299"/>
      <c r="E108" s="299"/>
      <c r="F108" s="300"/>
      <c r="G108" s="301"/>
      <c r="H108" s="301"/>
      <c r="I108" s="301"/>
      <c r="J108" s="302"/>
      <c r="K108" s="313"/>
      <c r="L108" s="313"/>
      <c r="M108" s="292"/>
    </row>
    <row r="109" spans="4:13" ht="15" x14ac:dyDescent="0.25">
      <c r="D109" s="299"/>
      <c r="E109" s="299"/>
      <c r="F109" s="300"/>
      <c r="G109" s="301"/>
      <c r="H109" s="301"/>
      <c r="I109" s="301"/>
      <c r="J109" s="302"/>
      <c r="K109" s="313"/>
      <c r="L109" s="313"/>
      <c r="M109" s="292"/>
    </row>
    <row r="110" spans="4:13" ht="15" x14ac:dyDescent="0.25">
      <c r="D110" s="299"/>
      <c r="E110" s="299"/>
      <c r="F110" s="300"/>
      <c r="G110" s="301"/>
      <c r="H110" s="301"/>
      <c r="I110" s="301"/>
      <c r="J110" s="302"/>
      <c r="K110" s="313"/>
      <c r="L110" s="313"/>
      <c r="M110" s="292"/>
    </row>
    <row r="111" spans="4:13" ht="15" x14ac:dyDescent="0.25">
      <c r="D111" s="299"/>
      <c r="E111" s="299"/>
      <c r="F111" s="300"/>
      <c r="G111" s="301"/>
      <c r="H111" s="301"/>
      <c r="I111" s="301"/>
      <c r="J111" s="302"/>
      <c r="K111" s="313"/>
      <c r="L111" s="313"/>
      <c r="M111" s="292"/>
    </row>
    <row r="112" spans="4:13" ht="15" x14ac:dyDescent="0.25">
      <c r="D112" s="299"/>
      <c r="E112" s="299"/>
      <c r="F112" s="300"/>
      <c r="G112" s="301"/>
      <c r="H112" s="301"/>
      <c r="I112" s="301"/>
      <c r="J112" s="302"/>
      <c r="K112" s="313"/>
      <c r="L112" s="313"/>
      <c r="M112" s="292"/>
    </row>
    <row r="113" spans="4:13" ht="15" x14ac:dyDescent="0.25">
      <c r="D113" s="299"/>
      <c r="E113" s="299"/>
      <c r="F113" s="300"/>
      <c r="G113" s="301"/>
      <c r="H113" s="301"/>
      <c r="I113" s="301"/>
      <c r="J113" s="302"/>
      <c r="K113" s="313"/>
      <c r="L113" s="313"/>
      <c r="M113" s="292"/>
    </row>
    <row r="114" spans="4:13" ht="15" x14ac:dyDescent="0.25">
      <c r="D114" s="299"/>
      <c r="E114" s="299"/>
      <c r="F114" s="300"/>
      <c r="G114" s="301"/>
      <c r="H114" s="301"/>
      <c r="I114" s="301"/>
      <c r="J114" s="302"/>
      <c r="K114" s="313"/>
      <c r="L114" s="313"/>
      <c r="M114" s="292"/>
    </row>
    <row r="115" spans="4:13" ht="15" x14ac:dyDescent="0.25">
      <c r="D115" s="299"/>
      <c r="E115" s="299"/>
      <c r="F115" s="300"/>
      <c r="G115" s="301"/>
      <c r="H115" s="301"/>
      <c r="I115" s="301"/>
      <c r="J115" s="302"/>
      <c r="K115" s="313"/>
      <c r="L115" s="313"/>
      <c r="M115" s="292"/>
    </row>
    <row r="116" spans="4:13" ht="15" x14ac:dyDescent="0.25">
      <c r="D116" s="299"/>
      <c r="E116" s="299"/>
      <c r="F116" s="300"/>
      <c r="G116" s="301"/>
      <c r="H116" s="301"/>
      <c r="I116" s="301"/>
      <c r="J116" s="302"/>
      <c r="K116" s="313"/>
      <c r="L116" s="313"/>
      <c r="M116" s="292"/>
    </row>
    <row r="117" spans="4:13" ht="15" x14ac:dyDescent="0.25">
      <c r="D117" s="299"/>
      <c r="E117" s="299"/>
      <c r="F117" s="300"/>
      <c r="G117" s="301"/>
      <c r="H117" s="301"/>
      <c r="I117" s="301"/>
      <c r="J117" s="302"/>
      <c r="K117" s="313"/>
      <c r="L117" s="313"/>
      <c r="M117" s="292"/>
    </row>
    <row r="118" spans="4:13" ht="15" x14ac:dyDescent="0.25">
      <c r="D118" s="299"/>
      <c r="E118" s="299"/>
      <c r="F118" s="300"/>
      <c r="G118" s="301"/>
      <c r="H118" s="301"/>
      <c r="I118" s="301"/>
      <c r="J118" s="302"/>
      <c r="K118" s="313"/>
      <c r="L118" s="313"/>
      <c r="M118" s="292"/>
    </row>
    <row r="119" spans="4:13" ht="15" x14ac:dyDescent="0.25">
      <c r="D119" s="299"/>
      <c r="E119" s="299"/>
      <c r="F119" s="300"/>
      <c r="G119" s="301"/>
      <c r="H119" s="301"/>
      <c r="I119" s="301"/>
      <c r="J119" s="302"/>
      <c r="K119" s="313"/>
      <c r="L119" s="313"/>
      <c r="M119" s="292"/>
    </row>
    <row r="120" spans="4:13" ht="15" x14ac:dyDescent="0.25">
      <c r="D120" s="299"/>
      <c r="E120" s="299"/>
      <c r="F120" s="300"/>
      <c r="G120" s="301"/>
      <c r="H120" s="301"/>
      <c r="I120" s="301"/>
      <c r="J120" s="302"/>
      <c r="K120" s="313"/>
      <c r="L120" s="313"/>
      <c r="M120" s="292"/>
    </row>
    <row r="121" spans="4:13" ht="15" x14ac:dyDescent="0.25">
      <c r="D121" s="299"/>
      <c r="E121" s="299"/>
      <c r="F121" s="300"/>
      <c r="G121" s="301"/>
      <c r="H121" s="301"/>
      <c r="I121" s="301"/>
      <c r="J121" s="302"/>
      <c r="K121" s="313"/>
      <c r="L121" s="313"/>
      <c r="M121" s="292"/>
    </row>
    <row r="122" spans="4:13" ht="15" x14ac:dyDescent="0.25">
      <c r="D122" s="299"/>
      <c r="E122" s="299"/>
      <c r="F122" s="300"/>
      <c r="G122" s="301"/>
      <c r="H122" s="301"/>
      <c r="I122" s="301"/>
      <c r="J122" s="302"/>
      <c r="K122" s="313"/>
      <c r="L122" s="313"/>
      <c r="M122" s="292"/>
    </row>
    <row r="123" spans="4:13" ht="15" x14ac:dyDescent="0.25">
      <c r="D123" s="299"/>
      <c r="E123" s="299"/>
      <c r="F123" s="300"/>
      <c r="G123" s="301"/>
      <c r="H123" s="301"/>
      <c r="I123" s="301"/>
      <c r="J123" s="302"/>
      <c r="K123" s="313"/>
      <c r="L123" s="313"/>
      <c r="M123" s="292"/>
    </row>
    <row r="124" spans="4:13" ht="15" x14ac:dyDescent="0.25">
      <c r="D124" s="299"/>
      <c r="E124" s="299"/>
      <c r="F124" s="300"/>
      <c r="G124" s="301"/>
      <c r="H124" s="301"/>
      <c r="I124" s="301"/>
      <c r="J124" s="302"/>
      <c r="K124" s="313"/>
      <c r="L124" s="313"/>
      <c r="M124" s="292"/>
    </row>
    <row r="125" spans="4:13" ht="15" x14ac:dyDescent="0.25">
      <c r="D125" s="299"/>
      <c r="E125" s="299"/>
      <c r="F125" s="300"/>
      <c r="G125" s="301"/>
      <c r="H125" s="301"/>
      <c r="I125" s="301"/>
      <c r="J125" s="302"/>
      <c r="K125" s="313"/>
      <c r="L125" s="313"/>
      <c r="M125" s="292"/>
    </row>
    <row r="126" spans="4:13" ht="15" x14ac:dyDescent="0.25">
      <c r="D126" s="299"/>
      <c r="E126" s="299"/>
      <c r="F126" s="300"/>
      <c r="G126" s="301"/>
      <c r="H126" s="301"/>
      <c r="I126" s="301"/>
      <c r="J126" s="302"/>
      <c r="K126" s="313"/>
      <c r="L126" s="313"/>
      <c r="M126" s="292"/>
    </row>
    <row r="127" spans="4:13" ht="15" x14ac:dyDescent="0.25">
      <c r="D127" s="299"/>
      <c r="E127" s="299"/>
      <c r="F127" s="300"/>
      <c r="G127" s="301"/>
      <c r="H127" s="301"/>
      <c r="I127" s="301"/>
      <c r="J127" s="302"/>
      <c r="K127" s="313"/>
      <c r="L127" s="313"/>
      <c r="M127" s="292"/>
    </row>
    <row r="128" spans="4:13" ht="15" x14ac:dyDescent="0.25">
      <c r="D128" s="299"/>
      <c r="E128" s="299"/>
      <c r="F128" s="300"/>
      <c r="G128" s="301"/>
      <c r="H128" s="301"/>
      <c r="I128" s="301"/>
      <c r="J128" s="302"/>
      <c r="K128" s="313"/>
      <c r="L128" s="313"/>
      <c r="M128" s="292"/>
    </row>
    <row r="129" spans="4:13" ht="15" x14ac:dyDescent="0.25">
      <c r="D129" s="299"/>
      <c r="E129" s="299"/>
      <c r="F129" s="300"/>
      <c r="G129" s="301"/>
      <c r="H129" s="301"/>
      <c r="I129" s="301"/>
      <c r="J129" s="302"/>
      <c r="K129" s="313"/>
      <c r="L129" s="313"/>
      <c r="M129" s="292"/>
    </row>
    <row r="130" spans="4:13" ht="15" x14ac:dyDescent="0.25">
      <c r="D130" s="299"/>
      <c r="E130" s="299"/>
      <c r="F130" s="300"/>
      <c r="G130" s="301"/>
      <c r="H130" s="301"/>
      <c r="I130" s="301"/>
      <c r="J130" s="302"/>
      <c r="K130" s="313"/>
      <c r="L130" s="313"/>
      <c r="M130" s="292"/>
    </row>
    <row r="131" spans="4:13" ht="15" x14ac:dyDescent="0.25">
      <c r="D131" s="299"/>
      <c r="E131" s="299"/>
      <c r="F131" s="300"/>
      <c r="G131" s="301"/>
      <c r="H131" s="301"/>
      <c r="I131" s="301"/>
      <c r="J131" s="302"/>
      <c r="K131" s="313"/>
      <c r="L131" s="313"/>
      <c r="M131" s="292"/>
    </row>
    <row r="132" spans="4:13" ht="15" x14ac:dyDescent="0.25">
      <c r="D132" s="299"/>
      <c r="E132" s="299"/>
      <c r="F132" s="300"/>
      <c r="G132" s="301"/>
      <c r="H132" s="301"/>
      <c r="I132" s="301"/>
      <c r="J132" s="302"/>
      <c r="K132" s="313"/>
      <c r="L132" s="313"/>
      <c r="M132" s="292"/>
    </row>
    <row r="133" spans="4:13" ht="15" x14ac:dyDescent="0.25">
      <c r="D133" s="299"/>
      <c r="E133" s="299"/>
      <c r="F133" s="300"/>
      <c r="G133" s="301"/>
      <c r="H133" s="301"/>
      <c r="I133" s="301"/>
      <c r="J133" s="302"/>
      <c r="K133" s="313"/>
      <c r="L133" s="313"/>
      <c r="M133" s="292"/>
    </row>
    <row r="134" spans="4:13" ht="15" x14ac:dyDescent="0.25">
      <c r="D134" s="299"/>
      <c r="E134" s="299"/>
      <c r="F134" s="300"/>
      <c r="G134" s="301"/>
      <c r="H134" s="301"/>
      <c r="I134" s="301"/>
      <c r="J134" s="302"/>
      <c r="K134" s="313"/>
      <c r="L134" s="313"/>
      <c r="M134" s="292"/>
    </row>
    <row r="135" spans="4:13" ht="15" x14ac:dyDescent="0.25">
      <c r="D135" s="299"/>
      <c r="E135" s="299"/>
      <c r="F135" s="300"/>
      <c r="G135" s="301"/>
      <c r="H135" s="301"/>
      <c r="I135" s="301"/>
      <c r="J135" s="302"/>
      <c r="K135" s="313"/>
      <c r="L135" s="313"/>
      <c r="M135" s="292"/>
    </row>
    <row r="136" spans="4:13" ht="15" x14ac:dyDescent="0.25">
      <c r="D136" s="299"/>
      <c r="E136" s="299"/>
      <c r="F136" s="300"/>
      <c r="G136" s="301"/>
      <c r="H136" s="301"/>
      <c r="I136" s="301"/>
      <c r="J136" s="302"/>
      <c r="K136" s="313"/>
      <c r="L136" s="313"/>
      <c r="M136" s="292"/>
    </row>
    <row r="137" spans="4:13" ht="15" x14ac:dyDescent="0.25">
      <c r="D137" s="299"/>
      <c r="E137" s="299"/>
      <c r="F137" s="300"/>
      <c r="G137" s="301"/>
      <c r="H137" s="301"/>
      <c r="I137" s="301"/>
      <c r="J137" s="302"/>
      <c r="K137" s="313"/>
      <c r="L137" s="313"/>
      <c r="M137" s="292"/>
    </row>
    <row r="138" spans="4:13" ht="15" x14ac:dyDescent="0.25">
      <c r="D138" s="299"/>
      <c r="E138" s="299"/>
      <c r="F138" s="300"/>
      <c r="G138" s="301"/>
      <c r="H138" s="301"/>
      <c r="I138" s="301"/>
      <c r="J138" s="302"/>
      <c r="K138" s="313"/>
      <c r="L138" s="313"/>
      <c r="M138" s="292"/>
    </row>
    <row r="139" spans="4:13" ht="15" x14ac:dyDescent="0.25">
      <c r="D139" s="299"/>
      <c r="E139" s="299"/>
      <c r="F139" s="300"/>
      <c r="G139" s="301"/>
      <c r="H139" s="301"/>
      <c r="I139" s="301"/>
      <c r="J139" s="302"/>
      <c r="K139" s="313"/>
      <c r="L139" s="313"/>
      <c r="M139" s="292"/>
    </row>
  </sheetData>
  <sheetProtection formatCells="0" formatColumns="0" formatRows="0" selectLockedCells="1"/>
  <mergeCells count="15">
    <mergeCell ref="Q2:U2"/>
    <mergeCell ref="E3:G3"/>
    <mergeCell ref="B5:C5"/>
    <mergeCell ref="B6:C6"/>
    <mergeCell ref="H3:H8"/>
    <mergeCell ref="B7:C7"/>
    <mergeCell ref="N2:O2"/>
    <mergeCell ref="A2:B2"/>
    <mergeCell ref="D2:G2"/>
    <mergeCell ref="E4:G8"/>
    <mergeCell ref="I3:I8"/>
    <mergeCell ref="J3:J8"/>
    <mergeCell ref="A8:C8"/>
    <mergeCell ref="D4:D8"/>
    <mergeCell ref="K3:L8"/>
  </mergeCells>
  <conditionalFormatting sqref="C10">
    <cfRule type="duplicateValues" dxfId="26" priority="1"/>
    <cfRule type="duplicateValues" dxfId="25" priority="2"/>
  </conditionalFormatting>
  <pageMargins left="0.51180555555555551" right="0.51180555555555551" top="0.78749999999999998" bottom="0.78749999999999998" header="0.51180555555555551" footer="0.51180555555555551"/>
  <pageSetup paperSize="9" firstPageNumber="0" orientation="portrait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3">
    <tabColor indexed="26"/>
    <pageSetUpPr fitToPage="1"/>
  </sheetPr>
  <dimension ref="A1:AT59"/>
  <sheetViews>
    <sheetView showGridLines="0" topLeftCell="A5" zoomScale="117" zoomScaleNormal="117" workbookViewId="0">
      <selection activeCell="H22" sqref="H22:I22"/>
    </sheetView>
  </sheetViews>
  <sheetFormatPr defaultColWidth="9.140625" defaultRowHeight="12.75" x14ac:dyDescent="0.2"/>
  <cols>
    <col min="1" max="1" width="10" style="50" customWidth="1"/>
    <col min="2" max="4" width="9.140625" style="50" customWidth="1"/>
    <col min="5" max="5" width="14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16.85546875" style="50" bestFit="1" customWidth="1"/>
    <col min="10" max="12" width="9.140625" style="50" customWidth="1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25.5" customHeight="1" x14ac:dyDescent="0.25">
      <c r="A2" s="39"/>
      <c r="B2" s="39"/>
      <c r="C2" s="39"/>
      <c r="D2" s="39"/>
      <c r="E2" s="718"/>
      <c r="F2" s="718"/>
      <c r="G2" s="718"/>
      <c r="H2" s="718"/>
      <c r="I2" s="718"/>
      <c r="J2" s="35"/>
      <c r="K2" s="35"/>
      <c r="L2" s="35"/>
      <c r="M2" s="35"/>
      <c r="N2" s="719"/>
      <c r="O2" s="719"/>
      <c r="P2" s="719"/>
      <c r="Q2" s="719"/>
      <c r="R2" s="719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20"/>
      <c r="F3" s="720"/>
      <c r="G3" s="720"/>
      <c r="H3" s="720"/>
      <c r="I3" s="720"/>
      <c r="J3" s="35"/>
      <c r="K3" s="35"/>
      <c r="L3" s="35"/>
      <c r="M3" s="35"/>
      <c r="N3" s="719"/>
      <c r="O3" s="719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21"/>
      <c r="F4" s="721"/>
      <c r="G4" s="721"/>
      <c r="H4" s="721"/>
      <c r="I4" s="721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5.75" x14ac:dyDescent="0.25">
      <c r="A9" s="35"/>
      <c r="B9" s="766" t="s">
        <v>73</v>
      </c>
      <c r="C9" s="766"/>
      <c r="D9" s="766"/>
      <c r="E9" s="766"/>
      <c r="F9" s="766"/>
      <c r="G9" s="766"/>
      <c r="H9" s="766"/>
      <c r="I9" s="766"/>
    </row>
    <row r="10" spans="1:46" s="12" customFormat="1" ht="12.75" customHeight="1" x14ac:dyDescent="0.2">
      <c r="A10" s="767" t="s">
        <v>74</v>
      </c>
      <c r="B10" s="767"/>
      <c r="C10" s="446"/>
      <c r="D10" s="767" t="s">
        <v>75</v>
      </c>
      <c r="E10" s="767"/>
      <c r="F10" s="445" t="s">
        <v>76</v>
      </c>
      <c r="G10" s="486" t="s">
        <v>77</v>
      </c>
      <c r="H10" s="445" t="s">
        <v>78</v>
      </c>
      <c r="I10" s="445" t="s">
        <v>79</v>
      </c>
    </row>
    <row r="11" spans="1:46" s="12" customFormat="1" ht="12.75" customHeight="1" x14ac:dyDescent="0.2">
      <c r="A11" s="488" t="str">
        <f>'BASE C'!B3</f>
        <v>2024/0058937</v>
      </c>
      <c r="B11" s="487"/>
      <c r="C11" s="183"/>
      <c r="D11" s="768"/>
      <c r="E11" s="768"/>
      <c r="F11" s="184">
        <f>'EMPRESA C'!G16</f>
        <v>0</v>
      </c>
      <c r="G11" s="184">
        <f>'EMPRESA C'!H16+'EMPRESA C'!I16+'EMPRESA C'!J16+'EMPRESA C'!K16+'EMPRESA C'!L16+'EMPRESA C'!M16</f>
        <v>24</v>
      </c>
      <c r="H11" s="185" t="str">
        <f>'BASE C'!E4</f>
        <v>ABRIL</v>
      </c>
      <c r="I11" s="186" t="str">
        <f>'BASE C'!D2</f>
        <v>FREGUESIA / BRASILÂNDIA</v>
      </c>
    </row>
    <row r="12" spans="1:46" s="12" customFormat="1" ht="12.75" customHeight="1" x14ac:dyDescent="0.2">
      <c r="A12" s="769" t="s">
        <v>80</v>
      </c>
      <c r="B12" s="769"/>
      <c r="C12" s="769"/>
      <c r="D12" s="769"/>
      <c r="E12" s="769"/>
      <c r="F12" s="770" t="s">
        <v>81</v>
      </c>
      <c r="G12" s="770"/>
      <c r="H12" s="770" t="s">
        <v>6</v>
      </c>
      <c r="I12" s="770"/>
    </row>
    <row r="13" spans="1:46" s="12" customFormat="1" ht="12.75" customHeight="1" x14ac:dyDescent="0.2">
      <c r="A13" s="771" t="str">
        <f>'BASE C'!D4</f>
        <v>MARLI PEREIRA DA SILVA</v>
      </c>
      <c r="B13" s="772"/>
      <c r="C13" s="772"/>
      <c r="D13" s="772"/>
      <c r="E13" s="773"/>
      <c r="F13" s="780" t="str">
        <f>VLOOKUP(A11,ProcRel1!E2:G5000,3,FALSE)</f>
        <v>809.179.258-15</v>
      </c>
      <c r="G13" s="780"/>
      <c r="H13" s="399" t="str">
        <f>'BASE C'!B4</f>
        <v>01/04/2026</v>
      </c>
      <c r="I13" s="399" t="str">
        <f>'BASE C'!C4</f>
        <v>30/04/2026</v>
      </c>
    </row>
    <row r="14" spans="1:46" s="12" customFormat="1" ht="12.75" customHeight="1" x14ac:dyDescent="0.2">
      <c r="A14" s="774"/>
      <c r="B14" s="775"/>
      <c r="C14" s="775"/>
      <c r="D14" s="775"/>
      <c r="E14" s="776"/>
      <c r="F14" s="770" t="s">
        <v>82</v>
      </c>
      <c r="G14" s="770"/>
      <c r="H14" s="770" t="s">
        <v>83</v>
      </c>
      <c r="I14" s="770"/>
    </row>
    <row r="15" spans="1:46" s="12" customFormat="1" ht="12.75" customHeight="1" x14ac:dyDescent="0.2">
      <c r="A15" s="777"/>
      <c r="B15" s="778"/>
      <c r="C15" s="778"/>
      <c r="D15" s="778"/>
      <c r="E15" s="779"/>
      <c r="F15" s="781" t="str">
        <f>VLOOKUP(A11,'APONTAMENTO CREDENCIAMENTO'!D1:EL4052,12,FALSE)</f>
        <v>6020.2024/0058937-5</v>
      </c>
      <c r="G15" s="781"/>
      <c r="H15" s="782">
        <f>'VALORES TABELA'!B37</f>
        <v>46171</v>
      </c>
      <c r="I15" s="782"/>
    </row>
    <row r="16" spans="1:46" s="12" customFormat="1" ht="9.9499999999999993" customHeight="1" x14ac:dyDescent="0.2">
      <c r="A16" s="187"/>
      <c r="B16" s="187"/>
      <c r="C16" s="187"/>
      <c r="D16" s="187"/>
      <c r="E16" s="187"/>
      <c r="F16" s="187"/>
      <c r="G16" s="187"/>
      <c r="H16" s="187"/>
      <c r="I16" s="187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x14ac:dyDescent="0.2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770" t="s">
        <v>85</v>
      </c>
      <c r="B19" s="770"/>
      <c r="C19" s="770"/>
      <c r="D19" s="770"/>
      <c r="E19" s="770"/>
      <c r="F19" s="770"/>
      <c r="G19" s="770"/>
      <c r="H19" s="770" t="s">
        <v>86</v>
      </c>
      <c r="I19" s="770"/>
    </row>
    <row r="20" spans="1:13" s="12" customFormat="1" ht="15" customHeight="1" x14ac:dyDescent="0.2">
      <c r="A20" s="489" t="s">
        <v>87</v>
      </c>
      <c r="B20" s="783" t="str">
        <f>'EMPRESA C'!N13</f>
        <v>Contratos Especiais (Valor fixo)</v>
      </c>
      <c r="C20" s="784"/>
      <c r="D20" s="784"/>
      <c r="E20" s="784"/>
      <c r="F20" s="784"/>
      <c r="G20" s="784"/>
      <c r="H20" s="785">
        <f>'EMPRESA C'!N16</f>
        <v>0</v>
      </c>
      <c r="I20" s="785"/>
    </row>
    <row r="21" spans="1:13" s="12" customFormat="1" ht="15" customHeight="1" x14ac:dyDescent="0.2">
      <c r="A21" s="489" t="s">
        <v>88</v>
      </c>
      <c r="B21" s="783" t="str">
        <f>'EMPRESA C'!O13</f>
        <v>Valor total alunos presenciais (30 dias)</v>
      </c>
      <c r="C21" s="784"/>
      <c r="D21" s="784"/>
      <c r="E21" s="784"/>
      <c r="F21" s="784"/>
      <c r="G21" s="784"/>
      <c r="H21" s="785">
        <f>'EMPRESA C'!O16</f>
        <v>16188.48</v>
      </c>
      <c r="I21" s="785"/>
    </row>
    <row r="22" spans="1:13" s="12" customFormat="1" ht="15" customHeight="1" x14ac:dyDescent="0.2">
      <c r="A22" s="489" t="s">
        <v>89</v>
      </c>
      <c r="B22" s="188" t="str">
        <f>'EMPRESA C'!P13</f>
        <v>Ativ.Complementar Continuada</v>
      </c>
      <c r="C22" s="189"/>
      <c r="D22" s="189"/>
      <c r="E22" s="189"/>
      <c r="F22" s="190"/>
      <c r="G22" s="191"/>
      <c r="H22" s="786">
        <f>'EMPRESA C'!P16</f>
        <v>0</v>
      </c>
      <c r="I22" s="787"/>
      <c r="K22" s="55"/>
    </row>
    <row r="23" spans="1:13" s="12" customFormat="1" ht="15" customHeight="1" x14ac:dyDescent="0.2">
      <c r="A23" s="490" t="s">
        <v>90</v>
      </c>
      <c r="B23" s="188" t="str">
        <f>'APONTAMENTO CREDENCIAMENTO'!EZ4</f>
        <v>Valor alunos presenciais (menos de 30 dias)</v>
      </c>
      <c r="C23" s="189"/>
      <c r="D23" s="189"/>
      <c r="E23" s="189"/>
      <c r="F23" s="190"/>
      <c r="G23" s="191"/>
      <c r="H23" s="786">
        <f>'EMPRESA C'!Q16</f>
        <v>0</v>
      </c>
      <c r="I23" s="787"/>
      <c r="K23" s="55"/>
    </row>
    <row r="24" spans="1:13" s="12" customFormat="1" ht="15" customHeight="1" x14ac:dyDescent="0.2">
      <c r="A24" s="489" t="s">
        <v>91</v>
      </c>
      <c r="B24" s="188" t="str">
        <f>'EMPRESA C'!R13</f>
        <v>Saida de alunos ao longo do mês</v>
      </c>
      <c r="C24" s="189"/>
      <c r="D24" s="189"/>
      <c r="E24" s="189"/>
      <c r="F24" s="190"/>
      <c r="G24" s="191"/>
      <c r="H24" s="786">
        <f>'EMPRESA C'!R16</f>
        <v>0</v>
      </c>
      <c r="I24" s="787"/>
      <c r="K24" s="55"/>
    </row>
    <row r="25" spans="1:13" s="12" customFormat="1" ht="15" customHeight="1" x14ac:dyDescent="0.2">
      <c r="A25" s="489" t="s">
        <v>92</v>
      </c>
      <c r="B25" s="192" t="s">
        <v>60</v>
      </c>
      <c r="C25" s="189"/>
      <c r="D25" s="189"/>
      <c r="E25" s="189"/>
      <c r="F25" s="190"/>
      <c r="G25" s="191"/>
      <c r="H25" s="786">
        <f>'EMPRESA C'!S16</f>
        <v>0</v>
      </c>
      <c r="I25" s="787"/>
      <c r="K25" s="55"/>
    </row>
    <row r="26" spans="1:13" s="12" customFormat="1" ht="15" customHeight="1" x14ac:dyDescent="0.2">
      <c r="A26" s="489" t="s">
        <v>93</v>
      </c>
      <c r="B26" s="192" t="str">
        <f>'APONTAMENTO CREDENCIAMENTO'!FC4</f>
        <v xml:space="preserve">Valor km adicional
</v>
      </c>
      <c r="C26" s="189"/>
      <c r="D26" s="189"/>
      <c r="E26" s="189"/>
      <c r="F26" s="190"/>
      <c r="G26" s="193"/>
      <c r="H26" s="785">
        <f>'EMPRESA C'!T16</f>
        <v>0</v>
      </c>
      <c r="I26" s="785"/>
      <c r="K26" s="55"/>
    </row>
    <row r="27" spans="1:13" s="12" customFormat="1" ht="15" customHeight="1" x14ac:dyDescent="0.2">
      <c r="A27" s="490" t="s">
        <v>94</v>
      </c>
      <c r="B27" s="188" t="str">
        <f>'APONTAMENTO CREDENCIAMENTO'!EM4</f>
        <v>Ajuste positivo</v>
      </c>
      <c r="C27" s="189"/>
      <c r="D27" s="189"/>
      <c r="E27" s="189"/>
      <c r="F27" s="190"/>
      <c r="G27" s="193"/>
      <c r="H27" s="785">
        <f>'EMPRESA C'!U16</f>
        <v>0</v>
      </c>
      <c r="I27" s="785"/>
      <c r="K27" s="55"/>
    </row>
    <row r="28" spans="1:13" s="12" customFormat="1" ht="15" customHeight="1" x14ac:dyDescent="0.2">
      <c r="A28" s="489" t="s">
        <v>95</v>
      </c>
      <c r="B28" s="783" t="str">
        <f>'EMPRESA C'!V13</f>
        <v>Ajuste negativo</v>
      </c>
      <c r="C28" s="784"/>
      <c r="D28" s="784"/>
      <c r="E28" s="784"/>
      <c r="F28" s="784"/>
      <c r="G28" s="784"/>
      <c r="H28" s="785">
        <f>'EMPRESA C'!V16</f>
        <v>0</v>
      </c>
      <c r="I28" s="785"/>
    </row>
    <row r="29" spans="1:13" s="12" customFormat="1" ht="15" customHeight="1" x14ac:dyDescent="0.2">
      <c r="A29" s="489" t="s">
        <v>96</v>
      </c>
      <c r="B29" s="188" t="str">
        <f>'EMPRESA C'!W13</f>
        <v>Desconto faltas</v>
      </c>
      <c r="C29" s="189"/>
      <c r="D29" s="189"/>
      <c r="E29" s="189"/>
      <c r="F29" s="190"/>
      <c r="G29" s="193"/>
      <c r="H29" s="786">
        <f>'EMPRESA C'!W16</f>
        <v>0</v>
      </c>
      <c r="I29" s="787"/>
      <c r="K29" s="55"/>
    </row>
    <row r="30" spans="1:13" s="12" customFormat="1" ht="15" customHeight="1" x14ac:dyDescent="0.2">
      <c r="A30" s="489" t="s">
        <v>97</v>
      </c>
      <c r="B30" s="783" t="str">
        <f>'APONTAMENTO CREDENCIAMENTO'!FD4</f>
        <v>Outros apontamentos</v>
      </c>
      <c r="C30" s="784"/>
      <c r="D30" s="784"/>
      <c r="E30" s="784"/>
      <c r="F30" s="784"/>
      <c r="G30" s="784"/>
      <c r="H30" s="785">
        <f>'EMPRESA C'!X16</f>
        <v>0</v>
      </c>
      <c r="I30" s="785"/>
      <c r="M30" s="55"/>
    </row>
    <row r="31" spans="1:13" s="12" customFormat="1" ht="15" customHeight="1" x14ac:dyDescent="0.2">
      <c r="A31" s="489" t="s">
        <v>98</v>
      </c>
      <c r="B31" s="784" t="s">
        <v>99</v>
      </c>
      <c r="C31" s="784"/>
      <c r="D31" s="784"/>
      <c r="E31" s="784"/>
      <c r="F31" s="784"/>
      <c r="G31" s="784"/>
      <c r="H31" s="785">
        <f>'EMPRESA C'!Y16</f>
        <v>0</v>
      </c>
      <c r="I31" s="785"/>
      <c r="M31" s="55"/>
    </row>
    <row r="32" spans="1:13" s="12" customFormat="1" ht="15" customHeight="1" x14ac:dyDescent="0.2">
      <c r="A32" s="489" t="s">
        <v>100</v>
      </c>
      <c r="B32" s="788" t="s">
        <v>101</v>
      </c>
      <c r="C32" s="788"/>
      <c r="D32" s="788"/>
      <c r="E32" s="788"/>
      <c r="F32" s="788"/>
      <c r="G32" s="788"/>
      <c r="H32" s="789">
        <f>'EMPRESA C'!Z16</f>
        <v>16188.48</v>
      </c>
      <c r="I32" s="789"/>
      <c r="L32" s="55"/>
    </row>
    <row r="33" spans="1:12" s="12" customFormat="1" ht="15" customHeight="1" x14ac:dyDescent="0.2">
      <c r="A33" s="489" t="s">
        <v>102</v>
      </c>
      <c r="B33" s="784" t="s">
        <v>103</v>
      </c>
      <c r="C33" s="784"/>
      <c r="D33" s="784"/>
      <c r="E33" s="784"/>
      <c r="F33" s="784"/>
      <c r="G33" s="784"/>
      <c r="H33" s="785">
        <f>'EMPRESA C'!AB16</f>
        <v>0</v>
      </c>
      <c r="I33" s="785"/>
    </row>
    <row r="34" spans="1:12" s="12" customFormat="1" x14ac:dyDescent="0.2">
      <c r="A34" s="489" t="s">
        <v>104</v>
      </c>
      <c r="B34" s="803" t="s">
        <v>105</v>
      </c>
      <c r="C34" s="803"/>
      <c r="D34" s="803"/>
      <c r="E34" s="803"/>
      <c r="F34" s="803"/>
      <c r="G34" s="803"/>
      <c r="H34" s="804">
        <f>H32-H33</f>
        <v>16188.48</v>
      </c>
      <c r="I34" s="804"/>
    </row>
    <row r="35" spans="1:12" s="12" customFormat="1" x14ac:dyDescent="0.2">
      <c r="A35" s="794" t="s">
        <v>106</v>
      </c>
      <c r="B35" s="795">
        <f>VLOOKUP(A11,'APONTAMENTO CREDENCIAMENTO'!D1:EL4052,138,FALSE)</f>
        <v>0</v>
      </c>
      <c r="C35" s="795"/>
      <c r="D35" s="795"/>
      <c r="E35" s="795"/>
      <c r="F35" s="795"/>
      <c r="G35" s="795"/>
      <c r="H35" s="795"/>
      <c r="I35" s="795"/>
    </row>
    <row r="36" spans="1:12" s="12" customFormat="1" x14ac:dyDescent="0.2">
      <c r="A36" s="794"/>
      <c r="B36" s="795"/>
      <c r="C36" s="795"/>
      <c r="D36" s="795"/>
      <c r="E36" s="795"/>
      <c r="F36" s="795"/>
      <c r="G36" s="795"/>
      <c r="H36" s="795"/>
      <c r="I36" s="795"/>
    </row>
    <row r="37" spans="1:12" s="12" customFormat="1" ht="20.100000000000001" customHeight="1" x14ac:dyDescent="0.2">
      <c r="A37" s="794" t="s">
        <v>107</v>
      </c>
      <c r="B37" s="796">
        <f>VLOOKUP(A11,'APONTAMENTO CREDENCIAMENTO'!D1:EL4052,139,FALSE)</f>
        <v>0</v>
      </c>
      <c r="C37" s="797"/>
      <c r="D37" s="797"/>
      <c r="E37" s="797"/>
      <c r="F37" s="797"/>
      <c r="G37" s="797"/>
      <c r="H37" s="797"/>
      <c r="I37" s="798"/>
    </row>
    <row r="38" spans="1:12" s="12" customFormat="1" ht="20.100000000000001" customHeight="1" x14ac:dyDescent="0.2">
      <c r="A38" s="794"/>
      <c r="B38" s="799"/>
      <c r="C38" s="800"/>
      <c r="D38" s="800"/>
      <c r="E38" s="800"/>
      <c r="F38" s="800"/>
      <c r="G38" s="800"/>
      <c r="H38" s="800"/>
      <c r="I38" s="801"/>
    </row>
    <row r="39" spans="1:12" s="12" customFormat="1" ht="20.100000000000001" customHeight="1" x14ac:dyDescent="0.2">
      <c r="A39" s="35"/>
      <c r="B39" s="802" t="s">
        <v>108</v>
      </c>
      <c r="C39" s="802"/>
      <c r="D39" s="802"/>
      <c r="E39" s="802"/>
      <c r="F39" s="802"/>
      <c r="G39" s="802"/>
      <c r="H39" s="802"/>
      <c r="I39" s="802"/>
    </row>
    <row r="40" spans="1:12" s="12" customFormat="1" x14ac:dyDescent="0.2">
      <c r="A40" s="35"/>
      <c r="B40" s="802"/>
      <c r="C40" s="802"/>
      <c r="D40" s="802"/>
      <c r="E40" s="802"/>
      <c r="F40" s="802"/>
      <c r="G40" s="802"/>
      <c r="H40" s="802"/>
      <c r="I40" s="802"/>
    </row>
    <row r="41" spans="1:12" s="12" customFormat="1" ht="12.75" customHeight="1" x14ac:dyDescent="0.2">
      <c r="A41" s="35"/>
      <c r="B41" s="802"/>
      <c r="C41" s="802"/>
      <c r="D41" s="802"/>
      <c r="E41" s="802"/>
      <c r="F41" s="802"/>
      <c r="G41" s="802"/>
      <c r="H41" s="802"/>
      <c r="I41" s="802"/>
    </row>
    <row r="42" spans="1:12" s="12" customFormat="1" ht="20.100000000000001" customHeight="1" x14ac:dyDescent="0.2">
      <c r="A42" s="35"/>
      <c r="B42" s="68"/>
      <c r="C42" s="68"/>
      <c r="D42" s="68"/>
      <c r="E42" s="68"/>
      <c r="F42" s="68"/>
      <c r="G42" s="68"/>
      <c r="H42" s="68"/>
      <c r="I42" s="68"/>
      <c r="L42"/>
    </row>
    <row r="43" spans="1:12" s="12" customFormat="1" x14ac:dyDescent="0.2">
      <c r="A43" s="35"/>
      <c r="B43" s="681" t="s">
        <v>109</v>
      </c>
      <c r="C43" s="681"/>
      <c r="D43" s="681"/>
      <c r="E43" s="681"/>
      <c r="F43" s="681"/>
      <c r="G43" s="681"/>
      <c r="H43" s="681"/>
      <c r="I43" s="681"/>
    </row>
    <row r="44" spans="1:12" s="12" customFormat="1" ht="20.100000000000001" customHeight="1" x14ac:dyDescent="0.2">
      <c r="A44" s="35"/>
      <c r="B44" s="112"/>
      <c r="C44" s="112"/>
      <c r="D44" s="112"/>
      <c r="E44" s="112"/>
      <c r="F44" s="112"/>
      <c r="G44" s="112"/>
      <c r="H44" s="112"/>
      <c r="I44" s="112"/>
    </row>
    <row r="45" spans="1:12" ht="15" customHeight="1" x14ac:dyDescent="0.2">
      <c r="A45" s="790" t="s">
        <v>110</v>
      </c>
      <c r="B45" s="791"/>
      <c r="C45" s="791"/>
      <c r="D45" s="791"/>
      <c r="E45" s="792"/>
      <c r="F45" s="792"/>
      <c r="G45" s="792"/>
      <c r="H45" s="792"/>
      <c r="I45" s="793"/>
    </row>
    <row r="46" spans="1:12" ht="12.75" customHeight="1" x14ac:dyDescent="0.2">
      <c r="A46" s="686" t="s">
        <v>154</v>
      </c>
      <c r="B46" s="687"/>
      <c r="C46" s="687"/>
      <c r="D46" s="687"/>
      <c r="E46" s="687"/>
      <c r="F46" s="687"/>
      <c r="G46" s="687"/>
      <c r="H46" s="687"/>
      <c r="I46" s="688"/>
    </row>
    <row r="47" spans="1:12" ht="12.75" customHeight="1" x14ac:dyDescent="0.2">
      <c r="A47" s="266" t="s">
        <v>155</v>
      </c>
      <c r="B47" s="69"/>
      <c r="C47" s="69"/>
      <c r="D47" s="69"/>
      <c r="E47" s="69"/>
      <c r="F47" s="69"/>
      <c r="G47" s="69"/>
      <c r="H47" s="69"/>
      <c r="I47" s="70"/>
    </row>
    <row r="48" spans="1:12" ht="12.75" customHeight="1" x14ac:dyDescent="0.2">
      <c r="A48" s="263" t="s">
        <v>156</v>
      </c>
      <c r="B48" s="72"/>
      <c r="C48" s="72"/>
      <c r="D48" s="72"/>
      <c r="E48" s="72"/>
      <c r="F48" s="72"/>
      <c r="G48" s="72"/>
      <c r="H48" s="72"/>
      <c r="I48" s="264"/>
    </row>
    <row r="49" spans="1:9" ht="12.75" customHeight="1" x14ac:dyDescent="0.2">
      <c r="A49" s="444" t="s">
        <v>313</v>
      </c>
      <c r="B49" s="72"/>
      <c r="C49" s="72"/>
      <c r="D49" s="72"/>
      <c r="E49" s="72"/>
      <c r="F49" s="72"/>
      <c r="G49" s="265">
        <f>$H$13+1-1</f>
        <v>46113</v>
      </c>
      <c r="H49" s="327"/>
      <c r="I49" s="77"/>
    </row>
    <row r="50" spans="1:9" ht="12.75" customHeight="1" x14ac:dyDescent="0.2">
      <c r="A50" s="491" t="s">
        <v>314</v>
      </c>
      <c r="B50" s="72"/>
      <c r="C50" s="72"/>
      <c r="D50" s="72"/>
      <c r="E50" s="72"/>
      <c r="F50" s="72"/>
      <c r="G50" s="72"/>
      <c r="H50" s="72"/>
      <c r="I50" s="76">
        <f>G49</f>
        <v>46113</v>
      </c>
    </row>
    <row r="51" spans="1:9" ht="12.75" customHeight="1" x14ac:dyDescent="0.2">
      <c r="A51" s="444" t="s">
        <v>315</v>
      </c>
      <c r="B51" s="72"/>
      <c r="C51" s="72"/>
      <c r="D51" s="72"/>
      <c r="E51" s="72"/>
      <c r="F51" s="72"/>
      <c r="G51" s="265">
        <f>G49</f>
        <v>46113</v>
      </c>
      <c r="H51" s="72"/>
      <c r="I51" s="77"/>
    </row>
    <row r="52" spans="1:9" ht="12.75" customHeight="1" x14ac:dyDescent="0.2">
      <c r="A52" s="444" t="s">
        <v>307</v>
      </c>
      <c r="B52" s="72"/>
      <c r="C52" s="72"/>
      <c r="D52" s="72"/>
      <c r="E52" s="72"/>
      <c r="F52" s="72"/>
      <c r="G52" s="72"/>
      <c r="H52" s="72"/>
      <c r="I52" s="77"/>
    </row>
    <row r="53" spans="1:9" ht="15.75" x14ac:dyDescent="0.2">
      <c r="A53" s="689" t="s">
        <v>111</v>
      </c>
      <c r="B53" s="690"/>
      <c r="C53" s="690"/>
      <c r="D53" s="690"/>
      <c r="E53" s="690"/>
      <c r="F53" s="690"/>
      <c r="G53" s="690"/>
      <c r="H53" s="690"/>
      <c r="I53" s="691"/>
    </row>
    <row r="54" spans="1:9" x14ac:dyDescent="0.2">
      <c r="A54" s="71"/>
      <c r="B54" s="72" t="s">
        <v>112</v>
      </c>
      <c r="C54" s="72"/>
      <c r="D54" s="72"/>
      <c r="E54" s="72" t="s">
        <v>113</v>
      </c>
      <c r="F54" s="72"/>
      <c r="G54" s="72"/>
      <c r="H54" s="72"/>
      <c r="I54" s="77"/>
    </row>
    <row r="55" spans="1:9" x14ac:dyDescent="0.2">
      <c r="A55" s="71"/>
      <c r="B55" s="72" t="s">
        <v>114</v>
      </c>
      <c r="C55" s="72"/>
      <c r="D55" s="72"/>
      <c r="E55" s="73" t="s">
        <v>115</v>
      </c>
      <c r="F55" s="72"/>
      <c r="G55" s="72"/>
      <c r="H55" s="72"/>
      <c r="I55" s="77"/>
    </row>
    <row r="56" spans="1:9" x14ac:dyDescent="0.2">
      <c r="A56" s="692" t="s">
        <v>116</v>
      </c>
      <c r="B56" s="693"/>
      <c r="C56" s="693"/>
      <c r="D56" s="693"/>
      <c r="E56" s="693"/>
      <c r="F56" s="693"/>
      <c r="G56" s="693"/>
      <c r="H56" s="693"/>
      <c r="I56" s="694"/>
    </row>
    <row r="57" spans="1:9" x14ac:dyDescent="0.2">
      <c r="A57" s="109"/>
      <c r="B57" s="72" t="s">
        <v>117</v>
      </c>
      <c r="C57" s="110"/>
      <c r="D57" s="110"/>
      <c r="E57" s="267" t="s">
        <v>118</v>
      </c>
      <c r="F57" s="110"/>
      <c r="G57" s="110"/>
      <c r="H57" s="110"/>
      <c r="I57" s="111"/>
    </row>
    <row r="58" spans="1:9" x14ac:dyDescent="0.2">
      <c r="A58" s="668" t="s">
        <v>119</v>
      </c>
      <c r="B58" s="669"/>
      <c r="C58" s="669"/>
      <c r="D58" s="669"/>
      <c r="E58" s="669"/>
      <c r="F58" s="669"/>
      <c r="G58" s="669"/>
      <c r="H58" s="669"/>
      <c r="I58" s="670"/>
    </row>
    <row r="59" spans="1:9" x14ac:dyDescent="0.2">
      <c r="A59" s="196"/>
      <c r="B59" s="194" t="s">
        <v>120</v>
      </c>
      <c r="C59" s="194"/>
      <c r="D59" s="194"/>
      <c r="E59" s="194"/>
      <c r="F59" s="194"/>
      <c r="G59" s="194"/>
      <c r="H59" s="194"/>
      <c r="I59" s="195"/>
    </row>
  </sheetData>
  <sheetProtection formatCells="0" formatColumns="0" formatRows="0" selectLockedCells="1"/>
  <mergeCells count="54">
    <mergeCell ref="A45:I45"/>
    <mergeCell ref="A53:I53"/>
    <mergeCell ref="A56:I56"/>
    <mergeCell ref="A58:I58"/>
    <mergeCell ref="H25:I25"/>
    <mergeCell ref="A35:A36"/>
    <mergeCell ref="B35:I36"/>
    <mergeCell ref="A37:A38"/>
    <mergeCell ref="B37:I38"/>
    <mergeCell ref="B39:I41"/>
    <mergeCell ref="B43:I43"/>
    <mergeCell ref="B33:G33"/>
    <mergeCell ref="H33:I33"/>
    <mergeCell ref="B34:G34"/>
    <mergeCell ref="H34:I34"/>
    <mergeCell ref="H29:I29"/>
    <mergeCell ref="H30:I30"/>
    <mergeCell ref="B31:G31"/>
    <mergeCell ref="H31:I31"/>
    <mergeCell ref="B32:G32"/>
    <mergeCell ref="H32:I32"/>
    <mergeCell ref="B30:G30"/>
    <mergeCell ref="F15:G15"/>
    <mergeCell ref="H15:I15"/>
    <mergeCell ref="F12:G12"/>
    <mergeCell ref="B28:G28"/>
    <mergeCell ref="H28:I28"/>
    <mergeCell ref="A19:G19"/>
    <mergeCell ref="H19:I19"/>
    <mergeCell ref="B20:G20"/>
    <mergeCell ref="H20:I20"/>
    <mergeCell ref="B21:G21"/>
    <mergeCell ref="H21:I21"/>
    <mergeCell ref="H22:I22"/>
    <mergeCell ref="H23:I23"/>
    <mergeCell ref="H24:I24"/>
    <mergeCell ref="H26:I26"/>
    <mergeCell ref="H27:I27"/>
    <mergeCell ref="A46:I46"/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H12:I12"/>
    <mergeCell ref="A13:E15"/>
    <mergeCell ref="F13:G13"/>
    <mergeCell ref="F14:G14"/>
    <mergeCell ref="H14:I14"/>
  </mergeCells>
  <conditionalFormatting sqref="C35:I36 B35:B37 B39:I40">
    <cfRule type="cellIs" dxfId="24" priority="1" stopIfTrue="1" operator="equal">
      <formula>0</formula>
    </cfRule>
  </conditionalFormatting>
  <hyperlinks>
    <hyperlink ref="E55" r:id="rId1" xr:uid="{00000000-0004-0000-0400-000000000000}"/>
    <hyperlink ref="E57" r:id="rId2" xr:uid="{00000000-0004-0000-0400-000001000000}"/>
  </hyperlinks>
  <printOptions horizontalCentered="1"/>
  <pageMargins left="0.23622047244094491" right="0.23622047244094491" top="0.74803149606299213" bottom="0.74803149606299213" header="0.51181102362204722" footer="0.51181102362204722"/>
  <pageSetup paperSize="9" scale="88" firstPageNumber="0" orientation="portrait" horizontalDpi="300" verticalDpi="300" r:id="rId3"/>
  <headerFooter alignWithMargins="0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4">
    <tabColor rgb="FFFF0000"/>
  </sheetPr>
  <dimension ref="A1:P120"/>
  <sheetViews>
    <sheetView showGridLines="0" zoomScale="80" zoomScaleNormal="80" workbookViewId="0">
      <selection activeCell="C4" sqref="C4:C36"/>
    </sheetView>
  </sheetViews>
  <sheetFormatPr defaultColWidth="9.140625" defaultRowHeight="20.25" customHeight="1" outlineLevelCol="1" x14ac:dyDescent="0.2"/>
  <cols>
    <col min="1" max="1" width="26" style="413" customWidth="1" outlineLevel="1"/>
    <col min="2" max="2" width="23.42578125" style="413" customWidth="1" outlineLevel="1"/>
    <col min="3" max="3" width="40" style="413" customWidth="1" outlineLevel="1"/>
    <col min="4" max="4" width="15.28515625" style="430" bestFit="1" customWidth="1" outlineLevel="1"/>
    <col min="5" max="5" width="16.5703125" style="431" customWidth="1" outlineLevel="1"/>
    <col min="6" max="6" width="18.140625" style="431" customWidth="1" outlineLevel="1"/>
    <col min="7" max="7" width="15.42578125" style="431" customWidth="1" outlineLevel="1"/>
    <col min="8" max="8" width="14.28515625" style="431" bestFit="1" customWidth="1" outlineLevel="1"/>
    <col min="9" max="9" width="15.28515625" style="431" bestFit="1" customWidth="1"/>
    <col min="10" max="10" width="21.28515625" style="431" customWidth="1"/>
    <col min="11" max="11" width="14.28515625" style="431" bestFit="1" customWidth="1"/>
    <col min="12" max="12" width="2.28515625" style="413" customWidth="1"/>
    <col min="13" max="16384" width="9.140625" style="413"/>
  </cols>
  <sheetData>
    <row r="1" spans="1:16" ht="20.25" customHeight="1" x14ac:dyDescent="0.2">
      <c r="A1" s="811" t="s">
        <v>4</v>
      </c>
      <c r="B1" s="412"/>
      <c r="C1" s="811" t="s">
        <v>263</v>
      </c>
      <c r="D1" s="807" t="s">
        <v>129</v>
      </c>
      <c r="E1" s="807" t="s">
        <v>262</v>
      </c>
      <c r="F1" s="807" t="s">
        <v>261</v>
      </c>
      <c r="G1" s="807" t="s">
        <v>3093</v>
      </c>
      <c r="H1" s="809" t="s">
        <v>260</v>
      </c>
      <c r="I1" s="805" t="s">
        <v>259</v>
      </c>
      <c r="J1" s="805" t="s">
        <v>258</v>
      </c>
      <c r="K1" s="805" t="s">
        <v>257</v>
      </c>
    </row>
    <row r="2" spans="1:16" ht="29.25" customHeight="1" x14ac:dyDescent="0.2">
      <c r="A2" s="812"/>
      <c r="B2" s="414" t="s">
        <v>168</v>
      </c>
      <c r="C2" s="812"/>
      <c r="D2" s="808"/>
      <c r="E2" s="808"/>
      <c r="F2" s="808"/>
      <c r="G2" s="808"/>
      <c r="H2" s="810"/>
      <c r="I2" s="806"/>
      <c r="J2" s="806"/>
      <c r="K2" s="806"/>
    </row>
    <row r="3" spans="1:16" s="417" customFormat="1" ht="15.75" customHeight="1" x14ac:dyDescent="0.2">
      <c r="A3" s="415"/>
      <c r="B3" s="415"/>
      <c r="C3" s="416"/>
      <c r="D3" s="427"/>
      <c r="E3" s="427"/>
      <c r="F3" s="427"/>
      <c r="G3" s="427"/>
      <c r="H3" s="427"/>
      <c r="I3" s="428">
        <f>IF(C3=C2,(D3+D2)*'VALORES TABELA'!$B$50-E2,D3*'VALORES TABELA'!$B$50)</f>
        <v>0</v>
      </c>
      <c r="J3" s="429">
        <f>IF(($G3-E3)&lt;='VALORES TABELA'!$A$56,0,IF(($G3-$E3)&lt;='VALORES TABELA'!$A$57,($G3-$E3)*'VALORES TABELA'!$B$57-'VALORES TABELA'!$C$57,IF(($G3-$E3)&lt;='VALORES TABELA'!$A$58,($G3-$E3)*'VALORES TABELA'!$B$58-'VALORES TABELA'!$C$58,IF(($G3-$E3)&lt;='VALORES TABELA'!$A$59,($G3-$E3)*'VALORES TABELA'!$B$59-'VALORES TABELA'!$C$59,($G3-$E3)*'VALORES TABELA'!$B$60-'VALORES TABELA'!$C$60))))</f>
        <v>0</v>
      </c>
      <c r="K3" s="429">
        <f>IF(($I3-$E3)&lt;='VALORES TABELA'!$A$56,0,IF(($I3-$E3)&lt;='VALORES TABELA'!$A$57,($I3-$E3)*'VALORES TABELA'!$B$57-'VALORES TABELA'!$C$57,IF(($I3-$E3)&lt;='VALORES TABELA'!$A$58,($I3-$E3)*'VALORES TABELA'!$B$58-'VALORES TABELA'!$C$58,IF(($I3-$E3)&lt;='VALORES TABELA'!$A$59,($I3-$E3)*'VALORES TABELA'!$B$59-'VALORES TABELA'!$C$59,($I3-$E3)*'VALORES TABELA'!$B$60-'VALORES TABELA'!$C$60))))-J2</f>
        <v>0</v>
      </c>
      <c r="O3" s="413"/>
      <c r="P3" s="413"/>
    </row>
    <row r="4" spans="1:16" ht="20.25" customHeight="1" x14ac:dyDescent="0.2">
      <c r="A4" s="418" t="s">
        <v>3196</v>
      </c>
      <c r="B4" s="413" t="s">
        <v>3326</v>
      </c>
      <c r="C4" s="432" t="s">
        <v>3359</v>
      </c>
      <c r="D4" s="430">
        <f>SUMIF('APONTAMENTO CREDENCIAMENTO'!$D$5:$D$4054,$A4,'APONTAMENTO CREDENCIAMENTO'!$FE$5:$FE$4054)</f>
        <v>24057.41</v>
      </c>
      <c r="E4" s="431">
        <f>IF(D4=0,0,IF(D4*0.2*0.11&gt;607.2,607.2,IF(D4&lt;42377.92,D4*0.2*0.11,IF(D4*0.2*0.11&gt;932.31,932.31))))</f>
        <v>529.26301999999998</v>
      </c>
      <c r="F4" s="431">
        <f>$D4*'VALORES TABELA'!$B$45*'VALORES TABELA'!$B$46</f>
        <v>120.28705000000001</v>
      </c>
      <c r="G4" s="431">
        <f t="shared" ref="G4" si="0">D4*60%</f>
        <v>14434.446</v>
      </c>
      <c r="H4" s="431">
        <f>_xlfn.LET(_xlpm.base,G4,_xlpm.bruto,E4+G4,_xlpm.ir_normal,IF(_xlpm.base&lt;='VALORES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3060.74</v>
      </c>
      <c r="I4" s="431">
        <f>IF($C4=$C3,($D4+$D3)*'VALORES TABELA'!$B$50-$E3,$D4*'VALORES TABELA'!$B$50)</f>
        <v>14434.446</v>
      </c>
      <c r="J4" s="431">
        <f>IF(($G4-E4)&lt;='VALORES TABELA'!$A$56,0,IF(($G4-$E4)&lt;='VALORES TABELA'!$A$57,($G4-$E4)*'VALORES TABELA'!$B$57-'VALORES TABELA'!$C$57,IF(($G4-$E4)&lt;='VALORES TABELA'!$A$58,($G4-$E4)*'VALORES TABELA'!$B$58-'VALORES TABELA'!$C$58,IF(($G4-$E4)&lt;='VALORES TABELA'!$A$59,($G4-$E4)*'VALORES TABELA'!$B$59-'VALORES TABELA'!$C$59,($G4-$E4)*'VALORES TABELA'!$B$60-'VALORES TABELA'!$C$60))))</f>
        <v>2915.1953195000001</v>
      </c>
      <c r="K4" s="431">
        <f>IF(($I4-$E4)&lt;='VALORES TABELA'!$A$56,0,IF(($I4-$E4)&lt;='VALORES TABELA'!$A$57,($I4-$E4)*'VALORES TABELA'!$B$57-'VALORES TABELA'!$C$57,IF(($I4-$E4)&lt;='VALORES TABELA'!$A$58,($I4-$E4)*'VALORES TABELA'!$B$58-'VALORES TABELA'!$C$58,IF(($I4-$E4)&lt;='VALORES TABELA'!$A$59,($I4-$E4)*'VALORES TABELA'!$B$59-'VALORES TABELA'!$C$59,($I4-$E4)*'VALORES TABELA'!$B$60-'VALORES TABELA'!$C$60))))-J3</f>
        <v>2915.1953195000001</v>
      </c>
    </row>
    <row r="5" spans="1:16" ht="20.25" customHeight="1" x14ac:dyDescent="0.2">
      <c r="A5" t="s">
        <v>3200</v>
      </c>
      <c r="B5" t="s">
        <v>3327</v>
      </c>
      <c r="C5" t="s">
        <v>3360</v>
      </c>
      <c r="D5" s="430">
        <f>SUMIF('APONTAMENTO CREDENCIAMENTO'!$D$5:$D$4054,$A5,'APONTAMENTO CREDENCIAMENTO'!$FE$5:$FE$4054)</f>
        <v>25705.360000000001</v>
      </c>
      <c r="E5" s="431">
        <f t="shared" ref="E5:E36" si="1">IF(D5=0,0,IF(D5*0.2*0.11&gt;607.2,607.2,IF(D5&lt;42377.92,D5*0.2*0.11,IF(D5*0.2*0.11&gt;932.31,932.31))))</f>
        <v>565.51792</v>
      </c>
      <c r="F5" s="431">
        <f>$D5*'VALORES TABELA'!$B$45*'VALORES TABELA'!$B$46</f>
        <v>128.52680000000001</v>
      </c>
      <c r="G5" s="431">
        <f t="shared" ref="G5:G36" si="2">D5*60%</f>
        <v>15423.216</v>
      </c>
      <c r="H5" s="431">
        <f>_xlfn.LET(_xlpm.base,G5,_xlpm.bruto,E5+G5,_xlpm.ir_normal,IF(_xlpm.base&lt;='VALORES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3332.65</v>
      </c>
      <c r="I5" s="431">
        <f>IF($C5=$C4,($D5+$D4)*'VALORES TABELA'!$B$50-$E4,$D5*'VALORES TABELA'!$B$50)</f>
        <v>15423.216</v>
      </c>
      <c r="J5" s="431">
        <f>IF(($G5-E5)&lt;='VALORES TABELA'!$A$56,0,IF(($G5-$E5)&lt;='VALORES TABELA'!$A$57,($G5-$E5)*'VALORES TABELA'!$B$57-'VALORES TABELA'!$C$57,IF(($G5-$E5)&lt;='VALORES TABELA'!$A$58,($G5-$E5)*'VALORES TABELA'!$B$58-'VALORES TABELA'!$C$58,IF(($G5-$E5)&lt;='VALORES TABELA'!$A$59,($G5-$E5)*'VALORES TABELA'!$B$59-'VALORES TABELA'!$C$59,($G5-$E5)*'VALORES TABELA'!$B$60-'VALORES TABELA'!$C$60))))</f>
        <v>3177.1369720000002</v>
      </c>
      <c r="K5" s="431">
        <f>IF(($I5-$E5)&lt;='VALORES TABELA'!$A$56,0,IF(($I5-$E5)&lt;='VALORES TABELA'!$A$57,($I5-$E5)*'VALORES TABELA'!$B$57-'VALORES TABELA'!$C$57,IF(($I5-$E5)&lt;='VALORES TABELA'!$A$58,($I5-$E5)*'VALORES TABELA'!$B$58-'VALORES TABELA'!$C$58,IF(($I5-$E5)&lt;='VALORES TABELA'!$A$59,($I5-$E5)*'VALORES TABELA'!$B$59-'VALORES TABELA'!$C$59,($I5-$E5)*'VALORES TABELA'!$B$60-'VALORES TABELA'!$C$60))))-J4</f>
        <v>261.94165250000015</v>
      </c>
    </row>
    <row r="6" spans="1:16" ht="20.25" customHeight="1" x14ac:dyDescent="0.2">
      <c r="A6" t="s">
        <v>3204</v>
      </c>
      <c r="B6" t="s">
        <v>3328</v>
      </c>
      <c r="C6" t="s">
        <v>3361</v>
      </c>
      <c r="D6" s="430">
        <f>SUMIF('APONTAMENTO CREDENCIAMENTO'!$D$5:$D$4054,$A6,'APONTAMENTO CREDENCIAMENTO'!$FE$5:$FE$4054)</f>
        <v>17518.214</v>
      </c>
      <c r="E6" s="431">
        <f t="shared" si="1"/>
        <v>385.40070800000001</v>
      </c>
      <c r="F6" s="431">
        <f>$D6*'VALORES TABELA'!$B$45*'VALORES TABELA'!$B$46</f>
        <v>87.591070000000002</v>
      </c>
      <c r="G6" s="431">
        <f t="shared" si="2"/>
        <v>10510.928399999999</v>
      </c>
      <c r="H6" s="431">
        <f>_xlfn.LET(_xlpm.base,G6,_xlpm.bruto,E6+G6,_xlpm.ir_normal,IF(_xlpm.base&lt;='VALORES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1981.77</v>
      </c>
      <c r="I6" s="431">
        <f>IF($C6=$C5,($D6+$D5)*'VALORES TABELA'!$B$50-$E5,$D6*'VALORES TABELA'!$B$50)</f>
        <v>10510.928399999999</v>
      </c>
      <c r="J6" s="431">
        <f>IF(($G6-E6)&lt;='VALORES TABELA'!$A$56,0,IF(($G6-$E6)&lt;='VALORES TABELA'!$A$57,($G6-$E6)*'VALORES TABELA'!$B$57-'VALORES TABELA'!$C$57,IF(($G6-$E6)&lt;='VALORES TABELA'!$A$58,($G6-$E6)*'VALORES TABELA'!$B$58-'VALORES TABELA'!$C$58,IF(($G6-$E6)&lt;='VALORES TABELA'!$A$59,($G6-$E6)*'VALORES TABELA'!$B$59-'VALORES TABELA'!$C$59,($G6-$E6)*'VALORES TABELA'!$B$60-'VALORES TABELA'!$C$60))))</f>
        <v>1875.7901153000003</v>
      </c>
      <c r="K6" s="431">
        <f>IF(($I6-$E6)&lt;='VALORES TABELA'!$A$56,0,IF(($I6-$E6)&lt;='VALORES TABELA'!$A$57,($I6-$E6)*'VALORES TABELA'!$B$57-'VALORES TABELA'!$C$57,IF(($I6-$E6)&lt;='VALORES TABELA'!$A$58,($I6-$E6)*'VALORES TABELA'!$B$58-'VALORES TABELA'!$C$58,IF(($I6-$E6)&lt;='VALORES TABELA'!$A$59,($I6-$E6)*'VALORES TABELA'!$B$59-'VALORES TABELA'!$C$59,($I6-$E6)*'VALORES TABELA'!$B$60-'VALORES TABELA'!$C$60))))-J5</f>
        <v>-1301.3468567</v>
      </c>
    </row>
    <row r="7" spans="1:16" ht="20.25" customHeight="1" x14ac:dyDescent="0.2">
      <c r="A7" t="s">
        <v>3208</v>
      </c>
      <c r="B7" t="s">
        <v>3329</v>
      </c>
      <c r="C7" t="s">
        <v>3362</v>
      </c>
      <c r="D7" s="430">
        <f>SUMIF('APONTAMENTO CREDENCIAMENTO'!$D$5:$D$4054,$A7,'APONTAMENTO CREDENCIAMENTO'!$FE$5:$FE$4054)</f>
        <v>11850.859999999999</v>
      </c>
      <c r="E7" s="431">
        <f t="shared" si="1"/>
        <v>260.71892000000003</v>
      </c>
      <c r="F7" s="431">
        <f>$D7*'VALORES TABELA'!$B$45*'VALORES TABELA'!$B$46</f>
        <v>59.254300000000001</v>
      </c>
      <c r="G7" s="431">
        <f t="shared" si="2"/>
        <v>7110.5159999999987</v>
      </c>
      <c r="H7" s="431">
        <f>_xlfn.LET(_xlpm.base,G7,_xlpm.bruto,E7+G7,_xlpm.ir_normal,IF(_xlpm.base&lt;='VALORES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1046.6600000000001</v>
      </c>
      <c r="I7" s="431">
        <f>IF($C7=$C6,($D7+$D6)*'VALORES TABELA'!$B$50-$E6,$D7*'VALORES TABELA'!$B$50)</f>
        <v>7110.5159999999987</v>
      </c>
      <c r="J7" s="431">
        <f>IF(($G7-E7)&lt;='VALORES TABELA'!$A$56,0,IF(($G7-$E7)&lt;='VALORES TABELA'!$A$57,($G7-$E7)*'VALORES TABELA'!$B$57-'VALORES TABELA'!$C$57,IF(($G7-$E7)&lt;='VALORES TABELA'!$A$58,($G7-$E7)*'VALORES TABELA'!$B$58-'VALORES TABELA'!$C$58,IF(($G7-$E7)&lt;='VALORES TABELA'!$A$59,($G7-$E7)*'VALORES TABELA'!$B$59-'VALORES TABELA'!$C$59,($G7-$E7)*'VALORES TABELA'!$B$60-'VALORES TABELA'!$C$60))))</f>
        <v>974.96419699999979</v>
      </c>
      <c r="K7" s="431">
        <f>IF(($I7-$E7)&lt;='VALORES TABELA'!$A$56,0,IF(($I7-$E7)&lt;='VALORES TABELA'!$A$57,($I7-$E7)*'VALORES TABELA'!$B$57-'VALORES TABELA'!$C$57,IF(($I7-$E7)&lt;='VALORES TABELA'!$A$58,($I7-$E7)*'VALORES TABELA'!$B$58-'VALORES TABELA'!$C$58,IF(($I7-$E7)&lt;='VALORES TABELA'!$A$59,($I7-$E7)*'VALORES TABELA'!$B$59-'VALORES TABELA'!$C$59,($I7-$E7)*'VALORES TABELA'!$B$60-'VALORES TABELA'!$C$60))))-J6</f>
        <v>-900.82591830000047</v>
      </c>
    </row>
    <row r="8" spans="1:16" ht="20.25" customHeight="1" x14ac:dyDescent="0.2">
      <c r="A8" t="s">
        <v>3212</v>
      </c>
      <c r="B8" t="s">
        <v>3330</v>
      </c>
      <c r="C8" t="s">
        <v>3363</v>
      </c>
      <c r="D8" s="430">
        <f>SUMIF('APONTAMENTO CREDENCIAMENTO'!$D$5:$D$4054,$A8,'APONTAMENTO CREDENCIAMENTO'!$FE$5:$FE$4054)</f>
        <v>16257.039000000001</v>
      </c>
      <c r="E8" s="431">
        <f t="shared" si="1"/>
        <v>357.65485800000005</v>
      </c>
      <c r="F8" s="431">
        <f>$D8*'VALORES TABELA'!$B$45*'VALORES TABELA'!$B$46</f>
        <v>81.285195000000016</v>
      </c>
      <c r="G8" s="431">
        <f t="shared" si="2"/>
        <v>9754.2234000000008</v>
      </c>
      <c r="H8" s="431">
        <f>_xlfn.LET(_xlpm.base,G8,_xlpm.bruto,E8+G8,_xlpm.ir_normal,IF(_xlpm.base&lt;='VALORES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1773.68</v>
      </c>
      <c r="I8" s="431">
        <f>IF($C8=$C7,($D8+$D7)*'VALORES TABELA'!$B$50-$E7,$D8*'VALORES TABELA'!$B$50)</f>
        <v>9754.2234000000008</v>
      </c>
      <c r="J8" s="431">
        <f>IF(($G8-E8)&lt;='VALORES TABELA'!$A$56,0,IF(($G8-$E8)&lt;='VALORES TABELA'!$A$57,($G8-$E8)*'VALORES TABELA'!$B$57-'VALORES TABELA'!$C$57,IF(($G8-$E8)&lt;='VALORES TABELA'!$A$58,($G8-$E8)*'VALORES TABELA'!$B$58-'VALORES TABELA'!$C$58,IF(($G8-$E8)&lt;='VALORES TABELA'!$A$59,($G8-$E8)*'VALORES TABELA'!$B$59-'VALORES TABELA'!$C$59,($G8-$E8)*'VALORES TABELA'!$B$60-'VALORES TABELA'!$C$60))))</f>
        <v>1675.3263490500003</v>
      </c>
      <c r="K8" s="431">
        <f>IF(($I8-$E8)&lt;='VALORES TABELA'!$A$56,0,IF(($I8-$E8)&lt;='VALORES TABELA'!$A$57,($I8-$E8)*'VALORES TABELA'!$B$57-'VALORES TABELA'!$C$57,IF(($I8-$E8)&lt;='VALORES TABELA'!$A$58,($I8-$E8)*'VALORES TABELA'!$B$58-'VALORES TABELA'!$C$58,IF(($I8-$E8)&lt;='VALORES TABELA'!$A$59,($I8-$E8)*'VALORES TABELA'!$B$59-'VALORES TABELA'!$C$59,($I8-$E8)*'VALORES TABELA'!$B$60-'VALORES TABELA'!$C$60))))-J7</f>
        <v>700.36215205000053</v>
      </c>
    </row>
    <row r="9" spans="1:16" ht="20.25" customHeight="1" x14ac:dyDescent="0.2">
      <c r="A9" t="s">
        <v>3216</v>
      </c>
      <c r="B9" t="s">
        <v>3331</v>
      </c>
      <c r="C9" t="s">
        <v>3364</v>
      </c>
      <c r="D9" s="430">
        <f>SUMIF('APONTAMENTO CREDENCIAMENTO'!$D$5:$D$4054,$A9,'APONTAMENTO CREDENCIAMENTO'!$FE$5:$FE$4054)</f>
        <v>14393.93</v>
      </c>
      <c r="E9" s="431">
        <f t="shared" si="1"/>
        <v>316.66646000000003</v>
      </c>
      <c r="F9" s="431">
        <f>$D9*'VALORES TABELA'!$B$45*'VALORES TABELA'!$B$46</f>
        <v>71.969650000000001</v>
      </c>
      <c r="G9" s="431">
        <f t="shared" si="2"/>
        <v>8636.3580000000002</v>
      </c>
      <c r="H9" s="431">
        <f>_xlfn.LET(_xlpm.base,G9,_xlpm.bruto,E9+G9,_xlpm.ir_normal,IF(_xlpm.base&lt;='VALORES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1466.26</v>
      </c>
      <c r="I9" s="431">
        <f>IF($C9=$C8,($D9+$D8)*'VALORES TABELA'!$B$50-$E8,$D9*'VALORES TABELA'!$B$50)</f>
        <v>8636.3580000000002</v>
      </c>
      <c r="J9" s="431">
        <f>IF(($G9-E9)&lt;='VALORES TABELA'!$A$56,0,IF(($G9-$E9)&lt;='VALORES TABELA'!$A$57,($G9-$E9)*'VALORES TABELA'!$B$57-'VALORES TABELA'!$C$57,IF(($G9-$E9)&lt;='VALORES TABELA'!$A$58,($G9-$E9)*'VALORES TABELA'!$B$58-'VALORES TABELA'!$C$58,IF(($G9-$E9)&lt;='VALORES TABELA'!$A$59,($G9-$E9)*'VALORES TABELA'!$B$59-'VALORES TABELA'!$C$59,($G9-$E9)*'VALORES TABELA'!$B$60-'VALORES TABELA'!$C$60))))</f>
        <v>1379.1851735</v>
      </c>
      <c r="K9" s="431">
        <f>IF(($I9-$E9)&lt;='VALORES TABELA'!$A$56,0,IF(($I9-$E9)&lt;='VALORES TABELA'!$A$57,($I9-$E9)*'VALORES TABELA'!$B$57-'VALORES TABELA'!$C$57,IF(($I9-$E9)&lt;='VALORES TABELA'!$A$58,($I9-$E9)*'VALORES TABELA'!$B$58-'VALORES TABELA'!$C$58,IF(($I9-$E9)&lt;='VALORES TABELA'!$A$59,($I9-$E9)*'VALORES TABELA'!$B$59-'VALORES TABELA'!$C$59,($I9-$E9)*'VALORES TABELA'!$B$60-'VALORES TABELA'!$C$60))))-J8</f>
        <v>-296.1411755500003</v>
      </c>
    </row>
    <row r="10" spans="1:16" ht="20.25" customHeight="1" x14ac:dyDescent="0.2">
      <c r="A10" t="s">
        <v>3220</v>
      </c>
      <c r="B10" t="s">
        <v>3332</v>
      </c>
      <c r="C10" t="s">
        <v>3365</v>
      </c>
      <c r="D10" s="430">
        <f>SUMIF('APONTAMENTO CREDENCIAMENTO'!$D$5:$D$4054,$A10,'APONTAMENTO CREDENCIAMENTO'!$FE$5:$FE$4054)</f>
        <v>11742.891000000001</v>
      </c>
      <c r="E10" s="431">
        <f t="shared" si="1"/>
        <v>258.34360200000003</v>
      </c>
      <c r="F10" s="431">
        <f>$D10*'VALORES TABELA'!$B$45*'VALORES TABELA'!$B$46</f>
        <v>58.714455000000015</v>
      </c>
      <c r="G10" s="431">
        <f t="shared" si="2"/>
        <v>7045.7346000000007</v>
      </c>
      <c r="H10" s="431">
        <f>_xlfn.LET(_xlpm.base,G10,_xlpm.bruto,E10+G10,_xlpm.ir_normal,IF(_xlpm.base&lt;='VALORES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1022.72</v>
      </c>
      <c r="I10" s="431">
        <f>IF($C10=$C9,($D10+$D9)*'VALORES TABELA'!$B$50-$E9,$D10*'VALORES TABELA'!$B$50)</f>
        <v>7045.7346000000007</v>
      </c>
      <c r="J10" s="431">
        <f>IF(($G10-E10)&lt;='VALORES TABELA'!$A$56,0,IF(($G10-$E10)&lt;='VALORES TABELA'!$A$57,($G10-$E10)*'VALORES TABELA'!$B$57-'VALORES TABELA'!$C$57,IF(($G10-$E10)&lt;='VALORES TABELA'!$A$58,($G10-$E10)*'VALORES TABELA'!$B$58-'VALORES TABELA'!$C$58,IF(($G10-$E10)&lt;='VALORES TABELA'!$A$59,($G10-$E10)*'VALORES TABELA'!$B$59-'VALORES TABELA'!$C$59,($G10-$E10)*'VALORES TABELA'!$B$60-'VALORES TABELA'!$C$60))))</f>
        <v>957.80252445000042</v>
      </c>
      <c r="K10" s="431">
        <f>IF(($I10-$E10)&lt;='VALORES TABELA'!$A$56,0,IF(($I10-$E10)&lt;='VALORES TABELA'!$A$57,($I10-$E10)*'VALORES TABELA'!$B$57-'VALORES TABELA'!$C$57,IF(($I10-$E10)&lt;='VALORES TABELA'!$A$58,($I10-$E10)*'VALORES TABELA'!$B$58-'VALORES TABELA'!$C$58,IF(($I10-$E10)&lt;='VALORES TABELA'!$A$59,($I10-$E10)*'VALORES TABELA'!$B$59-'VALORES TABELA'!$C$59,($I10-$E10)*'VALORES TABELA'!$B$60-'VALORES TABELA'!$C$60))))-J9</f>
        <v>-421.3826490499996</v>
      </c>
    </row>
    <row r="11" spans="1:16" ht="20.25" customHeight="1" x14ac:dyDescent="0.2">
      <c r="A11" t="s">
        <v>3224</v>
      </c>
      <c r="B11" t="s">
        <v>3333</v>
      </c>
      <c r="C11" t="s">
        <v>3366</v>
      </c>
      <c r="D11" s="430">
        <f>SUMIF('APONTAMENTO CREDENCIAMENTO'!$D$5:$D$4054,$A11,'APONTAMENTO CREDENCIAMENTO'!$FE$5:$FE$4054)</f>
        <v>17460.485000000001</v>
      </c>
      <c r="E11" s="431">
        <f t="shared" si="1"/>
        <v>384.13067000000001</v>
      </c>
      <c r="F11" s="431">
        <f>$D11*'VALORES TABELA'!$B$45*'VALORES TABELA'!$B$46</f>
        <v>87.302425000000014</v>
      </c>
      <c r="G11" s="431">
        <f t="shared" si="2"/>
        <v>10476.290999999999</v>
      </c>
      <c r="H11" s="431">
        <f>_xlfn.LET(_xlpm.base,G11,_xlpm.bruto,E11+G11,_xlpm.ir_normal,IF(_xlpm.base&lt;='VALORES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1972.25</v>
      </c>
      <c r="I11" s="431">
        <f>IF($C11=$C10,($D11+$D10)*'VALORES TABELA'!$B$50-$E10,$D11*'VALORES TABELA'!$B$50)</f>
        <v>10476.290999999999</v>
      </c>
      <c r="J11" s="431">
        <f>IF(($G11-E11)&lt;='VALORES TABELA'!$A$56,0,IF(($G11-$E11)&lt;='VALORES TABELA'!$A$57,($G11-$E11)*'VALORES TABELA'!$B$57-'VALORES TABELA'!$C$57,IF(($G11-$E11)&lt;='VALORES TABELA'!$A$58,($G11-$E11)*'VALORES TABELA'!$B$58-'VALORES TABELA'!$C$58,IF(($G11-$E11)&lt;='VALORES TABELA'!$A$59,($G11-$E11)*'VALORES TABELA'!$B$59-'VALORES TABELA'!$C$59,($G11-$E11)*'VALORES TABELA'!$B$60-'VALORES TABELA'!$C$60))))</f>
        <v>1866.6140907499998</v>
      </c>
      <c r="K11" s="431">
        <f>IF(($I11-$E11)&lt;='VALORES TABELA'!$A$56,0,IF(($I11-$E11)&lt;='VALORES TABELA'!$A$57,($I11-$E11)*'VALORES TABELA'!$B$57-'VALORES TABELA'!$C$57,IF(($I11-$E11)&lt;='VALORES TABELA'!$A$58,($I11-$E11)*'VALORES TABELA'!$B$58-'VALORES TABELA'!$C$58,IF(($I11-$E11)&lt;='VALORES TABELA'!$A$59,($I11-$E11)*'VALORES TABELA'!$B$59-'VALORES TABELA'!$C$59,($I11-$E11)*'VALORES TABELA'!$B$60-'VALORES TABELA'!$C$60))))-J10</f>
        <v>908.81156629999941</v>
      </c>
    </row>
    <row r="12" spans="1:16" ht="20.25" customHeight="1" x14ac:dyDescent="0.2">
      <c r="A12" t="s">
        <v>3228</v>
      </c>
      <c r="B12" t="s">
        <v>3334</v>
      </c>
      <c r="C12" t="s">
        <v>3367</v>
      </c>
      <c r="D12" s="430">
        <f>SUMIF('APONTAMENTO CREDENCIAMENTO'!$D$5:$D$4054,$A12,'APONTAMENTO CREDENCIAMENTO'!$FE$5:$FE$4054)</f>
        <v>23672.18</v>
      </c>
      <c r="E12" s="431">
        <f t="shared" si="1"/>
        <v>520.78796000000011</v>
      </c>
      <c r="F12" s="431">
        <f>$D12*'VALORES TABELA'!$B$45*'VALORES TABELA'!$B$46</f>
        <v>118.36090000000002</v>
      </c>
      <c r="G12" s="431">
        <f t="shared" si="2"/>
        <v>14203.307999999999</v>
      </c>
      <c r="H12" s="431">
        <f>_xlfn.LET(_xlpm.base,G12,_xlpm.bruto,E12+G12,_xlpm.ir_normal,IF(_xlpm.base&lt;='VALORES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2997.17</v>
      </c>
      <c r="I12" s="431">
        <f>IF($C12=$C11,($D12+$D11)*'VALORES TABELA'!$B$50-$E11,$D12*'VALORES TABELA'!$B$50)</f>
        <v>14203.307999999999</v>
      </c>
      <c r="J12" s="431">
        <f>IF(($G12-E12)&lt;='VALORES TABELA'!$A$56,0,IF(($G12-$E12)&lt;='VALORES TABELA'!$A$57,($G12-$E12)*'VALORES TABELA'!$B$57-'VALORES TABELA'!$C$57,IF(($G12-$E12)&lt;='VALORES TABELA'!$A$58,($G12-$E12)*'VALORES TABELA'!$B$58-'VALORES TABELA'!$C$58,IF(($G12-$E12)&lt;='VALORES TABELA'!$A$59,($G12-$E12)*'VALORES TABELA'!$B$59-'VALORES TABELA'!$C$59,($G12-$E12)*'VALORES TABELA'!$B$60-'VALORES TABELA'!$C$60))))</f>
        <v>2853.9630110000003</v>
      </c>
      <c r="K12" s="431">
        <f>IF(($I12-$E12)&lt;='VALORES TABELA'!$A$56,0,IF(($I12-$E12)&lt;='VALORES TABELA'!$A$57,($I12-$E12)*'VALORES TABELA'!$B$57-'VALORES TABELA'!$C$57,IF(($I12-$E12)&lt;='VALORES TABELA'!$A$58,($I12-$E12)*'VALORES TABELA'!$B$58-'VALORES TABELA'!$C$58,IF(($I12-$E12)&lt;='VALORES TABELA'!$A$59,($I12-$E12)*'VALORES TABELA'!$B$59-'VALORES TABELA'!$C$59,($I12-$E12)*'VALORES TABELA'!$B$60-'VALORES TABELA'!$C$60))))-J11</f>
        <v>987.34892025000045</v>
      </c>
    </row>
    <row r="13" spans="1:16" ht="20.25" customHeight="1" x14ac:dyDescent="0.2">
      <c r="A13" t="s">
        <v>3232</v>
      </c>
      <c r="B13" t="s">
        <v>3335</v>
      </c>
      <c r="C13" t="s">
        <v>3368</v>
      </c>
      <c r="D13" s="430">
        <f>SUMIF('APONTAMENTO CREDENCIAMENTO'!$D$5:$D$4054,$A13,'APONTAMENTO CREDENCIAMENTO'!$FE$5:$FE$4054)</f>
        <v>19482.828000000001</v>
      </c>
      <c r="E13" s="431">
        <f t="shared" si="1"/>
        <v>428.62221600000004</v>
      </c>
      <c r="F13" s="431">
        <f>$D13*'VALORES TABELA'!$B$45*'VALORES TABELA'!$B$46</f>
        <v>97.414140000000017</v>
      </c>
      <c r="G13" s="431">
        <f t="shared" si="2"/>
        <v>11689.6968</v>
      </c>
      <c r="H13" s="431">
        <f>_xlfn.LET(_xlpm.base,G13,_xlpm.bruto,E13+G13,_xlpm.ir_normal,IF(_xlpm.base&lt;='VALORES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2305.9299999999998</v>
      </c>
      <c r="I13" s="431">
        <f>IF($C13=$C12,($D13+$D12)*'VALORES TABELA'!$B$50-$E12,$D13*'VALORES TABELA'!$B$50)</f>
        <v>11689.6968</v>
      </c>
      <c r="J13" s="431">
        <f>IF(($G13-E13)&lt;='VALORES TABELA'!$A$56,0,IF(($G13-$E13)&lt;='VALORES TABELA'!$A$57,($G13-$E13)*'VALORES TABELA'!$B$57-'VALORES TABELA'!$C$57,IF(($G13-$E13)&lt;='VALORES TABELA'!$A$58,($G13-$E13)*'VALORES TABELA'!$B$58-'VALORES TABELA'!$C$58,IF(($G13-$E13)&lt;='VALORES TABELA'!$A$59,($G13-$E13)*'VALORES TABELA'!$B$59-'VALORES TABELA'!$C$59,($G13-$E13)*'VALORES TABELA'!$B$60-'VALORES TABELA'!$C$60))))</f>
        <v>2188.0655106000004</v>
      </c>
      <c r="K13" s="431">
        <f>IF(($I13-$E13)&lt;='VALORES TABELA'!$A$56,0,IF(($I13-$E13)&lt;='VALORES TABELA'!$A$57,($I13-$E13)*'VALORES TABELA'!$B$57-'VALORES TABELA'!$C$57,IF(($I13-$E13)&lt;='VALORES TABELA'!$A$58,($I13-$E13)*'VALORES TABELA'!$B$58-'VALORES TABELA'!$C$58,IF(($I13-$E13)&lt;='VALORES TABELA'!$A$59,($I13-$E13)*'VALORES TABELA'!$B$59-'VALORES TABELA'!$C$59,($I13-$E13)*'VALORES TABELA'!$B$60-'VALORES TABELA'!$C$60))))-J12</f>
        <v>-665.8975003999999</v>
      </c>
    </row>
    <row r="14" spans="1:16" ht="20.25" customHeight="1" x14ac:dyDescent="0.2">
      <c r="A14" t="s">
        <v>3236</v>
      </c>
      <c r="B14" t="s">
        <v>3336</v>
      </c>
      <c r="C14" t="s">
        <v>3369</v>
      </c>
      <c r="D14" s="430">
        <f>SUMIF('APONTAMENTO CREDENCIAMENTO'!$D$5:$D$4054,$A14,'APONTAMENTO CREDENCIAMENTO'!$FE$5:$FE$4054)</f>
        <v>14982.098</v>
      </c>
      <c r="E14" s="431">
        <f t="shared" si="1"/>
        <v>329.606156</v>
      </c>
      <c r="F14" s="431">
        <f>$D14*'VALORES TABELA'!$B$45*'VALORES TABELA'!$B$46</f>
        <v>74.91049000000001</v>
      </c>
      <c r="G14" s="431">
        <f t="shared" si="2"/>
        <v>8989.2587999999996</v>
      </c>
      <c r="H14" s="431">
        <f>_xlfn.LET(_xlpm.base,G14,_xlpm.bruto,E14+G14,_xlpm.ir_normal,IF(_xlpm.base&lt;='VALORES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1563.31</v>
      </c>
      <c r="I14" s="431">
        <f>IF($C14=$C13,($D14+$D13)*'VALORES TABELA'!$B$50-$E13,$D14*'VALORES TABELA'!$B$50)</f>
        <v>8989.2587999999996</v>
      </c>
      <c r="J14" s="431">
        <f>IF(($G14-E14)&lt;='VALORES TABELA'!$A$56,0,IF(($G14-$E14)&lt;='VALORES TABELA'!$A$57,($G14-$E14)*'VALORES TABELA'!$B$57-'VALORES TABELA'!$C$57,IF(($G14-$E14)&lt;='VALORES TABELA'!$A$58,($G14-$E14)*'VALORES TABELA'!$B$58-'VALORES TABELA'!$C$58,IF(($G14-$E14)&lt;='VALORES TABELA'!$A$59,($G14-$E14)*'VALORES TABELA'!$B$59-'VALORES TABELA'!$C$59,($G14-$E14)*'VALORES TABELA'!$B$60-'VALORES TABELA'!$C$60))))</f>
        <v>1472.6744771000003</v>
      </c>
      <c r="K14" s="431">
        <f>IF(($I14-$E14)&lt;='VALORES TABELA'!$A$56,0,IF(($I14-$E14)&lt;='VALORES TABELA'!$A$57,($I14-$E14)*'VALORES TABELA'!$B$57-'VALORES TABELA'!$C$57,IF(($I14-$E14)&lt;='VALORES TABELA'!$A$58,($I14-$E14)*'VALORES TABELA'!$B$58-'VALORES TABELA'!$C$58,IF(($I14-$E14)&lt;='VALORES TABELA'!$A$59,($I14-$E14)*'VALORES TABELA'!$B$59-'VALORES TABELA'!$C$59,($I14-$E14)*'VALORES TABELA'!$B$60-'VALORES TABELA'!$C$60))))-J13</f>
        <v>-715.39103350000005</v>
      </c>
    </row>
    <row r="15" spans="1:16" ht="20.25" customHeight="1" x14ac:dyDescent="0.2">
      <c r="A15" t="s">
        <v>3240</v>
      </c>
      <c r="B15" t="s">
        <v>3337</v>
      </c>
      <c r="C15" t="s">
        <v>3370</v>
      </c>
      <c r="D15" s="430">
        <f>SUMIF('APONTAMENTO CREDENCIAMENTO'!$D$5:$D$4054,$A15,'APONTAMENTO CREDENCIAMENTO'!$FE$5:$FE$4054)</f>
        <v>20076.7</v>
      </c>
      <c r="E15" s="431">
        <f t="shared" si="1"/>
        <v>441.68740000000003</v>
      </c>
      <c r="F15" s="431">
        <f>$D15*'VALORES TABELA'!$B$45*'VALORES TABELA'!$B$46</f>
        <v>100.38350000000001</v>
      </c>
      <c r="G15" s="431">
        <f t="shared" si="2"/>
        <v>12046.02</v>
      </c>
      <c r="H15" s="431">
        <f>_xlfn.LET(_xlpm.base,G15,_xlpm.bruto,E15+G15,_xlpm.ir_normal,IF(_xlpm.base&lt;='VALORES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2403.92</v>
      </c>
      <c r="I15" s="431">
        <f>IF($C15=$C14,($D15+$D14)*'VALORES TABELA'!$B$50-$E14,$D15*'VALORES TABELA'!$B$50)</f>
        <v>12046.02</v>
      </c>
      <c r="J15" s="431">
        <f>IF(($G15-E15)&lt;='VALORES TABELA'!$A$56,0,IF(($G15-$E15)&lt;='VALORES TABELA'!$A$57,($G15-$E15)*'VALORES TABELA'!$B$57-'VALORES TABELA'!$C$57,IF(($G15-$E15)&lt;='VALORES TABELA'!$A$58,($G15-$E15)*'VALORES TABELA'!$B$58-'VALORES TABELA'!$C$58,IF(($G15-$E15)&lt;='VALORES TABELA'!$A$59,($G15-$E15)*'VALORES TABELA'!$B$59-'VALORES TABELA'!$C$59,($G15-$E15)*'VALORES TABELA'!$B$60-'VALORES TABELA'!$C$60))))</f>
        <v>2282.4614650000003</v>
      </c>
      <c r="K15" s="431">
        <f>IF(($I15-$E15)&lt;='VALORES TABELA'!$A$56,0,IF(($I15-$E15)&lt;='VALORES TABELA'!$A$57,($I15-$E15)*'VALORES TABELA'!$B$57-'VALORES TABELA'!$C$57,IF(($I15-$E15)&lt;='VALORES TABELA'!$A$58,($I15-$E15)*'VALORES TABELA'!$B$58-'VALORES TABELA'!$C$58,IF(($I15-$E15)&lt;='VALORES TABELA'!$A$59,($I15-$E15)*'VALORES TABELA'!$B$59-'VALORES TABELA'!$C$59,($I15-$E15)*'VALORES TABELA'!$B$60-'VALORES TABELA'!$C$60))))-J14</f>
        <v>809.78698789999999</v>
      </c>
    </row>
    <row r="16" spans="1:16" ht="20.25" customHeight="1" x14ac:dyDescent="0.2">
      <c r="A16" t="s">
        <v>3244</v>
      </c>
      <c r="B16" t="s">
        <v>3338</v>
      </c>
      <c r="C16" t="s">
        <v>3371</v>
      </c>
      <c r="D16" s="430">
        <f>SUMIF('APONTAMENTO CREDENCIAMENTO'!$D$5:$D$4054,$A16,'APONTAMENTO CREDENCIAMENTO'!$FE$5:$FE$4054)</f>
        <v>14932.699999999999</v>
      </c>
      <c r="E16" s="431">
        <f t="shared" si="1"/>
        <v>328.51940000000002</v>
      </c>
      <c r="F16" s="431">
        <f>$D16*'VALORES TABELA'!$B$45*'VALORES TABELA'!$B$46</f>
        <v>74.663499999999999</v>
      </c>
      <c r="G16" s="431">
        <f t="shared" si="2"/>
        <v>8959.619999999999</v>
      </c>
      <c r="H16" s="431">
        <f>_xlfn.LET(_xlpm.base,G16,_xlpm.bruto,E16+G16,_xlpm.ir_normal,IF(_xlpm.base&lt;='VALORES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1555.16</v>
      </c>
      <c r="I16" s="431">
        <f>IF($C16=$C15,($D16+$D15)*'VALORES TABELA'!$B$50-$E15,$D16*'VALORES TABELA'!$B$50)</f>
        <v>8959.619999999999</v>
      </c>
      <c r="J16" s="431">
        <f>IF(($G16-E16)&lt;='VALORES TABELA'!$A$56,0,IF(($G16-$E16)&lt;='VALORES TABELA'!$A$57,($G16-$E16)*'VALORES TABELA'!$B$57-'VALORES TABELA'!$C$57,IF(($G16-$E16)&lt;='VALORES TABELA'!$A$58,($G16-$E16)*'VALORES TABELA'!$B$58-'VALORES TABELA'!$C$58,IF(($G16-$E16)&lt;='VALORES TABELA'!$A$59,($G16-$E16)*'VALORES TABELA'!$B$59-'VALORES TABELA'!$C$59,($G16-$E16)*'VALORES TABELA'!$B$60-'VALORES TABELA'!$C$60))))</f>
        <v>1464.8226650000001</v>
      </c>
      <c r="K16" s="431">
        <f>IF(($I16-$E16)&lt;='VALORES TABELA'!$A$56,0,IF(($I16-$E16)&lt;='VALORES TABELA'!$A$57,($I16-$E16)*'VALORES TABELA'!$B$57-'VALORES TABELA'!$C$57,IF(($I16-$E16)&lt;='VALORES TABELA'!$A$58,($I16-$E16)*'VALORES TABELA'!$B$58-'VALORES TABELA'!$C$58,IF(($I16-$E16)&lt;='VALORES TABELA'!$A$59,($I16-$E16)*'VALORES TABELA'!$B$59-'VALORES TABELA'!$C$59,($I16-$E16)*'VALORES TABELA'!$B$60-'VALORES TABELA'!$C$60))))-J15</f>
        <v>-817.63880000000017</v>
      </c>
    </row>
    <row r="17" spans="1:11" ht="20.25" customHeight="1" x14ac:dyDescent="0.2">
      <c r="A17" t="s">
        <v>3248</v>
      </c>
      <c r="B17" t="s">
        <v>3339</v>
      </c>
      <c r="C17" t="s">
        <v>3372</v>
      </c>
      <c r="D17" s="430">
        <f>SUMIF('APONTAMENTO CREDENCIAMENTO'!$D$5:$D$4054,$A17,'APONTAMENTO CREDENCIAMENTO'!$FE$5:$FE$4054)</f>
        <v>17941.930000000004</v>
      </c>
      <c r="E17" s="431">
        <f t="shared" si="1"/>
        <v>394.72246000000013</v>
      </c>
      <c r="F17" s="431">
        <f>$D17*'VALORES TABELA'!$B$45*'VALORES TABELA'!$B$46</f>
        <v>89.709650000000025</v>
      </c>
      <c r="G17" s="431">
        <f t="shared" si="2"/>
        <v>10765.158000000001</v>
      </c>
      <c r="H17" s="431">
        <f>_xlfn.LET(_xlpm.base,G17,_xlpm.bruto,E17+G17,_xlpm.ir_normal,IF(_xlpm.base&lt;='VALORES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2051.6799999999998</v>
      </c>
      <c r="I17" s="431">
        <f>IF($C17=$C16,($D17+$D16)*'VALORES TABELA'!$B$50-$E16,$D17*'VALORES TABELA'!$B$50)</f>
        <v>10765.158000000001</v>
      </c>
      <c r="J17" s="431">
        <f>IF(($G17-E17)&lt;='VALORES TABELA'!$A$56,0,IF(($G17-$E17)&lt;='VALORES TABELA'!$A$57,($G17-$E17)*'VALORES TABELA'!$B$57-'VALORES TABELA'!$C$57,IF(($G17-$E17)&lt;='VALORES TABELA'!$A$58,($G17-$E17)*'VALORES TABELA'!$B$58-'VALORES TABELA'!$C$58,IF(($G17-$E17)&lt;='VALORES TABELA'!$A$59,($G17-$E17)*'VALORES TABELA'!$B$59-'VALORES TABELA'!$C$59,($G17-$E17)*'VALORES TABELA'!$B$60-'VALORES TABELA'!$C$60))))</f>
        <v>1943.1397735000005</v>
      </c>
      <c r="K17" s="431">
        <f>IF(($I17-$E17)&lt;='VALORES TABELA'!$A$56,0,IF(($I17-$E17)&lt;='VALORES TABELA'!$A$57,($I17-$E17)*'VALORES TABELA'!$B$57-'VALORES TABELA'!$C$57,IF(($I17-$E17)&lt;='VALORES TABELA'!$A$58,($I17-$E17)*'VALORES TABELA'!$B$58-'VALORES TABELA'!$C$58,IF(($I17-$E17)&lt;='VALORES TABELA'!$A$59,($I17-$E17)*'VALORES TABELA'!$B$59-'VALORES TABELA'!$C$59,($I17-$E17)*'VALORES TABELA'!$B$60-'VALORES TABELA'!$C$60))))-J16</f>
        <v>478.31710850000036</v>
      </c>
    </row>
    <row r="18" spans="1:11" ht="20.25" customHeight="1" x14ac:dyDescent="0.2">
      <c r="A18" t="s">
        <v>3252</v>
      </c>
      <c r="B18" t="s">
        <v>3340</v>
      </c>
      <c r="C18" t="s">
        <v>3373</v>
      </c>
      <c r="D18" s="430">
        <f>SUMIF('APONTAMENTO CREDENCIAMENTO'!$D$5:$D$4054,$A18,'APONTAMENTO CREDENCIAMENTO'!$FE$5:$FE$4054)</f>
        <v>13995.306999999999</v>
      </c>
      <c r="E18" s="431">
        <f t="shared" si="1"/>
        <v>307.89675399999999</v>
      </c>
      <c r="F18" s="431">
        <f>$D18*'VALORES TABELA'!$B$45*'VALORES TABELA'!$B$46</f>
        <v>69.976534999999998</v>
      </c>
      <c r="G18" s="431">
        <f t="shared" si="2"/>
        <v>8397.1841999999997</v>
      </c>
      <c r="H18" s="431">
        <f>_xlfn.LET(_xlpm.base,G18,_xlpm.bruto,E18+G18,_xlpm.ir_normal,IF(_xlpm.base&lt;='VALORES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1400.49</v>
      </c>
      <c r="I18" s="431">
        <f>IF($C18=$C17,($D18+$D17)*'VALORES TABELA'!$B$50-$E17,$D18*'VALORES TABELA'!$B$50)</f>
        <v>8397.1841999999997</v>
      </c>
      <c r="J18" s="431">
        <f>IF(($G18-E18)&lt;='VALORES TABELA'!$A$56,0,IF(($G18-$E18)&lt;='VALORES TABELA'!$A$57,($G18-$E18)*'VALORES TABELA'!$B$57-'VALORES TABELA'!$C$57,IF(($G18-$E18)&lt;='VALORES TABELA'!$A$58,($G18-$E18)*'VALORES TABELA'!$B$58-'VALORES TABELA'!$C$58,IF(($G18-$E18)&lt;='VALORES TABELA'!$A$59,($G18-$E18)*'VALORES TABELA'!$B$59-'VALORES TABELA'!$C$59,($G18-$E18)*'VALORES TABELA'!$B$60-'VALORES TABELA'!$C$60))))</f>
        <v>1315.82404765</v>
      </c>
      <c r="K18" s="431">
        <f>IF(($I18-$E18)&lt;='VALORES TABELA'!$A$56,0,IF(($I18-$E18)&lt;='VALORES TABELA'!$A$57,($I18-$E18)*'VALORES TABELA'!$B$57-'VALORES TABELA'!$C$57,IF(($I18-$E18)&lt;='VALORES TABELA'!$A$58,($I18-$E18)*'VALORES TABELA'!$B$58-'VALORES TABELA'!$C$58,IF(($I18-$E18)&lt;='VALORES TABELA'!$A$59,($I18-$E18)*'VALORES TABELA'!$B$59-'VALORES TABELA'!$C$59,($I18-$E18)*'VALORES TABELA'!$B$60-'VALORES TABELA'!$C$60))))-J17</f>
        <v>-627.31572585000049</v>
      </c>
    </row>
    <row r="19" spans="1:11" ht="20.25" customHeight="1" x14ac:dyDescent="0.2">
      <c r="A19" t="s">
        <v>3256</v>
      </c>
      <c r="B19" t="s">
        <v>3341</v>
      </c>
      <c r="C19" t="s">
        <v>3374</v>
      </c>
      <c r="D19" s="430">
        <f>SUMIF('APONTAMENTO CREDENCIAMENTO'!$D$5:$D$4054,$A19,'APONTAMENTO CREDENCIAMENTO'!$FE$5:$FE$4054)</f>
        <v>19152.148000000001</v>
      </c>
      <c r="E19" s="431">
        <f t="shared" si="1"/>
        <v>421.34725600000007</v>
      </c>
      <c r="F19" s="431">
        <f>$D19*'VALORES TABELA'!$B$45*'VALORES TABELA'!$B$46</f>
        <v>95.760740000000013</v>
      </c>
      <c r="G19" s="431">
        <f t="shared" si="2"/>
        <v>11491.2888</v>
      </c>
      <c r="H19" s="431">
        <f>_xlfn.LET(_xlpm.base,G19,_xlpm.bruto,E19+G19,_xlpm.ir_normal,IF(_xlpm.base&lt;='VALORES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2251.37</v>
      </c>
      <c r="I19" s="431">
        <f>IF($C19=$C18,($D19+$D18)*'VALORES TABELA'!$B$50-$E18,$D19*'VALORES TABELA'!$B$50)</f>
        <v>11491.2888</v>
      </c>
      <c r="J19" s="431">
        <f>IF(($G19-E19)&lt;='VALORES TABELA'!$A$56,0,IF(($G19-$E19)&lt;='VALORES TABELA'!$A$57,($G19-$E19)*'VALORES TABELA'!$B$57-'VALORES TABELA'!$C$57,IF(($G19-$E19)&lt;='VALORES TABELA'!$A$58,($G19-$E19)*'VALORES TABELA'!$B$58-'VALORES TABELA'!$C$58,IF(($G19-$E19)&lt;='VALORES TABELA'!$A$59,($G19-$E19)*'VALORES TABELA'!$B$59-'VALORES TABELA'!$C$59,($G19-$E19)*'VALORES TABELA'!$B$60-'VALORES TABELA'!$C$60))))</f>
        <v>2135.5039246000001</v>
      </c>
      <c r="K19" s="431">
        <f>IF(($I19-$E19)&lt;='VALORES TABELA'!$A$56,0,IF(($I19-$E19)&lt;='VALORES TABELA'!$A$57,($I19-$E19)*'VALORES TABELA'!$B$57-'VALORES TABELA'!$C$57,IF(($I19-$E19)&lt;='VALORES TABELA'!$A$58,($I19-$E19)*'VALORES TABELA'!$B$58-'VALORES TABELA'!$C$58,IF(($I19-$E19)&lt;='VALORES TABELA'!$A$59,($I19-$E19)*'VALORES TABELA'!$B$59-'VALORES TABELA'!$C$59,($I19-$E19)*'VALORES TABELA'!$B$60-'VALORES TABELA'!$C$60))))-J18</f>
        <v>819.67987695000011</v>
      </c>
    </row>
    <row r="20" spans="1:11" ht="20.25" customHeight="1" x14ac:dyDescent="0.2">
      <c r="A20" t="s">
        <v>3260</v>
      </c>
      <c r="B20" t="s">
        <v>3342</v>
      </c>
      <c r="C20" t="s">
        <v>3375</v>
      </c>
      <c r="D20" s="430">
        <f>SUMIF('APONTAMENTO CREDENCIAMENTO'!$D$5:$D$4054,$A20,'APONTAMENTO CREDENCIAMENTO'!$FE$5:$FE$4054)</f>
        <v>19948.29</v>
      </c>
      <c r="E20" s="431">
        <f t="shared" si="1"/>
        <v>438.86238000000003</v>
      </c>
      <c r="F20" s="431">
        <f>$D20*'VALORES TABELA'!$B$45*'VALORES TABELA'!$B$46</f>
        <v>99.741450000000015</v>
      </c>
      <c r="G20" s="431">
        <f t="shared" si="2"/>
        <v>11968.974</v>
      </c>
      <c r="H20" s="431">
        <f>_xlfn.LET(_xlpm.base,G20,_xlpm.bruto,E20+G20,_xlpm.ir_normal,IF(_xlpm.base&lt;='VALORES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2382.73</v>
      </c>
      <c r="I20" s="431">
        <f>IF($C20=$C19,($D20+$D19)*'VALORES TABELA'!$B$50-$E19,$D20*'VALORES TABELA'!$B$50)</f>
        <v>11968.974</v>
      </c>
      <c r="J20" s="431">
        <f>IF(($G20-E20)&lt;='VALORES TABELA'!$A$56,0,IF(($G20-$E20)&lt;='VALORES TABELA'!$A$57,($G20-$E20)*'VALORES TABELA'!$B$57-'VALORES TABELA'!$C$57,IF(($G20-$E20)&lt;='VALORES TABELA'!$A$58,($G20-$E20)*'VALORES TABELA'!$B$58-'VALORES TABELA'!$C$58,IF(($G20-$E20)&lt;='VALORES TABELA'!$A$59,($G20-$E20)*'VALORES TABELA'!$B$59-'VALORES TABELA'!$C$59,($G20-$E20)*'VALORES TABELA'!$B$60-'VALORES TABELA'!$C$60))))</f>
        <v>2262.0506955000001</v>
      </c>
      <c r="K20" s="431">
        <f>IF(($I20-$E20)&lt;='VALORES TABELA'!$A$56,0,IF(($I20-$E20)&lt;='VALORES TABELA'!$A$57,($I20-$E20)*'VALORES TABELA'!$B$57-'VALORES TABELA'!$C$57,IF(($I20-$E20)&lt;='VALORES TABELA'!$A$58,($I20-$E20)*'VALORES TABELA'!$B$58-'VALORES TABELA'!$C$58,IF(($I20-$E20)&lt;='VALORES TABELA'!$A$59,($I20-$E20)*'VALORES TABELA'!$B$59-'VALORES TABELA'!$C$59,($I20-$E20)*'VALORES TABELA'!$B$60-'VALORES TABELA'!$C$60))))-J19</f>
        <v>126.54677089999996</v>
      </c>
    </row>
    <row r="21" spans="1:11" ht="20.25" customHeight="1" x14ac:dyDescent="0.2">
      <c r="A21" t="s">
        <v>3264</v>
      </c>
      <c r="B21" t="s">
        <v>3343</v>
      </c>
      <c r="C21" t="s">
        <v>3376</v>
      </c>
      <c r="D21" s="430">
        <f>SUMIF('APONTAMENTO CREDENCIAMENTO'!$D$5:$D$4054,$A21,'APONTAMENTO CREDENCIAMENTO'!$FE$5:$FE$4054)</f>
        <v>26157.08</v>
      </c>
      <c r="E21" s="431">
        <f t="shared" si="1"/>
        <v>575.45576000000017</v>
      </c>
      <c r="F21" s="431">
        <f>$D21*'VALORES TABELA'!$B$45*'VALORES TABELA'!$B$46</f>
        <v>130.78540000000004</v>
      </c>
      <c r="G21" s="431">
        <f t="shared" si="2"/>
        <v>15694.248</v>
      </c>
      <c r="H21" s="431">
        <f>_xlfn.LET(_xlpm.base,G21,_xlpm.bruto,E21+G21,_xlpm.ir_normal,IF(_xlpm.base&lt;='VALORES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3407.18</v>
      </c>
      <c r="I21" s="431">
        <f>IF($C21=$C20,($D21+$D20)*'VALORES TABELA'!$B$50-$E20,$D21*'VALORES TABELA'!$B$50)</f>
        <v>15694.248</v>
      </c>
      <c r="J21" s="431">
        <f>IF(($G21-E21)&lt;='VALORES TABELA'!$A$56,0,IF(($G21-$E21)&lt;='VALORES TABELA'!$A$57,($G21-$E21)*'VALORES TABELA'!$B$57-'VALORES TABELA'!$C$57,IF(($G21-$E21)&lt;='VALORES TABELA'!$A$58,($G21-$E21)*'VALORES TABELA'!$B$58-'VALORES TABELA'!$C$58,IF(($G21-$E21)&lt;='VALORES TABELA'!$A$59,($G21-$E21)*'VALORES TABELA'!$B$59-'VALORES TABELA'!$C$59,($G21-$E21)*'VALORES TABELA'!$B$60-'VALORES TABELA'!$C$60))))</f>
        <v>3248.9378659999998</v>
      </c>
      <c r="K21" s="431">
        <f>IF(($I21-$E21)&lt;='VALORES TABELA'!$A$56,0,IF(($I21-$E21)&lt;='VALORES TABELA'!$A$57,($I21-$E21)*'VALORES TABELA'!$B$57-'VALORES TABELA'!$C$57,IF(($I21-$E21)&lt;='VALORES TABELA'!$A$58,($I21-$E21)*'VALORES TABELA'!$B$58-'VALORES TABELA'!$C$58,IF(($I21-$E21)&lt;='VALORES TABELA'!$A$59,($I21-$E21)*'VALORES TABELA'!$B$59-'VALORES TABELA'!$C$59,($I21-$E21)*'VALORES TABELA'!$B$60-'VALORES TABELA'!$C$60))))-J20</f>
        <v>986.88717049999968</v>
      </c>
    </row>
    <row r="22" spans="1:11" ht="20.25" customHeight="1" x14ac:dyDescent="0.2">
      <c r="A22" t="s">
        <v>3268</v>
      </c>
      <c r="B22" t="s">
        <v>3344</v>
      </c>
      <c r="C22" t="s">
        <v>3377</v>
      </c>
      <c r="D22" s="430">
        <f>SUMIF('APONTAMENTO CREDENCIAMENTO'!$D$5:$D$4054,$A22,'APONTAMENTO CREDENCIAMENTO'!$FE$5:$FE$4054)</f>
        <v>12051.075000000001</v>
      </c>
      <c r="E22" s="431">
        <f t="shared" si="1"/>
        <v>265.12365</v>
      </c>
      <c r="F22" s="431">
        <f>$D22*'VALORES TABELA'!$B$45*'VALORES TABELA'!$B$46</f>
        <v>60.255375000000008</v>
      </c>
      <c r="G22" s="431">
        <f t="shared" si="2"/>
        <v>7230.6450000000004</v>
      </c>
      <c r="H22" s="431">
        <f>_xlfn.LET(_xlpm.base,G22,_xlpm.bruto,E22+G22,_xlpm.ir_normal,IF(_xlpm.base&lt;='VALORES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1079.69</v>
      </c>
      <c r="I22" s="431">
        <f>IF($C22=$C21,($D22+$D21)*'VALORES TABELA'!$B$50-$E21,$D22*'VALORES TABELA'!$B$50)</f>
        <v>7230.6450000000004</v>
      </c>
      <c r="J22" s="431">
        <f>IF(($G22-E22)&lt;='VALORES TABELA'!$A$56,0,IF(($G22-$E22)&lt;='VALORES TABELA'!$A$57,($G22-$E22)*'VALORES TABELA'!$B$57-'VALORES TABELA'!$C$57,IF(($G22-$E22)&lt;='VALORES TABELA'!$A$58,($G22-$E22)*'VALORES TABELA'!$B$58-'VALORES TABELA'!$C$58,IF(($G22-$E22)&lt;='VALORES TABELA'!$A$59,($G22-$E22)*'VALORES TABELA'!$B$59-'VALORES TABELA'!$C$59,($G22-$E22)*'VALORES TABELA'!$B$60-'VALORES TABELA'!$C$60))))</f>
        <v>1006.7883712500004</v>
      </c>
      <c r="K22" s="431">
        <f>IF(($I22-$E22)&lt;='VALORES TABELA'!$A$56,0,IF(($I22-$E22)&lt;='VALORES TABELA'!$A$57,($I22-$E22)*'VALORES TABELA'!$B$57-'VALORES TABELA'!$C$57,IF(($I22-$E22)&lt;='VALORES TABELA'!$A$58,($I22-$E22)*'VALORES TABELA'!$B$58-'VALORES TABELA'!$C$58,IF(($I22-$E22)&lt;='VALORES TABELA'!$A$59,($I22-$E22)*'VALORES TABELA'!$B$59-'VALORES TABELA'!$C$59,($I22-$E22)*'VALORES TABELA'!$B$60-'VALORES TABELA'!$C$60))))-J21</f>
        <v>-2242.1494947499996</v>
      </c>
    </row>
    <row r="23" spans="1:11" ht="20.25" customHeight="1" x14ac:dyDescent="0.2">
      <c r="A23" t="s">
        <v>3272</v>
      </c>
      <c r="B23" t="s">
        <v>3345</v>
      </c>
      <c r="C23" t="s">
        <v>3378</v>
      </c>
      <c r="D23" s="430">
        <f>SUMIF('APONTAMENTO CREDENCIAMENTO'!$D$5:$D$4054,$A23,'APONTAMENTO CREDENCIAMENTO'!$FE$5:$FE$4054)</f>
        <v>16188.48</v>
      </c>
      <c r="E23" s="431">
        <f t="shared" si="1"/>
        <v>356.14655999999997</v>
      </c>
      <c r="F23" s="431">
        <f>$D23*'VALORES TABELA'!$B$45*'VALORES TABELA'!$B$46</f>
        <v>80.942400000000006</v>
      </c>
      <c r="G23" s="431">
        <f t="shared" si="2"/>
        <v>9713.0879999999997</v>
      </c>
      <c r="H23" s="431">
        <f>_xlfn.LET(_xlpm.base,G23,_xlpm.bruto,E23+G23,_xlpm.ir_normal,IF(_xlpm.base&lt;='VALORES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1762.36</v>
      </c>
      <c r="I23" s="431">
        <f>IF($C23=$C22,($D23+$D22)*'VALORES TABELA'!$B$50-$E22,$D23*'VALORES TABELA'!$B$50)</f>
        <v>9713.0879999999997</v>
      </c>
      <c r="J23" s="431">
        <f>IF(($G23-E23)&lt;='VALORES TABELA'!$A$56,0,IF(($G23-$E23)&lt;='VALORES TABELA'!$A$57,($G23-$E23)*'VALORES TABELA'!$B$57-'VALORES TABELA'!$C$57,IF(($G23-$E23)&lt;='VALORES TABELA'!$A$58,($G23-$E23)*'VALORES TABELA'!$B$58-'VALORES TABELA'!$C$58,IF(($G23-$E23)&lt;='VALORES TABELA'!$A$59,($G23-$E23)*'VALORES TABELA'!$B$59-'VALORES TABELA'!$C$59,($G23-$E23)*'VALORES TABELA'!$B$60-'VALORES TABELA'!$C$60))))</f>
        <v>1664.4288960000003</v>
      </c>
      <c r="K23" s="431">
        <f>IF(($I23-$E23)&lt;='VALORES TABELA'!$A$56,0,IF(($I23-$E23)&lt;='VALORES TABELA'!$A$57,($I23-$E23)*'VALORES TABELA'!$B$57-'VALORES TABELA'!$C$57,IF(($I23-$E23)&lt;='VALORES TABELA'!$A$58,($I23-$E23)*'VALORES TABELA'!$B$58-'VALORES TABELA'!$C$58,IF(($I23-$E23)&lt;='VALORES TABELA'!$A$59,($I23-$E23)*'VALORES TABELA'!$B$59-'VALORES TABELA'!$C$59,($I23-$E23)*'VALORES TABELA'!$B$60-'VALORES TABELA'!$C$60))))-J22</f>
        <v>657.64052474999994</v>
      </c>
    </row>
    <row r="24" spans="1:11" ht="20.25" customHeight="1" x14ac:dyDescent="0.2">
      <c r="A24" t="s">
        <v>3276</v>
      </c>
      <c r="B24" t="s">
        <v>3346</v>
      </c>
      <c r="C24" t="s">
        <v>3379</v>
      </c>
      <c r="D24" s="430">
        <f>SUMIF('APONTAMENTO CREDENCIAMENTO'!$D$5:$D$4054,$A24,'APONTAMENTO CREDENCIAMENTO'!$FE$5:$FE$4054)</f>
        <v>12390.33</v>
      </c>
      <c r="E24" s="431">
        <f t="shared" si="1"/>
        <v>272.58726000000001</v>
      </c>
      <c r="F24" s="431">
        <f>$D24*'VALORES TABELA'!$B$45*'VALORES TABELA'!$B$46</f>
        <v>61.951650000000008</v>
      </c>
      <c r="G24" s="431">
        <f t="shared" si="2"/>
        <v>7434.1979999999994</v>
      </c>
      <c r="H24" s="431">
        <f>_xlfn.LET(_xlpm.base,G24,_xlpm.bruto,E24+G24,_xlpm.ir_normal,IF(_xlpm.base&lt;='VALORES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1135.67</v>
      </c>
      <c r="I24" s="431">
        <f>IF($C24=$C23,($D24+$D23)*'VALORES TABELA'!$B$50-$E23,$D24*'VALORES TABELA'!$B$50)</f>
        <v>7434.1979999999994</v>
      </c>
      <c r="J24" s="431">
        <f>IF(($G24-E24)&lt;='VALORES TABELA'!$A$56,0,IF(($G24-$E24)&lt;='VALORES TABELA'!$A$57,($G24-$E24)*'VALORES TABELA'!$B$57-'VALORES TABELA'!$C$57,IF(($G24-$E24)&lt;='VALORES TABELA'!$A$58,($G24-$E24)*'VALORES TABELA'!$B$58-'VALORES TABELA'!$C$58,IF(($G24-$E24)&lt;='VALORES TABELA'!$A$59,($G24-$E24)*'VALORES TABELA'!$B$59-'VALORES TABELA'!$C$59,($G24-$E24)*'VALORES TABELA'!$B$60-'VALORES TABELA'!$C$60))))</f>
        <v>1060.7129534999999</v>
      </c>
      <c r="K24" s="431">
        <f>IF(($I24-$E24)&lt;='VALORES TABELA'!$A$56,0,IF(($I24-$E24)&lt;='VALORES TABELA'!$A$57,($I24-$E24)*'VALORES TABELA'!$B$57-'VALORES TABELA'!$C$57,IF(($I24-$E24)&lt;='VALORES TABELA'!$A$58,($I24-$E24)*'VALORES TABELA'!$B$58-'VALORES TABELA'!$C$58,IF(($I24-$E24)&lt;='VALORES TABELA'!$A$59,($I24-$E24)*'VALORES TABELA'!$B$59-'VALORES TABELA'!$C$59,($I24-$E24)*'VALORES TABELA'!$B$60-'VALORES TABELA'!$C$60))))-J23</f>
        <v>-603.71594250000044</v>
      </c>
    </row>
    <row r="25" spans="1:11" ht="20.25" customHeight="1" x14ac:dyDescent="0.2">
      <c r="A25" t="s">
        <v>3280</v>
      </c>
      <c r="B25" t="s">
        <v>3347</v>
      </c>
      <c r="C25" t="s">
        <v>3380</v>
      </c>
      <c r="D25" s="430">
        <f>SUMIF('APONTAMENTO CREDENCIAMENTO'!$D$5:$D$4054,$A25,'APONTAMENTO CREDENCIAMENTO'!$FE$5:$FE$4054)</f>
        <v>11447.548000000001</v>
      </c>
      <c r="E25" s="431">
        <f t="shared" si="1"/>
        <v>251.84605600000003</v>
      </c>
      <c r="F25" s="431">
        <f>$D25*'VALORES TABELA'!$B$45*'VALORES TABELA'!$B$46</f>
        <v>57.237740000000009</v>
      </c>
      <c r="G25" s="431">
        <f t="shared" si="2"/>
        <v>6868.5288</v>
      </c>
      <c r="H25" s="431">
        <f>_xlfn.LET(_xlpm.base,G25,_xlpm.bruto,E25+G25,_xlpm.ir_normal,IF(_xlpm.base&lt;='VALORES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949.53</v>
      </c>
      <c r="I25" s="431">
        <f>IF($C25=$C24,($D25+$D24)*'VALORES TABELA'!$B$50-$E24,$D25*'VALORES TABELA'!$B$50)</f>
        <v>6868.5288</v>
      </c>
      <c r="J25" s="431">
        <f>IF(($G25-E25)&lt;='VALORES TABELA'!$A$56,0,IF(($G25-$E25)&lt;='VALORES TABELA'!$A$57,($G25-$E25)*'VALORES TABELA'!$B$57-'VALORES TABELA'!$C$57,IF(($G25-$E25)&lt;='VALORES TABELA'!$A$58,($G25-$E25)*'VALORES TABELA'!$B$58-'VALORES TABELA'!$C$58,IF(($G25-$E25)&lt;='VALORES TABELA'!$A$59,($G25-$E25)*'VALORES TABELA'!$B$59-'VALORES TABELA'!$C$59,($G25-$E25)*'VALORES TABELA'!$B$60-'VALORES TABELA'!$C$60))))</f>
        <v>910.85775460000013</v>
      </c>
      <c r="K25" s="431">
        <f>IF(($I25-$E25)&lt;='VALORES TABELA'!$A$56,0,IF(($I25-$E25)&lt;='VALORES TABELA'!$A$57,($I25-$E25)*'VALORES TABELA'!$B$57-'VALORES TABELA'!$C$57,IF(($I25-$E25)&lt;='VALORES TABELA'!$A$58,($I25-$E25)*'VALORES TABELA'!$B$58-'VALORES TABELA'!$C$58,IF(($I25-$E25)&lt;='VALORES TABELA'!$A$59,($I25-$E25)*'VALORES TABELA'!$B$59-'VALORES TABELA'!$C$59,($I25-$E25)*'VALORES TABELA'!$B$60-'VALORES TABELA'!$C$60))))-J24</f>
        <v>-149.85519889999978</v>
      </c>
    </row>
    <row r="26" spans="1:11" ht="20.25" customHeight="1" x14ac:dyDescent="0.2">
      <c r="A26" t="s">
        <v>3284</v>
      </c>
      <c r="B26" t="s">
        <v>3348</v>
      </c>
      <c r="C26" t="s">
        <v>3381</v>
      </c>
      <c r="D26" s="430">
        <f>SUMIF('APONTAMENTO CREDENCIAMENTO'!$D$5:$D$4054,$A26,'APONTAMENTO CREDENCIAMENTO'!$FE$5:$FE$4054)</f>
        <v>12465.262000000001</v>
      </c>
      <c r="E26" s="431">
        <f t="shared" si="1"/>
        <v>274.23576400000007</v>
      </c>
      <c r="F26" s="431">
        <f>$D26*'VALORES TABELA'!$B$45*'VALORES TABELA'!$B$46</f>
        <v>62.326310000000014</v>
      </c>
      <c r="G26" s="431">
        <f t="shared" si="2"/>
        <v>7479.1571999999996</v>
      </c>
      <c r="H26" s="431">
        <f>_xlfn.LET(_xlpm.base,G26,_xlpm.bruto,E26+G26,_xlpm.ir_normal,IF(_xlpm.base&lt;='VALORES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1148.03</v>
      </c>
      <c r="I26" s="431">
        <f>IF($C26=$C25,($D26+$D25)*'VALORES TABELA'!$B$50-$E25,$D26*'VALORES TABELA'!$B$50)</f>
        <v>7479.1571999999996</v>
      </c>
      <c r="J26" s="431">
        <f>IF(($G26-E26)&lt;='VALORES TABELA'!$A$56,0,IF(($G26-$E26)&lt;='VALORES TABELA'!$A$57,($G26-$E26)*'VALORES TABELA'!$B$57-'VALORES TABELA'!$C$57,IF(($G26-$E26)&lt;='VALORES TABELA'!$A$58,($G26-$E26)*'VALORES TABELA'!$B$58-'VALORES TABELA'!$C$58,IF(($G26-$E26)&lt;='VALORES TABELA'!$A$59,($G26-$E26)*'VALORES TABELA'!$B$59-'VALORES TABELA'!$C$59,($G26-$E26)*'VALORES TABELA'!$B$60-'VALORES TABELA'!$C$60))))</f>
        <v>1072.6233949</v>
      </c>
      <c r="K26" s="431">
        <f>IF(($I26-$E26)&lt;='VALORES TABELA'!$A$56,0,IF(($I26-$E26)&lt;='VALORES TABELA'!$A$57,($I26-$E26)*'VALORES TABELA'!$B$57-'VALORES TABELA'!$C$57,IF(($I26-$E26)&lt;='VALORES TABELA'!$A$58,($I26-$E26)*'VALORES TABELA'!$B$58-'VALORES TABELA'!$C$58,IF(($I26-$E26)&lt;='VALORES TABELA'!$A$59,($I26-$E26)*'VALORES TABELA'!$B$59-'VALORES TABELA'!$C$59,($I26-$E26)*'VALORES TABELA'!$B$60-'VALORES TABELA'!$C$60))))-J25</f>
        <v>161.76564029999986</v>
      </c>
    </row>
    <row r="27" spans="1:11" ht="20.25" customHeight="1" x14ac:dyDescent="0.2">
      <c r="A27" t="s">
        <v>3288</v>
      </c>
      <c r="B27" t="s">
        <v>3349</v>
      </c>
      <c r="C27" t="s">
        <v>3382</v>
      </c>
      <c r="D27" s="430">
        <f>SUMIF('APONTAMENTO CREDENCIAMENTO'!$D$5:$D$4054,$A27,'APONTAMENTO CREDENCIAMENTO'!$FE$5:$FE$4054)</f>
        <v>15844.411</v>
      </c>
      <c r="E27" s="431">
        <f t="shared" si="1"/>
        <v>348.57704200000001</v>
      </c>
      <c r="F27" s="431">
        <f>$D27*'VALORES TABELA'!$B$45*'VALORES TABELA'!$B$46</f>
        <v>79.222055000000012</v>
      </c>
      <c r="G27" s="431">
        <f t="shared" si="2"/>
        <v>9506.6466</v>
      </c>
      <c r="H27" s="431">
        <f>_xlfn.LET(_xlpm.base,G27,_xlpm.bruto,E27+G27,_xlpm.ir_normal,IF(_xlpm.base&lt;='VALORES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1705.59</v>
      </c>
      <c r="I27" s="431">
        <f>IF($C27=$C26,($D27+$D26)*'VALORES TABELA'!$B$50-$E26,$D27*'VALORES TABELA'!$B$50)</f>
        <v>9506.6466</v>
      </c>
      <c r="J27" s="431">
        <f>IF(($G27-E27)&lt;='VALORES TABELA'!$A$56,0,IF(($G27-$E27)&lt;='VALORES TABELA'!$A$57,($G27-$E27)*'VALORES TABELA'!$B$57-'VALORES TABELA'!$C$57,IF(($G27-$E27)&lt;='VALORES TABELA'!$A$58,($G27-$E27)*'VALORES TABELA'!$B$58-'VALORES TABELA'!$C$58,IF(($G27-$E27)&lt;='VALORES TABELA'!$A$59,($G27-$E27)*'VALORES TABELA'!$B$59-'VALORES TABELA'!$C$59,($G27-$E27)*'VALORES TABELA'!$B$60-'VALORES TABELA'!$C$60))))</f>
        <v>1609.73912845</v>
      </c>
      <c r="K27" s="431">
        <f>IF(($I27-$E27)&lt;='VALORES TABELA'!$A$56,0,IF(($I27-$E27)&lt;='VALORES TABELA'!$A$57,($I27-$E27)*'VALORES TABELA'!$B$57-'VALORES TABELA'!$C$57,IF(($I27-$E27)&lt;='VALORES TABELA'!$A$58,($I27-$E27)*'VALORES TABELA'!$B$58-'VALORES TABELA'!$C$58,IF(($I27-$E27)&lt;='VALORES TABELA'!$A$59,($I27-$E27)*'VALORES TABELA'!$B$59-'VALORES TABELA'!$C$59,($I27-$E27)*'VALORES TABELA'!$B$60-'VALORES TABELA'!$C$60))))-J26</f>
        <v>537.11573354999996</v>
      </c>
    </row>
    <row r="28" spans="1:11" ht="20.25" customHeight="1" x14ac:dyDescent="0.2">
      <c r="A28" t="s">
        <v>3292</v>
      </c>
      <c r="B28" t="s">
        <v>3350</v>
      </c>
      <c r="C28" t="s">
        <v>3383</v>
      </c>
      <c r="D28" s="430">
        <f>SUMIF('APONTAMENTO CREDENCIAMENTO'!$D$5:$D$4054,$A28,'APONTAMENTO CREDENCIAMENTO'!$FE$5:$FE$4054)</f>
        <v>27595.494000000002</v>
      </c>
      <c r="E28" s="431">
        <f t="shared" si="1"/>
        <v>607.1008680000001</v>
      </c>
      <c r="F28" s="431">
        <f>$D28*'VALORES TABELA'!$B$45*'VALORES TABELA'!$B$46</f>
        <v>137.97747000000001</v>
      </c>
      <c r="G28" s="431">
        <f t="shared" si="2"/>
        <v>16557.296399999999</v>
      </c>
      <c r="H28" s="431">
        <f>_xlfn.LET(_xlpm.base,G28,_xlpm.bruto,E28+G28,_xlpm.ir_normal,IF(_xlpm.base&lt;='VALORES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3644.52</v>
      </c>
      <c r="I28" s="431">
        <f>IF($C28=$C27,($D28+$D27)*'VALORES TABELA'!$B$50-$E27,$D28*'VALORES TABELA'!$B$50)</f>
        <v>16557.296399999999</v>
      </c>
      <c r="J28" s="431">
        <f>IF(($G28-E28)&lt;='VALORES TABELA'!$A$56,0,IF(($G28-$E28)&lt;='VALORES TABELA'!$A$57,($G28-$E28)*'VALORES TABELA'!$B$57-'VALORES TABELA'!$C$57,IF(($G28-$E28)&lt;='VALORES TABELA'!$A$58,($G28-$E28)*'VALORES TABELA'!$B$58-'VALORES TABELA'!$C$58,IF(($G28-$E28)&lt;='VALORES TABELA'!$A$59,($G28-$E28)*'VALORES TABELA'!$B$59-'VALORES TABELA'!$C$59,($G28-$E28)*'VALORES TABELA'!$B$60-'VALORES TABELA'!$C$60))))</f>
        <v>3477.5737713000003</v>
      </c>
      <c r="K28" s="431">
        <f>IF(($I28-$E28)&lt;='VALORES TABELA'!$A$56,0,IF(($I28-$E28)&lt;='VALORES TABELA'!$A$57,($I28-$E28)*'VALORES TABELA'!$B$57-'VALORES TABELA'!$C$57,IF(($I28-$E28)&lt;='VALORES TABELA'!$A$58,($I28-$E28)*'VALORES TABELA'!$B$58-'VALORES TABELA'!$C$58,IF(($I28-$E28)&lt;='VALORES TABELA'!$A$59,($I28-$E28)*'VALORES TABELA'!$B$59-'VALORES TABELA'!$C$59,($I28-$E28)*'VALORES TABELA'!$B$60-'VALORES TABELA'!$C$60))))-J27</f>
        <v>1867.8346428500004</v>
      </c>
    </row>
    <row r="29" spans="1:11" ht="20.25" customHeight="1" x14ac:dyDescent="0.2">
      <c r="A29" t="s">
        <v>3296</v>
      </c>
      <c r="B29" t="s">
        <v>3351</v>
      </c>
      <c r="C29" t="s">
        <v>3384</v>
      </c>
      <c r="D29" s="430">
        <f>SUMIF('APONTAMENTO CREDENCIAMENTO'!$D$5:$D$4054,$A29,'APONTAMENTO CREDENCIAMENTO'!$FE$5:$FE$4054)</f>
        <v>16271.298666666666</v>
      </c>
      <c r="E29" s="431">
        <f t="shared" si="1"/>
        <v>357.96857066666666</v>
      </c>
      <c r="F29" s="431">
        <f>$D29*'VALORES TABELA'!$B$45*'VALORES TABELA'!$B$46</f>
        <v>81.356493333333333</v>
      </c>
      <c r="G29" s="431">
        <f t="shared" si="2"/>
        <v>9762.779199999999</v>
      </c>
      <c r="H29" s="431">
        <f>_xlfn.LET(_xlpm.base,G29,_xlpm.bruto,E29+G29,_xlpm.ir_normal,IF(_xlpm.base&lt;='VALORES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1776.03</v>
      </c>
      <c r="I29" s="431">
        <f>IF($C29=$C28,($D29+$D28)*'VALORES TABELA'!$B$50-$E28,$D29*'VALORES TABELA'!$B$50)</f>
        <v>9762.779199999999</v>
      </c>
      <c r="J29" s="431">
        <f>IF(($G29-E29)&lt;='VALORES TABELA'!$A$56,0,IF(($G29-$E29)&lt;='VALORES TABELA'!$A$57,($G29-$E29)*'VALORES TABELA'!$B$57-'VALORES TABELA'!$C$57,IF(($G29-$E29)&lt;='VALORES TABELA'!$A$58,($G29-$E29)*'VALORES TABELA'!$B$58-'VALORES TABELA'!$C$58,IF(($G29-$E29)&lt;='VALORES TABELA'!$A$59,($G29-$E29)*'VALORES TABELA'!$B$59-'VALORES TABELA'!$C$59,($G29-$E29)*'VALORES TABELA'!$B$60-'VALORES TABELA'!$C$60))))</f>
        <v>1677.5929230666666</v>
      </c>
      <c r="K29" s="431">
        <f>IF(($I29-$E29)&lt;='VALORES TABELA'!$A$56,0,IF(($I29-$E29)&lt;='VALORES TABELA'!$A$57,($I29-$E29)*'VALORES TABELA'!$B$57-'VALORES TABELA'!$C$57,IF(($I29-$E29)&lt;='VALORES TABELA'!$A$58,($I29-$E29)*'VALORES TABELA'!$B$58-'VALORES TABELA'!$C$58,IF(($I29-$E29)&lt;='VALORES TABELA'!$A$59,($I29-$E29)*'VALORES TABELA'!$B$59-'VALORES TABELA'!$C$59,($I29-$E29)*'VALORES TABELA'!$B$60-'VALORES TABELA'!$C$60))))-J28</f>
        <v>-1799.9808482333337</v>
      </c>
    </row>
    <row r="30" spans="1:11" ht="20.25" customHeight="1" x14ac:dyDescent="0.2">
      <c r="A30" t="s">
        <v>3300</v>
      </c>
      <c r="B30" t="s">
        <v>3352</v>
      </c>
      <c r="C30" t="s">
        <v>3385</v>
      </c>
      <c r="D30" s="430">
        <f>SUMIF('APONTAMENTO CREDENCIAMENTO'!$D$5:$D$4054,$A30,'APONTAMENTO CREDENCIAMENTO'!$FE$5:$FE$4054)</f>
        <v>13579.154000000002</v>
      </c>
      <c r="E30" s="431">
        <f t="shared" si="1"/>
        <v>298.74138800000009</v>
      </c>
      <c r="F30" s="431">
        <f>$D30*'VALORES TABELA'!$B$45*'VALORES TABELA'!$B$46</f>
        <v>67.895770000000013</v>
      </c>
      <c r="G30" s="431">
        <f t="shared" si="2"/>
        <v>8147.492400000001</v>
      </c>
      <c r="H30" s="431">
        <f>_xlfn.LET(_xlpm.base,G30,_xlpm.bruto,E30+G30,_xlpm.ir_normal,IF(_xlpm.base&lt;='VALORES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1331.83</v>
      </c>
      <c r="I30" s="431">
        <f>IF($C30=$C29,($D30+$D29)*'VALORES TABELA'!$B$50-$E29,$D30*'VALORES TABELA'!$B$50)</f>
        <v>8147.492400000001</v>
      </c>
      <c r="J30" s="431">
        <f>IF(($G30-E30)&lt;='VALORES TABELA'!$A$56,0,IF(($G30-$E30)&lt;='VALORES TABELA'!$A$57,($G30-$E30)*'VALORES TABELA'!$B$57-'VALORES TABELA'!$C$57,IF(($G30-$E30)&lt;='VALORES TABELA'!$A$58,($G30-$E30)*'VALORES TABELA'!$B$58-'VALORES TABELA'!$C$58,IF(($G30-$E30)&lt;='VALORES TABELA'!$A$59,($G30-$E30)*'VALORES TABELA'!$B$59-'VALORES TABELA'!$C$59,($G30-$E30)*'VALORES TABELA'!$B$60-'VALORES TABELA'!$C$60))))</f>
        <v>1249.6765283000004</v>
      </c>
      <c r="K30" s="431">
        <f>IF(($I30-$E30)&lt;='VALORES TABELA'!$A$56,0,IF(($I30-$E30)&lt;='VALORES TABELA'!$A$57,($I30-$E30)*'VALORES TABELA'!$B$57-'VALORES TABELA'!$C$57,IF(($I30-$E30)&lt;='VALORES TABELA'!$A$58,($I30-$E30)*'VALORES TABELA'!$B$58-'VALORES TABELA'!$C$58,IF(($I30-$E30)&lt;='VALORES TABELA'!$A$59,($I30-$E30)*'VALORES TABELA'!$B$59-'VALORES TABELA'!$C$59,($I30-$E30)*'VALORES TABELA'!$B$60-'VALORES TABELA'!$C$60))))-J29</f>
        <v>-427.91639476666614</v>
      </c>
    </row>
    <row r="31" spans="1:11" ht="20.25" customHeight="1" x14ac:dyDescent="0.2">
      <c r="A31" t="s">
        <v>3304</v>
      </c>
      <c r="B31" t="s">
        <v>3353</v>
      </c>
      <c r="C31" t="s">
        <v>3386</v>
      </c>
      <c r="D31" s="430">
        <f>SUMIF('APONTAMENTO CREDENCIAMENTO'!$D$5:$D$4054,$A31,'APONTAMENTO CREDENCIAMENTO'!$FE$5:$FE$4054)</f>
        <v>15582.35</v>
      </c>
      <c r="E31" s="431">
        <f t="shared" si="1"/>
        <v>342.81170000000003</v>
      </c>
      <c r="F31" s="431">
        <f>$D31*'VALORES TABELA'!$B$45*'VALORES TABELA'!$B$46</f>
        <v>77.911750000000012</v>
      </c>
      <c r="G31" s="431">
        <f t="shared" si="2"/>
        <v>9349.41</v>
      </c>
      <c r="H31" s="431">
        <f>_xlfn.LET(_xlpm.base,G31,_xlpm.bruto,E31+G31,_xlpm.ir_normal,IF(_xlpm.base&lt;='VALORES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1662.35</v>
      </c>
      <c r="I31" s="431">
        <f>IF($C31=$C30,($D31+$D30)*'VALORES TABELA'!$B$50-$E30,$D31*'VALORES TABELA'!$B$50)</f>
        <v>9349.41</v>
      </c>
      <c r="J31" s="431">
        <f>IF(($G31-E31)&lt;='VALORES TABELA'!$A$56,0,IF(($G31-$E31)&lt;='VALORES TABELA'!$A$57,($G31-$E31)*'VALORES TABELA'!$B$57-'VALORES TABELA'!$C$57,IF(($G31-$E31)&lt;='VALORES TABELA'!$A$58,($G31-$E31)*'VALORES TABELA'!$B$58-'VALORES TABELA'!$C$58,IF(($G31-$E31)&lt;='VALORES TABELA'!$A$59,($G31-$E31)*'VALORES TABELA'!$B$59-'VALORES TABELA'!$C$59,($G31-$E31)*'VALORES TABELA'!$B$60-'VALORES TABELA'!$C$60))))</f>
        <v>1568.0845325</v>
      </c>
      <c r="K31" s="431">
        <f>IF(($I31-$E31)&lt;='VALORES TABELA'!$A$56,0,IF(($I31-$E31)&lt;='VALORES TABELA'!$A$57,($I31-$E31)*'VALORES TABELA'!$B$57-'VALORES TABELA'!$C$57,IF(($I31-$E31)&lt;='VALORES TABELA'!$A$58,($I31-$E31)*'VALORES TABELA'!$B$58-'VALORES TABELA'!$C$58,IF(($I31-$E31)&lt;='VALORES TABELA'!$A$59,($I31-$E31)*'VALORES TABELA'!$B$59-'VALORES TABELA'!$C$59,($I31-$E31)*'VALORES TABELA'!$B$60-'VALORES TABELA'!$C$60))))-J30</f>
        <v>318.4080041999996</v>
      </c>
    </row>
    <row r="32" spans="1:11" ht="20.25" customHeight="1" x14ac:dyDescent="0.2">
      <c r="A32" t="s">
        <v>3308</v>
      </c>
      <c r="B32" t="s">
        <v>3354</v>
      </c>
      <c r="C32" t="s">
        <v>3387</v>
      </c>
      <c r="D32" s="430">
        <f>SUMIF('APONTAMENTO CREDENCIAMENTO'!$D$5:$D$4054,$A32,'APONTAMENTO CREDENCIAMENTO'!$FE$5:$FE$4054)</f>
        <v>14670.639000000003</v>
      </c>
      <c r="E32" s="431">
        <f t="shared" si="1"/>
        <v>322.7540580000001</v>
      </c>
      <c r="F32" s="431">
        <f>$D32*'VALORES TABELA'!$B$45*'VALORES TABELA'!$B$46</f>
        <v>73.353195000000014</v>
      </c>
      <c r="G32" s="431">
        <f t="shared" si="2"/>
        <v>8802.3834000000006</v>
      </c>
      <c r="H32" s="431">
        <f>_xlfn.LET(_xlpm.base,G32,_xlpm.bruto,E32+G32,_xlpm.ir_normal,IF(_xlpm.base&lt;='VALORES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1511.92</v>
      </c>
      <c r="I32" s="431">
        <f>IF($C32=$C31,($D32+$D31)*'VALORES TABELA'!$B$50-$E31,$D32*'VALORES TABELA'!$B$50)</f>
        <v>8802.3834000000006</v>
      </c>
      <c r="J32" s="431">
        <f>IF(($G32-E32)&lt;='VALORES TABELA'!$A$56,0,IF(($G32-$E32)&lt;='VALORES TABELA'!$A$57,($G32-$E32)*'VALORES TABELA'!$B$57-'VALORES TABELA'!$C$57,IF(($G32-$E32)&lt;='VALORES TABELA'!$A$58,($G32-$E32)*'VALORES TABELA'!$B$58-'VALORES TABELA'!$C$58,IF(($G32-$E32)&lt;='VALORES TABELA'!$A$59,($G32-$E32)*'VALORES TABELA'!$B$59-'VALORES TABELA'!$C$59,($G32-$E32)*'VALORES TABELA'!$B$60-'VALORES TABELA'!$C$60))))</f>
        <v>1423.1680690500002</v>
      </c>
      <c r="K32" s="431">
        <f>IF(($I32-$E32)&lt;='VALORES TABELA'!$A$56,0,IF(($I32-$E32)&lt;='VALORES TABELA'!$A$57,($I32-$E32)*'VALORES TABELA'!$B$57-'VALORES TABELA'!$C$57,IF(($I32-$E32)&lt;='VALORES TABELA'!$A$58,($I32-$E32)*'VALORES TABELA'!$B$58-'VALORES TABELA'!$C$58,IF(($I32-$E32)&lt;='VALORES TABELA'!$A$59,($I32-$E32)*'VALORES TABELA'!$B$59-'VALORES TABELA'!$C$59,($I32-$E32)*'VALORES TABELA'!$B$60-'VALORES TABELA'!$C$60))))-J31</f>
        <v>-144.91646344999981</v>
      </c>
    </row>
    <row r="33" spans="1:11" ht="20.25" customHeight="1" x14ac:dyDescent="0.2">
      <c r="A33" t="s">
        <v>3312</v>
      </c>
      <c r="B33" t="s">
        <v>3355</v>
      </c>
      <c r="C33" t="s">
        <v>3388</v>
      </c>
      <c r="D33" s="430">
        <f>SUMIF('APONTAMENTO CREDENCIAMENTO'!$D$5:$D$4054,$A33,'APONTAMENTO CREDENCIAMENTO'!$FE$5:$FE$4054)</f>
        <v>16858.849999999999</v>
      </c>
      <c r="E33" s="431">
        <f t="shared" si="1"/>
        <v>370.8947</v>
      </c>
      <c r="F33" s="431">
        <f>$D33*'VALORES TABELA'!$B$45*'VALORES TABELA'!$B$46</f>
        <v>84.294250000000005</v>
      </c>
      <c r="G33" s="431">
        <f t="shared" si="2"/>
        <v>10115.31</v>
      </c>
      <c r="H33" s="431">
        <f>_xlfn.LET(_xlpm.base,G33,_xlpm.bruto,E33+G33,_xlpm.ir_normal,IF(_xlpm.base&lt;='VALORES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1872.98</v>
      </c>
      <c r="I33" s="431">
        <f>IF($C33=$C32,($D33+$D32)*'VALORES TABELA'!$B$50-$E32,$D33*'VALORES TABELA'!$B$50)</f>
        <v>10115.31</v>
      </c>
      <c r="J33" s="431">
        <f>IF(($G33-E33)&lt;='VALORES TABELA'!$A$56,0,IF(($G33-$E33)&lt;='VALORES TABELA'!$A$57,($G33-$E33)*'VALORES TABELA'!$B$57-'VALORES TABELA'!$C$57,IF(($G33-$E33)&lt;='VALORES TABELA'!$A$58,($G33-$E33)*'VALORES TABELA'!$B$58-'VALORES TABELA'!$C$58,IF(($G33-$E33)&lt;='VALORES TABELA'!$A$59,($G33-$E33)*'VALORES TABELA'!$B$59-'VALORES TABELA'!$C$59,($G33-$E33)*'VALORES TABELA'!$B$60-'VALORES TABELA'!$C$60))))</f>
        <v>1770.9842074999997</v>
      </c>
      <c r="K33" s="431">
        <f>IF(($I33-$E33)&lt;='VALORES TABELA'!$A$56,0,IF(($I33-$E33)&lt;='VALORES TABELA'!$A$57,($I33-$E33)*'VALORES TABELA'!$B$57-'VALORES TABELA'!$C$57,IF(($I33-$E33)&lt;='VALORES TABELA'!$A$58,($I33-$E33)*'VALORES TABELA'!$B$58-'VALORES TABELA'!$C$58,IF(($I33-$E33)&lt;='VALORES TABELA'!$A$59,($I33-$E33)*'VALORES TABELA'!$B$59-'VALORES TABELA'!$C$59,($I33-$E33)*'VALORES TABELA'!$B$60-'VALORES TABELA'!$C$60))))-J32</f>
        <v>347.81613844999947</v>
      </c>
    </row>
    <row r="34" spans="1:11" ht="20.25" customHeight="1" x14ac:dyDescent="0.2">
      <c r="A34" t="s">
        <v>3316</v>
      </c>
      <c r="B34" t="s">
        <v>3356</v>
      </c>
      <c r="C34" t="s">
        <v>3389</v>
      </c>
      <c r="D34" s="430">
        <f>SUMIF('APONTAMENTO CREDENCIAMENTO'!$D$5:$D$4054,$A34,'APONTAMENTO CREDENCIAMENTO'!$FE$5:$FE$4054)</f>
        <v>16352.810000000001</v>
      </c>
      <c r="E34" s="431">
        <f t="shared" si="1"/>
        <v>359.76182000000006</v>
      </c>
      <c r="F34" s="431">
        <f>$D34*'VALORES TABELA'!$B$45*'VALORES TABELA'!$B$46</f>
        <v>81.764050000000012</v>
      </c>
      <c r="G34" s="431">
        <f t="shared" si="2"/>
        <v>9811.6859999999997</v>
      </c>
      <c r="H34" s="431">
        <f>_xlfn.LET(_xlpm.base,G34,_xlpm.bruto,E34+G34,_xlpm.ir_normal,IF(_xlpm.base&lt;='VALORES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1789.48</v>
      </c>
      <c r="I34" s="431">
        <f>IF($C34=$C33,($D34+$D33)*'VALORES TABELA'!$B$50-$E33,$D34*'VALORES TABELA'!$B$50)</f>
        <v>9811.6859999999997</v>
      </c>
      <c r="J34" s="431">
        <f>IF(($G34-E34)&lt;='VALORES TABELA'!$A$56,0,IF(($G34-$E34)&lt;='VALORES TABELA'!$A$57,($G34-$E34)*'VALORES TABELA'!$B$57-'VALORES TABELA'!$C$57,IF(($G34-$E34)&lt;='VALORES TABELA'!$A$58,($G34-$E34)*'VALORES TABELA'!$B$58-'VALORES TABELA'!$C$58,IF(($G34-$E34)&lt;='VALORES TABELA'!$A$59,($G34-$E34)*'VALORES TABELA'!$B$59-'VALORES TABELA'!$C$59,($G34-$E34)*'VALORES TABELA'!$B$60-'VALORES TABELA'!$C$60))))</f>
        <v>1690.5491495000001</v>
      </c>
      <c r="K34" s="431">
        <f>IF(($I34-$E34)&lt;='VALORES TABELA'!$A$56,0,IF(($I34-$E34)&lt;='VALORES TABELA'!$A$57,($I34-$E34)*'VALORES TABELA'!$B$57-'VALORES TABELA'!$C$57,IF(($I34-$E34)&lt;='VALORES TABELA'!$A$58,($I34-$E34)*'VALORES TABELA'!$B$58-'VALORES TABELA'!$C$58,IF(($I34-$E34)&lt;='VALORES TABELA'!$A$59,($I34-$E34)*'VALORES TABELA'!$B$59-'VALORES TABELA'!$C$59,($I34-$E34)*'VALORES TABELA'!$B$60-'VALORES TABELA'!$C$60))))-J33</f>
        <v>-80.435057999999572</v>
      </c>
    </row>
    <row r="35" spans="1:11" ht="20.25" customHeight="1" x14ac:dyDescent="0.2">
      <c r="A35" t="s">
        <v>3320</v>
      </c>
      <c r="B35" t="s">
        <v>3357</v>
      </c>
      <c r="C35" t="s">
        <v>3390</v>
      </c>
      <c r="D35" s="430">
        <f>SUMIF('APONTAMENTO CREDENCIAMENTO'!$D$5:$D$4054,$A35,'APONTAMENTO CREDENCIAMENTO'!$FE$5:$FE$4054)</f>
        <v>12179.485000000001</v>
      </c>
      <c r="E35" s="431">
        <f t="shared" si="1"/>
        <v>267.94867000000005</v>
      </c>
      <c r="F35" s="431">
        <f>$D35*'VALORES TABELA'!$B$45*'VALORES TABELA'!$B$46</f>
        <v>60.897425000000013</v>
      </c>
      <c r="G35" s="431">
        <f t="shared" si="2"/>
        <v>7307.6909999999998</v>
      </c>
      <c r="H35" s="431">
        <f>_xlfn.LET(_xlpm.base,G35,_xlpm.bruto,E35+G35,_xlpm.ir_normal,IF(_xlpm.base&lt;='VALORES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1100.8800000000001</v>
      </c>
      <c r="I35" s="431">
        <f>IF($C35=$C34,($D35+$D34)*'VALORES TABELA'!$B$50-$E34,$D35*'VALORES TABELA'!$B$50)</f>
        <v>7307.6909999999998</v>
      </c>
      <c r="J35" s="431">
        <f>IF(($G35-E35)&lt;='VALORES TABELA'!$A$56,0,IF(($G35-$E35)&lt;='VALORES TABELA'!$A$57,($G35-$E35)*'VALORES TABELA'!$B$57-'VALORES TABELA'!$C$57,IF(($G35-$E35)&lt;='VALORES TABELA'!$A$58,($G35-$E35)*'VALORES TABELA'!$B$58-'VALORES TABELA'!$C$58,IF(($G35-$E35)&lt;='VALORES TABELA'!$A$59,($G35-$E35)*'VALORES TABELA'!$B$59-'VALORES TABELA'!$C$59,($G35-$E35)*'VALORES TABELA'!$B$60-'VALORES TABELA'!$C$60))))</f>
        <v>1027.1991407500002</v>
      </c>
      <c r="K35" s="431">
        <f>IF(($I35-$E35)&lt;='VALORES TABELA'!$A$56,0,IF(($I35-$E35)&lt;='VALORES TABELA'!$A$57,($I35-$E35)*'VALORES TABELA'!$B$57-'VALORES TABELA'!$C$57,IF(($I35-$E35)&lt;='VALORES TABELA'!$A$58,($I35-$E35)*'VALORES TABELA'!$B$58-'VALORES TABELA'!$C$58,IF(($I35-$E35)&lt;='VALORES TABELA'!$A$59,($I35-$E35)*'VALORES TABELA'!$B$59-'VALORES TABELA'!$C$59,($I35-$E35)*'VALORES TABELA'!$B$60-'VALORES TABELA'!$C$60))))-J34</f>
        <v>-663.35000874999992</v>
      </c>
    </row>
    <row r="36" spans="1:11" ht="20.25" customHeight="1" x14ac:dyDescent="0.2">
      <c r="A36" t="s">
        <v>3324</v>
      </c>
      <c r="B36" t="s">
        <v>3358</v>
      </c>
      <c r="C36" t="s">
        <v>3391</v>
      </c>
      <c r="D36" s="430">
        <f>SUMIF('APONTAMENTO CREDENCIAMENTO'!$D$5:$D$4054,$A36,'APONTAMENTO CREDENCIAMENTO'!$FE$5:$FE$4054)</f>
        <v>12795.853000000001</v>
      </c>
      <c r="E36" s="431">
        <f t="shared" si="1"/>
        <v>281.50876600000004</v>
      </c>
      <c r="F36" s="431">
        <f>$D36*'VALORES TABELA'!$B$45*'VALORES TABELA'!$B$46</f>
        <v>63.979265000000012</v>
      </c>
      <c r="G36" s="431">
        <f t="shared" si="2"/>
        <v>7677.5118000000002</v>
      </c>
      <c r="H36" s="431">
        <f>_xlfn.LET(_xlpm.base,G36,_xlpm.bruto,E36+G36,_xlpm.ir_normal,IF(_xlpm.base&lt;='VALORES TABELA'!$J$1,'VALORES TABELA'!$K$1,IF(_xlpm.base&lt;='VALORES TABELA'!$J$2,_xlpm.base*'VALORES TABELA'!$K$2-'VALORES TABELA'!$L$2,IF(_xlpm.base&lt;='VALORES TABELA'!$J$3,_xlpm.base*'VALORES TABELA'!$K$3-'VALORES TABELA'!$L$3,IF(_xlpm.base&lt;='VALORES TABELA'!$J$4,_xlpm.base*'VALORES TABELA'!$K$4-'VALORES TABELA'!$L$4,_xlpm.base*'VALORES TABELA'!$K$5-'VALORES TABELA'!$L$5)))),_xlpm.redutor,IF(_xlpm.bruto&lt;='VALORES TABELA'!$J$6,_xlpm.ir_normal,IF(_xlpm.bruto&lt;='VALORES TABELA'!$K$6,MIN(_xlpm.ir_normal,'VALORES TABELA'!$L$6-'VALORES TABELA'!$M$6*_xlpm.bruto),0)),TRUNC(MAX(0,_xlpm.ir_normal-_xlpm.redutor),2))</f>
        <v>1202.58</v>
      </c>
      <c r="I36" s="431">
        <f>IF($C36=$C35,($D36+$D35)*'VALORES TABELA'!$B$50-$E35,$D36*'VALORES TABELA'!$B$50)</f>
        <v>7677.5118000000002</v>
      </c>
      <c r="J36" s="431">
        <f>IF(($G36-E36)&lt;='VALORES TABELA'!$A$56,0,IF(($G36-$E36)&lt;='VALORES TABELA'!$A$57,($G36-$E36)*'VALORES TABELA'!$B$57-'VALORES TABELA'!$C$57,IF(($G36-$E36)&lt;='VALORES TABELA'!$A$58,($G36-$E36)*'VALORES TABELA'!$B$58-'VALORES TABELA'!$C$58,IF(($G36-$E36)&lt;='VALORES TABELA'!$A$59,($G36-$E36)*'VALORES TABELA'!$B$59-'VALORES TABELA'!$C$59,($G36-$E36)*'VALORES TABELA'!$B$60-'VALORES TABELA'!$C$60))))</f>
        <v>1125.1708343500002</v>
      </c>
      <c r="K36" s="431">
        <f>IF(($I36-$E36)&lt;='VALORES TABELA'!$A$56,0,IF(($I36-$E36)&lt;='VALORES TABELA'!$A$57,($I36-$E36)*'VALORES TABELA'!$B$57-'VALORES TABELA'!$C$57,IF(($I36-$E36)&lt;='VALORES TABELA'!$A$58,($I36-$E36)*'VALORES TABELA'!$B$58-'VALORES TABELA'!$C$58,IF(($I36-$E36)&lt;='VALORES TABELA'!$A$59,($I36-$E36)*'VALORES TABELA'!$B$59-'VALORES TABELA'!$C$59,($I36-$E36)*'VALORES TABELA'!$B$60-'VALORES TABELA'!$C$60))))-J35</f>
        <v>97.971693599999981</v>
      </c>
    </row>
    <row r="37" spans="1:11" ht="20.25" customHeight="1" x14ac:dyDescent="0.2">
      <c r="A37"/>
      <c r="B37"/>
      <c r="C37"/>
    </row>
    <row r="38" spans="1:11" ht="20.25" customHeight="1" x14ac:dyDescent="0.2">
      <c r="A38"/>
      <c r="B38"/>
      <c r="C38"/>
    </row>
    <row r="39" spans="1:11" ht="20.25" customHeight="1" x14ac:dyDescent="0.2">
      <c r="A39"/>
      <c r="B39"/>
      <c r="C39"/>
    </row>
    <row r="40" spans="1:11" ht="20.25" customHeight="1" x14ac:dyDescent="0.2">
      <c r="A40"/>
      <c r="B40"/>
      <c r="C40"/>
    </row>
    <row r="41" spans="1:11" ht="20.25" customHeight="1" x14ac:dyDescent="0.2">
      <c r="A41"/>
      <c r="B41"/>
      <c r="C41"/>
    </row>
    <row r="42" spans="1:11" ht="20.25" customHeight="1" x14ac:dyDescent="0.2">
      <c r="A42"/>
      <c r="B42"/>
      <c r="C42"/>
    </row>
    <row r="43" spans="1:11" ht="20.25" customHeight="1" x14ac:dyDescent="0.2">
      <c r="A43"/>
      <c r="B43"/>
      <c r="C43"/>
    </row>
    <row r="44" spans="1:11" ht="20.25" customHeight="1" x14ac:dyDescent="0.2">
      <c r="A44"/>
      <c r="B44"/>
      <c r="C44"/>
    </row>
    <row r="45" spans="1:11" ht="20.25" customHeight="1" x14ac:dyDescent="0.2">
      <c r="A45"/>
      <c r="B45"/>
      <c r="C45"/>
    </row>
    <row r="46" spans="1:11" ht="20.25" customHeight="1" x14ac:dyDescent="0.2">
      <c r="A46"/>
      <c r="B46"/>
      <c r="C46"/>
    </row>
    <row r="47" spans="1:11" ht="20.25" customHeight="1" x14ac:dyDescent="0.2">
      <c r="A47"/>
      <c r="B47"/>
      <c r="C47"/>
    </row>
    <row r="48" spans="1:11" ht="20.25" customHeight="1" x14ac:dyDescent="0.2">
      <c r="A48"/>
      <c r="B48"/>
      <c r="C48"/>
    </row>
    <row r="49" spans="1:3" ht="20.25" customHeight="1" x14ac:dyDescent="0.2">
      <c r="A49"/>
      <c r="B49"/>
      <c r="C49"/>
    </row>
    <row r="50" spans="1:3" ht="20.25" customHeight="1" x14ac:dyDescent="0.2">
      <c r="A50"/>
      <c r="B50"/>
      <c r="C50"/>
    </row>
    <row r="51" spans="1:3" ht="20.25" customHeight="1" x14ac:dyDescent="0.2">
      <c r="A51"/>
      <c r="B51"/>
      <c r="C51"/>
    </row>
    <row r="52" spans="1:3" ht="20.25" customHeight="1" x14ac:dyDescent="0.2">
      <c r="A52"/>
      <c r="B52"/>
      <c r="C52"/>
    </row>
    <row r="53" spans="1:3" ht="20.25" customHeight="1" x14ac:dyDescent="0.2">
      <c r="A53"/>
      <c r="B53"/>
      <c r="C53"/>
    </row>
    <row r="54" spans="1:3" ht="20.25" customHeight="1" x14ac:dyDescent="0.2">
      <c r="A54"/>
      <c r="B54"/>
      <c r="C54"/>
    </row>
    <row r="55" spans="1:3" ht="20.25" customHeight="1" x14ac:dyDescent="0.2">
      <c r="A55"/>
      <c r="B55"/>
      <c r="C55"/>
    </row>
    <row r="56" spans="1:3" ht="20.25" customHeight="1" x14ac:dyDescent="0.2">
      <c r="A56"/>
      <c r="B56"/>
      <c r="C56"/>
    </row>
    <row r="57" spans="1:3" ht="20.25" customHeight="1" x14ac:dyDescent="0.2">
      <c r="A57"/>
      <c r="B57"/>
      <c r="C57"/>
    </row>
    <row r="58" spans="1:3" ht="20.25" customHeight="1" x14ac:dyDescent="0.2">
      <c r="A58"/>
      <c r="B58"/>
      <c r="C58"/>
    </row>
    <row r="59" spans="1:3" ht="20.25" customHeight="1" x14ac:dyDescent="0.2">
      <c r="A59"/>
      <c r="B59"/>
      <c r="C59"/>
    </row>
    <row r="60" spans="1:3" ht="20.25" customHeight="1" x14ac:dyDescent="0.2">
      <c r="A60"/>
      <c r="B60"/>
      <c r="C60"/>
    </row>
    <row r="61" spans="1:3" ht="20.25" customHeight="1" x14ac:dyDescent="0.2">
      <c r="A61"/>
      <c r="B61"/>
      <c r="C61"/>
    </row>
    <row r="62" spans="1:3" ht="20.25" customHeight="1" x14ac:dyDescent="0.2">
      <c r="A62"/>
      <c r="B62"/>
      <c r="C62"/>
    </row>
    <row r="63" spans="1:3" ht="20.25" customHeight="1" x14ac:dyDescent="0.2">
      <c r="A63"/>
      <c r="B63"/>
      <c r="C63"/>
    </row>
    <row r="64" spans="1:3" ht="20.25" customHeight="1" x14ac:dyDescent="0.2">
      <c r="A64"/>
      <c r="B64"/>
      <c r="C64"/>
    </row>
    <row r="65" spans="1:3" ht="20.25" customHeight="1" x14ac:dyDescent="0.2">
      <c r="A65"/>
      <c r="B65"/>
      <c r="C65"/>
    </row>
    <row r="66" spans="1:3" ht="20.25" customHeight="1" x14ac:dyDescent="0.2">
      <c r="A66"/>
      <c r="B66"/>
      <c r="C66"/>
    </row>
    <row r="67" spans="1:3" ht="20.25" customHeight="1" x14ac:dyDescent="0.2">
      <c r="A67"/>
      <c r="B67"/>
      <c r="C67"/>
    </row>
    <row r="68" spans="1:3" ht="20.25" customHeight="1" x14ac:dyDescent="0.2">
      <c r="A68"/>
      <c r="B68"/>
      <c r="C68"/>
    </row>
    <row r="69" spans="1:3" ht="20.25" customHeight="1" x14ac:dyDescent="0.2">
      <c r="A69"/>
      <c r="B69"/>
      <c r="C69"/>
    </row>
    <row r="70" spans="1:3" ht="20.25" customHeight="1" x14ac:dyDescent="0.2">
      <c r="A70"/>
      <c r="B70"/>
      <c r="C70"/>
    </row>
    <row r="71" spans="1:3" ht="20.25" customHeight="1" x14ac:dyDescent="0.2">
      <c r="A71"/>
      <c r="B71"/>
      <c r="C71"/>
    </row>
    <row r="72" spans="1:3" ht="20.25" customHeight="1" x14ac:dyDescent="0.2">
      <c r="A72"/>
      <c r="B72"/>
      <c r="C72"/>
    </row>
    <row r="73" spans="1:3" ht="20.25" customHeight="1" x14ac:dyDescent="0.2">
      <c r="A73"/>
      <c r="B73"/>
      <c r="C73"/>
    </row>
    <row r="74" spans="1:3" ht="20.25" customHeight="1" x14ac:dyDescent="0.2">
      <c r="A74"/>
      <c r="B74"/>
      <c r="C74"/>
    </row>
    <row r="75" spans="1:3" ht="20.25" customHeight="1" x14ac:dyDescent="0.2">
      <c r="A75"/>
      <c r="B75"/>
      <c r="C75"/>
    </row>
    <row r="76" spans="1:3" ht="20.25" customHeight="1" x14ac:dyDescent="0.2">
      <c r="A76"/>
      <c r="B76"/>
      <c r="C76"/>
    </row>
    <row r="77" spans="1:3" ht="20.25" customHeight="1" x14ac:dyDescent="0.2">
      <c r="A77"/>
      <c r="B77"/>
      <c r="C77"/>
    </row>
    <row r="78" spans="1:3" ht="20.25" customHeight="1" x14ac:dyDescent="0.2">
      <c r="A78"/>
      <c r="B78"/>
      <c r="C78"/>
    </row>
    <row r="79" spans="1:3" ht="20.25" customHeight="1" x14ac:dyDescent="0.2">
      <c r="A79"/>
      <c r="B79"/>
      <c r="C79"/>
    </row>
    <row r="80" spans="1:3" ht="20.25" customHeight="1" x14ac:dyDescent="0.2">
      <c r="A80"/>
      <c r="B80"/>
      <c r="C80"/>
    </row>
    <row r="81" spans="1:3" ht="20.25" customHeight="1" x14ac:dyDescent="0.2">
      <c r="A81"/>
      <c r="B81"/>
      <c r="C81"/>
    </row>
    <row r="82" spans="1:3" ht="20.25" customHeight="1" x14ac:dyDescent="0.2">
      <c r="A82"/>
      <c r="B82"/>
      <c r="C82"/>
    </row>
    <row r="83" spans="1:3" ht="20.25" customHeight="1" x14ac:dyDescent="0.2">
      <c r="A83"/>
      <c r="B83"/>
      <c r="C83"/>
    </row>
    <row r="84" spans="1:3" ht="20.25" customHeight="1" x14ac:dyDescent="0.2">
      <c r="A84"/>
      <c r="B84"/>
      <c r="C84"/>
    </row>
    <row r="85" spans="1:3" ht="20.25" customHeight="1" x14ac:dyDescent="0.2">
      <c r="A85"/>
      <c r="B85"/>
      <c r="C85"/>
    </row>
    <row r="86" spans="1:3" ht="20.25" customHeight="1" x14ac:dyDescent="0.2">
      <c r="A86"/>
      <c r="B86"/>
      <c r="C86"/>
    </row>
    <row r="87" spans="1:3" ht="20.25" customHeight="1" x14ac:dyDescent="0.2">
      <c r="A87"/>
      <c r="B87"/>
      <c r="C87"/>
    </row>
    <row r="88" spans="1:3" ht="20.25" customHeight="1" x14ac:dyDescent="0.2">
      <c r="A88"/>
      <c r="B88"/>
      <c r="C88"/>
    </row>
    <row r="89" spans="1:3" ht="20.25" customHeight="1" x14ac:dyDescent="0.2">
      <c r="A89"/>
      <c r="B89"/>
      <c r="C89"/>
    </row>
    <row r="90" spans="1:3" ht="20.25" customHeight="1" x14ac:dyDescent="0.2">
      <c r="A90"/>
      <c r="B90"/>
      <c r="C90"/>
    </row>
    <row r="91" spans="1:3" ht="20.25" customHeight="1" x14ac:dyDescent="0.2">
      <c r="A91"/>
      <c r="B91"/>
      <c r="C91"/>
    </row>
    <row r="92" spans="1:3" ht="20.25" customHeight="1" x14ac:dyDescent="0.2">
      <c r="A92"/>
      <c r="B92"/>
      <c r="C92"/>
    </row>
    <row r="93" spans="1:3" ht="20.25" customHeight="1" x14ac:dyDescent="0.2">
      <c r="A93"/>
      <c r="B93"/>
      <c r="C93"/>
    </row>
    <row r="94" spans="1:3" ht="20.25" customHeight="1" x14ac:dyDescent="0.2">
      <c r="A94"/>
      <c r="B94"/>
      <c r="C94"/>
    </row>
    <row r="95" spans="1:3" ht="20.25" customHeight="1" x14ac:dyDescent="0.2">
      <c r="A95"/>
      <c r="B95"/>
      <c r="C95"/>
    </row>
    <row r="96" spans="1:3" ht="20.25" customHeight="1" x14ac:dyDescent="0.2">
      <c r="A96"/>
      <c r="B96"/>
      <c r="C96"/>
    </row>
    <row r="97" spans="1:3" ht="20.25" customHeight="1" x14ac:dyDescent="0.2">
      <c r="A97"/>
      <c r="B97"/>
      <c r="C97"/>
    </row>
    <row r="98" spans="1:3" ht="20.25" customHeight="1" x14ac:dyDescent="0.2">
      <c r="A98"/>
      <c r="B98"/>
      <c r="C98"/>
    </row>
    <row r="99" spans="1:3" ht="20.25" customHeight="1" x14ac:dyDescent="0.2">
      <c r="A99"/>
      <c r="B99"/>
      <c r="C99"/>
    </row>
    <row r="100" spans="1:3" ht="20.25" customHeight="1" x14ac:dyDescent="0.2">
      <c r="A100"/>
      <c r="B100"/>
      <c r="C100"/>
    </row>
    <row r="101" spans="1:3" ht="20.25" customHeight="1" x14ac:dyDescent="0.2">
      <c r="A101"/>
      <c r="B101"/>
      <c r="C101"/>
    </row>
    <row r="102" spans="1:3" ht="20.25" customHeight="1" x14ac:dyDescent="0.2">
      <c r="A102"/>
      <c r="B102"/>
      <c r="C102"/>
    </row>
    <row r="103" spans="1:3" ht="20.25" customHeight="1" x14ac:dyDescent="0.2">
      <c r="A103"/>
      <c r="B103"/>
      <c r="C103"/>
    </row>
    <row r="104" spans="1:3" ht="20.25" customHeight="1" x14ac:dyDescent="0.2">
      <c r="A104"/>
      <c r="B104"/>
      <c r="C104"/>
    </row>
    <row r="105" spans="1:3" ht="20.25" customHeight="1" x14ac:dyDescent="0.2">
      <c r="A105"/>
      <c r="B105"/>
      <c r="C105"/>
    </row>
    <row r="106" spans="1:3" ht="20.25" customHeight="1" x14ac:dyDescent="0.2">
      <c r="A106"/>
      <c r="B106"/>
      <c r="C106"/>
    </row>
    <row r="107" spans="1:3" ht="20.25" customHeight="1" x14ac:dyDescent="0.2">
      <c r="A107"/>
      <c r="B107"/>
      <c r="C107"/>
    </row>
    <row r="108" spans="1:3" ht="20.25" customHeight="1" x14ac:dyDescent="0.2">
      <c r="A108"/>
      <c r="B108"/>
      <c r="C108"/>
    </row>
    <row r="109" spans="1:3" ht="20.25" customHeight="1" x14ac:dyDescent="0.2">
      <c r="A109"/>
      <c r="B109"/>
      <c r="C109"/>
    </row>
    <row r="110" spans="1:3" ht="20.25" customHeight="1" x14ac:dyDescent="0.2">
      <c r="A110"/>
      <c r="B110"/>
      <c r="C110"/>
    </row>
    <row r="111" spans="1:3" ht="20.25" customHeight="1" x14ac:dyDescent="0.2">
      <c r="A111"/>
      <c r="B111"/>
      <c r="C111"/>
    </row>
    <row r="112" spans="1:3" ht="20.25" customHeight="1" x14ac:dyDescent="0.2">
      <c r="A112"/>
      <c r="B112"/>
      <c r="C112"/>
    </row>
    <row r="113" spans="1:3" ht="20.25" customHeight="1" x14ac:dyDescent="0.2">
      <c r="A113"/>
      <c r="B113"/>
      <c r="C113"/>
    </row>
    <row r="114" spans="1:3" ht="20.25" customHeight="1" x14ac:dyDescent="0.2">
      <c r="A114"/>
      <c r="B114"/>
      <c r="C114"/>
    </row>
    <row r="115" spans="1:3" ht="20.25" customHeight="1" x14ac:dyDescent="0.2">
      <c r="A115"/>
      <c r="B115"/>
      <c r="C115"/>
    </row>
    <row r="116" spans="1:3" ht="20.25" customHeight="1" x14ac:dyDescent="0.2">
      <c r="A116"/>
      <c r="B116"/>
      <c r="C116"/>
    </row>
    <row r="117" spans="1:3" ht="20.25" customHeight="1" x14ac:dyDescent="0.2">
      <c r="A117"/>
      <c r="B117"/>
      <c r="C117"/>
    </row>
    <row r="118" spans="1:3" ht="20.25" customHeight="1" x14ac:dyDescent="0.2">
      <c r="A118"/>
      <c r="B118"/>
      <c r="C118"/>
    </row>
    <row r="119" spans="1:3" ht="20.25" customHeight="1" x14ac:dyDescent="0.2">
      <c r="A119"/>
      <c r="B119"/>
      <c r="C119"/>
    </row>
    <row r="120" spans="1:3" ht="20.25" customHeight="1" x14ac:dyDescent="0.2">
      <c r="A120"/>
      <c r="B120"/>
      <c r="C120"/>
    </row>
  </sheetData>
  <sheetProtection formatCells="0" formatColumns="0" formatRows="0" autoFilter="0"/>
  <mergeCells count="10">
    <mergeCell ref="C1:C2"/>
    <mergeCell ref="D1:D2"/>
    <mergeCell ref="E1:E2"/>
    <mergeCell ref="F1:F2"/>
    <mergeCell ref="A1:A2"/>
    <mergeCell ref="K1:K2"/>
    <mergeCell ref="G1:G2"/>
    <mergeCell ref="H1:H2"/>
    <mergeCell ref="I1:I2"/>
    <mergeCell ref="J1:J2"/>
  </mergeCells>
  <conditionalFormatting sqref="A1:B3">
    <cfRule type="duplicateValues" dxfId="23" priority="129860"/>
  </conditionalFormatting>
  <conditionalFormatting sqref="A121:B1048576 A1:A3 B1:B4">
    <cfRule type="duplicateValues" dxfId="22" priority="129863"/>
  </conditionalFormatting>
  <printOptions horizontalCentered="1"/>
  <pageMargins left="0" right="0" top="0.39370078740157483" bottom="0.39370078740157483" header="0" footer="0"/>
  <pageSetup paperSize="37" scale="60" orientation="landscape" r:id="rId1"/>
  <headerFooter>
    <oddFooter>&amp;CPágina &amp;P de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1">
    <pageSetUpPr fitToPage="1"/>
  </sheetPr>
  <dimension ref="A1:AT62"/>
  <sheetViews>
    <sheetView workbookViewId="0">
      <selection activeCell="I31" sqref="I31"/>
    </sheetView>
  </sheetViews>
  <sheetFormatPr defaultColWidth="9.140625" defaultRowHeight="12.75" x14ac:dyDescent="0.2"/>
  <cols>
    <col min="1" max="2" width="9.140625" style="50"/>
    <col min="3" max="3" width="14.42578125" style="50" customWidth="1"/>
    <col min="4" max="4" width="9.140625" style="50"/>
    <col min="5" max="5" width="14.42578125" style="50" customWidth="1"/>
    <col min="6" max="6" width="14.140625" style="50" customWidth="1"/>
    <col min="7" max="7" width="17.42578125" style="50" customWidth="1"/>
    <col min="8" max="8" width="10.7109375" style="50" bestFit="1" customWidth="1"/>
    <col min="9" max="9" width="25.28515625" style="50" customWidth="1"/>
    <col min="10" max="12" width="9.140625" style="50"/>
    <col min="13" max="13" width="11.7109375" style="50" customWidth="1"/>
    <col min="14" max="21" width="9.140625" style="50"/>
    <col min="22" max="22" width="0" style="50" hidden="1" customWidth="1"/>
    <col min="23" max="27" width="9.140625" style="50"/>
    <col min="28" max="31" width="0" style="50" hidden="1" customWidth="1"/>
    <col min="32" max="16384" width="9.140625" style="50"/>
  </cols>
  <sheetData>
    <row r="1" spans="1:46" s="12" customFormat="1" x14ac:dyDescent="0.2">
      <c r="J1" s="35"/>
      <c r="K1" s="35"/>
      <c r="L1" s="35"/>
      <c r="M1" s="35"/>
      <c r="N1" s="35"/>
      <c r="O1" s="35"/>
      <c r="P1" s="35"/>
      <c r="Q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</row>
    <row r="2" spans="1:46" s="12" customFormat="1" ht="6.75" customHeight="1" x14ac:dyDescent="0.25">
      <c r="A2" s="39"/>
      <c r="B2" s="39"/>
      <c r="C2" s="39"/>
      <c r="D2" s="39"/>
      <c r="E2" s="718"/>
      <c r="F2" s="718"/>
      <c r="G2" s="718"/>
      <c r="H2" s="718"/>
      <c r="I2" s="718"/>
      <c r="J2" s="35"/>
      <c r="K2" s="35"/>
      <c r="L2" s="35"/>
      <c r="M2" s="35"/>
      <c r="N2" s="719"/>
      <c r="O2" s="719"/>
      <c r="P2" s="719"/>
      <c r="Q2" s="719"/>
      <c r="R2" s="719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</row>
    <row r="3" spans="1:46" s="12" customFormat="1" ht="17.25" customHeight="1" x14ac:dyDescent="0.25">
      <c r="A3" s="39"/>
      <c r="B3" s="39"/>
      <c r="C3" s="39"/>
      <c r="D3" s="39"/>
      <c r="E3" s="720"/>
      <c r="F3" s="720"/>
      <c r="G3" s="720"/>
      <c r="H3" s="720"/>
      <c r="I3" s="720"/>
      <c r="J3" s="35"/>
      <c r="K3" s="35"/>
      <c r="L3" s="35"/>
      <c r="M3" s="35"/>
      <c r="N3" s="719"/>
      <c r="O3" s="719"/>
      <c r="P3" s="51"/>
      <c r="Q3" s="52"/>
      <c r="R3" s="113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</row>
    <row r="4" spans="1:46" s="12" customFormat="1" ht="37.5" customHeight="1" x14ac:dyDescent="0.25">
      <c r="A4" s="39"/>
      <c r="B4" s="39"/>
      <c r="C4" s="39"/>
      <c r="D4" s="39"/>
      <c r="E4" s="721"/>
      <c r="F4" s="721"/>
      <c r="G4" s="721"/>
      <c r="H4" s="721"/>
      <c r="I4" s="721"/>
      <c r="J4" s="35"/>
      <c r="K4" s="35"/>
      <c r="L4" s="35"/>
      <c r="M4" s="35"/>
      <c r="N4" s="53"/>
      <c r="O4" s="51"/>
      <c r="P4" s="51"/>
      <c r="Q4" s="52"/>
      <c r="R4" s="51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</row>
    <row r="5" spans="1:46" s="12" customFormat="1" ht="9" customHeight="1" x14ac:dyDescent="0.25">
      <c r="A5" s="39"/>
      <c r="B5" s="39"/>
      <c r="C5" s="39"/>
      <c r="D5" s="39"/>
      <c r="E5" s="39"/>
      <c r="F5" s="114"/>
      <c r="G5" s="114"/>
      <c r="H5" s="114"/>
      <c r="I5" s="114"/>
      <c r="J5" s="35"/>
      <c r="K5" s="35"/>
      <c r="L5" s="35"/>
      <c r="M5" s="35"/>
      <c r="N5" s="53"/>
      <c r="O5" s="51"/>
      <c r="P5" s="51"/>
      <c r="Q5" s="52"/>
      <c r="R5" s="51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</row>
    <row r="6" spans="1:46" s="12" customFormat="1" ht="9" customHeight="1" x14ac:dyDescent="0.25">
      <c r="A6" s="39"/>
      <c r="B6" s="39"/>
      <c r="C6" s="39"/>
      <c r="D6" s="39"/>
      <c r="E6" s="39"/>
      <c r="F6" s="114"/>
      <c r="G6" s="114"/>
      <c r="H6" s="114"/>
      <c r="I6" s="114"/>
      <c r="J6" s="35"/>
      <c r="K6" s="35"/>
      <c r="L6" s="35"/>
      <c r="M6" s="35"/>
      <c r="N6" s="53"/>
      <c r="O6" s="51"/>
      <c r="P6" s="51"/>
      <c r="Q6" s="52"/>
      <c r="R6" s="51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</row>
    <row r="7" spans="1:46" s="12" customFormat="1" x14ac:dyDescent="0.2">
      <c r="A7" s="35"/>
      <c r="B7" s="35"/>
      <c r="C7" s="35"/>
      <c r="D7" s="35"/>
      <c r="E7" s="35"/>
      <c r="F7" s="35"/>
      <c r="G7" s="35"/>
      <c r="H7" s="35"/>
      <c r="I7" s="35"/>
    </row>
    <row r="8" spans="1:46" s="12" customFormat="1" x14ac:dyDescent="0.2">
      <c r="A8" s="35"/>
      <c r="B8" s="54"/>
      <c r="C8" s="35"/>
      <c r="D8" s="35"/>
      <c r="E8" s="35"/>
      <c r="F8" s="35"/>
      <c r="G8" s="35"/>
      <c r="H8" s="35"/>
      <c r="I8" s="35"/>
    </row>
    <row r="9" spans="1:46" s="12" customFormat="1" ht="16.5" thickBot="1" x14ac:dyDescent="0.3">
      <c r="A9" s="35"/>
      <c r="B9" s="717" t="s">
        <v>73</v>
      </c>
      <c r="C9" s="717"/>
      <c r="D9" s="717"/>
      <c r="E9" s="717"/>
      <c r="F9" s="717"/>
      <c r="G9" s="717"/>
      <c r="H9" s="717"/>
      <c r="I9" s="717"/>
    </row>
    <row r="10" spans="1:46" s="12" customFormat="1" ht="12.75" customHeight="1" thickBot="1" x14ac:dyDescent="0.25">
      <c r="A10" s="712" t="s">
        <v>74</v>
      </c>
      <c r="B10" s="713"/>
      <c r="C10" s="466" t="s">
        <v>11</v>
      </c>
      <c r="D10" s="713" t="s">
        <v>291</v>
      </c>
      <c r="E10" s="713"/>
      <c r="F10" s="465" t="s">
        <v>292</v>
      </c>
      <c r="G10" s="467" t="s">
        <v>290</v>
      </c>
      <c r="H10" s="465" t="s">
        <v>78</v>
      </c>
      <c r="I10" s="468" t="s">
        <v>79</v>
      </c>
    </row>
    <row r="11" spans="1:46" s="12" customFormat="1" ht="12.75" customHeight="1" x14ac:dyDescent="0.2">
      <c r="A11" s="458" t="str">
        <f>'BASE C'!B3</f>
        <v>2024/0058937</v>
      </c>
      <c r="B11" s="459"/>
      <c r="C11" s="460" t="str">
        <f>VLOOKUP(A11,ProcRel!A1:C5000,3,0)</f>
        <v>007.659-00</v>
      </c>
      <c r="D11" s="714" t="str">
        <f>VLOOKUP(A11,'APONTAMENTO CREDENCIAMENTO'!$D$6:$D$4054,1,FALSE)</f>
        <v>2024/0058937</v>
      </c>
      <c r="E11" s="714"/>
      <c r="F11" s="461">
        <f>SUMIF('APONTAMENTO CREDENCIAMENTO'!D$5:D$5157,A11,'APONTAMENTO CREDENCIAMENTO'!N$5:N$5157)</f>
        <v>0</v>
      </c>
      <c r="G11" s="462">
        <f>'EMPRESA C'!H16+'EMPRESA C'!I16+'EMPRESA C'!J16+'EMPRESA C'!K16+'EMPRESA C'!L16+'EMPRESA C'!M16</f>
        <v>24</v>
      </c>
      <c r="H11" s="463" t="str">
        <f>'BASE C'!E4</f>
        <v>ABRIL</v>
      </c>
      <c r="I11" s="464" t="str">
        <f>'BASE C'!D2</f>
        <v>FREGUESIA / BRASILÂNDIA</v>
      </c>
    </row>
    <row r="12" spans="1:46" s="12" customFormat="1" ht="12.75" customHeight="1" x14ac:dyDescent="0.2">
      <c r="A12" s="715" t="s">
        <v>80</v>
      </c>
      <c r="B12" s="716"/>
      <c r="C12" s="716"/>
      <c r="D12" s="716"/>
      <c r="E12" s="716"/>
      <c r="F12" s="695" t="s">
        <v>263</v>
      </c>
      <c r="G12" s="695"/>
      <c r="H12" s="695" t="s">
        <v>6</v>
      </c>
      <c r="I12" s="696"/>
    </row>
    <row r="13" spans="1:46" s="12" customFormat="1" ht="12.75" customHeight="1" thickBot="1" x14ac:dyDescent="0.25">
      <c r="A13" s="697" t="str">
        <f>VLOOKUP(A11,'APONTAMENTO CREDENCIAMENTO'!D1:J5157,6,FALSE)</f>
        <v>MARLI PEREIRA DA SILVA</v>
      </c>
      <c r="B13" s="698"/>
      <c r="C13" s="698"/>
      <c r="D13" s="698"/>
      <c r="E13" s="699"/>
      <c r="F13" s="705" t="str">
        <f>VLOOKUP(A11,ProcRel1!E2:G5000,3,FALSE)</f>
        <v>809.179.258-15</v>
      </c>
      <c r="G13" s="705"/>
      <c r="H13" s="456" t="str">
        <f>'BASE C'!B4</f>
        <v>01/04/2026</v>
      </c>
      <c r="I13" s="457" t="str">
        <f>'BASE C'!C4</f>
        <v>30/04/2026</v>
      </c>
    </row>
    <row r="14" spans="1:46" s="12" customFormat="1" ht="12.75" customHeight="1" thickBot="1" x14ac:dyDescent="0.25">
      <c r="A14" s="700"/>
      <c r="B14" s="701"/>
      <c r="C14" s="701"/>
      <c r="D14" s="701"/>
      <c r="E14" s="701"/>
      <c r="F14" s="706" t="s">
        <v>82</v>
      </c>
      <c r="G14" s="707"/>
      <c r="H14" s="707" t="s">
        <v>83</v>
      </c>
      <c r="I14" s="708"/>
    </row>
    <row r="15" spans="1:46" s="12" customFormat="1" ht="12.75" customHeight="1" thickBot="1" x14ac:dyDescent="0.25">
      <c r="A15" s="702"/>
      <c r="B15" s="703"/>
      <c r="C15" s="703"/>
      <c r="D15" s="703"/>
      <c r="E15" s="704"/>
      <c r="F15" s="709" t="str">
        <f>VLOOKUP(A11,'APONTAMENTO CREDENCIAMENTO'!D1:O4052,12,FALSE)</f>
        <v>6020.2024/0058937-5</v>
      </c>
      <c r="G15" s="709"/>
      <c r="H15" s="710">
        <f>'VALORES TABELA'!B37</f>
        <v>46171</v>
      </c>
      <c r="I15" s="711"/>
    </row>
    <row r="16" spans="1:46" s="12" customFormat="1" ht="9.9499999999999993" customHeight="1" x14ac:dyDescent="0.2">
      <c r="A16" s="455"/>
      <c r="B16" s="455"/>
      <c r="C16" s="455"/>
      <c r="D16" s="455"/>
      <c r="E16" s="455"/>
      <c r="F16" s="455"/>
      <c r="G16" s="455"/>
      <c r="H16" s="455"/>
      <c r="I16" s="455"/>
    </row>
    <row r="17" spans="1:13" s="12" customFormat="1" ht="9.9499999999999993" customHeight="1" x14ac:dyDescent="0.2">
      <c r="A17" s="66"/>
      <c r="B17" s="67" t="s">
        <v>84</v>
      </c>
      <c r="C17" s="67"/>
      <c r="D17" s="67"/>
      <c r="E17" s="67"/>
      <c r="F17" s="67"/>
      <c r="G17" s="67"/>
      <c r="H17" s="67"/>
      <c r="I17" s="67"/>
    </row>
    <row r="18" spans="1:13" s="12" customFormat="1" ht="9.9499999999999993" customHeight="1" thickBot="1" x14ac:dyDescent="0.25">
      <c r="A18" s="66"/>
      <c r="B18" s="66"/>
      <c r="C18" s="66"/>
      <c r="D18" s="66"/>
      <c r="E18" s="66"/>
      <c r="F18" s="66"/>
      <c r="G18" s="66"/>
      <c r="H18" s="66"/>
      <c r="I18" s="66"/>
    </row>
    <row r="19" spans="1:13" s="12" customFormat="1" ht="15" customHeight="1" x14ac:dyDescent="0.2">
      <c r="A19" s="663" t="s">
        <v>85</v>
      </c>
      <c r="B19" s="664"/>
      <c r="C19" s="664"/>
      <c r="D19" s="664"/>
      <c r="E19" s="664"/>
      <c r="F19" s="664"/>
      <c r="G19" s="665"/>
      <c r="H19" s="666" t="s">
        <v>86</v>
      </c>
      <c r="I19" s="667"/>
    </row>
    <row r="20" spans="1:13" s="12" customFormat="1" ht="15" customHeight="1" x14ac:dyDescent="0.2">
      <c r="A20" s="469" t="s">
        <v>87</v>
      </c>
      <c r="B20" s="470" t="s">
        <v>289</v>
      </c>
      <c r="C20" s="471"/>
      <c r="D20" s="472"/>
      <c r="E20" s="471"/>
      <c r="F20" s="472"/>
      <c r="G20" s="471"/>
      <c r="H20" s="471"/>
      <c r="I20" s="494">
        <f>VLOOKUP(A11,'APONTAMENTO CREDENCIAMENTO'!$D$6:$EW$4054,150,FALSE)</f>
        <v>0</v>
      </c>
    </row>
    <row r="21" spans="1:13" s="12" customFormat="1" ht="15" customHeight="1" x14ac:dyDescent="0.2">
      <c r="A21" s="469" t="s">
        <v>88</v>
      </c>
      <c r="B21" s="470" t="s">
        <v>288</v>
      </c>
      <c r="C21" s="472"/>
      <c r="D21" s="472"/>
      <c r="E21" s="472"/>
      <c r="F21" s="497" t="s">
        <v>317</v>
      </c>
      <c r="G21" s="472"/>
      <c r="H21" s="472"/>
      <c r="I21" s="495">
        <f>SUMIF('APONTAMENTO CREDENCIAMENTO'!D$5:D$5157,A11,'APONTAMENTO CREDENCIAMENTO'!EX$5:EX$5157)</f>
        <v>16188.48</v>
      </c>
    </row>
    <row r="22" spans="1:13" s="12" customFormat="1" ht="15" customHeight="1" x14ac:dyDescent="0.2">
      <c r="A22" s="469" t="s">
        <v>89</v>
      </c>
      <c r="B22" s="473" t="s">
        <v>287</v>
      </c>
      <c r="C22" s="472"/>
      <c r="D22" s="474"/>
      <c r="E22" s="472"/>
      <c r="F22" s="474"/>
      <c r="G22" s="472"/>
      <c r="H22" s="472"/>
      <c r="I22" s="495">
        <f>SUMIF('APONTAMENTO CREDENCIAMENTO'!D5:D5157,A11,'APONTAMENTO CREDENCIAMENTO'!FB5:FB5157)</f>
        <v>0</v>
      </c>
      <c r="K22" s="55"/>
    </row>
    <row r="23" spans="1:13" s="12" customFormat="1" ht="15" customHeight="1" x14ac:dyDescent="0.2">
      <c r="A23" s="469" t="s">
        <v>90</v>
      </c>
      <c r="B23" s="470" t="s">
        <v>286</v>
      </c>
      <c r="C23" s="472"/>
      <c r="D23" s="472"/>
      <c r="E23" s="472"/>
      <c r="F23" s="472"/>
      <c r="G23" s="472"/>
      <c r="H23" s="472"/>
      <c r="I23" s="495">
        <f>SUMIF('APONTAMENTO CREDENCIAMENTO'!D5:D5157,A11,'APONTAMENTO CREDENCIAMENTO'!EZ5:EZ5157)</f>
        <v>0</v>
      </c>
      <c r="K23" s="55"/>
    </row>
    <row r="24" spans="1:13" s="12" customFormat="1" ht="15" customHeight="1" x14ac:dyDescent="0.2">
      <c r="A24" s="469" t="s">
        <v>91</v>
      </c>
      <c r="B24" s="470" t="s">
        <v>285</v>
      </c>
      <c r="C24" s="472"/>
      <c r="D24" s="472"/>
      <c r="E24" s="472"/>
      <c r="F24" s="472"/>
      <c r="G24" s="472"/>
      <c r="H24" s="472"/>
      <c r="I24" s="495">
        <f>SUMIF('APONTAMENTO CREDENCIAMENTO'!D5:D5157,A11,'APONTAMENTO CREDENCIAMENTO'!FA5:FA5157)</f>
        <v>0</v>
      </c>
      <c r="K24" s="55"/>
    </row>
    <row r="25" spans="1:13" s="12" customFormat="1" ht="15" customHeight="1" x14ac:dyDescent="0.2">
      <c r="A25" s="469" t="s">
        <v>92</v>
      </c>
      <c r="B25" s="470" t="s">
        <v>284</v>
      </c>
      <c r="C25" s="472"/>
      <c r="D25" s="472"/>
      <c r="E25" s="472"/>
      <c r="F25" s="472"/>
      <c r="G25" s="472"/>
      <c r="H25" s="472"/>
      <c r="I25" s="495">
        <f>SUMIF('APONTAMENTO CREDENCIAMENTO'!D5:D5157,A11,'APONTAMENTO CREDENCIAMENTO'!FC5:FC5157)</f>
        <v>0</v>
      </c>
      <c r="K25" s="55"/>
    </row>
    <row r="26" spans="1:13" s="12" customFormat="1" ht="15" customHeight="1" x14ac:dyDescent="0.2">
      <c r="A26" s="469" t="s">
        <v>93</v>
      </c>
      <c r="B26" s="475" t="s">
        <v>62</v>
      </c>
      <c r="C26" s="472"/>
      <c r="D26" s="476"/>
      <c r="E26" s="472"/>
      <c r="F26" s="476"/>
      <c r="G26" s="472"/>
      <c r="H26" s="472"/>
      <c r="I26" s="495">
        <f>VLOOKUP(A11,'APONTAMENTO CREDENCIAMENTO'!D5:IA5157,230,0)</f>
        <v>0</v>
      </c>
      <c r="K26" s="55"/>
      <c r="L26" s="42"/>
    </row>
    <row r="27" spans="1:13" s="12" customFormat="1" ht="15" customHeight="1" x14ac:dyDescent="0.2">
      <c r="A27" s="469" t="s">
        <v>94</v>
      </c>
      <c r="B27" s="475" t="s">
        <v>283</v>
      </c>
      <c r="C27" s="472"/>
      <c r="D27" s="476"/>
      <c r="E27" s="472"/>
      <c r="F27" s="476"/>
      <c r="G27" s="472"/>
      <c r="H27" s="472"/>
      <c r="I27" s="495">
        <f>VLOOKUP(A11,'APONTAMENTO CREDENCIAMENTO'!D5:IA5157,231,0)*-1</f>
        <v>0</v>
      </c>
      <c r="K27" s="55"/>
      <c r="M27" s="42"/>
    </row>
    <row r="28" spans="1:13" s="12" customFormat="1" ht="15" customHeight="1" x14ac:dyDescent="0.2">
      <c r="A28" s="469" t="s">
        <v>95</v>
      </c>
      <c r="B28" s="477" t="s">
        <v>282</v>
      </c>
      <c r="C28" s="472"/>
      <c r="D28" s="478"/>
      <c r="E28" s="472"/>
      <c r="F28" s="478"/>
      <c r="G28" s="472"/>
      <c r="H28" s="472"/>
      <c r="I28" s="495">
        <f>VLOOKUP(A11,'APONTAMENTO CREDENCIAMENTO'!D5:IA5157,232,0)*-1</f>
        <v>0</v>
      </c>
    </row>
    <row r="29" spans="1:13" s="12" customFormat="1" ht="15" customHeight="1" x14ac:dyDescent="0.2">
      <c r="A29" s="469" t="s">
        <v>96</v>
      </c>
      <c r="B29" s="502" t="s">
        <v>281</v>
      </c>
      <c r="C29" s="503"/>
      <c r="D29" s="498"/>
      <c r="E29" s="505">
        <f>SUMIF('APONTAMENTO CREDENCIAMENTO'!D5:D5157,A11,'APONTAMENTO CREDENCIAMENTO'!L5:L5157)</f>
        <v>0</v>
      </c>
      <c r="F29" s="506" t="s">
        <v>318</v>
      </c>
      <c r="G29" s="507">
        <f>SUMIF('APONTAMENTO CREDENCIAMENTO'!D5:D5157,A11,'APONTAMENTO CREDENCIAMENTO'!M5:M5157)</f>
        <v>0</v>
      </c>
      <c r="H29" s="504" t="s">
        <v>150</v>
      </c>
      <c r="I29" s="495">
        <f>SUMIF('APONTAMENTO CREDENCIAMENTO'!D5:D5157,A11,'APONTAMENTO CREDENCIAMENTO'!EY5:EY5157)</f>
        <v>0</v>
      </c>
      <c r="K29" s="55"/>
    </row>
    <row r="30" spans="1:13" s="12" customFormat="1" ht="15" customHeight="1" x14ac:dyDescent="0.2">
      <c r="A30" s="469" t="s">
        <v>280</v>
      </c>
      <c r="B30" s="499" t="s">
        <v>279</v>
      </c>
      <c r="C30" s="500"/>
      <c r="D30" s="501"/>
      <c r="E30" s="500"/>
      <c r="F30" s="501"/>
      <c r="G30" s="500"/>
      <c r="H30" s="500"/>
      <c r="I30" s="495">
        <f>SUMIF('APONTAMENTO CREDENCIAMENTO'!D5:D5157,A11,'APONTAMENTO CREDENCIAMENTO'!FD5:FD5157)</f>
        <v>0</v>
      </c>
      <c r="M30" s="55"/>
    </row>
    <row r="31" spans="1:13" s="12" customFormat="1" ht="15" customHeight="1" x14ac:dyDescent="0.2">
      <c r="A31" s="469" t="s">
        <v>97</v>
      </c>
      <c r="B31" s="480" t="s">
        <v>278</v>
      </c>
      <c r="C31" s="479"/>
      <c r="D31" s="479"/>
      <c r="E31" s="479"/>
      <c r="F31" s="479"/>
      <c r="G31" s="479"/>
      <c r="H31" s="479"/>
      <c r="I31" s="496">
        <f>(I20+I21+I22+I23+I24+I25+I26+I27+I28+I29+I30)</f>
        <v>16188.48</v>
      </c>
      <c r="L31" s="55"/>
    </row>
    <row r="32" spans="1:13" s="12" customFormat="1" ht="15" customHeight="1" x14ac:dyDescent="0.2">
      <c r="A32" s="469" t="s">
        <v>98</v>
      </c>
      <c r="B32" s="475" t="s">
        <v>277</v>
      </c>
      <c r="C32" s="481"/>
      <c r="D32" s="476"/>
      <c r="E32" s="481"/>
      <c r="F32" s="476"/>
      <c r="G32" s="481"/>
      <c r="H32" s="481"/>
      <c r="I32" s="495">
        <f>VLOOKUP(A11,'ATESTE-LIQ-FIS'!A4:K3878,5,0)*-1</f>
        <v>-356.14655999999997</v>
      </c>
    </row>
    <row r="33" spans="1:12" s="12" customFormat="1" x14ac:dyDescent="0.2">
      <c r="A33" s="469" t="s">
        <v>100</v>
      </c>
      <c r="B33" s="475" t="s">
        <v>276</v>
      </c>
      <c r="C33" s="476"/>
      <c r="D33" s="476"/>
      <c r="E33" s="476"/>
      <c r="F33" s="476"/>
      <c r="G33" s="476"/>
      <c r="H33" s="476"/>
      <c r="I33" s="495">
        <f>VLOOKUP(A11,'ATESTE-LIQ-FIS'!A4:K3878,6,0)*-1</f>
        <v>-80.942400000000006</v>
      </c>
    </row>
    <row r="34" spans="1:12" s="12" customFormat="1" x14ac:dyDescent="0.2">
      <c r="A34" s="469" t="s">
        <v>102</v>
      </c>
      <c r="B34" s="475" t="s">
        <v>103</v>
      </c>
      <c r="C34" s="476"/>
      <c r="D34" s="475"/>
      <c r="E34" s="476"/>
      <c r="F34" s="476"/>
      <c r="G34" s="476"/>
      <c r="H34" s="476"/>
      <c r="I34" s="492">
        <f>-MIN('Cálculo IRRF -Jan.2026'!D33:F33)</f>
        <v>-1595.38</v>
      </c>
    </row>
    <row r="35" spans="1:12" s="12" customFormat="1" x14ac:dyDescent="0.2">
      <c r="A35" s="469" t="s">
        <v>104</v>
      </c>
      <c r="B35" s="475" t="s">
        <v>274</v>
      </c>
      <c r="C35" s="476"/>
      <c r="D35" s="475"/>
      <c r="E35" s="476"/>
      <c r="F35" s="476"/>
      <c r="G35" s="476"/>
      <c r="H35" s="476"/>
      <c r="I35" s="492">
        <v>0</v>
      </c>
    </row>
    <row r="36" spans="1:12" s="12" customFormat="1" x14ac:dyDescent="0.2">
      <c r="A36" s="469" t="s">
        <v>275</v>
      </c>
      <c r="B36" s="480" t="s">
        <v>273</v>
      </c>
      <c r="C36" s="479"/>
      <c r="D36" s="480"/>
      <c r="E36" s="482"/>
      <c r="F36" s="479"/>
      <c r="G36" s="479"/>
      <c r="H36" s="479"/>
      <c r="I36" s="493">
        <f>SUM(H31:I35)</f>
        <v>14156.011040000001</v>
      </c>
    </row>
    <row r="37" spans="1:12" s="12" customFormat="1" x14ac:dyDescent="0.2">
      <c r="A37" s="671" t="s">
        <v>106</v>
      </c>
      <c r="B37" s="672">
        <f>VLOOKUP(A11,'APONTAMENTO CREDENCIAMENTO'!D1:EL4052,138,FALSE)</f>
        <v>0</v>
      </c>
      <c r="C37" s="672"/>
      <c r="D37" s="672"/>
      <c r="E37" s="672"/>
      <c r="F37" s="672"/>
      <c r="G37" s="672"/>
      <c r="H37" s="672"/>
      <c r="I37" s="673"/>
    </row>
    <row r="38" spans="1:12" s="12" customFormat="1" ht="30.75" customHeight="1" x14ac:dyDescent="0.2">
      <c r="A38" s="671"/>
      <c r="B38" s="672"/>
      <c r="C38" s="672"/>
      <c r="D38" s="672"/>
      <c r="E38" s="672"/>
      <c r="F38" s="672"/>
      <c r="G38" s="672"/>
      <c r="H38" s="672"/>
      <c r="I38" s="673"/>
    </row>
    <row r="39" spans="1:12" s="12" customFormat="1" ht="20.100000000000001" customHeight="1" x14ac:dyDescent="0.2">
      <c r="A39" s="671" t="s">
        <v>107</v>
      </c>
      <c r="B39" s="675">
        <f>VLOOKUP(A11,'APONTAMENTO CREDENCIAMENTO'!D1:EL4052,139,FALSE)</f>
        <v>0</v>
      </c>
      <c r="C39" s="676"/>
      <c r="D39" s="676"/>
      <c r="E39" s="676"/>
      <c r="F39" s="676"/>
      <c r="G39" s="676"/>
      <c r="H39" s="676"/>
      <c r="I39" s="677"/>
    </row>
    <row r="40" spans="1:12" s="12" customFormat="1" ht="20.100000000000001" customHeight="1" thickBot="1" x14ac:dyDescent="0.25">
      <c r="A40" s="674"/>
      <c r="B40" s="678"/>
      <c r="C40" s="679"/>
      <c r="D40" s="679"/>
      <c r="E40" s="679"/>
      <c r="F40" s="679"/>
      <c r="G40" s="679"/>
      <c r="H40" s="679"/>
      <c r="I40" s="680"/>
    </row>
    <row r="41" spans="1:12" s="12" customFormat="1" ht="20.100000000000001" customHeight="1" x14ac:dyDescent="0.2">
      <c r="A41" s="35"/>
      <c r="B41" s="68"/>
      <c r="C41" s="68"/>
      <c r="D41" s="68"/>
      <c r="E41" s="68"/>
      <c r="F41" s="68"/>
      <c r="G41" s="68"/>
      <c r="H41" s="68"/>
      <c r="I41" s="68"/>
      <c r="L41"/>
    </row>
    <row r="42" spans="1:12" s="12" customFormat="1" x14ac:dyDescent="0.2">
      <c r="A42" s="35"/>
      <c r="B42" s="681" t="s">
        <v>109</v>
      </c>
      <c r="C42" s="681"/>
      <c r="D42" s="681"/>
      <c r="E42" s="681"/>
      <c r="F42" s="681"/>
      <c r="G42" s="681"/>
      <c r="H42" s="681"/>
      <c r="I42" s="681"/>
    </row>
    <row r="43" spans="1:12" s="12" customFormat="1" ht="12.75" customHeight="1" thickBot="1" x14ac:dyDescent="0.25">
      <c r="A43" s="35"/>
      <c r="B43" s="112"/>
      <c r="C43" s="112"/>
      <c r="D43" s="112"/>
      <c r="E43" s="112"/>
      <c r="F43" s="112"/>
      <c r="G43" s="112"/>
      <c r="H43" s="112"/>
      <c r="I43" s="112"/>
    </row>
    <row r="44" spans="1:12" s="12" customFormat="1" ht="30" customHeight="1" x14ac:dyDescent="0.2">
      <c r="A44" s="452" t="s">
        <v>308</v>
      </c>
      <c r="B44" s="656"/>
      <c r="C44" s="453" t="s">
        <v>309</v>
      </c>
      <c r="D44" s="453"/>
      <c r="E44" s="453" t="s">
        <v>310</v>
      </c>
      <c r="F44" s="453"/>
      <c r="G44" s="453" t="s">
        <v>311</v>
      </c>
      <c r="H44" s="453"/>
      <c r="I44" s="454" t="s">
        <v>31</v>
      </c>
    </row>
    <row r="45" spans="1:12" s="12" customFormat="1" ht="20.100000000000001" customHeight="1" thickBot="1" x14ac:dyDescent="0.25">
      <c r="A45" s="483">
        <f>SUMIF('APONTAMENTO CREDENCIAMENTO'!D5:D5157,A11,'APONTAMENTO CREDENCIAMENTO'!EP5:EP5157)</f>
        <v>24</v>
      </c>
      <c r="B45" s="483"/>
      <c r="C45" s="484">
        <f>SUMIF('APONTAMENTO CREDENCIAMENTO'!D5:D5157,A11,'APONTAMENTO CREDENCIAMENTO'!ER5:ER5157)</f>
        <v>0</v>
      </c>
      <c r="D45" s="484"/>
      <c r="E45" s="484">
        <f>SUMIF('APONTAMENTO CREDENCIAMENTO'!D5:D5157,A11,'APONTAMENTO CREDENCIAMENTO'!ES5:ES5157)</f>
        <v>0</v>
      </c>
      <c r="F45" s="484"/>
      <c r="G45" s="484">
        <f>SUMIF('APONTAMENTO CREDENCIAMENTO'!D5:D5157,A11,'APONTAMENTO CREDENCIAMENTO'!EU5:EU5157)</f>
        <v>0</v>
      </c>
      <c r="H45" s="484"/>
      <c r="I45" s="485">
        <f>SUM(A45:H45)</f>
        <v>24</v>
      </c>
    </row>
    <row r="46" spans="1:12" s="12" customFormat="1" ht="20.100000000000001" customHeight="1" x14ac:dyDescent="0.2">
      <c r="A46" s="35"/>
      <c r="B46" s="68"/>
      <c r="C46" s="68"/>
      <c r="D46" s="68"/>
      <c r="E46" s="68"/>
      <c r="F46" s="68"/>
      <c r="G46" s="68"/>
      <c r="H46" s="68"/>
      <c r="I46" s="68"/>
    </row>
    <row r="47" spans="1:12" s="12" customFormat="1" ht="20.100000000000001" customHeight="1" x14ac:dyDescent="0.2">
      <c r="A47" s="35"/>
      <c r="B47" s="681" t="s">
        <v>312</v>
      </c>
      <c r="C47" s="681"/>
      <c r="D47" s="681"/>
      <c r="E47" s="681"/>
      <c r="F47" s="681"/>
      <c r="G47" s="681"/>
      <c r="H47" s="681"/>
      <c r="I47" s="681"/>
    </row>
    <row r="48" spans="1:12" s="12" customFormat="1" ht="12" customHeight="1" x14ac:dyDescent="0.2">
      <c r="A48" s="35"/>
      <c r="B48" s="112"/>
      <c r="C48" s="112"/>
      <c r="D48" s="112"/>
      <c r="E48" s="112"/>
      <c r="F48" s="112"/>
      <c r="G48" s="112"/>
      <c r="H48" s="112"/>
      <c r="I48" s="112"/>
    </row>
    <row r="49" spans="1:9" ht="15" customHeight="1" x14ac:dyDescent="0.2">
      <c r="A49" s="682" t="s">
        <v>110</v>
      </c>
      <c r="B49" s="683"/>
      <c r="C49" s="683"/>
      <c r="D49" s="683"/>
      <c r="E49" s="684"/>
      <c r="F49" s="684"/>
      <c r="G49" s="684"/>
      <c r="H49" s="684"/>
      <c r="I49" s="685"/>
    </row>
    <row r="50" spans="1:9" ht="12.75" customHeight="1" x14ac:dyDescent="0.2">
      <c r="A50" s="686" t="s">
        <v>154</v>
      </c>
      <c r="B50" s="687"/>
      <c r="C50" s="687"/>
      <c r="D50" s="687"/>
      <c r="E50" s="687"/>
      <c r="F50" s="687"/>
      <c r="G50" s="687"/>
      <c r="H50" s="687"/>
      <c r="I50" s="688"/>
    </row>
    <row r="51" spans="1:9" ht="12.75" customHeight="1" x14ac:dyDescent="0.2">
      <c r="A51" s="266" t="s">
        <v>155</v>
      </c>
      <c r="B51" s="69"/>
      <c r="C51" s="69"/>
      <c r="D51" s="69"/>
      <c r="E51" s="69"/>
      <c r="F51" s="69"/>
      <c r="G51" s="69"/>
      <c r="H51" s="69"/>
      <c r="I51" s="70"/>
    </row>
    <row r="52" spans="1:9" ht="12.75" customHeight="1" x14ac:dyDescent="0.2">
      <c r="A52" s="263" t="s">
        <v>156</v>
      </c>
      <c r="B52" s="72"/>
      <c r="C52" s="72"/>
      <c r="D52" s="72"/>
      <c r="E52" s="72"/>
      <c r="F52" s="72"/>
      <c r="G52" s="72"/>
      <c r="H52" s="72"/>
      <c r="I52" s="264"/>
    </row>
    <row r="53" spans="1:9" ht="12.75" customHeight="1" x14ac:dyDescent="0.2">
      <c r="A53" s="444" t="s">
        <v>313</v>
      </c>
      <c r="B53" s="72"/>
      <c r="C53" s="72"/>
      <c r="D53" s="72"/>
      <c r="E53" s="72"/>
      <c r="F53" s="72"/>
      <c r="G53" s="265">
        <f>$H$13+1-1</f>
        <v>46113</v>
      </c>
      <c r="H53" s="327"/>
      <c r="I53" s="77"/>
    </row>
    <row r="54" spans="1:9" ht="12.75" customHeight="1" x14ac:dyDescent="0.2">
      <c r="A54" s="444" t="s">
        <v>316</v>
      </c>
      <c r="B54" s="72"/>
      <c r="C54" s="72"/>
      <c r="D54" s="72"/>
      <c r="E54" s="72"/>
      <c r="F54" s="72"/>
      <c r="G54" s="265">
        <f>G53</f>
        <v>46113</v>
      </c>
      <c r="H54" s="72"/>
      <c r="I54" s="76"/>
    </row>
    <row r="55" spans="1:9" ht="12.75" customHeight="1" x14ac:dyDescent="0.2">
      <c r="A55" s="444" t="s">
        <v>157</v>
      </c>
      <c r="B55" s="72"/>
      <c r="C55" s="72"/>
      <c r="D55" s="72"/>
      <c r="E55" s="72"/>
      <c r="F55" s="72"/>
      <c r="H55" s="72"/>
      <c r="I55" s="77"/>
    </row>
    <row r="56" spans="1:9" ht="15.75" x14ac:dyDescent="0.2">
      <c r="A56" s="689" t="s">
        <v>111</v>
      </c>
      <c r="B56" s="690"/>
      <c r="C56" s="690"/>
      <c r="D56" s="690"/>
      <c r="E56" s="690"/>
      <c r="F56" s="690"/>
      <c r="G56" s="690"/>
      <c r="H56" s="690"/>
      <c r="I56" s="691"/>
    </row>
    <row r="57" spans="1:9" x14ac:dyDescent="0.2">
      <c r="A57" s="71"/>
      <c r="B57" s="72" t="s">
        <v>112</v>
      </c>
      <c r="C57" s="72"/>
      <c r="D57" s="72"/>
      <c r="E57" s="72" t="s">
        <v>113</v>
      </c>
      <c r="F57" s="72"/>
      <c r="G57" s="72"/>
      <c r="H57" s="72"/>
      <c r="I57" s="77"/>
    </row>
    <row r="58" spans="1:9" x14ac:dyDescent="0.2">
      <c r="A58" s="71"/>
      <c r="B58" s="72" t="s">
        <v>114</v>
      </c>
      <c r="C58" s="72"/>
      <c r="D58" s="72"/>
      <c r="E58" s="73" t="s">
        <v>115</v>
      </c>
      <c r="F58" s="72"/>
      <c r="G58" s="72"/>
      <c r="H58" s="72"/>
      <c r="I58" s="77"/>
    </row>
    <row r="59" spans="1:9" x14ac:dyDescent="0.2">
      <c r="A59" s="692" t="s">
        <v>116</v>
      </c>
      <c r="B59" s="693"/>
      <c r="C59" s="693"/>
      <c r="D59" s="693"/>
      <c r="E59" s="693"/>
      <c r="F59" s="693"/>
      <c r="G59" s="693"/>
      <c r="H59" s="693"/>
      <c r="I59" s="694"/>
    </row>
    <row r="60" spans="1:9" x14ac:dyDescent="0.2">
      <c r="A60" s="109"/>
      <c r="B60" s="72" t="s">
        <v>117</v>
      </c>
      <c r="C60" s="110"/>
      <c r="D60" s="110"/>
      <c r="E60" s="267" t="s">
        <v>118</v>
      </c>
      <c r="F60" s="110"/>
      <c r="G60" s="110"/>
      <c r="H60" s="110"/>
      <c r="I60" s="111"/>
    </row>
    <row r="61" spans="1:9" x14ac:dyDescent="0.2">
      <c r="A61" s="668" t="s">
        <v>119</v>
      </c>
      <c r="B61" s="669"/>
      <c r="C61" s="669"/>
      <c r="D61" s="669"/>
      <c r="E61" s="669"/>
      <c r="F61" s="669"/>
      <c r="G61" s="669"/>
      <c r="H61" s="669"/>
      <c r="I61" s="670"/>
    </row>
    <row r="62" spans="1:9" x14ac:dyDescent="0.2">
      <c r="A62" s="196"/>
      <c r="B62" s="194" t="s">
        <v>120</v>
      </c>
      <c r="C62" s="194"/>
      <c r="D62" s="194"/>
      <c r="E62" s="194"/>
      <c r="F62" s="194"/>
      <c r="G62" s="194"/>
      <c r="H62" s="194"/>
      <c r="I62" s="195"/>
    </row>
  </sheetData>
  <mergeCells count="31">
    <mergeCell ref="B9:I9"/>
    <mergeCell ref="E2:I2"/>
    <mergeCell ref="N2:R2"/>
    <mergeCell ref="E3:I3"/>
    <mergeCell ref="N3:O3"/>
    <mergeCell ref="E4:I4"/>
    <mergeCell ref="A10:B10"/>
    <mergeCell ref="D10:E10"/>
    <mergeCell ref="D11:E11"/>
    <mergeCell ref="A12:E12"/>
    <mergeCell ref="F12:G12"/>
    <mergeCell ref="H12:I12"/>
    <mergeCell ref="A13:E15"/>
    <mergeCell ref="F13:G13"/>
    <mergeCell ref="F14:G14"/>
    <mergeCell ref="H14:I14"/>
    <mergeCell ref="F15:G15"/>
    <mergeCell ref="H15:I15"/>
    <mergeCell ref="A19:G19"/>
    <mergeCell ref="H19:I19"/>
    <mergeCell ref="A61:I61"/>
    <mergeCell ref="A37:A38"/>
    <mergeCell ref="B37:I38"/>
    <mergeCell ref="A39:A40"/>
    <mergeCell ref="B39:I40"/>
    <mergeCell ref="B42:I42"/>
    <mergeCell ref="B47:I47"/>
    <mergeCell ref="A49:I49"/>
    <mergeCell ref="A50:I50"/>
    <mergeCell ref="A56:I56"/>
    <mergeCell ref="A59:I59"/>
  </mergeCells>
  <conditionalFormatting sqref="C37:I38 B37:B39">
    <cfRule type="cellIs" dxfId="21" priority="1" stopIfTrue="1" operator="equal">
      <formula>0</formula>
    </cfRule>
  </conditionalFormatting>
  <hyperlinks>
    <hyperlink ref="E58" r:id="rId1" xr:uid="{00000000-0004-0000-0600-000000000000}"/>
    <hyperlink ref="E60" r:id="rId2" xr:uid="{00000000-0004-0000-0600-000001000000}"/>
  </hyperlinks>
  <pageMargins left="0.23622047244094491" right="0.23622047244094491" top="0.74803149606299213" bottom="0.74803149606299213" header="0.31496062992125984" footer="0.31496062992125984"/>
  <pageSetup paperSize="9" scale="24" orientation="portrait" r:id="rId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5">
    <tabColor indexed="26"/>
  </sheetPr>
  <dimension ref="A7:AC40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40" style="12" customWidth="1"/>
    <col min="2" max="3" width="12.7109375" style="12" bestFit="1" customWidth="1"/>
    <col min="4" max="4" width="14.28515625" style="12" customWidth="1"/>
    <col min="5" max="5" width="10.42578125" style="12" customWidth="1"/>
    <col min="6" max="6" width="1.42578125" style="12" customWidth="1"/>
    <col min="7" max="7" width="11.140625" style="12" customWidth="1"/>
    <col min="8" max="9" width="11.42578125" style="12" customWidth="1"/>
    <col min="10" max="10" width="10.28515625" style="12" customWidth="1"/>
    <col min="11" max="12" width="12" style="12" customWidth="1"/>
    <col min="13" max="13" width="11.42578125" style="12" customWidth="1"/>
    <col min="14" max="14" width="22" style="12" customWidth="1"/>
    <col min="15" max="15" width="19.7109375" style="12" customWidth="1"/>
    <col min="16" max="16" width="19.85546875" style="12" customWidth="1"/>
    <col min="17" max="17" width="21.42578125" style="12" customWidth="1"/>
    <col min="18" max="18" width="23" style="12" customWidth="1"/>
    <col min="19" max="19" width="22.140625" style="12" customWidth="1"/>
    <col min="20" max="20" width="23.7109375" style="12" customWidth="1"/>
    <col min="21" max="21" width="23.42578125" style="12" customWidth="1"/>
    <col min="22" max="22" width="22.28515625" style="12" customWidth="1"/>
    <col min="23" max="23" width="24" style="12" customWidth="1"/>
    <col min="24" max="24" width="19.140625" style="12" customWidth="1"/>
    <col min="25" max="25" width="21.42578125" style="12" customWidth="1"/>
    <col min="26" max="26" width="20.7109375" style="12" customWidth="1"/>
    <col min="27" max="27" width="20.140625" style="120" customWidth="1"/>
    <col min="28" max="28" width="20.42578125" style="12" customWidth="1"/>
    <col min="29" max="29" width="25.7109375" style="12" customWidth="1"/>
    <col min="30" max="16384" width="9.140625" style="12"/>
  </cols>
  <sheetData>
    <row r="7" spans="1:29" ht="27" customHeight="1" x14ac:dyDescent="0.2">
      <c r="B7" s="433" t="s">
        <v>183</v>
      </c>
      <c r="G7" s="434" t="str">
        <f>'BASE C'!D10</f>
        <v>MARLI PEREIRA DA SILVA</v>
      </c>
    </row>
    <row r="8" spans="1:29" x14ac:dyDescent="0.2">
      <c r="D8" s="30"/>
      <c r="E8" s="30"/>
    </row>
    <row r="9" spans="1:29" x14ac:dyDescent="0.2">
      <c r="B9" s="30" t="s">
        <v>121</v>
      </c>
      <c r="D9" s="30" t="str">
        <f>'BASE C'!B3</f>
        <v>2024/0058937</v>
      </c>
      <c r="G9" s="30" t="s">
        <v>122</v>
      </c>
      <c r="H9" s="30" t="str">
        <f>'APONTAMENTO CREDENCIAMENTO'!A1</f>
        <v>Freguesia / Brasilândia</v>
      </c>
      <c r="I9" s="30"/>
      <c r="J9" s="30"/>
      <c r="K9" s="30"/>
      <c r="L9" s="30"/>
      <c r="M9" s="30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AB9" s="30"/>
    </row>
    <row r="10" spans="1:29" ht="15" x14ac:dyDescent="0.25">
      <c r="D10" s="30" t="s">
        <v>123</v>
      </c>
      <c r="E10" s="32" t="str">
        <f>'BASE C'!E4</f>
        <v>ABRIL</v>
      </c>
      <c r="G10" s="30" t="s">
        <v>6</v>
      </c>
      <c r="H10" s="33" t="str">
        <f>'BASE C'!N3</f>
        <v>01/04/2026</v>
      </c>
      <c r="I10" s="74" t="s">
        <v>124</v>
      </c>
      <c r="J10" s="33" t="str">
        <f>'BASE C'!O3</f>
        <v>30/04/2026</v>
      </c>
      <c r="K10" s="33"/>
      <c r="L10" s="33"/>
      <c r="P10" s="33"/>
      <c r="Q10" s="33"/>
      <c r="R10" s="33"/>
      <c r="S10" s="33"/>
      <c r="T10" s="33"/>
      <c r="U10" s="33"/>
      <c r="V10" s="33"/>
      <c r="W10" s="33"/>
      <c r="X10" s="33"/>
    </row>
    <row r="11" spans="1:29" x14ac:dyDescent="0.2">
      <c r="G11" s="20"/>
    </row>
    <row r="12" spans="1:29" ht="15" customHeight="1" x14ac:dyDescent="0.2">
      <c r="A12" s="816" t="s">
        <v>42</v>
      </c>
      <c r="B12" s="818" t="s">
        <v>125</v>
      </c>
      <c r="C12" s="819"/>
      <c r="D12" s="816" t="s">
        <v>11</v>
      </c>
      <c r="E12" s="822" t="s">
        <v>126</v>
      </c>
      <c r="F12" s="823"/>
      <c r="G12" s="826" t="s">
        <v>127</v>
      </c>
      <c r="H12" s="827"/>
      <c r="I12" s="827"/>
      <c r="J12" s="827"/>
      <c r="K12" s="827"/>
      <c r="L12" s="827"/>
      <c r="M12" s="828"/>
      <c r="N12" s="813" t="s">
        <v>128</v>
      </c>
      <c r="O12" s="814"/>
      <c r="P12" s="814"/>
      <c r="Q12" s="814"/>
      <c r="R12" s="814"/>
      <c r="S12" s="814"/>
      <c r="T12" s="814"/>
      <c r="U12" s="814"/>
      <c r="V12" s="814"/>
      <c r="W12" s="814"/>
      <c r="X12" s="815"/>
      <c r="Y12" s="197" t="s">
        <v>151</v>
      </c>
      <c r="Z12" s="198" t="s">
        <v>129</v>
      </c>
      <c r="AA12" s="198" t="s">
        <v>130</v>
      </c>
      <c r="AB12" s="199" t="s">
        <v>9</v>
      </c>
      <c r="AC12" s="198" t="s">
        <v>131</v>
      </c>
    </row>
    <row r="13" spans="1:29" ht="87.75" customHeight="1" x14ac:dyDescent="0.2">
      <c r="A13" s="817"/>
      <c r="B13" s="820"/>
      <c r="C13" s="821"/>
      <c r="D13" s="817"/>
      <c r="E13" s="824"/>
      <c r="F13" s="825"/>
      <c r="G13" s="200" t="s">
        <v>47</v>
      </c>
      <c r="H13" s="508" t="s">
        <v>50</v>
      </c>
      <c r="I13" s="508" t="s">
        <v>132</v>
      </c>
      <c r="J13" s="508" t="s">
        <v>51</v>
      </c>
      <c r="K13" s="509" t="s">
        <v>52</v>
      </c>
      <c r="L13" s="509" t="s">
        <v>133</v>
      </c>
      <c r="M13" s="509" t="s">
        <v>53</v>
      </c>
      <c r="N13" s="107" t="s">
        <v>55</v>
      </c>
      <c r="O13" s="107" t="str">
        <f>'APONTAMENTO CREDENCIAMENTO'!EX4</f>
        <v>Valor total alunos presenciais (30 dias)</v>
      </c>
      <c r="P13" s="107" t="str">
        <f>'APONTAMENTO CREDENCIAMENTO'!EY4</f>
        <v>Ativ.Complementar Continuada</v>
      </c>
      <c r="Q13" s="107" t="str">
        <f>'APONTAMENTO CREDENCIAMENTO'!EZ4</f>
        <v>Valor alunos presenciais (menos de 30 dias)</v>
      </c>
      <c r="R13" s="107" t="str">
        <f>'APONTAMENTO CREDENCIAMENTO'!FA4</f>
        <v>Saida de alunos ao longo do mês</v>
      </c>
      <c r="S13" s="107" t="s">
        <v>60</v>
      </c>
      <c r="T13" s="107" t="str">
        <f>'APONTAMENTO CREDENCIAMENTO'!FC4</f>
        <v xml:space="preserve">Valor km adicional
</v>
      </c>
      <c r="U13" s="153" t="s">
        <v>62</v>
      </c>
      <c r="V13" s="153" t="s">
        <v>63</v>
      </c>
      <c r="W13" s="154" t="s">
        <v>64</v>
      </c>
      <c r="X13" s="154" t="s">
        <v>152</v>
      </c>
      <c r="Y13" s="203"/>
      <c r="Z13" s="204"/>
      <c r="AA13" s="204"/>
      <c r="AB13" s="205"/>
      <c r="AC13" s="204"/>
    </row>
    <row r="14" spans="1:29" s="82" customFormat="1" ht="30" customHeight="1" x14ac:dyDescent="0.2">
      <c r="A14" s="206" t="str">
        <f>VLOOKUP(D14,'BASE C'!$C$10:$E$5000,3,0)</f>
        <v>MARLI PEREIRA DA SILVA</v>
      </c>
      <c r="B14" s="207" t="str">
        <f>VLOOKUP(D14,'APONTAMENTO CREDENCIAMENTO'!$A$6:$F$4055,6,0)</f>
        <v>01/04/2026</v>
      </c>
      <c r="C14" s="207" t="str">
        <f>VLOOKUP(D14,'APONTAMENTO CREDENCIAMENTO'!$A$6:$G$4055,7,0)</f>
        <v>30/04/2026</v>
      </c>
      <c r="D14" s="208" t="str">
        <f>'BASE C'!C10</f>
        <v>007.659-00</v>
      </c>
      <c r="E14" s="831" t="str">
        <f>'BASE C'!H10</f>
        <v>ELQ7434</v>
      </c>
      <c r="F14" s="832"/>
      <c r="G14" s="208">
        <f>SUMIF('APONTAMENTO CREDENCIAMENTO'!$A$6:$A$4055,'EMPRESA C'!D14,'APONTAMENTO CREDENCIAMENTO'!$N$6:$N$4055)</f>
        <v>0</v>
      </c>
      <c r="H14" s="208">
        <f>SUMIF('APONTAMENTO CREDENCIAMENTO'!$A$6:$A$4055,'EMPRESA C'!D14,'APONTAMENTO CREDENCIAMENTO'!$EP$6:$EP$4055)</f>
        <v>24</v>
      </c>
      <c r="I14" s="208">
        <f>SUMIF('APONTAMENTO CREDENCIAMENTO'!$A$6:$A$4055,'EMPRESA C'!D14,'APONTAMENTO CREDENCIAMENTO'!$EQ$6:$EQ$4055)</f>
        <v>0</v>
      </c>
      <c r="J14" s="208">
        <f>SUMIF('APONTAMENTO CREDENCIAMENTO'!$A$6:$A$4055,'EMPRESA C'!D14,'APONTAMENTO CREDENCIAMENTO'!$ER$6:$ER$4055)</f>
        <v>0</v>
      </c>
      <c r="K14" s="208">
        <f>SUMIF('APONTAMENTO CREDENCIAMENTO'!$A$6:$A$4055,'EMPRESA C'!D14,'APONTAMENTO CREDENCIAMENTO'!$ES$6:$ES$4055)</f>
        <v>0</v>
      </c>
      <c r="L14" s="208">
        <f>SUMIF('APONTAMENTO CREDENCIAMENTO'!$A$6:$A$4055,'EMPRESA C'!D14,'APONTAMENTO CREDENCIAMENTO'!$ET$6:$ET$4055)</f>
        <v>0</v>
      </c>
      <c r="M14" s="208">
        <f>SUMIF('APONTAMENTO CREDENCIAMENTO'!$A$6:$A$4055,'EMPRESA C'!D14,'APONTAMENTO CREDENCIAMENTO'!$EU$6:$EU$4055)</f>
        <v>0</v>
      </c>
      <c r="N14" s="209">
        <f>SUMIF('APONTAMENTO CREDENCIAMENTO'!$A$6:$A$4055,'EMPRESA C'!D14,'APONTAMENTO CREDENCIAMENTO'!$EW$6:$EW$4055)</f>
        <v>0</v>
      </c>
      <c r="O14" s="209">
        <f>SUMIF('APONTAMENTO CREDENCIAMENTO'!$A$6:$A$4055,'EMPRESA C'!D14,'APONTAMENTO CREDENCIAMENTO'!$EX$6:$EX$4055)</f>
        <v>16188.48</v>
      </c>
      <c r="P14" s="209">
        <f>SUMIF('APONTAMENTO CREDENCIAMENTO'!$A$5:$A$4055,'EMPRESA C'!D14,'APONTAMENTO CREDENCIAMENTO'!$EY$5:$EY$4055)</f>
        <v>0</v>
      </c>
      <c r="Q14" s="209">
        <f>SUMIF('APONTAMENTO CREDENCIAMENTO'!$A$5:$A$4055,'EMPRESA C'!D14,'APONTAMENTO CREDENCIAMENTO'!$EZ$5:$EZ$4055)</f>
        <v>0</v>
      </c>
      <c r="R14" s="209">
        <f>SUMIF('APONTAMENTO CREDENCIAMENTO'!$A$5:$A$4055,'EMPRESA C'!D14,'APONTAMENTO CREDENCIAMENTO'!$FA$5:$FA$4055)</f>
        <v>0</v>
      </c>
      <c r="S14" s="209">
        <f>SUMIF('APONTAMENTO CREDENCIAMENTO'!$A$5:$A$4055,'EMPRESA C'!D14,'APONTAMENTO CREDENCIAMENTO'!$FB$5:$FB$4055)</f>
        <v>0</v>
      </c>
      <c r="T14" s="209">
        <f>SUMIF('APONTAMENTO CREDENCIAMENTO'!$A$5:$A$4055,'EMPRESA C'!D14,'APONTAMENTO CREDENCIAMENTO'!$FC$5:$FC$4055)</f>
        <v>0</v>
      </c>
      <c r="U14" s="209">
        <f>SUMIF('APONTAMENTO CREDENCIAMENTO'!$A$5:$A$4055,'EMPRESA C'!D14,'APONTAMENTO CREDENCIAMENTO'!$HY$5:$HY$4055)</f>
        <v>0</v>
      </c>
      <c r="V14" s="209">
        <f>SUMIF('APONTAMENTO CREDENCIAMENTO'!$A$5:$A$4055,'EMPRESA C'!D14,'APONTAMENTO CREDENCIAMENTO'!$HZ$5:$HZ$4055)*-1</f>
        <v>0</v>
      </c>
      <c r="W14" s="209">
        <f>SUMIF('APONTAMENTO CREDENCIAMENTO'!$A$5:$A$4055,'EMPRESA C'!D14,'APONTAMENTO CREDENCIAMENTO'!$IA$5:$IA$4055)*-1</f>
        <v>0</v>
      </c>
      <c r="X14" s="209">
        <f>SUMIF('APONTAMENTO CREDENCIAMENTO'!$A$5:$A$4055,'EMPRESA C'!D14,'APONTAMENTO CREDENCIAMENTO'!$FD$5:$FD$4055)</f>
        <v>0</v>
      </c>
      <c r="Y14" s="209">
        <f>SUMIF('APONTAMENTO CREDENCIAMENTO'!$A$5:$A$4055,'EMPRESA C'!D14,'APONTAMENTO CREDENCIAMENTO'!$GK$5:$GK$4055)*-1</f>
        <v>0</v>
      </c>
      <c r="Z14" s="209">
        <f>(N14+O14+P14+Q14+R14+S14+T14+U14+V14+W14+X14+Y14)</f>
        <v>16188.48</v>
      </c>
      <c r="AA14" s="209">
        <f t="shared" ref="AA14" si="0">Z14</f>
        <v>16188.48</v>
      </c>
      <c r="AB14" s="209">
        <f>AA14*'BASE C'!B$7</f>
        <v>0</v>
      </c>
      <c r="AC14" s="209">
        <f t="shared" ref="AC14" si="1">AA14-AB14</f>
        <v>16188.48</v>
      </c>
    </row>
    <row r="15" spans="1:29" s="82" customFormat="1" ht="30" customHeight="1" thickBot="1" x14ac:dyDescent="0.25">
      <c r="A15" s="439"/>
      <c r="B15" s="440"/>
      <c r="C15" s="440"/>
      <c r="D15" s="441"/>
      <c r="E15" s="441"/>
      <c r="F15" s="443"/>
      <c r="G15" s="318"/>
      <c r="H15" s="318"/>
      <c r="I15" s="318"/>
      <c r="J15" s="318"/>
      <c r="K15" s="318"/>
      <c r="L15" s="318"/>
      <c r="M15" s="318"/>
      <c r="N15" s="209"/>
      <c r="O15" s="209"/>
      <c r="P15" s="319"/>
      <c r="Q15" s="319"/>
      <c r="R15" s="319"/>
      <c r="S15" s="209"/>
      <c r="T15" s="319"/>
      <c r="U15" s="319"/>
      <c r="V15" s="209"/>
      <c r="W15" s="209"/>
      <c r="X15" s="209"/>
      <c r="Y15" s="209"/>
      <c r="Z15" s="319"/>
      <c r="AA15" s="319"/>
      <c r="AB15" s="319"/>
      <c r="AC15" s="319"/>
    </row>
    <row r="16" spans="1:29" ht="30" customHeight="1" x14ac:dyDescent="0.2">
      <c r="A16" s="436"/>
      <c r="B16" s="436"/>
      <c r="C16" s="436"/>
      <c r="D16" s="437"/>
      <c r="E16" s="438"/>
      <c r="F16" s="442"/>
      <c r="G16" s="100">
        <f t="shared" ref="G16:AC16" si="2">SUM(G14:G15)</f>
        <v>0</v>
      </c>
      <c r="H16" s="100">
        <f t="shared" si="2"/>
        <v>24</v>
      </c>
      <c r="I16" s="100">
        <f t="shared" si="2"/>
        <v>0</v>
      </c>
      <c r="J16" s="100">
        <f t="shared" si="2"/>
        <v>0</v>
      </c>
      <c r="K16" s="100">
        <f t="shared" si="2"/>
        <v>0</v>
      </c>
      <c r="L16" s="100">
        <f t="shared" si="2"/>
        <v>0</v>
      </c>
      <c r="M16" s="100">
        <f t="shared" si="2"/>
        <v>0</v>
      </c>
      <c r="N16" s="326">
        <f t="shared" si="2"/>
        <v>0</v>
      </c>
      <c r="O16" s="326">
        <f t="shared" si="2"/>
        <v>16188.48</v>
      </c>
      <c r="P16" s="326">
        <f t="shared" si="2"/>
        <v>0</v>
      </c>
      <c r="Q16" s="326">
        <f t="shared" si="2"/>
        <v>0</v>
      </c>
      <c r="R16" s="326">
        <f t="shared" si="2"/>
        <v>0</v>
      </c>
      <c r="S16" s="326">
        <f t="shared" si="2"/>
        <v>0</v>
      </c>
      <c r="T16" s="326">
        <f t="shared" si="2"/>
        <v>0</v>
      </c>
      <c r="U16" s="326">
        <f t="shared" si="2"/>
        <v>0</v>
      </c>
      <c r="V16" s="326">
        <f t="shared" si="2"/>
        <v>0</v>
      </c>
      <c r="W16" s="326">
        <f t="shared" si="2"/>
        <v>0</v>
      </c>
      <c r="X16" s="326">
        <f t="shared" si="2"/>
        <v>0</v>
      </c>
      <c r="Y16" s="326">
        <f t="shared" si="2"/>
        <v>0</v>
      </c>
      <c r="Z16" s="326">
        <f t="shared" si="2"/>
        <v>16188.48</v>
      </c>
      <c r="AA16" s="326">
        <f t="shared" si="2"/>
        <v>16188.48</v>
      </c>
      <c r="AB16" s="326">
        <f t="shared" si="2"/>
        <v>0</v>
      </c>
      <c r="AC16" s="326">
        <f t="shared" si="2"/>
        <v>16188.48</v>
      </c>
    </row>
    <row r="17" spans="1:29" ht="15" customHeight="1" x14ac:dyDescent="0.2">
      <c r="AA17" s="210"/>
      <c r="AB17" s="211"/>
      <c r="AC17" s="211"/>
    </row>
    <row r="18" spans="1:29" ht="15" customHeight="1" x14ac:dyDescent="0.2">
      <c r="G18" s="15" t="s">
        <v>134</v>
      </c>
      <c r="AA18" s="121"/>
      <c r="AB18" s="24"/>
      <c r="AC18" s="24"/>
    </row>
    <row r="19" spans="1:29" x14ac:dyDescent="0.2">
      <c r="AA19" s="121"/>
      <c r="AB19" s="24"/>
      <c r="AC19" s="34"/>
    </row>
    <row r="20" spans="1:29" x14ac:dyDescent="0.2">
      <c r="Y20" s="55"/>
      <c r="AA20" s="121"/>
      <c r="AB20" s="24"/>
      <c r="AC20" s="24"/>
    </row>
    <row r="21" spans="1:29" x14ac:dyDescent="0.2">
      <c r="AA21" s="121"/>
      <c r="AB21" s="24"/>
      <c r="AC21" s="24"/>
    </row>
    <row r="22" spans="1:29" x14ac:dyDescent="0.2">
      <c r="Z22" s="15"/>
      <c r="AA22" s="121"/>
      <c r="AB22" s="24"/>
      <c r="AC22" s="24"/>
    </row>
    <row r="23" spans="1:29" x14ac:dyDescent="0.2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121"/>
      <c r="AB23" s="24"/>
      <c r="AC23" s="24"/>
    </row>
    <row r="24" spans="1:29" x14ac:dyDescent="0.2">
      <c r="C24" s="35"/>
      <c r="D24" s="36"/>
      <c r="E24" s="36"/>
      <c r="F24" s="36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121"/>
      <c r="AB24" s="24"/>
      <c r="AC24" s="24"/>
    </row>
    <row r="25" spans="1:29" x14ac:dyDescent="0.2">
      <c r="A25" s="35"/>
      <c r="B25" s="35"/>
      <c r="C25" s="35"/>
      <c r="D25" s="36"/>
      <c r="E25" s="36"/>
      <c r="F25" s="36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121"/>
      <c r="AB25" s="24"/>
      <c r="AC25" s="24"/>
    </row>
    <row r="26" spans="1:29" x14ac:dyDescent="0.2">
      <c r="A26" s="35"/>
      <c r="C26" s="35"/>
      <c r="D26" s="36"/>
      <c r="E26" s="36"/>
      <c r="F26" s="36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121"/>
      <c r="AB26" s="24"/>
      <c r="AC26" s="24"/>
    </row>
    <row r="27" spans="1:29" x14ac:dyDescent="0.2">
      <c r="A27" s="35"/>
      <c r="B27" s="35"/>
      <c r="C27" s="35"/>
      <c r="D27" s="36"/>
      <c r="E27" s="36"/>
      <c r="F27" s="36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75"/>
      <c r="Z27" s="35"/>
      <c r="AA27" s="121"/>
      <c r="AB27" s="24"/>
      <c r="AC27" s="24"/>
    </row>
    <row r="28" spans="1:29" x14ac:dyDescent="0.2">
      <c r="B28" s="35"/>
      <c r="C28" s="35"/>
      <c r="D28" s="37"/>
      <c r="E28" s="37"/>
      <c r="F28" s="37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121"/>
      <c r="AB28" s="24"/>
      <c r="AC28" s="24"/>
    </row>
    <row r="29" spans="1:29" ht="15.75" x14ac:dyDescent="0.25">
      <c r="A29" s="38"/>
      <c r="B29" s="38"/>
      <c r="C29" s="38"/>
      <c r="D29" s="39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121"/>
      <c r="AB29" s="24"/>
      <c r="AC29" s="24"/>
    </row>
    <row r="30" spans="1:29" x14ac:dyDescent="0.2">
      <c r="A30" s="35"/>
      <c r="B30" s="35"/>
      <c r="C30" s="35"/>
      <c r="D30" s="40"/>
      <c r="E30" s="40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122"/>
      <c r="AB30" s="35"/>
      <c r="AC30" s="35"/>
    </row>
    <row r="31" spans="1:29" x14ac:dyDescent="0.2">
      <c r="A31" s="15"/>
      <c r="B31" s="15"/>
      <c r="C31" s="15"/>
      <c r="D31" s="41"/>
      <c r="E31" s="42"/>
      <c r="F31" s="42"/>
      <c r="G31" s="42"/>
      <c r="H31" s="42"/>
      <c r="I31" s="42"/>
      <c r="J31" s="42"/>
      <c r="K31" s="42"/>
      <c r="L31" s="42"/>
      <c r="M31" s="30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AB31" s="30"/>
    </row>
    <row r="32" spans="1:29" x14ac:dyDescent="0.2">
      <c r="A32" s="35"/>
      <c r="B32" s="35"/>
      <c r="C32" s="35"/>
      <c r="D32" s="43"/>
      <c r="E32" s="43"/>
      <c r="F32" s="43"/>
      <c r="G32" s="43"/>
      <c r="H32" s="43"/>
      <c r="I32" s="43"/>
      <c r="J32" s="43"/>
      <c r="K32" s="43"/>
      <c r="L32" s="43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122"/>
      <c r="AB32" s="35"/>
      <c r="AC32" s="35"/>
    </row>
    <row r="33" spans="1:29" x14ac:dyDescent="0.2">
      <c r="A33" s="35"/>
      <c r="D33" s="243"/>
      <c r="E33" s="243"/>
      <c r="F33" s="243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122"/>
      <c r="AB33" s="35"/>
      <c r="AC33" s="35"/>
    </row>
    <row r="34" spans="1:29" ht="12.75" customHeight="1" x14ac:dyDescent="0.2">
      <c r="A34" s="35"/>
      <c r="B34" s="35"/>
      <c r="C34" s="35"/>
      <c r="D34" s="36"/>
      <c r="E34" s="36"/>
      <c r="F34" s="36"/>
      <c r="G34" s="35"/>
      <c r="H34" s="35"/>
      <c r="I34" s="35"/>
      <c r="J34" s="35"/>
      <c r="K34" s="35"/>
      <c r="L34" s="35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829"/>
      <c r="Z34" s="829"/>
      <c r="AA34" s="830"/>
      <c r="AB34" s="44"/>
      <c r="AC34" s="829"/>
    </row>
    <row r="35" spans="1:29" x14ac:dyDescent="0.2">
      <c r="A35" s="35"/>
      <c r="B35" s="35"/>
      <c r="C35" s="35"/>
      <c r="D35" s="36"/>
      <c r="E35" s="36"/>
      <c r="F35" s="36"/>
      <c r="G35" s="35"/>
      <c r="H35" s="35"/>
      <c r="I35" s="35"/>
      <c r="J35" s="35"/>
      <c r="K35" s="35"/>
      <c r="L35" s="35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829"/>
      <c r="Z35" s="829"/>
      <c r="AA35" s="830"/>
      <c r="AB35" s="44"/>
      <c r="AC35" s="829"/>
    </row>
    <row r="36" spans="1:29" x14ac:dyDescent="0.2">
      <c r="A36" s="38"/>
      <c r="B36" s="38"/>
      <c r="C36" s="38"/>
      <c r="D36" s="36"/>
      <c r="E36" s="36"/>
      <c r="F36" s="36"/>
      <c r="G36" s="35"/>
      <c r="H36" s="35"/>
      <c r="I36" s="35"/>
      <c r="J36" s="35"/>
      <c r="K36" s="35"/>
      <c r="L36" s="3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829"/>
      <c r="Z36" s="829"/>
      <c r="AA36" s="830"/>
      <c r="AB36" s="44"/>
      <c r="AC36" s="829"/>
    </row>
    <row r="37" spans="1:29" x14ac:dyDescent="0.2">
      <c r="A37" s="35"/>
      <c r="B37" s="35"/>
      <c r="C37" s="35"/>
      <c r="D37" s="36"/>
      <c r="E37" s="36"/>
      <c r="F37" s="36"/>
      <c r="G37" s="35"/>
      <c r="H37" s="35"/>
      <c r="I37" s="35"/>
      <c r="J37" s="35"/>
      <c r="K37" s="35"/>
      <c r="L37" s="35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829"/>
      <c r="Z37" s="829"/>
      <c r="AA37" s="830"/>
      <c r="AB37" s="44"/>
      <c r="AC37" s="829"/>
    </row>
    <row r="38" spans="1:29" x14ac:dyDescent="0.2">
      <c r="A38" s="35"/>
      <c r="B38" s="35"/>
      <c r="C38" s="35"/>
      <c r="D38" s="37"/>
      <c r="E38" s="37"/>
      <c r="F38" s="37"/>
      <c r="G38" s="35"/>
      <c r="H38" s="35"/>
      <c r="I38" s="35"/>
      <c r="J38" s="35"/>
      <c r="K38" s="35"/>
      <c r="L38" s="35"/>
      <c r="M38" s="46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7"/>
      <c r="Z38" s="47"/>
      <c r="AA38" s="47"/>
      <c r="AB38" s="46"/>
      <c r="AC38" s="47"/>
    </row>
    <row r="39" spans="1:29" ht="15.75" x14ac:dyDescent="0.25">
      <c r="A39" s="38"/>
      <c r="B39" s="38"/>
      <c r="C39" s="38"/>
      <c r="D39" s="39"/>
      <c r="E39" s="35"/>
      <c r="F39" s="35"/>
      <c r="G39" s="35"/>
      <c r="H39" s="35"/>
      <c r="I39" s="35"/>
      <c r="J39" s="35"/>
      <c r="K39" s="35"/>
      <c r="L39" s="35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9"/>
      <c r="AA39" s="48"/>
      <c r="AB39" s="48"/>
      <c r="AC39" s="48"/>
    </row>
    <row r="40" spans="1:29" x14ac:dyDescent="0.2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122"/>
      <c r="AB40" s="35"/>
      <c r="AC40" s="35"/>
    </row>
  </sheetData>
  <sheetProtection formatCells="0" formatColumns="0" formatRows="0" selectLockedCells="1"/>
  <mergeCells count="11">
    <mergeCell ref="Y34:Y37"/>
    <mergeCell ref="Z34:Z37"/>
    <mergeCell ref="AA34:AA37"/>
    <mergeCell ref="AC34:AC37"/>
    <mergeCell ref="E14:F14"/>
    <mergeCell ref="N12:X12"/>
    <mergeCell ref="A12:A13"/>
    <mergeCell ref="B12:C13"/>
    <mergeCell ref="D12:D13"/>
    <mergeCell ref="E12:F13"/>
    <mergeCell ref="G12:M12"/>
  </mergeCells>
  <pageMargins left="0.25" right="0.25" top="0.75" bottom="0.75" header="0.3" footer="0.3"/>
  <pageSetup paperSize="9" scale="28" firstPageNumber="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8">
    <tabColor indexed="26"/>
  </sheetPr>
  <dimension ref="A1:Z36"/>
  <sheetViews>
    <sheetView showGridLines="0" zoomScale="85" zoomScaleNormal="85" workbookViewId="0">
      <selection activeCell="H22" sqref="H22:I22"/>
    </sheetView>
  </sheetViews>
  <sheetFormatPr defaultColWidth="9.140625" defaultRowHeight="12.75" x14ac:dyDescent="0.2"/>
  <cols>
    <col min="1" max="1" width="50" style="12" customWidth="1"/>
    <col min="2" max="2" width="13.42578125" style="12" customWidth="1"/>
    <col min="3" max="3" width="11.7109375" style="12" bestFit="1" customWidth="1"/>
    <col min="4" max="4" width="12.7109375" style="12" customWidth="1"/>
    <col min="5" max="11" width="15.7109375" style="12" customWidth="1"/>
    <col min="12" max="12" width="53.140625" style="12" customWidth="1"/>
    <col min="13" max="13" width="10.28515625" style="12" customWidth="1"/>
    <col min="14" max="14" width="10.5703125" style="12" customWidth="1"/>
    <col min="15" max="15" width="10.42578125" style="12" customWidth="1"/>
    <col min="16" max="16" width="7.140625" style="12" customWidth="1"/>
    <col min="17" max="17" width="47.28515625" style="13" customWidth="1"/>
    <col min="18" max="20" width="9.140625" style="12" customWidth="1"/>
    <col min="21" max="21" width="18.5703125" style="12" customWidth="1"/>
    <col min="22" max="24" width="9.140625" style="12"/>
    <col min="25" max="25" width="0" style="12" hidden="1" customWidth="1"/>
    <col min="26" max="16384" width="9.140625" style="12"/>
  </cols>
  <sheetData>
    <row r="1" spans="1:26" ht="12.75" customHeight="1" x14ac:dyDescent="0.2">
      <c r="Q1" s="14"/>
      <c r="Z1" s="83" t="e">
        <f>VLOOKUP(A14,#REF!,27,0)</f>
        <v>#REF!</v>
      </c>
    </row>
    <row r="2" spans="1:26" x14ac:dyDescent="0.2">
      <c r="Q2" s="14"/>
    </row>
    <row r="3" spans="1:26" x14ac:dyDescent="0.2">
      <c r="Q3" s="14"/>
      <c r="U3" s="15"/>
    </row>
    <row r="4" spans="1:26" x14ac:dyDescent="0.2">
      <c r="Q4" s="14"/>
      <c r="U4" s="15"/>
    </row>
    <row r="5" spans="1:26" ht="15.75" x14ac:dyDescent="0.25">
      <c r="B5" s="836"/>
      <c r="C5" s="836"/>
      <c r="D5" s="836"/>
      <c r="E5" s="836"/>
      <c r="F5" s="836"/>
      <c r="G5" s="836"/>
      <c r="H5" s="836"/>
      <c r="I5" s="836"/>
      <c r="J5" s="836"/>
      <c r="K5" s="836"/>
      <c r="L5" s="836"/>
      <c r="Q5" s="14"/>
    </row>
    <row r="6" spans="1:26" ht="26.25" customHeight="1" x14ac:dyDescent="0.25">
      <c r="B6" s="836"/>
      <c r="C6" s="836"/>
      <c r="D6" s="836"/>
      <c r="E6" s="836"/>
      <c r="F6" s="836"/>
      <c r="G6" s="836"/>
      <c r="H6" s="836"/>
      <c r="I6" s="836"/>
      <c r="J6" s="836"/>
      <c r="K6" s="836"/>
      <c r="L6" s="836"/>
      <c r="Q6" s="14"/>
    </row>
    <row r="7" spans="1:26" x14ac:dyDescent="0.2">
      <c r="B7" s="16"/>
      <c r="C7" s="16"/>
      <c r="D7" s="16"/>
      <c r="E7" s="16"/>
      <c r="Q7" s="14"/>
    </row>
    <row r="8" spans="1:26" ht="15.75" x14ac:dyDescent="0.25">
      <c r="B8" s="16"/>
      <c r="C8" s="17"/>
      <c r="D8" s="17"/>
      <c r="E8" s="17"/>
      <c r="F8" s="17"/>
      <c r="G8" s="17"/>
      <c r="H8" s="17"/>
      <c r="I8" s="17"/>
      <c r="J8" s="17"/>
      <c r="Q8" s="14"/>
    </row>
    <row r="9" spans="1:26" ht="15.75" x14ac:dyDescent="0.25">
      <c r="B9" s="16"/>
      <c r="C9" s="115"/>
      <c r="D9" s="115"/>
      <c r="E9" s="115"/>
      <c r="F9" s="115"/>
      <c r="G9" s="115"/>
      <c r="H9" s="115"/>
      <c r="I9" s="115"/>
      <c r="J9" s="115"/>
      <c r="Q9" s="14"/>
    </row>
    <row r="10" spans="1:26" ht="15.75" x14ac:dyDescent="0.25">
      <c r="B10" s="836" t="s">
        <v>135</v>
      </c>
      <c r="C10" s="836"/>
      <c r="D10" s="836"/>
      <c r="E10" s="836"/>
      <c r="F10" s="836"/>
      <c r="G10" s="836"/>
      <c r="H10" s="836"/>
      <c r="I10" s="836"/>
      <c r="J10" s="836"/>
      <c r="K10" s="836"/>
      <c r="L10" s="836"/>
      <c r="Q10" s="14"/>
    </row>
    <row r="11" spans="1:26" ht="15.75" x14ac:dyDescent="0.25">
      <c r="B11" s="115"/>
      <c r="C11" s="115"/>
      <c r="D11" s="115"/>
      <c r="E11" s="115"/>
      <c r="F11" s="115"/>
      <c r="G11" s="115"/>
      <c r="H11" s="115"/>
      <c r="I11" s="115"/>
      <c r="J11" s="115"/>
      <c r="Q11" s="14"/>
    </row>
    <row r="12" spans="1:26" ht="15" x14ac:dyDescent="0.2">
      <c r="B12" s="18"/>
      <c r="C12" s="19"/>
      <c r="Q12" s="14"/>
    </row>
    <row r="13" spans="1:26" x14ac:dyDescent="0.2">
      <c r="A13" s="212" t="s">
        <v>14</v>
      </c>
      <c r="B13" s="213" t="s">
        <v>12</v>
      </c>
      <c r="C13" s="214"/>
      <c r="D13" s="214"/>
      <c r="E13" s="837" t="s">
        <v>78</v>
      </c>
      <c r="F13" s="837"/>
      <c r="G13" s="837" t="s">
        <v>6</v>
      </c>
      <c r="H13" s="837"/>
      <c r="I13" s="837"/>
      <c r="J13" s="837"/>
      <c r="K13" s="837"/>
      <c r="L13" s="837"/>
      <c r="M13" s="215" t="s">
        <v>136</v>
      </c>
      <c r="Q13" s="14"/>
    </row>
    <row r="14" spans="1:26" s="15" customFormat="1" ht="18.75" customHeight="1" x14ac:dyDescent="0.2">
      <c r="A14" s="216" t="str">
        <f>'BASE C'!B3</f>
        <v>2024/0058937</v>
      </c>
      <c r="B14" s="217" t="str">
        <f>'BASE C'!D4</f>
        <v>MARLI PEREIRA DA SILVA</v>
      </c>
      <c r="C14" s="218"/>
      <c r="D14" s="218"/>
      <c r="E14" s="838" t="str">
        <f>'BASE C'!E4</f>
        <v>ABRIL</v>
      </c>
      <c r="F14" s="838"/>
      <c r="G14" s="219"/>
      <c r="H14" s="220"/>
      <c r="I14" s="220"/>
      <c r="J14" s="220" t="str">
        <f>'EMPRESA C'!H10</f>
        <v>01/04/2026</v>
      </c>
      <c r="K14" s="221" t="s">
        <v>137</v>
      </c>
      <c r="L14" s="222" t="str">
        <f>'BASE C'!C4</f>
        <v>30/04/2026</v>
      </c>
      <c r="M14" s="223" t="str">
        <f>'BASE C'!C2</f>
        <v>FB</v>
      </c>
      <c r="Q14" s="14"/>
    </row>
    <row r="15" spans="1:26" x14ac:dyDescent="0.2">
      <c r="Q15" s="14"/>
      <c r="R15" s="15"/>
    </row>
    <row r="16" spans="1:26" ht="12.75" customHeight="1" x14ac:dyDescent="0.2">
      <c r="D16" s="224"/>
      <c r="E16" s="835" t="s">
        <v>138</v>
      </c>
      <c r="F16" s="835"/>
      <c r="G16" s="835"/>
      <c r="H16" s="835"/>
      <c r="I16" s="835"/>
      <c r="J16" s="835"/>
      <c r="K16" s="835"/>
      <c r="L16" s="225" t="s">
        <v>139</v>
      </c>
      <c r="M16" s="225"/>
      <c r="Q16" s="14"/>
    </row>
    <row r="17" spans="1:17" s="13" customFormat="1" ht="69.75" customHeight="1" x14ac:dyDescent="0.2">
      <c r="A17" s="226" t="s">
        <v>42</v>
      </c>
      <c r="B17" s="227" t="s">
        <v>11</v>
      </c>
      <c r="C17" s="228" t="s">
        <v>41</v>
      </c>
      <c r="D17" s="229" t="s">
        <v>47</v>
      </c>
      <c r="E17" s="201" t="s">
        <v>50</v>
      </c>
      <c r="F17" s="201" t="s">
        <v>132</v>
      </c>
      <c r="G17" s="201" t="s">
        <v>51</v>
      </c>
      <c r="H17" s="202" t="s">
        <v>52</v>
      </c>
      <c r="I17" s="202" t="s">
        <v>133</v>
      </c>
      <c r="J17" s="202" t="s">
        <v>53</v>
      </c>
      <c r="K17" s="229" t="s">
        <v>54</v>
      </c>
      <c r="L17" s="225"/>
      <c r="M17" s="225"/>
    </row>
    <row r="18" spans="1:17" s="15" customFormat="1" ht="26.25" customHeight="1" x14ac:dyDescent="0.2">
      <c r="A18" s="230" t="str">
        <f>VLOOKUP(B18,'BASE C'!$C$10:$E$5000,3,0)</f>
        <v>MARLI PEREIRA DA SILVA</v>
      </c>
      <c r="B18" s="231" t="str">
        <f>'BASE C'!C10</f>
        <v>007.659-00</v>
      </c>
      <c r="C18" s="231" t="str">
        <f>'BASE C'!H10</f>
        <v>ELQ7434</v>
      </c>
      <c r="D18" s="208">
        <f>SUMIF('APONTAMENTO CREDENCIAMENTO'!$A$6:$A$4055,'ATESTADO C'!B18,'APONTAMENTO CREDENCIAMENTO'!$N$6:$N$4055)</f>
        <v>0</v>
      </c>
      <c r="E18" s="208">
        <f>SUMIF('APONTAMENTO CREDENCIAMENTO'!$A$6:$A$4055,'ATESTADO C'!B18,'APONTAMENTO CREDENCIAMENTO'!$EP$6:$EP$4055)</f>
        <v>24</v>
      </c>
      <c r="F18" s="208">
        <f>SUMIF('APONTAMENTO CREDENCIAMENTO'!$A$6:$A$4055,'ATESTADO C'!B18,'APONTAMENTO CREDENCIAMENTO'!$EQ$6:$EQ$4055)</f>
        <v>0</v>
      </c>
      <c r="G18" s="208">
        <f>SUMIF('APONTAMENTO CREDENCIAMENTO'!$A$6:$A$4055,'ATESTADO C'!B18,'APONTAMENTO CREDENCIAMENTO'!$ER$6:$ER$4055)</f>
        <v>0</v>
      </c>
      <c r="H18" s="208">
        <f>SUMIF('APONTAMENTO CREDENCIAMENTO'!$A$6:$A$4055,'ATESTADO C'!B18,'APONTAMENTO CREDENCIAMENTO'!$ES$6:$ES$4055)</f>
        <v>0</v>
      </c>
      <c r="I18" s="208">
        <f>SUMIF('APONTAMENTO CREDENCIAMENTO'!$A$6:$A$4055,'ATESTADO C'!B18,'APONTAMENTO CREDENCIAMENTO'!$ET$6:$ET$4055)</f>
        <v>0</v>
      </c>
      <c r="J18" s="208">
        <f>SUMIF('APONTAMENTO CREDENCIAMENTO'!$A$6:$A$4055,'ATESTADO C'!B18,'APONTAMENTO CREDENCIAMENTO'!$EU$6:$EU$4055)</f>
        <v>0</v>
      </c>
      <c r="K18" s="232">
        <f t="shared" ref="K18" si="0">E18+F18+H18+I18+G18+J18</f>
        <v>24</v>
      </c>
      <c r="L18" s="833" t="str">
        <f>CONCATENATE(VLOOKUP(B18,'APONTAMENTO CREDENCIAMENTO'!$A$6:$EK$4055,141,0)," - ",VLOOKUP(B18,'APONTAMENTO CREDENCIAMENTO'!$A$6:$EL$4055,142,0))</f>
        <v xml:space="preserve"> - </v>
      </c>
      <c r="M18" s="834"/>
    </row>
    <row r="19" spans="1:17" s="16" customFormat="1" ht="15.75" customHeight="1" x14ac:dyDescent="0.2">
      <c r="A19" s="88"/>
      <c r="B19" s="88"/>
      <c r="C19" s="22"/>
      <c r="D19" s="28"/>
      <c r="E19" s="29"/>
      <c r="F19" s="22"/>
      <c r="G19" s="22"/>
      <c r="H19" s="22"/>
      <c r="I19" s="22"/>
      <c r="J19" s="22"/>
      <c r="K19" s="22"/>
      <c r="L19" s="27"/>
      <c r="M19" s="22"/>
      <c r="Q19" s="24"/>
    </row>
    <row r="20" spans="1:17" s="16" customFormat="1" ht="10.5" customHeight="1" x14ac:dyDescent="0.2">
      <c r="A20" s="21" t="s">
        <v>140</v>
      </c>
      <c r="B20" s="21"/>
      <c r="C20" s="22"/>
      <c r="D20" s="23" t="s">
        <v>141</v>
      </c>
      <c r="E20" s="23"/>
      <c r="F20" s="23"/>
      <c r="G20" s="23"/>
      <c r="H20" s="23"/>
      <c r="I20" s="23"/>
      <c r="J20" s="23"/>
      <c r="K20" s="23"/>
      <c r="L20" s="21" t="s">
        <v>142</v>
      </c>
      <c r="M20" s="23"/>
      <c r="Q20" s="24"/>
    </row>
    <row r="21" spans="1:17" s="16" customFormat="1" ht="15.75" customHeight="1" x14ac:dyDescent="0.2">
      <c r="A21" s="21" t="s">
        <v>143</v>
      </c>
      <c r="B21" s="21"/>
      <c r="C21" s="22"/>
      <c r="D21" s="25" t="s">
        <v>143</v>
      </c>
      <c r="E21" s="26"/>
      <c r="F21" s="22"/>
      <c r="G21" s="22"/>
      <c r="H21" s="22"/>
      <c r="I21" s="22"/>
      <c r="J21" s="22"/>
      <c r="K21" s="22"/>
      <c r="L21" s="21" t="s">
        <v>143</v>
      </c>
      <c r="M21" s="22"/>
      <c r="Q21" s="24"/>
    </row>
    <row r="22" spans="1:17" s="16" customFormat="1" ht="15.75" customHeight="1" x14ac:dyDescent="0.2">
      <c r="A22" s="21" t="s">
        <v>144</v>
      </c>
      <c r="B22" s="21"/>
      <c r="C22" s="22"/>
      <c r="D22" s="25" t="s">
        <v>144</v>
      </c>
      <c r="E22" s="26"/>
      <c r="F22" s="22"/>
      <c r="G22" s="22"/>
      <c r="H22" s="22"/>
      <c r="I22" s="22"/>
      <c r="J22" s="22"/>
      <c r="K22" s="22"/>
      <c r="L22" s="21" t="s">
        <v>144</v>
      </c>
      <c r="M22" s="22"/>
      <c r="Q22" s="24"/>
    </row>
    <row r="23" spans="1:17" s="16" customFormat="1" ht="15.75" customHeight="1" x14ac:dyDescent="0.2">
      <c r="A23" s="88" t="s">
        <v>145</v>
      </c>
      <c r="B23" s="88"/>
      <c r="C23" s="22"/>
      <c r="D23" s="28" t="s">
        <v>145</v>
      </c>
      <c r="E23" s="29"/>
      <c r="F23" s="22"/>
      <c r="G23" s="22"/>
      <c r="H23" s="22"/>
      <c r="I23" s="22"/>
      <c r="J23" s="22"/>
      <c r="K23" s="22"/>
      <c r="L23" s="27" t="s">
        <v>145</v>
      </c>
      <c r="M23" s="22"/>
      <c r="Q23" s="24"/>
    </row>
    <row r="33" spans="1:1" ht="15" x14ac:dyDescent="0.25">
      <c r="A33" s="61"/>
    </row>
    <row r="34" spans="1:1" ht="15" x14ac:dyDescent="0.25">
      <c r="A34" s="61"/>
    </row>
    <row r="35" spans="1:1" ht="15" x14ac:dyDescent="0.25">
      <c r="A35" s="61"/>
    </row>
    <row r="36" spans="1:1" ht="15" x14ac:dyDescent="0.25">
      <c r="A36" s="61"/>
    </row>
  </sheetData>
  <sheetProtection formatCells="0" formatColumns="0" formatRows="0" selectLockedCells="1"/>
  <mergeCells count="8">
    <mergeCell ref="L18:M18"/>
    <mergeCell ref="E16:K16"/>
    <mergeCell ref="B5:L5"/>
    <mergeCell ref="B6:L6"/>
    <mergeCell ref="B10:L10"/>
    <mergeCell ref="E13:F13"/>
    <mergeCell ref="G13:L13"/>
    <mergeCell ref="E14:F14"/>
  </mergeCells>
  <conditionalFormatting sqref="L18">
    <cfRule type="cellIs" dxfId="20" priority="1" stopIfTrue="1" operator="equal">
      <formula>0</formula>
    </cfRule>
  </conditionalFormatting>
  <printOptions horizontalCentered="1"/>
  <pageMargins left="0.23622047244094491" right="0.23622047244094491" top="0.11811023622047245" bottom="7.874015748031496E-2" header="0.51181102362204722" footer="0.31496062992125984"/>
  <pageSetup paperSize="9" scale="50" firstPageNumber="0" orientation="landscape" r:id="rId1"/>
  <headerFooter alignWithMargins="0">
    <oddFooter>&amp;CPágina &amp;P de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2"/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0"/>
  <dimension ref="A1:C33"/>
  <sheetViews>
    <sheetView topLeftCell="A243" workbookViewId="0">
      <selection activeCell="A2" sqref="A2:C165"/>
    </sheetView>
  </sheetViews>
  <sheetFormatPr defaultRowHeight="12.75" x14ac:dyDescent="0.2"/>
  <cols>
    <col min="1" max="1" width="41.42578125" customWidth="1"/>
    <col min="2" max="2" width="68.5703125" customWidth="1"/>
    <col min="3" max="3" width="18.140625" customWidth="1"/>
    <col min="4" max="4" width="13.28515625" bestFit="1" customWidth="1"/>
    <col min="5" max="5" width="16.28515625" customWidth="1"/>
    <col min="6" max="6" width="23" customWidth="1"/>
    <col min="7" max="7" width="13.5703125" customWidth="1"/>
  </cols>
  <sheetData>
    <row r="1" spans="1:3" x14ac:dyDescent="0.2">
      <c r="A1" t="s">
        <v>3196</v>
      </c>
      <c r="B1" t="s">
        <v>1284</v>
      </c>
      <c r="C1" t="s">
        <v>3194</v>
      </c>
    </row>
    <row r="2" spans="1:3" x14ac:dyDescent="0.2">
      <c r="A2" t="s">
        <v>3256</v>
      </c>
      <c r="B2" t="s">
        <v>1327</v>
      </c>
      <c r="C2" t="s">
        <v>3254</v>
      </c>
    </row>
    <row r="3" spans="1:3" x14ac:dyDescent="0.2">
      <c r="A3" t="s">
        <v>3308</v>
      </c>
      <c r="B3" t="s">
        <v>1359</v>
      </c>
      <c r="C3" t="s">
        <v>3306</v>
      </c>
    </row>
    <row r="4" spans="1:3" x14ac:dyDescent="0.2">
      <c r="A4" t="s">
        <v>3212</v>
      </c>
      <c r="B4" t="s">
        <v>1290</v>
      </c>
      <c r="C4" t="s">
        <v>3210</v>
      </c>
    </row>
    <row r="5" spans="1:3" x14ac:dyDescent="0.2">
      <c r="A5" t="s">
        <v>3224</v>
      </c>
      <c r="B5" t="s">
        <v>1304</v>
      </c>
      <c r="C5" t="s">
        <v>3222</v>
      </c>
    </row>
    <row r="6" spans="1:3" x14ac:dyDescent="0.2">
      <c r="A6" t="s">
        <v>3208</v>
      </c>
      <c r="B6" t="s">
        <v>1289</v>
      </c>
      <c r="C6" t="s">
        <v>3206</v>
      </c>
    </row>
    <row r="7" spans="1:3" x14ac:dyDescent="0.2">
      <c r="A7" t="s">
        <v>3304</v>
      </c>
      <c r="B7" t="s">
        <v>1358</v>
      </c>
      <c r="C7" t="s">
        <v>3302</v>
      </c>
    </row>
    <row r="8" spans="1:3" x14ac:dyDescent="0.2">
      <c r="A8" t="s">
        <v>3248</v>
      </c>
      <c r="B8" t="s">
        <v>1324</v>
      </c>
      <c r="C8" t="s">
        <v>3246</v>
      </c>
    </row>
    <row r="9" spans="1:3" x14ac:dyDescent="0.2">
      <c r="A9" t="s">
        <v>3200</v>
      </c>
      <c r="B9" t="s">
        <v>1287</v>
      </c>
      <c r="C9" t="s">
        <v>3198</v>
      </c>
    </row>
    <row r="10" spans="1:3" x14ac:dyDescent="0.2">
      <c r="A10" t="s">
        <v>3288</v>
      </c>
      <c r="B10" t="s">
        <v>1348</v>
      </c>
      <c r="C10" t="s">
        <v>3286</v>
      </c>
    </row>
    <row r="11" spans="1:3" x14ac:dyDescent="0.2">
      <c r="A11" t="s">
        <v>3216</v>
      </c>
      <c r="B11" t="s">
        <v>1294</v>
      </c>
      <c r="C11" t="s">
        <v>3214</v>
      </c>
    </row>
    <row r="12" spans="1:3" x14ac:dyDescent="0.2">
      <c r="A12" t="s">
        <v>3260</v>
      </c>
      <c r="B12" t="s">
        <v>1328</v>
      </c>
      <c r="C12" t="s">
        <v>3258</v>
      </c>
    </row>
    <row r="13" spans="1:3" x14ac:dyDescent="0.2">
      <c r="A13" t="s">
        <v>3268</v>
      </c>
      <c r="B13" t="s">
        <v>1339</v>
      </c>
      <c r="C13" t="s">
        <v>3266</v>
      </c>
    </row>
    <row r="14" spans="1:3" x14ac:dyDescent="0.2">
      <c r="A14" t="s">
        <v>3324</v>
      </c>
      <c r="B14" t="s">
        <v>1363</v>
      </c>
      <c r="C14" t="s">
        <v>3322</v>
      </c>
    </row>
    <row r="15" spans="1:3" x14ac:dyDescent="0.2">
      <c r="A15" t="s">
        <v>3280</v>
      </c>
      <c r="B15" t="s">
        <v>1346</v>
      </c>
      <c r="C15" t="s">
        <v>3278</v>
      </c>
    </row>
    <row r="16" spans="1:3" x14ac:dyDescent="0.2">
      <c r="A16" t="s">
        <v>3244</v>
      </c>
      <c r="B16" t="s">
        <v>1320</v>
      </c>
      <c r="C16" t="s">
        <v>3242</v>
      </c>
    </row>
    <row r="17" spans="1:3" x14ac:dyDescent="0.2">
      <c r="A17" t="s">
        <v>3228</v>
      </c>
      <c r="B17" t="s">
        <v>1306</v>
      </c>
      <c r="C17" t="s">
        <v>3226</v>
      </c>
    </row>
    <row r="18" spans="1:3" x14ac:dyDescent="0.2">
      <c r="A18" t="s">
        <v>3316</v>
      </c>
      <c r="B18" t="s">
        <v>1361</v>
      </c>
      <c r="C18" t="s">
        <v>3314</v>
      </c>
    </row>
    <row r="19" spans="1:3" x14ac:dyDescent="0.2">
      <c r="A19" t="s">
        <v>3220</v>
      </c>
      <c r="B19" t="s">
        <v>1301</v>
      </c>
      <c r="C19" t="s">
        <v>3218</v>
      </c>
    </row>
    <row r="20" spans="1:3" x14ac:dyDescent="0.2">
      <c r="A20" t="s">
        <v>3240</v>
      </c>
      <c r="B20" t="s">
        <v>1318</v>
      </c>
      <c r="C20" t="s">
        <v>3238</v>
      </c>
    </row>
    <row r="21" spans="1:3" x14ac:dyDescent="0.2">
      <c r="A21" t="s">
        <v>3276</v>
      </c>
      <c r="B21" t="s">
        <v>1345</v>
      </c>
      <c r="C21" t="s">
        <v>3274</v>
      </c>
    </row>
    <row r="22" spans="1:3" x14ac:dyDescent="0.2">
      <c r="A22" t="s">
        <v>3204</v>
      </c>
      <c r="B22" t="s">
        <v>1288</v>
      </c>
      <c r="C22" t="s">
        <v>3202</v>
      </c>
    </row>
    <row r="23" spans="1:3" x14ac:dyDescent="0.2">
      <c r="A23" t="s">
        <v>3232</v>
      </c>
      <c r="B23" t="s">
        <v>1312</v>
      </c>
      <c r="C23" t="s">
        <v>3230</v>
      </c>
    </row>
    <row r="24" spans="1:3" x14ac:dyDescent="0.2">
      <c r="A24" t="s">
        <v>3252</v>
      </c>
      <c r="B24" t="s">
        <v>1326</v>
      </c>
      <c r="C24" t="s">
        <v>3250</v>
      </c>
    </row>
    <row r="25" spans="1:3" x14ac:dyDescent="0.2">
      <c r="A25" t="s">
        <v>3312</v>
      </c>
      <c r="B25" t="s">
        <v>1360</v>
      </c>
      <c r="C25" t="s">
        <v>3310</v>
      </c>
    </row>
    <row r="26" spans="1:3" x14ac:dyDescent="0.2">
      <c r="A26" t="s">
        <v>3292</v>
      </c>
      <c r="B26" t="s">
        <v>1351</v>
      </c>
      <c r="C26" t="s">
        <v>3290</v>
      </c>
    </row>
    <row r="27" spans="1:3" x14ac:dyDescent="0.2">
      <c r="A27" t="s">
        <v>3296</v>
      </c>
      <c r="B27" t="s">
        <v>1356</v>
      </c>
      <c r="C27" t="s">
        <v>3294</v>
      </c>
    </row>
    <row r="28" spans="1:3" x14ac:dyDescent="0.2">
      <c r="A28" t="s">
        <v>3284</v>
      </c>
      <c r="B28" t="s">
        <v>1347</v>
      </c>
      <c r="C28" t="s">
        <v>3282</v>
      </c>
    </row>
    <row r="29" spans="1:3" x14ac:dyDescent="0.2">
      <c r="A29" t="s">
        <v>3320</v>
      </c>
      <c r="B29" t="s">
        <v>1362</v>
      </c>
      <c r="C29" t="s">
        <v>3318</v>
      </c>
    </row>
    <row r="30" spans="1:3" x14ac:dyDescent="0.2">
      <c r="A30" t="s">
        <v>3300</v>
      </c>
      <c r="B30" t="s">
        <v>1357</v>
      </c>
      <c r="C30" t="s">
        <v>3298</v>
      </c>
    </row>
    <row r="31" spans="1:3" x14ac:dyDescent="0.2">
      <c r="A31" t="s">
        <v>3236</v>
      </c>
      <c r="B31" t="s">
        <v>1317</v>
      </c>
      <c r="C31" t="s">
        <v>3234</v>
      </c>
    </row>
    <row r="32" spans="1:3" x14ac:dyDescent="0.2">
      <c r="A32" t="s">
        <v>3264</v>
      </c>
      <c r="B32" t="s">
        <v>1330</v>
      </c>
      <c r="C32" t="s">
        <v>3262</v>
      </c>
    </row>
    <row r="33" spans="1:3" x14ac:dyDescent="0.2">
      <c r="A33" t="s">
        <v>3272</v>
      </c>
      <c r="B33" t="s">
        <v>1340</v>
      </c>
      <c r="C33" t="s">
        <v>3270</v>
      </c>
    </row>
  </sheetData>
  <sortState xmlns:xlrd2="http://schemas.microsoft.com/office/spreadsheetml/2017/richdata2" ref="A2:C165">
    <sortCondition ref="A1:A165"/>
    <sortCondition ref="B1:B165"/>
    <sortCondition ref="C1:C165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4"/>
  <dimension ref="E1:G34"/>
  <sheetViews>
    <sheetView workbookViewId="0">
      <selection activeCell="G1" sqref="G1:G34"/>
    </sheetView>
  </sheetViews>
  <sheetFormatPr defaultRowHeight="12.75" x14ac:dyDescent="0.2"/>
  <cols>
    <col min="2" max="2" width="13.28515625" bestFit="1" customWidth="1"/>
    <col min="3" max="3" width="17.140625" customWidth="1"/>
    <col min="4" max="4" width="27.7109375" customWidth="1"/>
    <col min="5" max="5" width="35.5703125" customWidth="1"/>
    <col min="6" max="6" width="23" customWidth="1"/>
    <col min="7" max="7" width="17.5703125" bestFit="1" customWidth="1"/>
    <col min="8" max="8" width="17.85546875" customWidth="1"/>
    <col min="11" max="11" width="35.5703125" customWidth="1"/>
  </cols>
  <sheetData>
    <row r="1" spans="5:7" x14ac:dyDescent="0.2">
      <c r="E1" t="s">
        <v>254</v>
      </c>
      <c r="F1" t="s">
        <v>168</v>
      </c>
      <c r="G1" t="s">
        <v>255</v>
      </c>
    </row>
    <row r="2" spans="5:7" x14ac:dyDescent="0.2">
      <c r="E2" t="s">
        <v>3196</v>
      </c>
      <c r="F2" t="s">
        <v>3326</v>
      </c>
      <c r="G2" t="s">
        <v>3359</v>
      </c>
    </row>
    <row r="3" spans="5:7" x14ac:dyDescent="0.2">
      <c r="E3" t="s">
        <v>3200</v>
      </c>
      <c r="F3" t="s">
        <v>3327</v>
      </c>
      <c r="G3" t="s">
        <v>3360</v>
      </c>
    </row>
    <row r="4" spans="5:7" x14ac:dyDescent="0.2">
      <c r="E4" t="s">
        <v>3204</v>
      </c>
      <c r="F4" t="s">
        <v>3328</v>
      </c>
      <c r="G4" t="s">
        <v>3361</v>
      </c>
    </row>
    <row r="5" spans="5:7" x14ac:dyDescent="0.2">
      <c r="E5" t="s">
        <v>3208</v>
      </c>
      <c r="F5" t="s">
        <v>3329</v>
      </c>
      <c r="G5" t="s">
        <v>3362</v>
      </c>
    </row>
    <row r="6" spans="5:7" x14ac:dyDescent="0.2">
      <c r="E6" t="s">
        <v>3212</v>
      </c>
      <c r="F6" t="s">
        <v>3330</v>
      </c>
      <c r="G6" t="s">
        <v>3363</v>
      </c>
    </row>
    <row r="7" spans="5:7" x14ac:dyDescent="0.2">
      <c r="E7" t="s">
        <v>3216</v>
      </c>
      <c r="F7" t="s">
        <v>3331</v>
      </c>
      <c r="G7" t="s">
        <v>3364</v>
      </c>
    </row>
    <row r="8" spans="5:7" x14ac:dyDescent="0.2">
      <c r="E8" t="s">
        <v>3220</v>
      </c>
      <c r="F8" t="s">
        <v>3332</v>
      </c>
      <c r="G8" t="s">
        <v>3365</v>
      </c>
    </row>
    <row r="9" spans="5:7" x14ac:dyDescent="0.2">
      <c r="E9" t="s">
        <v>3224</v>
      </c>
      <c r="F9" t="s">
        <v>3333</v>
      </c>
      <c r="G9" t="s">
        <v>3366</v>
      </c>
    </row>
    <row r="10" spans="5:7" x14ac:dyDescent="0.2">
      <c r="E10" t="s">
        <v>3228</v>
      </c>
      <c r="F10" t="s">
        <v>3334</v>
      </c>
      <c r="G10" t="s">
        <v>3367</v>
      </c>
    </row>
    <row r="11" spans="5:7" x14ac:dyDescent="0.2">
      <c r="E11" t="s">
        <v>3232</v>
      </c>
      <c r="F11" t="s">
        <v>3335</v>
      </c>
      <c r="G11" t="s">
        <v>3368</v>
      </c>
    </row>
    <row r="12" spans="5:7" x14ac:dyDescent="0.2">
      <c r="E12" t="s">
        <v>3236</v>
      </c>
      <c r="F12" t="s">
        <v>3336</v>
      </c>
      <c r="G12" t="s">
        <v>3369</v>
      </c>
    </row>
    <row r="13" spans="5:7" x14ac:dyDescent="0.2">
      <c r="E13" t="s">
        <v>3240</v>
      </c>
      <c r="F13" t="s">
        <v>3337</v>
      </c>
      <c r="G13" t="s">
        <v>3370</v>
      </c>
    </row>
    <row r="14" spans="5:7" x14ac:dyDescent="0.2">
      <c r="E14" t="s">
        <v>3244</v>
      </c>
      <c r="F14" t="s">
        <v>3338</v>
      </c>
      <c r="G14" t="s">
        <v>3371</v>
      </c>
    </row>
    <row r="15" spans="5:7" x14ac:dyDescent="0.2">
      <c r="E15" t="s">
        <v>3248</v>
      </c>
      <c r="F15" t="s">
        <v>3339</v>
      </c>
      <c r="G15" t="s">
        <v>3372</v>
      </c>
    </row>
    <row r="16" spans="5:7" x14ac:dyDescent="0.2">
      <c r="E16" t="s">
        <v>3252</v>
      </c>
      <c r="F16" t="s">
        <v>3340</v>
      </c>
      <c r="G16" t="s">
        <v>3373</v>
      </c>
    </row>
    <row r="17" spans="5:7" x14ac:dyDescent="0.2">
      <c r="E17" t="s">
        <v>3256</v>
      </c>
      <c r="F17" t="s">
        <v>3341</v>
      </c>
      <c r="G17" t="s">
        <v>3374</v>
      </c>
    </row>
    <row r="18" spans="5:7" x14ac:dyDescent="0.2">
      <c r="E18" t="s">
        <v>3260</v>
      </c>
      <c r="F18" t="s">
        <v>3342</v>
      </c>
      <c r="G18" t="s">
        <v>3375</v>
      </c>
    </row>
    <row r="19" spans="5:7" x14ac:dyDescent="0.2">
      <c r="E19" t="s">
        <v>3264</v>
      </c>
      <c r="F19" t="s">
        <v>3343</v>
      </c>
      <c r="G19" t="s">
        <v>3376</v>
      </c>
    </row>
    <row r="20" spans="5:7" x14ac:dyDescent="0.2">
      <c r="E20" t="s">
        <v>3268</v>
      </c>
      <c r="F20" t="s">
        <v>3344</v>
      </c>
      <c r="G20" t="s">
        <v>3377</v>
      </c>
    </row>
    <row r="21" spans="5:7" x14ac:dyDescent="0.2">
      <c r="E21" t="s">
        <v>3272</v>
      </c>
      <c r="F21" t="s">
        <v>3345</v>
      </c>
      <c r="G21" t="s">
        <v>3378</v>
      </c>
    </row>
    <row r="22" spans="5:7" x14ac:dyDescent="0.2">
      <c r="E22" t="s">
        <v>3276</v>
      </c>
      <c r="F22" t="s">
        <v>3346</v>
      </c>
      <c r="G22" t="s">
        <v>3379</v>
      </c>
    </row>
    <row r="23" spans="5:7" x14ac:dyDescent="0.2">
      <c r="E23" t="s">
        <v>3280</v>
      </c>
      <c r="F23" t="s">
        <v>3347</v>
      </c>
      <c r="G23" t="s">
        <v>3380</v>
      </c>
    </row>
    <row r="24" spans="5:7" x14ac:dyDescent="0.2">
      <c r="E24" t="s">
        <v>3284</v>
      </c>
      <c r="F24" t="s">
        <v>3348</v>
      </c>
      <c r="G24" t="s">
        <v>3381</v>
      </c>
    </row>
    <row r="25" spans="5:7" x14ac:dyDescent="0.2">
      <c r="E25" t="s">
        <v>3288</v>
      </c>
      <c r="F25" t="s">
        <v>3349</v>
      </c>
      <c r="G25" t="s">
        <v>3382</v>
      </c>
    </row>
    <row r="26" spans="5:7" x14ac:dyDescent="0.2">
      <c r="E26" t="s">
        <v>3292</v>
      </c>
      <c r="F26" t="s">
        <v>3350</v>
      </c>
      <c r="G26" t="s">
        <v>3383</v>
      </c>
    </row>
    <row r="27" spans="5:7" x14ac:dyDescent="0.2">
      <c r="E27" t="s">
        <v>3296</v>
      </c>
      <c r="F27" t="s">
        <v>3351</v>
      </c>
      <c r="G27" t="s">
        <v>3384</v>
      </c>
    </row>
    <row r="28" spans="5:7" x14ac:dyDescent="0.2">
      <c r="E28" t="s">
        <v>3300</v>
      </c>
      <c r="F28" t="s">
        <v>3352</v>
      </c>
      <c r="G28" t="s">
        <v>3385</v>
      </c>
    </row>
    <row r="29" spans="5:7" x14ac:dyDescent="0.2">
      <c r="E29" t="s">
        <v>3304</v>
      </c>
      <c r="F29" t="s">
        <v>3353</v>
      </c>
      <c r="G29" t="s">
        <v>3386</v>
      </c>
    </row>
    <row r="30" spans="5:7" x14ac:dyDescent="0.2">
      <c r="E30" t="s">
        <v>3308</v>
      </c>
      <c r="F30" t="s">
        <v>3354</v>
      </c>
      <c r="G30" t="s">
        <v>3387</v>
      </c>
    </row>
    <row r="31" spans="5:7" x14ac:dyDescent="0.2">
      <c r="E31" t="s">
        <v>3312</v>
      </c>
      <c r="F31" t="s">
        <v>3355</v>
      </c>
      <c r="G31" t="s">
        <v>3388</v>
      </c>
    </row>
    <row r="32" spans="5:7" x14ac:dyDescent="0.2">
      <c r="E32" t="s">
        <v>3316</v>
      </c>
      <c r="F32" t="s">
        <v>3356</v>
      </c>
      <c r="G32" t="s">
        <v>3389</v>
      </c>
    </row>
    <row r="33" spans="5:7" x14ac:dyDescent="0.2">
      <c r="E33" t="s">
        <v>3320</v>
      </c>
      <c r="F33" t="s">
        <v>3357</v>
      </c>
      <c r="G33" t="s">
        <v>3390</v>
      </c>
    </row>
    <row r="34" spans="5:7" x14ac:dyDescent="0.2">
      <c r="E34" t="s">
        <v>3324</v>
      </c>
      <c r="F34" t="s">
        <v>3358</v>
      </c>
      <c r="G34" t="s">
        <v>3391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13">
    <pageSetUpPr fitToPage="1"/>
  </sheetPr>
  <dimension ref="A1:AF55"/>
  <sheetViews>
    <sheetView showGridLines="0" topLeftCell="AA1" zoomScale="80" zoomScaleNormal="80" workbookViewId="0">
      <pane ySplit="1" topLeftCell="A2" activePane="bottomLeft" state="frozen"/>
      <selection activeCell="AD199" sqref="AD199"/>
      <selection pane="bottomLeft" activeCell="B34" sqref="B34:AD34"/>
    </sheetView>
  </sheetViews>
  <sheetFormatPr defaultColWidth="9.140625" defaultRowHeight="20.25" customHeight="1" outlineLevelCol="1" x14ac:dyDescent="0.2"/>
  <cols>
    <col min="1" max="1" width="17.42578125" style="236" customWidth="1" outlineLevel="1"/>
    <col min="2" max="2" width="20" style="58" customWidth="1" outlineLevel="1"/>
    <col min="3" max="3" width="18.140625" style="58" customWidth="1" outlineLevel="1"/>
    <col min="4" max="4" width="20.7109375" style="58" customWidth="1" outlineLevel="1"/>
    <col min="5" max="5" width="17.85546875" style="101" customWidth="1" outlineLevel="1"/>
    <col min="6" max="6" width="13.85546875" style="60" customWidth="1" outlineLevel="1"/>
    <col min="7" max="7" width="20.140625" style="56" customWidth="1" outlineLevel="1"/>
    <col min="8" max="8" width="10.85546875" style="56" bestFit="1" customWidth="1" outlineLevel="1"/>
    <col min="9" max="9" width="43.85546875" style="58" customWidth="1" outlineLevel="1"/>
    <col min="10" max="10" width="12.28515625" style="60" customWidth="1" outlineLevel="1"/>
    <col min="11" max="11" width="16.5703125" style="60" customWidth="1" outlineLevel="1"/>
    <col min="12" max="12" width="66.140625" style="59" customWidth="1" outlineLevel="1"/>
    <col min="13" max="13" width="13.7109375" style="62" customWidth="1" outlineLevel="1"/>
    <col min="14" max="14" width="10" style="56" customWidth="1" outlineLevel="1"/>
    <col min="15" max="15" width="11.5703125" style="56" customWidth="1" outlineLevel="1"/>
    <col min="16" max="16" width="8" style="56" customWidth="1"/>
    <col min="17" max="17" width="5.140625" style="56" customWidth="1"/>
    <col min="18" max="18" width="3.5703125" style="56" customWidth="1"/>
    <col min="19" max="19" width="15.140625" style="58" customWidth="1"/>
    <col min="20" max="20" width="20.5703125" style="56" customWidth="1"/>
    <col min="21" max="21" width="13.5703125" style="56" customWidth="1"/>
    <col min="22" max="22" width="18.7109375" style="56" customWidth="1"/>
    <col min="23" max="26" width="20.85546875" style="56" customWidth="1"/>
    <col min="27" max="27" width="76.85546875" style="56" customWidth="1"/>
    <col min="28" max="28" width="63.5703125" style="56" customWidth="1"/>
    <col min="29" max="29" width="108.5703125" style="56" customWidth="1"/>
    <col min="30" max="30" width="11.42578125" style="56" customWidth="1"/>
    <col min="31" max="31" width="13.28515625" style="56" customWidth="1"/>
    <col min="32" max="32" width="13.85546875" style="56" customWidth="1"/>
    <col min="33" max="35" width="9.140625" style="56" customWidth="1"/>
    <col min="36" max="36" width="11" style="56" customWidth="1"/>
    <col min="37" max="37" width="9.85546875" style="56" customWidth="1"/>
    <col min="38" max="43" width="9.140625" style="56" customWidth="1"/>
    <col min="44" max="16384" width="9.140625" style="56"/>
  </cols>
  <sheetData>
    <row r="1" spans="1:32" ht="18.75" customHeight="1" x14ac:dyDescent="0.2">
      <c r="A1" s="128" t="s">
        <v>14</v>
      </c>
      <c r="B1" s="128" t="s">
        <v>20</v>
      </c>
      <c r="C1" s="128" t="s">
        <v>21</v>
      </c>
      <c r="D1" s="128" t="s">
        <v>13</v>
      </c>
      <c r="E1" s="128" t="s">
        <v>22</v>
      </c>
      <c r="F1" s="128" t="s">
        <v>18</v>
      </c>
      <c r="G1" s="128" t="s">
        <v>23</v>
      </c>
      <c r="H1" s="128"/>
      <c r="I1" s="128"/>
      <c r="J1" s="128" t="s">
        <v>24</v>
      </c>
      <c r="K1" s="128" t="s">
        <v>9</v>
      </c>
      <c r="L1" s="128" t="s">
        <v>12</v>
      </c>
      <c r="M1" s="128" t="s">
        <v>20</v>
      </c>
      <c r="N1" s="128" t="s">
        <v>25</v>
      </c>
      <c r="O1" s="128" t="s">
        <v>26</v>
      </c>
      <c r="P1" s="128" t="s">
        <v>27</v>
      </c>
      <c r="Q1" s="128" t="s">
        <v>28</v>
      </c>
      <c r="R1" s="128" t="s">
        <v>29</v>
      </c>
      <c r="S1" s="128" t="s">
        <v>30</v>
      </c>
      <c r="T1" s="128" t="s">
        <v>13</v>
      </c>
      <c r="U1" s="128" t="s">
        <v>31</v>
      </c>
      <c r="V1" s="128" t="s">
        <v>32</v>
      </c>
      <c r="W1" s="128" t="s">
        <v>15</v>
      </c>
      <c r="X1" s="128"/>
      <c r="Y1" s="128"/>
      <c r="Z1" s="128"/>
      <c r="AA1" s="128" t="s">
        <v>33</v>
      </c>
      <c r="AB1" s="128" t="s">
        <v>34</v>
      </c>
      <c r="AC1" s="128" t="s">
        <v>35</v>
      </c>
      <c r="AD1" s="128" t="s">
        <v>36</v>
      </c>
      <c r="AE1" s="241"/>
      <c r="AF1" s="95"/>
    </row>
    <row r="2" spans="1:32" s="57" customFormat="1" ht="20.100000000000001" customHeight="1" x14ac:dyDescent="0.25">
      <c r="A2" s="235" t="s">
        <v>3196</v>
      </c>
      <c r="B2" s="130"/>
      <c r="C2" s="131">
        <f t="shared" ref="C2" si="0">W2</f>
        <v>0</v>
      </c>
      <c r="D2" s="132" t="str">
        <f>VLOOKUP(A2,'APONTAMENTO CREDENCIAMENTO'!$D$6:$P$3028,12,0)</f>
        <v>6020.2022/0026670-0</v>
      </c>
      <c r="E2" s="133"/>
      <c r="F2" s="134">
        <f>SUMIF('APONTAMENTO CREDENCIAMENTO'!$D$6:$D$3028,'ATESTE-LIQ'!A2,'APONTAMENTO CREDENCIAMENTO'!$FE$6:$FE$3028)</f>
        <v>24057.41</v>
      </c>
      <c r="G2" s="328" t="str">
        <f>VLOOKUP(A2,'APONTAMENTO CREDENCIAMENTO'!$D$6:$G$3028,3,0)</f>
        <v>01/04/2026</v>
      </c>
      <c r="H2" s="328" t="str">
        <f>VLOOKUP(A2,'APONTAMENTO CREDENCIAMENTO'!$D$6:$G$3028,4,0)</f>
        <v>30/04/2026</v>
      </c>
      <c r="I2" s="135" t="str">
        <f t="shared" ref="I2" si="1">CONCATENATE("PE - Pagto. Doc(s): ",E2," - Contrato nº ",A2)</f>
        <v>PE - Pagto. Doc(s):  - Contrato nº 2022/0026670</v>
      </c>
      <c r="J2" s="136">
        <f t="shared" ref="J2" si="2">F2</f>
        <v>24057.41</v>
      </c>
      <c r="K2" s="136">
        <v>0</v>
      </c>
      <c r="L2" s="137" t="str">
        <f>VLOOKUP(A2,'APONTAMENTO CREDENCIAMENTO'!$D$6:$P$3028,5,0)</f>
        <v>ADILSON TOLEDO</v>
      </c>
      <c r="M2" s="138"/>
      <c r="N2" s="139"/>
      <c r="O2" s="140"/>
      <c r="P2" s="141"/>
      <c r="Q2" s="141"/>
      <c r="R2" s="141"/>
      <c r="S2" s="142"/>
      <c r="T2" s="143" t="str">
        <f t="shared" ref="T2" si="3">D2</f>
        <v>6020.2022/0026670-0</v>
      </c>
      <c r="U2" s="144">
        <f t="shared" ref="U2" si="4">F2</f>
        <v>24057.41</v>
      </c>
      <c r="V2" s="145">
        <f t="shared" ref="V2" si="5">U2</f>
        <v>24057.41</v>
      </c>
      <c r="W2" s="129"/>
      <c r="X2" s="129"/>
      <c r="Y2" s="129"/>
      <c r="Z2" s="129"/>
      <c r="AA2" s="146" t="str">
        <f>CONCATENATE("Prestação de Serviço e Transpor. Escolar Gratuito - TEG n. ",A2," - DRE - " &amp;'BASE C'!$C$2)</f>
        <v>Prestação de Serviço e Transpor. Escolar Gratuito - TEG n. 2022/0026670 - DRE - FB</v>
      </c>
      <c r="AB2" s="238" t="str">
        <f t="shared" ref="AB2" si="6">L2</f>
        <v>ADILSON TOLEDO</v>
      </c>
      <c r="AC2" s="239"/>
      <c r="AD2" s="240"/>
      <c r="AE2" s="242"/>
      <c r="AF2" s="102"/>
    </row>
    <row r="3" spans="1:32" s="57" customFormat="1" ht="20.100000000000001" customHeight="1" x14ac:dyDescent="0.25">
      <c r="A3" s="662" t="s">
        <v>3256</v>
      </c>
      <c r="B3" s="130"/>
      <c r="C3" s="131">
        <f t="shared" ref="C3:C34" si="7">W3</f>
        <v>0</v>
      </c>
      <c r="D3" s="132" t="str">
        <f>VLOOKUP(A3,'APONTAMENTO CREDENCIAMENTO'!$D$6:$P$3028,12,0)</f>
        <v>6020.2022/0025123-0</v>
      </c>
      <c r="E3" s="133"/>
      <c r="F3" s="134">
        <f>SUMIF('APONTAMENTO CREDENCIAMENTO'!$D$6:$D$3028,'ATESTE-LIQ'!A3,'APONTAMENTO CREDENCIAMENTO'!$FE$6:$FE$3028)</f>
        <v>19152.148000000001</v>
      </c>
      <c r="G3" s="328" t="str">
        <f>VLOOKUP(A3,'APONTAMENTO CREDENCIAMENTO'!$D$6:$G$3028,3,0)</f>
        <v>01/04/2026</v>
      </c>
      <c r="H3" s="328" t="str">
        <f>VLOOKUP(A3,'APONTAMENTO CREDENCIAMENTO'!$D$6:$G$3028,4,0)</f>
        <v>30/04/2026</v>
      </c>
      <c r="I3" s="135" t="str">
        <f t="shared" ref="I3:I34" si="8">CONCATENATE("PE - Pagto. Doc(s): ",E3," - Contrato nº ",A3)</f>
        <v>PE - Pagto. Doc(s):  - Contrato nº 2022/0025123</v>
      </c>
      <c r="J3" s="136">
        <f t="shared" ref="J3:J34" si="9">F3</f>
        <v>19152.148000000001</v>
      </c>
      <c r="K3" s="136">
        <v>0</v>
      </c>
      <c r="L3" s="137" t="str">
        <f>VLOOKUP(A3,'APONTAMENTO CREDENCIAMENTO'!$D$6:$P$3028,5,0)</f>
        <v>LENILDO MANOEL DO NASCIMENTO</v>
      </c>
      <c r="M3" s="138"/>
      <c r="N3" s="139"/>
      <c r="O3" s="140"/>
      <c r="P3" s="141"/>
      <c r="Q3" s="141"/>
      <c r="R3" s="141"/>
      <c r="S3" s="142"/>
      <c r="T3" s="143" t="str">
        <f t="shared" ref="T3:T34" si="10">D3</f>
        <v>6020.2022/0025123-0</v>
      </c>
      <c r="U3" s="144">
        <f t="shared" ref="U3:U34" si="11">F3</f>
        <v>19152.148000000001</v>
      </c>
      <c r="V3" s="145">
        <f t="shared" ref="V3:V34" si="12">U3</f>
        <v>19152.148000000001</v>
      </c>
      <c r="W3" s="129"/>
      <c r="X3" s="129"/>
      <c r="Y3" s="129"/>
      <c r="Z3" s="129"/>
      <c r="AA3" s="146" t="str">
        <f>CONCATENATE("Prestação de Serviço e Transpor. Escolar Gratuito - TEG n. ",A3," - DRE - " &amp;'BASE C'!$C$2)</f>
        <v>Prestação de Serviço e Transpor. Escolar Gratuito - TEG n. 2022/0025123 - DRE - FB</v>
      </c>
      <c r="AB3" s="238" t="str">
        <f t="shared" ref="AB3:AB34" si="13">L3</f>
        <v>LENILDO MANOEL DO NASCIMENTO</v>
      </c>
      <c r="AC3" s="239"/>
      <c r="AD3" s="240"/>
      <c r="AE3" s="242"/>
      <c r="AF3" s="102"/>
    </row>
    <row r="4" spans="1:32" s="57" customFormat="1" ht="20.100000000000001" customHeight="1" x14ac:dyDescent="0.25">
      <c r="A4" s="662" t="s">
        <v>3308</v>
      </c>
      <c r="B4" s="130"/>
      <c r="C4" s="131">
        <f t="shared" si="7"/>
        <v>0</v>
      </c>
      <c r="D4" s="132" t="str">
        <f>VLOOKUP(A4,'APONTAMENTO CREDENCIAMENTO'!$D$6:$P$3028,12,0)</f>
        <v>6020.2022/0025591-0</v>
      </c>
      <c r="E4" s="133"/>
      <c r="F4" s="134">
        <f>SUMIF('APONTAMENTO CREDENCIAMENTO'!$D$6:$D$3028,'ATESTE-LIQ'!A4,'APONTAMENTO CREDENCIAMENTO'!$FE$6:$FE$3028)</f>
        <v>14670.639000000003</v>
      </c>
      <c r="G4" s="328" t="str">
        <f>VLOOKUP(A4,'APONTAMENTO CREDENCIAMENTO'!$D$6:$G$3028,3,0)</f>
        <v>01/04/2026</v>
      </c>
      <c r="H4" s="328" t="str">
        <f>VLOOKUP(A4,'APONTAMENTO CREDENCIAMENTO'!$D$6:$G$3028,4,0)</f>
        <v>30/04/2026</v>
      </c>
      <c r="I4" s="135" t="str">
        <f t="shared" si="8"/>
        <v>PE - Pagto. Doc(s):  - Contrato nº 2022/0025591</v>
      </c>
      <c r="J4" s="136">
        <f t="shared" si="9"/>
        <v>14670.639000000003</v>
      </c>
      <c r="K4" s="136">
        <v>0</v>
      </c>
      <c r="L4" s="137" t="str">
        <f>VLOOKUP(A4,'APONTAMENTO CREDENCIAMENTO'!$D$6:$P$3028,5,0)</f>
        <v>VALTER DOS SANTOS</v>
      </c>
      <c r="M4" s="138"/>
      <c r="N4" s="139"/>
      <c r="O4" s="140"/>
      <c r="P4" s="141"/>
      <c r="Q4" s="141"/>
      <c r="R4" s="141"/>
      <c r="S4" s="142"/>
      <c r="T4" s="143" t="str">
        <f t="shared" si="10"/>
        <v>6020.2022/0025591-0</v>
      </c>
      <c r="U4" s="144">
        <f t="shared" si="11"/>
        <v>14670.639000000003</v>
      </c>
      <c r="V4" s="145">
        <f t="shared" si="12"/>
        <v>14670.639000000003</v>
      </c>
      <c r="W4" s="129"/>
      <c r="X4" s="129"/>
      <c r="Y4" s="129"/>
      <c r="Z4" s="129"/>
      <c r="AA4" s="146" t="str">
        <f>CONCATENATE("Prestação de Serviço e Transpor. Escolar Gratuito - TEG n. ",A4," - DRE - " &amp;'BASE C'!$C$2)</f>
        <v>Prestação de Serviço e Transpor. Escolar Gratuito - TEG n. 2022/0025591 - DRE - FB</v>
      </c>
      <c r="AB4" s="238" t="str">
        <f t="shared" si="13"/>
        <v>VALTER DOS SANTOS</v>
      </c>
      <c r="AC4" s="239"/>
      <c r="AD4" s="240"/>
      <c r="AE4" s="242"/>
      <c r="AF4" s="102"/>
    </row>
    <row r="5" spans="1:32" s="57" customFormat="1" ht="20.100000000000001" customHeight="1" x14ac:dyDescent="0.25">
      <c r="A5" s="662" t="s">
        <v>3212</v>
      </c>
      <c r="B5" s="130"/>
      <c r="C5" s="131">
        <f t="shared" si="7"/>
        <v>0</v>
      </c>
      <c r="D5" s="132" t="str">
        <f>VLOOKUP(A5,'APONTAMENTO CREDENCIAMENTO'!$D$6:$P$3028,12,0)</f>
        <v>6020.2022/0026000-0</v>
      </c>
      <c r="E5" s="133"/>
      <c r="F5" s="134">
        <f>SUMIF('APONTAMENTO CREDENCIAMENTO'!$D$6:$D$3028,'ATESTE-LIQ'!A5,'APONTAMENTO CREDENCIAMENTO'!$FE$6:$FE$3028)</f>
        <v>16257.039000000001</v>
      </c>
      <c r="G5" s="328" t="str">
        <f>VLOOKUP(A5,'APONTAMENTO CREDENCIAMENTO'!$D$6:$G$3028,3,0)</f>
        <v>01/04/2026</v>
      </c>
      <c r="H5" s="328" t="str">
        <f>VLOOKUP(A5,'APONTAMENTO CREDENCIAMENTO'!$D$6:$G$3028,4,0)</f>
        <v>30/04/2026</v>
      </c>
      <c r="I5" s="135" t="str">
        <f t="shared" si="8"/>
        <v>PE - Pagto. Doc(s):  - Contrato nº 2022/0026000</v>
      </c>
      <c r="J5" s="136">
        <f t="shared" si="9"/>
        <v>16257.039000000001</v>
      </c>
      <c r="K5" s="136">
        <v>0</v>
      </c>
      <c r="L5" s="137" t="str">
        <f>VLOOKUP(A5,'APONTAMENTO CREDENCIAMENTO'!$D$6:$P$3028,5,0)</f>
        <v>ANTONIO CARLOS GOMES</v>
      </c>
      <c r="M5" s="138"/>
      <c r="N5" s="139"/>
      <c r="O5" s="140"/>
      <c r="P5" s="141"/>
      <c r="Q5" s="141"/>
      <c r="R5" s="141"/>
      <c r="S5" s="142"/>
      <c r="T5" s="143" t="str">
        <f t="shared" si="10"/>
        <v>6020.2022/0026000-0</v>
      </c>
      <c r="U5" s="144">
        <f t="shared" si="11"/>
        <v>16257.039000000001</v>
      </c>
      <c r="V5" s="145">
        <f t="shared" si="12"/>
        <v>16257.039000000001</v>
      </c>
      <c r="W5" s="129"/>
      <c r="X5" s="129"/>
      <c r="Y5" s="129"/>
      <c r="Z5" s="129"/>
      <c r="AA5" s="146" t="str">
        <f>CONCATENATE("Prestação de Serviço e Transpor. Escolar Gratuito - TEG n. ",A5," - DRE - " &amp;'BASE C'!$C$2)</f>
        <v>Prestação de Serviço e Transpor. Escolar Gratuito - TEG n. 2022/0026000 - DRE - FB</v>
      </c>
      <c r="AB5" s="238" t="str">
        <f t="shared" si="13"/>
        <v>ANTONIO CARLOS GOMES</v>
      </c>
      <c r="AC5" s="239"/>
      <c r="AD5" s="240"/>
      <c r="AE5" s="242"/>
      <c r="AF5" s="102"/>
    </row>
    <row r="6" spans="1:32" s="57" customFormat="1" ht="20.100000000000001" customHeight="1" x14ac:dyDescent="0.25">
      <c r="A6" s="662" t="s">
        <v>3224</v>
      </c>
      <c r="B6" s="130"/>
      <c r="C6" s="131">
        <f t="shared" si="7"/>
        <v>0</v>
      </c>
      <c r="D6" s="132" t="str">
        <f>VLOOKUP(A6,'APONTAMENTO CREDENCIAMENTO'!$D$6:$P$3028,12,0)</f>
        <v>6020.2022/0026174-0</v>
      </c>
      <c r="E6" s="133"/>
      <c r="F6" s="134">
        <f>SUMIF('APONTAMENTO CREDENCIAMENTO'!$D$6:$D$3028,'ATESTE-LIQ'!A6,'APONTAMENTO CREDENCIAMENTO'!$FE$6:$FE$3028)</f>
        <v>17460.485000000001</v>
      </c>
      <c r="G6" s="328" t="str">
        <f>VLOOKUP(A6,'APONTAMENTO CREDENCIAMENTO'!$D$6:$G$3028,3,0)</f>
        <v>01/04/2026</v>
      </c>
      <c r="H6" s="328" t="str">
        <f>VLOOKUP(A6,'APONTAMENTO CREDENCIAMENTO'!$D$6:$G$3028,4,0)</f>
        <v>30/04/2026</v>
      </c>
      <c r="I6" s="135" t="str">
        <f t="shared" si="8"/>
        <v>PE - Pagto. Doc(s):  - Contrato nº 2022/0026174</v>
      </c>
      <c r="J6" s="136">
        <f t="shared" si="9"/>
        <v>17460.485000000001</v>
      </c>
      <c r="K6" s="136">
        <v>0</v>
      </c>
      <c r="L6" s="137" t="str">
        <f>VLOOKUP(A6,'APONTAMENTO CREDENCIAMENTO'!$D$6:$P$3028,5,0)</f>
        <v>DIONISIO SCARPONE</v>
      </c>
      <c r="M6" s="138"/>
      <c r="N6" s="139"/>
      <c r="O6" s="140"/>
      <c r="P6" s="141"/>
      <c r="Q6" s="141"/>
      <c r="R6" s="141"/>
      <c r="S6" s="142"/>
      <c r="T6" s="143" t="str">
        <f t="shared" si="10"/>
        <v>6020.2022/0026174-0</v>
      </c>
      <c r="U6" s="144">
        <f t="shared" si="11"/>
        <v>17460.485000000001</v>
      </c>
      <c r="V6" s="145">
        <f t="shared" si="12"/>
        <v>17460.485000000001</v>
      </c>
      <c r="W6" s="129"/>
      <c r="X6" s="129"/>
      <c r="Y6" s="129"/>
      <c r="Z6" s="129"/>
      <c r="AA6" s="146" t="str">
        <f>CONCATENATE("Prestação de Serviço e Transpor. Escolar Gratuito - TEG n. ",A6," - DRE - " &amp;'BASE C'!$C$2)</f>
        <v>Prestação de Serviço e Transpor. Escolar Gratuito - TEG n. 2022/0026174 - DRE - FB</v>
      </c>
      <c r="AB6" s="238" t="str">
        <f t="shared" si="13"/>
        <v>DIONISIO SCARPONE</v>
      </c>
      <c r="AC6" s="239"/>
      <c r="AD6" s="240"/>
      <c r="AE6" s="242"/>
      <c r="AF6" s="102"/>
    </row>
    <row r="7" spans="1:32" s="57" customFormat="1" ht="20.100000000000001" customHeight="1" x14ac:dyDescent="0.25">
      <c r="A7" s="662" t="s">
        <v>3208</v>
      </c>
      <c r="B7" s="130"/>
      <c r="C7" s="131">
        <f t="shared" si="7"/>
        <v>0</v>
      </c>
      <c r="D7" s="132" t="str">
        <f>VLOOKUP(A7,'APONTAMENTO CREDENCIAMENTO'!$D$6:$P$3028,12,0)</f>
        <v>6020.2022/0027355-2</v>
      </c>
      <c r="E7" s="133"/>
      <c r="F7" s="134">
        <f>SUMIF('APONTAMENTO CREDENCIAMENTO'!$D$6:$D$3028,'ATESTE-LIQ'!A7,'APONTAMENTO CREDENCIAMENTO'!$FE$6:$FE$3028)</f>
        <v>11850.859999999999</v>
      </c>
      <c r="G7" s="328" t="str">
        <f>VLOOKUP(A7,'APONTAMENTO CREDENCIAMENTO'!$D$6:$G$3028,3,0)</f>
        <v>01/04/2026</v>
      </c>
      <c r="H7" s="328" t="str">
        <f>VLOOKUP(A7,'APONTAMENTO CREDENCIAMENTO'!$D$6:$G$3028,4,0)</f>
        <v>30/04/2026</v>
      </c>
      <c r="I7" s="135" t="str">
        <f t="shared" si="8"/>
        <v>PE - Pagto. Doc(s):  - Contrato nº 2022/0027355</v>
      </c>
      <c r="J7" s="136">
        <f t="shared" si="9"/>
        <v>11850.859999999999</v>
      </c>
      <c r="K7" s="136">
        <v>0</v>
      </c>
      <c r="L7" s="137" t="str">
        <f>VLOOKUP(A7,'APONTAMENTO CREDENCIAMENTO'!$D$6:$P$3028,5,0)</f>
        <v>ANDREIA NOEMIA PEREIRA</v>
      </c>
      <c r="M7" s="138"/>
      <c r="N7" s="139"/>
      <c r="O7" s="140"/>
      <c r="P7" s="141"/>
      <c r="Q7" s="141"/>
      <c r="R7" s="141"/>
      <c r="S7" s="142"/>
      <c r="T7" s="143" t="str">
        <f t="shared" si="10"/>
        <v>6020.2022/0027355-2</v>
      </c>
      <c r="U7" s="144">
        <f t="shared" si="11"/>
        <v>11850.859999999999</v>
      </c>
      <c r="V7" s="145">
        <f t="shared" si="12"/>
        <v>11850.859999999999</v>
      </c>
      <c r="W7" s="129"/>
      <c r="X7" s="129"/>
      <c r="Y7" s="129"/>
      <c r="Z7" s="129"/>
      <c r="AA7" s="146" t="str">
        <f>CONCATENATE("Prestação de Serviço e Transpor. Escolar Gratuito - TEG n. ",A7," - DRE - " &amp;'BASE C'!$C$2)</f>
        <v>Prestação de Serviço e Transpor. Escolar Gratuito - TEG n. 2022/0027355 - DRE - FB</v>
      </c>
      <c r="AB7" s="238" t="str">
        <f t="shared" si="13"/>
        <v>ANDREIA NOEMIA PEREIRA</v>
      </c>
      <c r="AC7" s="239"/>
      <c r="AD7" s="240"/>
      <c r="AE7" s="242"/>
      <c r="AF7" s="102"/>
    </row>
    <row r="8" spans="1:32" s="57" customFormat="1" ht="20.100000000000001" customHeight="1" x14ac:dyDescent="0.25">
      <c r="A8" s="662" t="s">
        <v>3304</v>
      </c>
      <c r="B8" s="130"/>
      <c r="C8" s="131">
        <f t="shared" si="7"/>
        <v>0</v>
      </c>
      <c r="D8" s="132" t="str">
        <f>VLOOKUP(A8,'APONTAMENTO CREDENCIAMENTO'!$D$6:$P$3028,12,0)</f>
        <v>6020.2022/0027626-8</v>
      </c>
      <c r="E8" s="133"/>
      <c r="F8" s="134">
        <f>SUMIF('APONTAMENTO CREDENCIAMENTO'!$D$6:$D$3028,'ATESTE-LIQ'!A8,'APONTAMENTO CREDENCIAMENTO'!$FE$6:$FE$3028)</f>
        <v>15582.35</v>
      </c>
      <c r="G8" s="328" t="str">
        <f>VLOOKUP(A8,'APONTAMENTO CREDENCIAMENTO'!$D$6:$G$3028,3,0)</f>
        <v>01/04/2026</v>
      </c>
      <c r="H8" s="328" t="str">
        <f>VLOOKUP(A8,'APONTAMENTO CREDENCIAMENTO'!$D$6:$G$3028,4,0)</f>
        <v>30/04/2026</v>
      </c>
      <c r="I8" s="135" t="str">
        <f t="shared" si="8"/>
        <v>PE - Pagto. Doc(s):  - Contrato nº 2022/0027626</v>
      </c>
      <c r="J8" s="136">
        <f t="shared" si="9"/>
        <v>15582.35</v>
      </c>
      <c r="K8" s="136">
        <v>0</v>
      </c>
      <c r="L8" s="137" t="str">
        <f>VLOOKUP(A8,'APONTAMENTO CREDENCIAMENTO'!$D$6:$P$3028,5,0)</f>
        <v>VALDEMIR DO NASCIMENTO SILVA</v>
      </c>
      <c r="M8" s="138"/>
      <c r="N8" s="139"/>
      <c r="O8" s="140"/>
      <c r="P8" s="141"/>
      <c r="Q8" s="141"/>
      <c r="R8" s="141"/>
      <c r="S8" s="142"/>
      <c r="T8" s="143" t="str">
        <f t="shared" si="10"/>
        <v>6020.2022/0027626-8</v>
      </c>
      <c r="U8" s="144">
        <f t="shared" si="11"/>
        <v>15582.35</v>
      </c>
      <c r="V8" s="145">
        <f t="shared" si="12"/>
        <v>15582.35</v>
      </c>
      <c r="W8" s="129"/>
      <c r="X8" s="129"/>
      <c r="Y8" s="129"/>
      <c r="Z8" s="129"/>
      <c r="AA8" s="146" t="str">
        <f>CONCATENATE("Prestação de Serviço e Transpor. Escolar Gratuito - TEG n. ",A8," - DRE - " &amp;'BASE C'!$C$2)</f>
        <v>Prestação de Serviço e Transpor. Escolar Gratuito - TEG n. 2022/0027626 - DRE - FB</v>
      </c>
      <c r="AB8" s="238" t="str">
        <f t="shared" si="13"/>
        <v>VALDEMIR DO NASCIMENTO SILVA</v>
      </c>
      <c r="AC8" s="239"/>
      <c r="AD8" s="240"/>
      <c r="AE8" s="242"/>
      <c r="AF8" s="102"/>
    </row>
    <row r="9" spans="1:32" s="57" customFormat="1" ht="20.100000000000001" customHeight="1" x14ac:dyDescent="0.25">
      <c r="A9" s="662" t="s">
        <v>3248</v>
      </c>
      <c r="B9" s="130"/>
      <c r="C9" s="131">
        <f t="shared" si="7"/>
        <v>0</v>
      </c>
      <c r="D9" s="132" t="str">
        <f>VLOOKUP(A9,'APONTAMENTO CREDENCIAMENTO'!$D$6:$P$3028,12,0)</f>
        <v>6020.2022/0027707-8</v>
      </c>
      <c r="E9" s="133"/>
      <c r="F9" s="134">
        <f>SUMIF('APONTAMENTO CREDENCIAMENTO'!$D$6:$D$3028,'ATESTE-LIQ'!A9,'APONTAMENTO CREDENCIAMENTO'!$FE$6:$FE$3028)</f>
        <v>17941.930000000004</v>
      </c>
      <c r="G9" s="328" t="str">
        <f>VLOOKUP(A9,'APONTAMENTO CREDENCIAMENTO'!$D$6:$G$3028,3,0)</f>
        <v>01/04/2026</v>
      </c>
      <c r="H9" s="328" t="str">
        <f>VLOOKUP(A9,'APONTAMENTO CREDENCIAMENTO'!$D$6:$G$3028,4,0)</f>
        <v>30/04/2026</v>
      </c>
      <c r="I9" s="135" t="str">
        <f t="shared" si="8"/>
        <v>PE - Pagto. Doc(s):  - Contrato nº 2022/0027707</v>
      </c>
      <c r="J9" s="136">
        <f t="shared" si="9"/>
        <v>17941.930000000004</v>
      </c>
      <c r="K9" s="136">
        <v>0</v>
      </c>
      <c r="L9" s="137" t="str">
        <f>VLOOKUP(A9,'APONTAMENTO CREDENCIAMENTO'!$D$6:$P$3028,5,0)</f>
        <v>JOSE RICARDO FERREIRA DOS SANTOS</v>
      </c>
      <c r="M9" s="138"/>
      <c r="N9" s="139"/>
      <c r="O9" s="140"/>
      <c r="P9" s="141"/>
      <c r="Q9" s="141"/>
      <c r="R9" s="141"/>
      <c r="S9" s="142"/>
      <c r="T9" s="143" t="str">
        <f t="shared" si="10"/>
        <v>6020.2022/0027707-8</v>
      </c>
      <c r="U9" s="144">
        <f t="shared" si="11"/>
        <v>17941.930000000004</v>
      </c>
      <c r="V9" s="145">
        <f t="shared" si="12"/>
        <v>17941.930000000004</v>
      </c>
      <c r="W9" s="129"/>
      <c r="X9" s="129"/>
      <c r="Y9" s="129"/>
      <c r="Z9" s="129"/>
      <c r="AA9" s="146" t="str">
        <f>CONCATENATE("Prestação de Serviço e Transpor. Escolar Gratuito - TEG n. ",A9," - DRE - " &amp;'BASE C'!$C$2)</f>
        <v>Prestação de Serviço e Transpor. Escolar Gratuito - TEG n. 2022/0027707 - DRE - FB</v>
      </c>
      <c r="AB9" s="238" t="str">
        <f t="shared" si="13"/>
        <v>JOSE RICARDO FERREIRA DOS SANTOS</v>
      </c>
      <c r="AC9" s="239"/>
      <c r="AD9" s="240"/>
      <c r="AE9" s="242"/>
      <c r="AF9" s="102"/>
    </row>
    <row r="10" spans="1:32" s="57" customFormat="1" ht="20.100000000000001" customHeight="1" x14ac:dyDescent="0.25">
      <c r="A10" s="662" t="s">
        <v>3200</v>
      </c>
      <c r="B10" s="130"/>
      <c r="C10" s="131">
        <f t="shared" si="7"/>
        <v>0</v>
      </c>
      <c r="D10" s="132" t="str">
        <f>VLOOKUP(A10,'APONTAMENTO CREDENCIAMENTO'!$D$6:$P$3028,12,0)</f>
        <v>6020.2022/0027713-2</v>
      </c>
      <c r="E10" s="133"/>
      <c r="F10" s="134">
        <f>SUMIF('APONTAMENTO CREDENCIAMENTO'!$D$6:$D$3028,'ATESTE-LIQ'!A10,'APONTAMENTO CREDENCIAMENTO'!$FE$6:$FE$3028)</f>
        <v>25705.360000000001</v>
      </c>
      <c r="G10" s="328" t="str">
        <f>VLOOKUP(A10,'APONTAMENTO CREDENCIAMENTO'!$D$6:$G$3028,3,0)</f>
        <v>01/04/2026</v>
      </c>
      <c r="H10" s="328" t="str">
        <f>VLOOKUP(A10,'APONTAMENTO CREDENCIAMENTO'!$D$6:$G$3028,4,0)</f>
        <v>30/04/2026</v>
      </c>
      <c r="I10" s="135" t="str">
        <f t="shared" si="8"/>
        <v>PE - Pagto. Doc(s):  - Contrato nº 2022/0027713</v>
      </c>
      <c r="J10" s="136">
        <f t="shared" si="9"/>
        <v>25705.360000000001</v>
      </c>
      <c r="K10" s="136">
        <v>0</v>
      </c>
      <c r="L10" s="137" t="str">
        <f>VLOOKUP(A10,'APONTAMENTO CREDENCIAMENTO'!$D$6:$P$3028,5,0)</f>
        <v>ALEXANDRO CIRINO VIEIRA</v>
      </c>
      <c r="M10" s="138"/>
      <c r="N10" s="139"/>
      <c r="O10" s="140"/>
      <c r="P10" s="141"/>
      <c r="Q10" s="141"/>
      <c r="R10" s="141"/>
      <c r="S10" s="142"/>
      <c r="T10" s="143" t="str">
        <f t="shared" si="10"/>
        <v>6020.2022/0027713-2</v>
      </c>
      <c r="U10" s="144">
        <f t="shared" si="11"/>
        <v>25705.360000000001</v>
      </c>
      <c r="V10" s="145">
        <f t="shared" si="12"/>
        <v>25705.360000000001</v>
      </c>
      <c r="W10" s="129"/>
      <c r="X10" s="129"/>
      <c r="Y10" s="129"/>
      <c r="Z10" s="129"/>
      <c r="AA10" s="146" t="str">
        <f>CONCATENATE("Prestação de Serviço e Transpor. Escolar Gratuito - TEG n. ",A10," - DRE - " &amp;'BASE C'!$C$2)</f>
        <v>Prestação de Serviço e Transpor. Escolar Gratuito - TEG n. 2022/0027713 - DRE - FB</v>
      </c>
      <c r="AB10" s="238" t="str">
        <f t="shared" si="13"/>
        <v>ALEXANDRO CIRINO VIEIRA</v>
      </c>
      <c r="AC10" s="239"/>
      <c r="AD10" s="240"/>
      <c r="AE10" s="242"/>
      <c r="AF10" s="102"/>
    </row>
    <row r="11" spans="1:32" s="57" customFormat="1" ht="20.100000000000001" customHeight="1" x14ac:dyDescent="0.25">
      <c r="A11" s="662" t="s">
        <v>3288</v>
      </c>
      <c r="B11" s="130"/>
      <c r="C11" s="131">
        <f t="shared" si="7"/>
        <v>0</v>
      </c>
      <c r="D11" s="132" t="str">
        <f>VLOOKUP(A11,'APONTAMENTO CREDENCIAMENTO'!$D$6:$P$3028,12,0)</f>
        <v>6020.2022/0028422-8</v>
      </c>
      <c r="E11" s="133"/>
      <c r="F11" s="134">
        <f>SUMIF('APONTAMENTO CREDENCIAMENTO'!$D$6:$D$3028,'ATESTE-LIQ'!A11,'APONTAMENTO CREDENCIAMENTO'!$FE$6:$FE$3028)</f>
        <v>15844.411</v>
      </c>
      <c r="G11" s="328" t="str">
        <f>VLOOKUP(A11,'APONTAMENTO CREDENCIAMENTO'!$D$6:$G$3028,3,0)</f>
        <v>01/04/2026</v>
      </c>
      <c r="H11" s="328" t="str">
        <f>VLOOKUP(A11,'APONTAMENTO CREDENCIAMENTO'!$D$6:$G$3028,4,0)</f>
        <v>30/04/2026</v>
      </c>
      <c r="I11" s="135" t="str">
        <f t="shared" si="8"/>
        <v>PE - Pagto. Doc(s):  - Contrato nº 2022/0028422</v>
      </c>
      <c r="J11" s="136">
        <f t="shared" si="9"/>
        <v>15844.411</v>
      </c>
      <c r="K11" s="136">
        <v>0</v>
      </c>
      <c r="L11" s="137" t="str">
        <f>VLOOKUP(A11,'APONTAMENTO CREDENCIAMENTO'!$D$6:$P$3028,5,0)</f>
        <v>REGIVALDO DE SOUZA VASCONCELOS</v>
      </c>
      <c r="M11" s="138"/>
      <c r="N11" s="139"/>
      <c r="O11" s="140"/>
      <c r="P11" s="141"/>
      <c r="Q11" s="141"/>
      <c r="R11" s="141"/>
      <c r="S11" s="142"/>
      <c r="T11" s="143" t="str">
        <f t="shared" si="10"/>
        <v>6020.2022/0028422-8</v>
      </c>
      <c r="U11" s="144">
        <f t="shared" si="11"/>
        <v>15844.411</v>
      </c>
      <c r="V11" s="145">
        <f t="shared" si="12"/>
        <v>15844.411</v>
      </c>
      <c r="W11" s="129"/>
      <c r="X11" s="129"/>
      <c r="Y11" s="129"/>
      <c r="Z11" s="129"/>
      <c r="AA11" s="146" t="str">
        <f>CONCATENATE("Prestação de Serviço e Transpor. Escolar Gratuito - TEG n. ",A11," - DRE - " &amp;'BASE C'!$C$2)</f>
        <v>Prestação de Serviço e Transpor. Escolar Gratuito - TEG n. 2022/0028422 - DRE - FB</v>
      </c>
      <c r="AB11" s="238" t="str">
        <f t="shared" si="13"/>
        <v>REGIVALDO DE SOUZA VASCONCELOS</v>
      </c>
      <c r="AC11" s="239"/>
      <c r="AD11" s="240"/>
      <c r="AE11" s="242"/>
      <c r="AF11" s="102"/>
    </row>
    <row r="12" spans="1:32" s="57" customFormat="1" ht="20.100000000000001" customHeight="1" x14ac:dyDescent="0.25">
      <c r="A12" s="662" t="s">
        <v>3216</v>
      </c>
      <c r="B12" s="130"/>
      <c r="C12" s="131">
        <f t="shared" si="7"/>
        <v>0</v>
      </c>
      <c r="D12" s="132" t="str">
        <f>VLOOKUP(A12,'APONTAMENTO CREDENCIAMENTO'!$D$6:$P$3028,12,0)</f>
        <v>6020.2022/0028814-2</v>
      </c>
      <c r="E12" s="133"/>
      <c r="F12" s="134">
        <f>SUMIF('APONTAMENTO CREDENCIAMENTO'!$D$6:$D$3028,'ATESTE-LIQ'!A12,'APONTAMENTO CREDENCIAMENTO'!$FE$6:$FE$3028)</f>
        <v>14393.93</v>
      </c>
      <c r="G12" s="328" t="str">
        <f>VLOOKUP(A12,'APONTAMENTO CREDENCIAMENTO'!$D$6:$G$3028,3,0)</f>
        <v>01/04/2026</v>
      </c>
      <c r="H12" s="328" t="str">
        <f>VLOOKUP(A12,'APONTAMENTO CREDENCIAMENTO'!$D$6:$G$3028,4,0)</f>
        <v>30/04/2026</v>
      </c>
      <c r="I12" s="135" t="str">
        <f t="shared" si="8"/>
        <v>PE - Pagto. Doc(s):  - Contrato nº 2022/0028814</v>
      </c>
      <c r="J12" s="136">
        <f t="shared" si="9"/>
        <v>14393.93</v>
      </c>
      <c r="K12" s="136">
        <v>0</v>
      </c>
      <c r="L12" s="137" t="str">
        <f>VLOOKUP(A12,'APONTAMENTO CREDENCIAMENTO'!$D$6:$P$3028,5,0)</f>
        <v>CARLOS OMAR ALVES</v>
      </c>
      <c r="M12" s="138"/>
      <c r="N12" s="139"/>
      <c r="O12" s="140"/>
      <c r="P12" s="141"/>
      <c r="Q12" s="141"/>
      <c r="R12" s="141"/>
      <c r="S12" s="142"/>
      <c r="T12" s="143" t="str">
        <f t="shared" si="10"/>
        <v>6020.2022/0028814-2</v>
      </c>
      <c r="U12" s="144">
        <f t="shared" si="11"/>
        <v>14393.93</v>
      </c>
      <c r="V12" s="145">
        <f t="shared" si="12"/>
        <v>14393.93</v>
      </c>
      <c r="W12" s="129"/>
      <c r="X12" s="129"/>
      <c r="Y12" s="129"/>
      <c r="Z12" s="129"/>
      <c r="AA12" s="146" t="str">
        <f>CONCATENATE("Prestação de Serviço e Transpor. Escolar Gratuito - TEG n. ",A12," - DRE - " &amp;'BASE C'!$C$2)</f>
        <v>Prestação de Serviço e Transpor. Escolar Gratuito - TEG n. 2022/0028814 - DRE - FB</v>
      </c>
      <c r="AB12" s="238" t="str">
        <f t="shared" si="13"/>
        <v>CARLOS OMAR ALVES</v>
      </c>
      <c r="AC12" s="239"/>
      <c r="AD12" s="240"/>
      <c r="AE12" s="242"/>
      <c r="AF12" s="102"/>
    </row>
    <row r="13" spans="1:32" s="57" customFormat="1" ht="20.100000000000001" customHeight="1" x14ac:dyDescent="0.25">
      <c r="A13" s="662" t="s">
        <v>3260</v>
      </c>
      <c r="B13" s="130"/>
      <c r="C13" s="131">
        <f t="shared" si="7"/>
        <v>0</v>
      </c>
      <c r="D13" s="132" t="str">
        <f>VLOOKUP(A13,'APONTAMENTO CREDENCIAMENTO'!$D$6:$P$3028,12,0)</f>
        <v>6020.2022/0028906-8</v>
      </c>
      <c r="E13" s="133"/>
      <c r="F13" s="134">
        <f>SUMIF('APONTAMENTO CREDENCIAMENTO'!$D$6:$D$3028,'ATESTE-LIQ'!A13,'APONTAMENTO CREDENCIAMENTO'!$FE$6:$FE$3028)</f>
        <v>19948.29</v>
      </c>
      <c r="G13" s="328" t="str">
        <f>VLOOKUP(A13,'APONTAMENTO CREDENCIAMENTO'!$D$6:$G$3028,3,0)</f>
        <v>01/04/2026</v>
      </c>
      <c r="H13" s="328" t="str">
        <f>VLOOKUP(A13,'APONTAMENTO CREDENCIAMENTO'!$D$6:$G$3028,4,0)</f>
        <v>30/04/2026</v>
      </c>
      <c r="I13" s="135" t="str">
        <f t="shared" si="8"/>
        <v>PE - Pagto. Doc(s):  - Contrato nº 2022/0028906</v>
      </c>
      <c r="J13" s="136">
        <f t="shared" si="9"/>
        <v>19948.29</v>
      </c>
      <c r="K13" s="136">
        <v>0</v>
      </c>
      <c r="L13" s="137" t="str">
        <f>VLOOKUP(A13,'APONTAMENTO CREDENCIAMENTO'!$D$6:$P$3028,5,0)</f>
        <v>LUCIA MARIZ RAMOS CONTELI</v>
      </c>
      <c r="M13" s="138"/>
      <c r="N13" s="139"/>
      <c r="O13" s="140"/>
      <c r="P13" s="141"/>
      <c r="Q13" s="141"/>
      <c r="R13" s="141"/>
      <c r="S13" s="142"/>
      <c r="T13" s="143" t="str">
        <f t="shared" si="10"/>
        <v>6020.2022/0028906-8</v>
      </c>
      <c r="U13" s="144">
        <f t="shared" si="11"/>
        <v>19948.29</v>
      </c>
      <c r="V13" s="145">
        <f t="shared" si="12"/>
        <v>19948.29</v>
      </c>
      <c r="W13" s="129"/>
      <c r="X13" s="129"/>
      <c r="Y13" s="129"/>
      <c r="Z13" s="129"/>
      <c r="AA13" s="146" t="str">
        <f>CONCATENATE("Prestação de Serviço e Transpor. Escolar Gratuito - TEG n. ",A13," - DRE - " &amp;'BASE C'!$C$2)</f>
        <v>Prestação de Serviço e Transpor. Escolar Gratuito - TEG n. 2022/0028906 - DRE - FB</v>
      </c>
      <c r="AB13" s="238" t="str">
        <f t="shared" si="13"/>
        <v>LUCIA MARIZ RAMOS CONTELI</v>
      </c>
      <c r="AC13" s="239"/>
      <c r="AD13" s="240"/>
      <c r="AE13" s="242"/>
      <c r="AF13" s="102"/>
    </row>
    <row r="14" spans="1:32" s="57" customFormat="1" ht="20.100000000000001" customHeight="1" x14ac:dyDescent="0.25">
      <c r="A14" s="662" t="s">
        <v>3268</v>
      </c>
      <c r="B14" s="130"/>
      <c r="C14" s="131">
        <f t="shared" si="7"/>
        <v>0</v>
      </c>
      <c r="D14" s="132" t="str">
        <f>VLOOKUP(A14,'APONTAMENTO CREDENCIAMENTO'!$D$6:$P$3028,12,0)</f>
        <v>6020.2022/0029312-0</v>
      </c>
      <c r="E14" s="133"/>
      <c r="F14" s="134">
        <f>SUMIF('APONTAMENTO CREDENCIAMENTO'!$D$6:$D$3028,'ATESTE-LIQ'!A14,'APONTAMENTO CREDENCIAMENTO'!$FE$6:$FE$3028)</f>
        <v>12051.075000000001</v>
      </c>
      <c r="G14" s="328" t="str">
        <f>VLOOKUP(A14,'APONTAMENTO CREDENCIAMENTO'!$D$6:$G$3028,3,0)</f>
        <v>01/04/2026</v>
      </c>
      <c r="H14" s="328" t="str">
        <f>VLOOKUP(A14,'APONTAMENTO CREDENCIAMENTO'!$D$6:$G$3028,4,0)</f>
        <v>30/04/2026</v>
      </c>
      <c r="I14" s="135" t="str">
        <f t="shared" si="8"/>
        <v>PE - Pagto. Doc(s):  - Contrato nº 2022/0029312</v>
      </c>
      <c r="J14" s="136">
        <f t="shared" si="9"/>
        <v>12051.075000000001</v>
      </c>
      <c r="K14" s="136">
        <v>0</v>
      </c>
      <c r="L14" s="137" t="str">
        <f>VLOOKUP(A14,'APONTAMENTO CREDENCIAMENTO'!$D$6:$P$3028,5,0)</f>
        <v>MARIO MORENO</v>
      </c>
      <c r="M14" s="138"/>
      <c r="N14" s="139"/>
      <c r="O14" s="140"/>
      <c r="P14" s="141"/>
      <c r="Q14" s="141"/>
      <c r="R14" s="141"/>
      <c r="S14" s="142"/>
      <c r="T14" s="143" t="str">
        <f t="shared" si="10"/>
        <v>6020.2022/0029312-0</v>
      </c>
      <c r="U14" s="144">
        <f t="shared" si="11"/>
        <v>12051.075000000001</v>
      </c>
      <c r="V14" s="145">
        <f t="shared" si="12"/>
        <v>12051.075000000001</v>
      </c>
      <c r="W14" s="129"/>
      <c r="X14" s="129"/>
      <c r="Y14" s="129"/>
      <c r="Z14" s="129"/>
      <c r="AA14" s="146" t="str">
        <f>CONCATENATE("Prestação de Serviço e Transpor. Escolar Gratuito - TEG n. ",A14," - DRE - " &amp;'BASE C'!$C$2)</f>
        <v>Prestação de Serviço e Transpor. Escolar Gratuito - TEG n. 2022/0029312 - DRE - FB</v>
      </c>
      <c r="AB14" s="238" t="str">
        <f t="shared" si="13"/>
        <v>MARIO MORENO</v>
      </c>
      <c r="AC14" s="239"/>
      <c r="AD14" s="240"/>
      <c r="AE14" s="242"/>
      <c r="AF14" s="102"/>
    </row>
    <row r="15" spans="1:32" s="57" customFormat="1" ht="20.100000000000001" customHeight="1" x14ac:dyDescent="0.25">
      <c r="A15" s="662" t="s">
        <v>3324</v>
      </c>
      <c r="B15" s="130"/>
      <c r="C15" s="131">
        <f t="shared" si="7"/>
        <v>0</v>
      </c>
      <c r="D15" s="132" t="str">
        <f>VLOOKUP(A15,'APONTAMENTO CREDENCIAMENTO'!$D$6:$P$3028,12,0)</f>
        <v>6020.2022/0029526-2</v>
      </c>
      <c r="E15" s="133"/>
      <c r="F15" s="134">
        <f>SUMIF('APONTAMENTO CREDENCIAMENTO'!$D$6:$D$3028,'ATESTE-LIQ'!A15,'APONTAMENTO CREDENCIAMENTO'!$FE$6:$FE$3028)</f>
        <v>12795.853000000001</v>
      </c>
      <c r="G15" s="328" t="str">
        <f>VLOOKUP(A15,'APONTAMENTO CREDENCIAMENTO'!$D$6:$G$3028,3,0)</f>
        <v>01/04/2026</v>
      </c>
      <c r="H15" s="328" t="str">
        <f>VLOOKUP(A15,'APONTAMENTO CREDENCIAMENTO'!$D$6:$G$3028,4,0)</f>
        <v>30/04/2026</v>
      </c>
      <c r="I15" s="135" t="str">
        <f t="shared" si="8"/>
        <v>PE - Pagto. Doc(s):  - Contrato nº 2022/0029526</v>
      </c>
      <c r="J15" s="136">
        <f t="shared" si="9"/>
        <v>12795.853000000001</v>
      </c>
      <c r="K15" s="136">
        <v>0</v>
      </c>
      <c r="L15" s="137" t="str">
        <f>VLOOKUP(A15,'APONTAMENTO CREDENCIAMENTO'!$D$6:$P$3028,5,0)</f>
        <v>WALTER WILLIAM COBO</v>
      </c>
      <c r="M15" s="138"/>
      <c r="N15" s="139"/>
      <c r="O15" s="140"/>
      <c r="P15" s="141"/>
      <c r="Q15" s="141"/>
      <c r="R15" s="141"/>
      <c r="S15" s="142"/>
      <c r="T15" s="143" t="str">
        <f t="shared" si="10"/>
        <v>6020.2022/0029526-2</v>
      </c>
      <c r="U15" s="144">
        <f t="shared" si="11"/>
        <v>12795.853000000001</v>
      </c>
      <c r="V15" s="145">
        <f t="shared" si="12"/>
        <v>12795.853000000001</v>
      </c>
      <c r="W15" s="129"/>
      <c r="X15" s="129"/>
      <c r="Y15" s="129"/>
      <c r="Z15" s="129"/>
      <c r="AA15" s="146" t="str">
        <f>CONCATENATE("Prestação de Serviço e Transpor. Escolar Gratuito - TEG n. ",A15," - DRE - " &amp;'BASE C'!$C$2)</f>
        <v>Prestação de Serviço e Transpor. Escolar Gratuito - TEG n. 2022/0029526 - DRE - FB</v>
      </c>
      <c r="AB15" s="238" t="str">
        <f t="shared" si="13"/>
        <v>WALTER WILLIAM COBO</v>
      </c>
      <c r="AC15" s="239"/>
      <c r="AD15" s="240"/>
      <c r="AE15" s="242"/>
      <c r="AF15" s="102"/>
    </row>
    <row r="16" spans="1:32" s="57" customFormat="1" ht="20.100000000000001" customHeight="1" x14ac:dyDescent="0.25">
      <c r="A16" s="662" t="s">
        <v>3280</v>
      </c>
      <c r="B16" s="130"/>
      <c r="C16" s="131">
        <f t="shared" si="7"/>
        <v>0</v>
      </c>
      <c r="D16" s="132" t="str">
        <f>VLOOKUP(A16,'APONTAMENTO CREDENCIAMENTO'!$D$6:$P$3028,12,0)</f>
        <v>6020.2022/0030526-8</v>
      </c>
      <c r="E16" s="133"/>
      <c r="F16" s="134">
        <f>SUMIF('APONTAMENTO CREDENCIAMENTO'!$D$6:$D$3028,'ATESTE-LIQ'!A16,'APONTAMENTO CREDENCIAMENTO'!$FE$6:$FE$3028)</f>
        <v>11447.548000000001</v>
      </c>
      <c r="G16" s="328" t="str">
        <f>VLOOKUP(A16,'APONTAMENTO CREDENCIAMENTO'!$D$6:$G$3028,3,0)</f>
        <v>01/04/2026</v>
      </c>
      <c r="H16" s="328" t="str">
        <f>VLOOKUP(A16,'APONTAMENTO CREDENCIAMENTO'!$D$6:$G$3028,4,0)</f>
        <v>30/04/2026</v>
      </c>
      <c r="I16" s="135" t="str">
        <f t="shared" si="8"/>
        <v>PE - Pagto. Doc(s):  - Contrato nº 2022/0030526</v>
      </c>
      <c r="J16" s="136">
        <f t="shared" si="9"/>
        <v>11447.548000000001</v>
      </c>
      <c r="K16" s="136">
        <v>0</v>
      </c>
      <c r="L16" s="137" t="str">
        <f>VLOOKUP(A16,'APONTAMENTO CREDENCIAMENTO'!$D$6:$P$3028,5,0)</f>
        <v>REGINALDO DOS SANTOS FREITAS</v>
      </c>
      <c r="M16" s="138"/>
      <c r="N16" s="139"/>
      <c r="O16" s="140"/>
      <c r="P16" s="141"/>
      <c r="Q16" s="141"/>
      <c r="R16" s="141"/>
      <c r="S16" s="142"/>
      <c r="T16" s="143" t="str">
        <f t="shared" si="10"/>
        <v>6020.2022/0030526-8</v>
      </c>
      <c r="U16" s="144">
        <f t="shared" si="11"/>
        <v>11447.548000000001</v>
      </c>
      <c r="V16" s="145">
        <f t="shared" si="12"/>
        <v>11447.548000000001</v>
      </c>
      <c r="W16" s="129"/>
      <c r="X16" s="129"/>
      <c r="Y16" s="129"/>
      <c r="Z16" s="129"/>
      <c r="AA16" s="146" t="str">
        <f>CONCATENATE("Prestação de Serviço e Transpor. Escolar Gratuito - TEG n. ",A16," - DRE - " &amp;'BASE C'!$C$2)</f>
        <v>Prestação de Serviço e Transpor. Escolar Gratuito - TEG n. 2022/0030526 - DRE - FB</v>
      </c>
      <c r="AB16" s="238" t="str">
        <f t="shared" si="13"/>
        <v>REGINALDO DOS SANTOS FREITAS</v>
      </c>
      <c r="AC16" s="239"/>
      <c r="AD16" s="240"/>
      <c r="AE16" s="242"/>
      <c r="AF16" s="102"/>
    </row>
    <row r="17" spans="1:32" s="57" customFormat="1" ht="20.100000000000001" customHeight="1" x14ac:dyDescent="0.25">
      <c r="A17" s="662" t="s">
        <v>3244</v>
      </c>
      <c r="B17" s="130"/>
      <c r="C17" s="131">
        <f t="shared" si="7"/>
        <v>0</v>
      </c>
      <c r="D17" s="132" t="str">
        <f>VLOOKUP(A17,'APONTAMENTO CREDENCIAMENTO'!$D$6:$P$3028,12,0)</f>
        <v>6020.2022/0030845-3</v>
      </c>
      <c r="E17" s="133"/>
      <c r="F17" s="134">
        <f>SUMIF('APONTAMENTO CREDENCIAMENTO'!$D$6:$D$3028,'ATESTE-LIQ'!A17,'APONTAMENTO CREDENCIAMENTO'!$FE$6:$FE$3028)</f>
        <v>14932.699999999999</v>
      </c>
      <c r="G17" s="328" t="str">
        <f>VLOOKUP(A17,'APONTAMENTO CREDENCIAMENTO'!$D$6:$G$3028,3,0)</f>
        <v>01/04/2026</v>
      </c>
      <c r="H17" s="328" t="str">
        <f>VLOOKUP(A17,'APONTAMENTO CREDENCIAMENTO'!$D$6:$G$3028,4,0)</f>
        <v>30/04/2026</v>
      </c>
      <c r="I17" s="135" t="str">
        <f t="shared" si="8"/>
        <v>PE - Pagto. Doc(s):  - Contrato nº 2022/0030845</v>
      </c>
      <c r="J17" s="136">
        <f t="shared" si="9"/>
        <v>14932.699999999999</v>
      </c>
      <c r="K17" s="136">
        <v>0</v>
      </c>
      <c r="L17" s="137" t="str">
        <f>VLOOKUP(A17,'APONTAMENTO CREDENCIAMENTO'!$D$6:$P$3028,5,0)</f>
        <v>JOSE FIRMINO BATISTA</v>
      </c>
      <c r="M17" s="138"/>
      <c r="N17" s="139"/>
      <c r="O17" s="140"/>
      <c r="P17" s="141"/>
      <c r="Q17" s="141"/>
      <c r="R17" s="141"/>
      <c r="S17" s="142"/>
      <c r="T17" s="143" t="str">
        <f t="shared" si="10"/>
        <v>6020.2022/0030845-3</v>
      </c>
      <c r="U17" s="144">
        <f t="shared" si="11"/>
        <v>14932.699999999999</v>
      </c>
      <c r="V17" s="145">
        <f t="shared" si="12"/>
        <v>14932.699999999999</v>
      </c>
      <c r="W17" s="129"/>
      <c r="X17" s="129"/>
      <c r="Y17" s="129"/>
      <c r="Z17" s="129"/>
      <c r="AA17" s="146" t="str">
        <f>CONCATENATE("Prestação de Serviço e Transpor. Escolar Gratuito - TEG n. ",A17," - DRE - " &amp;'BASE C'!$C$2)</f>
        <v>Prestação de Serviço e Transpor. Escolar Gratuito - TEG n. 2022/0030845 - DRE - FB</v>
      </c>
      <c r="AB17" s="238" t="str">
        <f t="shared" si="13"/>
        <v>JOSE FIRMINO BATISTA</v>
      </c>
      <c r="AC17" s="239"/>
      <c r="AD17" s="240"/>
      <c r="AE17" s="242"/>
      <c r="AF17" s="102"/>
    </row>
    <row r="18" spans="1:32" s="57" customFormat="1" ht="20.100000000000001" customHeight="1" x14ac:dyDescent="0.25">
      <c r="A18" s="662" t="s">
        <v>3228</v>
      </c>
      <c r="B18" s="130"/>
      <c r="C18" s="131">
        <f t="shared" si="7"/>
        <v>0</v>
      </c>
      <c r="D18" s="132" t="str">
        <f>VLOOKUP(A18,'APONTAMENTO CREDENCIAMENTO'!$D$6:$P$3028,12,0)</f>
        <v>6020.2022/0031239-6</v>
      </c>
      <c r="E18" s="133"/>
      <c r="F18" s="134">
        <f>SUMIF('APONTAMENTO CREDENCIAMENTO'!$D$6:$D$3028,'ATESTE-LIQ'!A18,'APONTAMENTO CREDENCIAMENTO'!$FE$6:$FE$3028)</f>
        <v>23672.18</v>
      </c>
      <c r="G18" s="328" t="str">
        <f>VLOOKUP(A18,'APONTAMENTO CREDENCIAMENTO'!$D$6:$G$3028,3,0)</f>
        <v>01/04/2026</v>
      </c>
      <c r="H18" s="328" t="str">
        <f>VLOOKUP(A18,'APONTAMENTO CREDENCIAMENTO'!$D$6:$G$3028,4,0)</f>
        <v>30/04/2026</v>
      </c>
      <c r="I18" s="135" t="str">
        <f t="shared" si="8"/>
        <v>PE - Pagto. Doc(s):  - Contrato nº 2022/0031239</v>
      </c>
      <c r="J18" s="136">
        <f t="shared" si="9"/>
        <v>23672.18</v>
      </c>
      <c r="K18" s="136">
        <v>0</v>
      </c>
      <c r="L18" s="137" t="str">
        <f>VLOOKUP(A18,'APONTAMENTO CREDENCIAMENTO'!$D$6:$P$3028,5,0)</f>
        <v>EDILAINE APARECIDA DOS SANTOS PIMENTEL</v>
      </c>
      <c r="M18" s="138"/>
      <c r="N18" s="139"/>
      <c r="O18" s="140"/>
      <c r="P18" s="141"/>
      <c r="Q18" s="141"/>
      <c r="R18" s="141"/>
      <c r="S18" s="142"/>
      <c r="T18" s="143" t="str">
        <f t="shared" si="10"/>
        <v>6020.2022/0031239-6</v>
      </c>
      <c r="U18" s="144">
        <f t="shared" si="11"/>
        <v>23672.18</v>
      </c>
      <c r="V18" s="145">
        <f t="shared" si="12"/>
        <v>23672.18</v>
      </c>
      <c r="W18" s="129"/>
      <c r="X18" s="129"/>
      <c r="Y18" s="129"/>
      <c r="Z18" s="129"/>
      <c r="AA18" s="146" t="str">
        <f>CONCATENATE("Prestação de Serviço e Transpor. Escolar Gratuito - TEG n. ",A18," - DRE - " &amp;'BASE C'!$C$2)</f>
        <v>Prestação de Serviço e Transpor. Escolar Gratuito - TEG n. 2022/0031239 - DRE - FB</v>
      </c>
      <c r="AB18" s="238" t="str">
        <f t="shared" si="13"/>
        <v>EDILAINE APARECIDA DOS SANTOS PIMENTEL</v>
      </c>
      <c r="AC18" s="239"/>
      <c r="AD18" s="240"/>
      <c r="AE18" s="242"/>
      <c r="AF18" s="102"/>
    </row>
    <row r="19" spans="1:32" s="57" customFormat="1" ht="20.100000000000001" customHeight="1" x14ac:dyDescent="0.25">
      <c r="A19" s="662" t="s">
        <v>3316</v>
      </c>
      <c r="B19" s="130"/>
      <c r="C19" s="131">
        <f t="shared" si="7"/>
        <v>0</v>
      </c>
      <c r="D19" s="132" t="str">
        <f>VLOOKUP(A19,'APONTAMENTO CREDENCIAMENTO'!$D$6:$P$3028,12,0)</f>
        <v>6020.2022/0031275-2</v>
      </c>
      <c r="E19" s="133"/>
      <c r="F19" s="134">
        <f>SUMIF('APONTAMENTO CREDENCIAMENTO'!$D$6:$D$3028,'ATESTE-LIQ'!A19,'APONTAMENTO CREDENCIAMENTO'!$FE$6:$FE$3028)</f>
        <v>16352.810000000001</v>
      </c>
      <c r="G19" s="328" t="str">
        <f>VLOOKUP(A19,'APONTAMENTO CREDENCIAMENTO'!$D$6:$G$3028,3,0)</f>
        <v>01/04/2026</v>
      </c>
      <c r="H19" s="328" t="str">
        <f>VLOOKUP(A19,'APONTAMENTO CREDENCIAMENTO'!$D$6:$G$3028,4,0)</f>
        <v>30/04/2026</v>
      </c>
      <c r="I19" s="135" t="str">
        <f t="shared" si="8"/>
        <v>PE - Pagto. Doc(s):  - Contrato nº 2022/0031275</v>
      </c>
      <c r="J19" s="136">
        <f t="shared" si="9"/>
        <v>16352.810000000001</v>
      </c>
      <c r="K19" s="136">
        <v>0</v>
      </c>
      <c r="L19" s="137" t="str">
        <f>VLOOKUP(A19,'APONTAMENTO CREDENCIAMENTO'!$D$6:$P$3028,5,0)</f>
        <v>VIVIANE SANTANA DA SILVA</v>
      </c>
      <c r="M19" s="138"/>
      <c r="N19" s="139"/>
      <c r="O19" s="140"/>
      <c r="P19" s="141"/>
      <c r="Q19" s="141"/>
      <c r="R19" s="141"/>
      <c r="S19" s="142"/>
      <c r="T19" s="143" t="str">
        <f t="shared" si="10"/>
        <v>6020.2022/0031275-2</v>
      </c>
      <c r="U19" s="144">
        <f t="shared" si="11"/>
        <v>16352.810000000001</v>
      </c>
      <c r="V19" s="145">
        <f t="shared" si="12"/>
        <v>16352.810000000001</v>
      </c>
      <c r="W19" s="129"/>
      <c r="X19" s="129"/>
      <c r="Y19" s="129"/>
      <c r="Z19" s="129"/>
      <c r="AA19" s="146" t="str">
        <f>CONCATENATE("Prestação de Serviço e Transpor. Escolar Gratuito - TEG n. ",A19," - DRE - " &amp;'BASE C'!$C$2)</f>
        <v>Prestação de Serviço e Transpor. Escolar Gratuito - TEG n. 2022/0031275 - DRE - FB</v>
      </c>
      <c r="AB19" s="238" t="str">
        <f t="shared" si="13"/>
        <v>VIVIANE SANTANA DA SILVA</v>
      </c>
      <c r="AC19" s="239"/>
      <c r="AD19" s="240"/>
      <c r="AE19" s="242"/>
      <c r="AF19" s="102"/>
    </row>
    <row r="20" spans="1:32" s="57" customFormat="1" ht="20.100000000000001" customHeight="1" x14ac:dyDescent="0.25">
      <c r="A20" s="662" t="s">
        <v>3220</v>
      </c>
      <c r="B20" s="130"/>
      <c r="C20" s="131">
        <f t="shared" si="7"/>
        <v>0</v>
      </c>
      <c r="D20" s="132" t="str">
        <f>VLOOKUP(A20,'APONTAMENTO CREDENCIAMENTO'!$D$6:$P$3028,12,0)</f>
        <v>6020.2022/0031991-9</v>
      </c>
      <c r="E20" s="133"/>
      <c r="F20" s="134">
        <f>SUMIF('APONTAMENTO CREDENCIAMENTO'!$D$6:$D$3028,'ATESTE-LIQ'!A20,'APONTAMENTO CREDENCIAMENTO'!$FE$6:$FE$3028)</f>
        <v>11742.891000000001</v>
      </c>
      <c r="G20" s="328" t="str">
        <f>VLOOKUP(A20,'APONTAMENTO CREDENCIAMENTO'!$D$6:$G$3028,3,0)</f>
        <v>01/04/2026</v>
      </c>
      <c r="H20" s="328" t="str">
        <f>VLOOKUP(A20,'APONTAMENTO CREDENCIAMENTO'!$D$6:$G$3028,4,0)</f>
        <v>30/04/2026</v>
      </c>
      <c r="I20" s="135" t="str">
        <f t="shared" si="8"/>
        <v>PE - Pagto. Doc(s):  - Contrato nº 2022/0031991</v>
      </c>
      <c r="J20" s="136">
        <f t="shared" si="9"/>
        <v>11742.891000000001</v>
      </c>
      <c r="K20" s="136">
        <v>0</v>
      </c>
      <c r="L20" s="137" t="str">
        <f>VLOOKUP(A20,'APONTAMENTO CREDENCIAMENTO'!$D$6:$P$3028,5,0)</f>
        <v>CRISTIANE ROSIMEIRE DIAS</v>
      </c>
      <c r="M20" s="138"/>
      <c r="N20" s="139"/>
      <c r="O20" s="140"/>
      <c r="P20" s="141"/>
      <c r="Q20" s="141"/>
      <c r="R20" s="141"/>
      <c r="S20" s="142"/>
      <c r="T20" s="143" t="str">
        <f t="shared" si="10"/>
        <v>6020.2022/0031991-9</v>
      </c>
      <c r="U20" s="144">
        <f t="shared" si="11"/>
        <v>11742.891000000001</v>
      </c>
      <c r="V20" s="145">
        <f t="shared" si="12"/>
        <v>11742.891000000001</v>
      </c>
      <c r="W20" s="129"/>
      <c r="X20" s="129"/>
      <c r="Y20" s="129"/>
      <c r="Z20" s="129"/>
      <c r="AA20" s="146" t="str">
        <f>CONCATENATE("Prestação de Serviço e Transpor. Escolar Gratuito - TEG n. ",A20," - DRE - " &amp;'BASE C'!$C$2)</f>
        <v>Prestação de Serviço e Transpor. Escolar Gratuito - TEG n. 2022/0031991 - DRE - FB</v>
      </c>
      <c r="AB20" s="238" t="str">
        <f t="shared" si="13"/>
        <v>CRISTIANE ROSIMEIRE DIAS</v>
      </c>
      <c r="AC20" s="239"/>
      <c r="AD20" s="240"/>
      <c r="AE20" s="242"/>
      <c r="AF20" s="102"/>
    </row>
    <row r="21" spans="1:32" s="57" customFormat="1" ht="20.100000000000001" customHeight="1" x14ac:dyDescent="0.25">
      <c r="A21" s="662" t="s">
        <v>3240</v>
      </c>
      <c r="B21" s="130"/>
      <c r="C21" s="131">
        <f t="shared" si="7"/>
        <v>0</v>
      </c>
      <c r="D21" s="132" t="str">
        <f>VLOOKUP(A21,'APONTAMENTO CREDENCIAMENTO'!$D$6:$P$3028,12,0)</f>
        <v>6020.2022/0032145-0</v>
      </c>
      <c r="E21" s="133"/>
      <c r="F21" s="134">
        <f>SUMIF('APONTAMENTO CREDENCIAMENTO'!$D$6:$D$3028,'ATESTE-LIQ'!A21,'APONTAMENTO CREDENCIAMENTO'!$FE$6:$FE$3028)</f>
        <v>20076.7</v>
      </c>
      <c r="G21" s="328" t="str">
        <f>VLOOKUP(A21,'APONTAMENTO CREDENCIAMENTO'!$D$6:$G$3028,3,0)</f>
        <v>01/04/2026</v>
      </c>
      <c r="H21" s="328" t="str">
        <f>VLOOKUP(A21,'APONTAMENTO CREDENCIAMENTO'!$D$6:$G$3028,4,0)</f>
        <v>30/04/2026</v>
      </c>
      <c r="I21" s="135" t="str">
        <f t="shared" si="8"/>
        <v>PE - Pagto. Doc(s):  - Contrato nº 2022/0032145</v>
      </c>
      <c r="J21" s="136">
        <f t="shared" si="9"/>
        <v>20076.7</v>
      </c>
      <c r="K21" s="136">
        <v>0</v>
      </c>
      <c r="L21" s="137" t="str">
        <f>VLOOKUP(A21,'APONTAMENTO CREDENCIAMENTO'!$D$6:$P$3028,5,0)</f>
        <v>JOSE ANTONIO DA SILVA</v>
      </c>
      <c r="M21" s="138"/>
      <c r="N21" s="139"/>
      <c r="O21" s="140"/>
      <c r="P21" s="141"/>
      <c r="Q21" s="141"/>
      <c r="R21" s="141"/>
      <c r="S21" s="142"/>
      <c r="T21" s="143" t="str">
        <f t="shared" si="10"/>
        <v>6020.2022/0032145-0</v>
      </c>
      <c r="U21" s="144">
        <f t="shared" si="11"/>
        <v>20076.7</v>
      </c>
      <c r="V21" s="145">
        <f t="shared" si="12"/>
        <v>20076.7</v>
      </c>
      <c r="W21" s="129"/>
      <c r="X21" s="129"/>
      <c r="Y21" s="129"/>
      <c r="Z21" s="129"/>
      <c r="AA21" s="146" t="str">
        <f>CONCATENATE("Prestação de Serviço e Transpor. Escolar Gratuito - TEG n. ",A21," - DRE - " &amp;'BASE C'!$C$2)</f>
        <v>Prestação de Serviço e Transpor. Escolar Gratuito - TEG n. 2022/0032145 - DRE - FB</v>
      </c>
      <c r="AB21" s="238" t="str">
        <f t="shared" si="13"/>
        <v>JOSE ANTONIO DA SILVA</v>
      </c>
      <c r="AC21" s="239"/>
      <c r="AD21" s="240"/>
      <c r="AE21" s="242"/>
      <c r="AF21" s="102"/>
    </row>
    <row r="22" spans="1:32" s="57" customFormat="1" ht="20.100000000000001" customHeight="1" x14ac:dyDescent="0.25">
      <c r="A22" s="662" t="s">
        <v>3276</v>
      </c>
      <c r="B22" s="130"/>
      <c r="C22" s="131">
        <f t="shared" si="7"/>
        <v>0</v>
      </c>
      <c r="D22" s="132" t="str">
        <f>VLOOKUP(A22,'APONTAMENTO CREDENCIAMENTO'!$D$6:$P$3028,12,0)</f>
        <v>6020.2022/0033653-8</v>
      </c>
      <c r="E22" s="133"/>
      <c r="F22" s="134">
        <f>SUMIF('APONTAMENTO CREDENCIAMENTO'!$D$6:$D$3028,'ATESTE-LIQ'!A22,'APONTAMENTO CREDENCIAMENTO'!$FE$6:$FE$3028)</f>
        <v>12390.33</v>
      </c>
      <c r="G22" s="328" t="str">
        <f>VLOOKUP(A22,'APONTAMENTO CREDENCIAMENTO'!$D$6:$G$3028,3,0)</f>
        <v>01/04/2026</v>
      </c>
      <c r="H22" s="328" t="str">
        <f>VLOOKUP(A22,'APONTAMENTO CREDENCIAMENTO'!$D$6:$G$3028,4,0)</f>
        <v>30/04/2026</v>
      </c>
      <c r="I22" s="135" t="str">
        <f t="shared" si="8"/>
        <v>PE - Pagto. Doc(s):  - Contrato nº 2022/0033653</v>
      </c>
      <c r="J22" s="136">
        <f t="shared" si="9"/>
        <v>12390.33</v>
      </c>
      <c r="K22" s="136">
        <v>0</v>
      </c>
      <c r="L22" s="137" t="str">
        <f>VLOOKUP(A22,'APONTAMENTO CREDENCIAMENTO'!$D$6:$P$3028,5,0)</f>
        <v>OSMAR BISPO DOS SANTOS</v>
      </c>
      <c r="M22" s="138"/>
      <c r="N22" s="139"/>
      <c r="O22" s="140"/>
      <c r="P22" s="141"/>
      <c r="Q22" s="141"/>
      <c r="R22" s="141"/>
      <c r="S22" s="142"/>
      <c r="T22" s="143" t="str">
        <f t="shared" si="10"/>
        <v>6020.2022/0033653-8</v>
      </c>
      <c r="U22" s="144">
        <f t="shared" si="11"/>
        <v>12390.33</v>
      </c>
      <c r="V22" s="145">
        <f t="shared" si="12"/>
        <v>12390.33</v>
      </c>
      <c r="W22" s="129"/>
      <c r="X22" s="129"/>
      <c r="Y22" s="129"/>
      <c r="Z22" s="129"/>
      <c r="AA22" s="146" t="str">
        <f>CONCATENATE("Prestação de Serviço e Transpor. Escolar Gratuito - TEG n. ",A22," - DRE - " &amp;'BASE C'!$C$2)</f>
        <v>Prestação de Serviço e Transpor. Escolar Gratuito - TEG n. 2022/0033653 - DRE - FB</v>
      </c>
      <c r="AB22" s="238" t="str">
        <f t="shared" si="13"/>
        <v>OSMAR BISPO DOS SANTOS</v>
      </c>
      <c r="AC22" s="239"/>
      <c r="AD22" s="240"/>
      <c r="AE22" s="242"/>
      <c r="AF22" s="102"/>
    </row>
    <row r="23" spans="1:32" s="57" customFormat="1" ht="20.100000000000001" customHeight="1" x14ac:dyDescent="0.25">
      <c r="A23" s="662" t="s">
        <v>3204</v>
      </c>
      <c r="B23" s="130"/>
      <c r="C23" s="131">
        <f t="shared" si="7"/>
        <v>0</v>
      </c>
      <c r="D23" s="132" t="str">
        <f>VLOOKUP(A23,'APONTAMENTO CREDENCIAMENTO'!$D$6:$P$3028,12,0)</f>
        <v>6020.2022/0033780-1</v>
      </c>
      <c r="E23" s="133"/>
      <c r="F23" s="134">
        <f>SUMIF('APONTAMENTO CREDENCIAMENTO'!$D$6:$D$3028,'ATESTE-LIQ'!A23,'APONTAMENTO CREDENCIAMENTO'!$FE$6:$FE$3028)</f>
        <v>17518.214</v>
      </c>
      <c r="G23" s="328" t="str">
        <f>VLOOKUP(A23,'APONTAMENTO CREDENCIAMENTO'!$D$6:$G$3028,3,0)</f>
        <v>01/04/2026</v>
      </c>
      <c r="H23" s="328" t="str">
        <f>VLOOKUP(A23,'APONTAMENTO CREDENCIAMENTO'!$D$6:$G$3028,4,0)</f>
        <v>30/04/2026</v>
      </c>
      <c r="I23" s="135" t="str">
        <f t="shared" si="8"/>
        <v>PE - Pagto. Doc(s):  - Contrato nº 2022/0033780</v>
      </c>
      <c r="J23" s="136">
        <f t="shared" si="9"/>
        <v>17518.214</v>
      </c>
      <c r="K23" s="136">
        <v>0</v>
      </c>
      <c r="L23" s="137" t="str">
        <f>VLOOKUP(A23,'APONTAMENTO CREDENCIAMENTO'!$D$6:$P$3028,5,0)</f>
        <v>ANA CRISTINA FABRI DE LIMA</v>
      </c>
      <c r="M23" s="138"/>
      <c r="N23" s="139"/>
      <c r="O23" s="140"/>
      <c r="P23" s="141"/>
      <c r="Q23" s="141"/>
      <c r="R23" s="141"/>
      <c r="S23" s="142"/>
      <c r="T23" s="143" t="str">
        <f t="shared" si="10"/>
        <v>6020.2022/0033780-1</v>
      </c>
      <c r="U23" s="144">
        <f t="shared" si="11"/>
        <v>17518.214</v>
      </c>
      <c r="V23" s="145">
        <f t="shared" si="12"/>
        <v>17518.214</v>
      </c>
      <c r="W23" s="129"/>
      <c r="X23" s="129"/>
      <c r="Y23" s="129"/>
      <c r="Z23" s="129"/>
      <c r="AA23" s="146" t="str">
        <f>CONCATENATE("Prestação de Serviço e Transpor. Escolar Gratuito - TEG n. ",A23," - DRE - " &amp;'BASE C'!$C$2)</f>
        <v>Prestação de Serviço e Transpor. Escolar Gratuito - TEG n. 2022/0033780 - DRE - FB</v>
      </c>
      <c r="AB23" s="238" t="str">
        <f t="shared" si="13"/>
        <v>ANA CRISTINA FABRI DE LIMA</v>
      </c>
      <c r="AC23" s="239"/>
      <c r="AD23" s="240"/>
      <c r="AE23" s="242"/>
      <c r="AF23" s="102"/>
    </row>
    <row r="24" spans="1:32" s="57" customFormat="1" ht="20.100000000000001" customHeight="1" x14ac:dyDescent="0.25">
      <c r="A24" s="662" t="s">
        <v>3232</v>
      </c>
      <c r="B24" s="130"/>
      <c r="C24" s="131">
        <f t="shared" si="7"/>
        <v>0</v>
      </c>
      <c r="D24" s="132" t="str">
        <f>VLOOKUP(A24,'APONTAMENTO CREDENCIAMENTO'!$D$6:$P$3028,12,0)</f>
        <v>6020.2022/0033816-6</v>
      </c>
      <c r="E24" s="133"/>
      <c r="F24" s="134">
        <f>SUMIF('APONTAMENTO CREDENCIAMENTO'!$D$6:$D$3028,'ATESTE-LIQ'!A24,'APONTAMENTO CREDENCIAMENTO'!$FE$6:$FE$3028)</f>
        <v>19482.828000000001</v>
      </c>
      <c r="G24" s="328" t="str">
        <f>VLOOKUP(A24,'APONTAMENTO CREDENCIAMENTO'!$D$6:$G$3028,3,0)</f>
        <v>01/04/2026</v>
      </c>
      <c r="H24" s="328" t="str">
        <f>VLOOKUP(A24,'APONTAMENTO CREDENCIAMENTO'!$D$6:$G$3028,4,0)</f>
        <v>30/04/2026</v>
      </c>
      <c r="I24" s="135" t="str">
        <f t="shared" si="8"/>
        <v>PE - Pagto. Doc(s):  - Contrato nº 2022/0033816</v>
      </c>
      <c r="J24" s="136">
        <f t="shared" si="9"/>
        <v>19482.828000000001</v>
      </c>
      <c r="K24" s="136">
        <v>0</v>
      </c>
      <c r="L24" s="137" t="str">
        <f>VLOOKUP(A24,'APONTAMENTO CREDENCIAMENTO'!$D$6:$P$3028,5,0)</f>
        <v>GABRIEL ANTONIO ALMEIDA SOUZA</v>
      </c>
      <c r="M24" s="138"/>
      <c r="N24" s="139"/>
      <c r="O24" s="140"/>
      <c r="P24" s="141"/>
      <c r="Q24" s="141"/>
      <c r="R24" s="141"/>
      <c r="S24" s="142"/>
      <c r="T24" s="143" t="str">
        <f t="shared" si="10"/>
        <v>6020.2022/0033816-6</v>
      </c>
      <c r="U24" s="144">
        <f t="shared" si="11"/>
        <v>19482.828000000001</v>
      </c>
      <c r="V24" s="145">
        <f t="shared" si="12"/>
        <v>19482.828000000001</v>
      </c>
      <c r="W24" s="129"/>
      <c r="X24" s="129"/>
      <c r="Y24" s="129"/>
      <c r="Z24" s="129"/>
      <c r="AA24" s="146" t="str">
        <f>CONCATENATE("Prestação de Serviço e Transpor. Escolar Gratuito - TEG n. ",A24," - DRE - " &amp;'BASE C'!$C$2)</f>
        <v>Prestação de Serviço e Transpor. Escolar Gratuito - TEG n. 2022/0033816 - DRE - FB</v>
      </c>
      <c r="AB24" s="238" t="str">
        <f t="shared" si="13"/>
        <v>GABRIEL ANTONIO ALMEIDA SOUZA</v>
      </c>
      <c r="AC24" s="239"/>
      <c r="AD24" s="240"/>
      <c r="AE24" s="242"/>
      <c r="AF24" s="102"/>
    </row>
    <row r="25" spans="1:32" s="57" customFormat="1" ht="20.100000000000001" customHeight="1" x14ac:dyDescent="0.25">
      <c r="A25" s="662" t="s">
        <v>3252</v>
      </c>
      <c r="B25" s="130"/>
      <c r="C25" s="131">
        <f t="shared" si="7"/>
        <v>0</v>
      </c>
      <c r="D25" s="132" t="str">
        <f>VLOOKUP(A25,'APONTAMENTO CREDENCIAMENTO'!$D$6:$P$3028,12,0)</f>
        <v>6020.2022/0034092-6</v>
      </c>
      <c r="E25" s="133"/>
      <c r="F25" s="134">
        <f>SUMIF('APONTAMENTO CREDENCIAMENTO'!$D$6:$D$3028,'ATESTE-LIQ'!A25,'APONTAMENTO CREDENCIAMENTO'!$FE$6:$FE$3028)</f>
        <v>13995.306999999999</v>
      </c>
      <c r="G25" s="328" t="str">
        <f>VLOOKUP(A25,'APONTAMENTO CREDENCIAMENTO'!$D$6:$G$3028,3,0)</f>
        <v>01/04/2026</v>
      </c>
      <c r="H25" s="328" t="str">
        <f>VLOOKUP(A25,'APONTAMENTO CREDENCIAMENTO'!$D$6:$G$3028,4,0)</f>
        <v>30/04/2026</v>
      </c>
      <c r="I25" s="135" t="str">
        <f t="shared" si="8"/>
        <v>PE - Pagto. Doc(s):  - Contrato nº 2022/0034092</v>
      </c>
      <c r="J25" s="136">
        <f t="shared" si="9"/>
        <v>13995.306999999999</v>
      </c>
      <c r="K25" s="136">
        <v>0</v>
      </c>
      <c r="L25" s="137" t="str">
        <f>VLOOKUP(A25,'APONTAMENTO CREDENCIAMENTO'!$D$6:$P$3028,5,0)</f>
        <v>JUCINEIDE MOSSIN</v>
      </c>
      <c r="M25" s="138"/>
      <c r="N25" s="139"/>
      <c r="O25" s="140"/>
      <c r="P25" s="141"/>
      <c r="Q25" s="141"/>
      <c r="R25" s="141"/>
      <c r="S25" s="142"/>
      <c r="T25" s="143" t="str">
        <f t="shared" si="10"/>
        <v>6020.2022/0034092-6</v>
      </c>
      <c r="U25" s="144">
        <f t="shared" si="11"/>
        <v>13995.306999999999</v>
      </c>
      <c r="V25" s="145">
        <f t="shared" si="12"/>
        <v>13995.306999999999</v>
      </c>
      <c r="W25" s="129"/>
      <c r="X25" s="129"/>
      <c r="Y25" s="129"/>
      <c r="Z25" s="129"/>
      <c r="AA25" s="146" t="str">
        <f>CONCATENATE("Prestação de Serviço e Transpor. Escolar Gratuito - TEG n. ",A25," - DRE - " &amp;'BASE C'!$C$2)</f>
        <v>Prestação de Serviço e Transpor. Escolar Gratuito - TEG n. 2022/0034092 - DRE - FB</v>
      </c>
      <c r="AB25" s="238" t="str">
        <f t="shared" si="13"/>
        <v>JUCINEIDE MOSSIN</v>
      </c>
      <c r="AC25" s="239"/>
      <c r="AD25" s="240"/>
      <c r="AE25" s="242"/>
      <c r="AF25" s="102"/>
    </row>
    <row r="26" spans="1:32" s="57" customFormat="1" ht="20.100000000000001" customHeight="1" x14ac:dyDescent="0.25">
      <c r="A26" s="662" t="s">
        <v>3312</v>
      </c>
      <c r="B26" s="130"/>
      <c r="C26" s="131">
        <f t="shared" si="7"/>
        <v>0</v>
      </c>
      <c r="D26" s="132" t="str">
        <f>VLOOKUP(A26,'APONTAMENTO CREDENCIAMENTO'!$D$6:$P$3028,12,0)</f>
        <v>6020.2022/0035206-1</v>
      </c>
      <c r="E26" s="133"/>
      <c r="F26" s="134">
        <f>SUMIF('APONTAMENTO CREDENCIAMENTO'!$D$6:$D$3028,'ATESTE-LIQ'!A26,'APONTAMENTO CREDENCIAMENTO'!$FE$6:$FE$3028)</f>
        <v>16858.849999999999</v>
      </c>
      <c r="G26" s="328" t="str">
        <f>VLOOKUP(A26,'APONTAMENTO CREDENCIAMENTO'!$D$6:$G$3028,3,0)</f>
        <v>01/04/2026</v>
      </c>
      <c r="H26" s="328" t="str">
        <f>VLOOKUP(A26,'APONTAMENTO CREDENCIAMENTO'!$D$6:$G$3028,4,0)</f>
        <v>30/04/2026</v>
      </c>
      <c r="I26" s="135" t="str">
        <f t="shared" si="8"/>
        <v>PE - Pagto. Doc(s):  - Contrato nº 2022/0035206</v>
      </c>
      <c r="J26" s="136">
        <f t="shared" si="9"/>
        <v>16858.849999999999</v>
      </c>
      <c r="K26" s="136">
        <v>0</v>
      </c>
      <c r="L26" s="137" t="str">
        <f>VLOOKUP(A26,'APONTAMENTO CREDENCIAMENTO'!$D$6:$P$3028,5,0)</f>
        <v>VIVIANE GOBBER DOS SANTOS</v>
      </c>
      <c r="M26" s="138"/>
      <c r="N26" s="139"/>
      <c r="O26" s="140"/>
      <c r="P26" s="141"/>
      <c r="Q26" s="141"/>
      <c r="R26" s="141"/>
      <c r="S26" s="142"/>
      <c r="T26" s="143" t="str">
        <f t="shared" si="10"/>
        <v>6020.2022/0035206-1</v>
      </c>
      <c r="U26" s="144">
        <f t="shared" si="11"/>
        <v>16858.849999999999</v>
      </c>
      <c r="V26" s="145">
        <f t="shared" si="12"/>
        <v>16858.849999999999</v>
      </c>
      <c r="W26" s="129"/>
      <c r="X26" s="129"/>
      <c r="Y26" s="129"/>
      <c r="Z26" s="129"/>
      <c r="AA26" s="146" t="str">
        <f>CONCATENATE("Prestação de Serviço e Transpor. Escolar Gratuito - TEG n. ",A26," - DRE - " &amp;'BASE C'!$C$2)</f>
        <v>Prestação de Serviço e Transpor. Escolar Gratuito - TEG n. 2022/0035206 - DRE - FB</v>
      </c>
      <c r="AB26" s="238" t="str">
        <f t="shared" si="13"/>
        <v>VIVIANE GOBBER DOS SANTOS</v>
      </c>
      <c r="AC26" s="239"/>
      <c r="AD26" s="240"/>
      <c r="AE26" s="242"/>
      <c r="AF26" s="102"/>
    </row>
    <row r="27" spans="1:32" s="57" customFormat="1" ht="20.100000000000001" customHeight="1" x14ac:dyDescent="0.25">
      <c r="A27" s="662" t="s">
        <v>3292</v>
      </c>
      <c r="B27" s="130"/>
      <c r="C27" s="131">
        <f t="shared" si="7"/>
        <v>0</v>
      </c>
      <c r="D27" s="132" t="str">
        <f>VLOOKUP(A27,'APONTAMENTO CREDENCIAMENTO'!$D$6:$P$3028,12,0)</f>
        <v>6020.2022/0036090-0</v>
      </c>
      <c r="E27" s="133"/>
      <c r="F27" s="134">
        <f>SUMIF('APONTAMENTO CREDENCIAMENTO'!$D$6:$D$3028,'ATESTE-LIQ'!A27,'APONTAMENTO CREDENCIAMENTO'!$FE$6:$FE$3028)</f>
        <v>27595.494000000002</v>
      </c>
      <c r="G27" s="328" t="str">
        <f>VLOOKUP(A27,'APONTAMENTO CREDENCIAMENTO'!$D$6:$G$3028,3,0)</f>
        <v>01/04/2026</v>
      </c>
      <c r="H27" s="328" t="str">
        <f>VLOOKUP(A27,'APONTAMENTO CREDENCIAMENTO'!$D$6:$G$3028,4,0)</f>
        <v>30/04/2026</v>
      </c>
      <c r="I27" s="135" t="str">
        <f t="shared" si="8"/>
        <v>PE - Pagto. Doc(s):  - Contrato nº 2022/0036090</v>
      </c>
      <c r="J27" s="136">
        <f t="shared" si="9"/>
        <v>27595.494000000002</v>
      </c>
      <c r="K27" s="136">
        <v>0</v>
      </c>
      <c r="L27" s="137" t="str">
        <f>VLOOKUP(A27,'APONTAMENTO CREDENCIAMENTO'!$D$6:$P$3028,5,0)</f>
        <v>ROMULO ALKMIN</v>
      </c>
      <c r="M27" s="138"/>
      <c r="N27" s="139"/>
      <c r="O27" s="140"/>
      <c r="P27" s="141"/>
      <c r="Q27" s="141"/>
      <c r="R27" s="141"/>
      <c r="S27" s="142"/>
      <c r="T27" s="143" t="str">
        <f t="shared" si="10"/>
        <v>6020.2022/0036090-0</v>
      </c>
      <c r="U27" s="144">
        <f t="shared" si="11"/>
        <v>27595.494000000002</v>
      </c>
      <c r="V27" s="145">
        <f t="shared" si="12"/>
        <v>27595.494000000002</v>
      </c>
      <c r="W27" s="129"/>
      <c r="X27" s="129"/>
      <c r="Y27" s="129"/>
      <c r="Z27" s="129"/>
      <c r="AA27" s="146" t="str">
        <f>CONCATENATE("Prestação de Serviço e Transpor. Escolar Gratuito - TEG n. ",A27," - DRE - " &amp;'BASE C'!$C$2)</f>
        <v>Prestação de Serviço e Transpor. Escolar Gratuito - TEG n. 2022/0036090 - DRE - FB</v>
      </c>
      <c r="AB27" s="238" t="str">
        <f t="shared" si="13"/>
        <v>ROMULO ALKMIN</v>
      </c>
      <c r="AC27" s="239"/>
      <c r="AD27" s="240"/>
      <c r="AE27" s="242"/>
      <c r="AF27" s="102"/>
    </row>
    <row r="28" spans="1:32" s="57" customFormat="1" ht="20.100000000000001" customHeight="1" x14ac:dyDescent="0.25">
      <c r="A28" s="662" t="s">
        <v>3296</v>
      </c>
      <c r="B28" s="130"/>
      <c r="C28" s="131">
        <f t="shared" si="7"/>
        <v>0</v>
      </c>
      <c r="D28" s="132" t="str">
        <f>VLOOKUP(A28,'APONTAMENTO CREDENCIAMENTO'!$D$6:$P$3028,12,0)</f>
        <v>6020.2023/0012714-0</v>
      </c>
      <c r="E28" s="133"/>
      <c r="F28" s="134">
        <f>SUMIF('APONTAMENTO CREDENCIAMENTO'!$D$6:$D$3028,'ATESTE-LIQ'!A28,'APONTAMENTO CREDENCIAMENTO'!$FE$6:$FE$3028)</f>
        <v>16271.298666666666</v>
      </c>
      <c r="G28" s="328" t="str">
        <f>VLOOKUP(A28,'APONTAMENTO CREDENCIAMENTO'!$D$6:$G$3028,3,0)</f>
        <v>01/04/2026</v>
      </c>
      <c r="H28" s="328" t="str">
        <f>VLOOKUP(A28,'APONTAMENTO CREDENCIAMENTO'!$D$6:$G$3028,4,0)</f>
        <v>30/04/2026</v>
      </c>
      <c r="I28" s="135" t="str">
        <f t="shared" si="8"/>
        <v>PE - Pagto. Doc(s):  - Contrato nº 2023/0012714</v>
      </c>
      <c r="J28" s="136">
        <f t="shared" si="9"/>
        <v>16271.298666666666</v>
      </c>
      <c r="K28" s="136">
        <v>0</v>
      </c>
      <c r="L28" s="137" t="str">
        <f>VLOOKUP(A28,'APONTAMENTO CREDENCIAMENTO'!$D$6:$P$3028,5,0)</f>
        <v>SILVIA DE OLIVEIRA DOS SANTOS SILVA</v>
      </c>
      <c r="M28" s="138"/>
      <c r="N28" s="139"/>
      <c r="O28" s="140"/>
      <c r="P28" s="141"/>
      <c r="Q28" s="141"/>
      <c r="R28" s="141"/>
      <c r="S28" s="142"/>
      <c r="T28" s="143" t="str">
        <f t="shared" si="10"/>
        <v>6020.2023/0012714-0</v>
      </c>
      <c r="U28" s="144">
        <f t="shared" si="11"/>
        <v>16271.298666666666</v>
      </c>
      <c r="V28" s="145">
        <f t="shared" si="12"/>
        <v>16271.298666666666</v>
      </c>
      <c r="W28" s="129"/>
      <c r="X28" s="129"/>
      <c r="Y28" s="129"/>
      <c r="Z28" s="129"/>
      <c r="AA28" s="146" t="str">
        <f>CONCATENATE("Prestação de Serviço e Transpor. Escolar Gratuito - TEG n. ",A28," - DRE - " &amp;'BASE C'!$C$2)</f>
        <v>Prestação de Serviço e Transpor. Escolar Gratuito - TEG n. 2023/0012714 - DRE - FB</v>
      </c>
      <c r="AB28" s="238" t="str">
        <f t="shared" si="13"/>
        <v>SILVIA DE OLIVEIRA DOS SANTOS SILVA</v>
      </c>
      <c r="AC28" s="239"/>
      <c r="AD28" s="240"/>
      <c r="AE28" s="242"/>
      <c r="AF28" s="102"/>
    </row>
    <row r="29" spans="1:32" s="57" customFormat="1" ht="20.100000000000001" customHeight="1" x14ac:dyDescent="0.25">
      <c r="A29" s="662" t="s">
        <v>3284</v>
      </c>
      <c r="B29" s="130"/>
      <c r="C29" s="131">
        <f t="shared" si="7"/>
        <v>0</v>
      </c>
      <c r="D29" s="132" t="str">
        <f>VLOOKUP(A29,'APONTAMENTO CREDENCIAMENTO'!$D$6:$P$3028,12,0)</f>
        <v>6020.2023/0020998-8</v>
      </c>
      <c r="E29" s="133"/>
      <c r="F29" s="134">
        <f>SUMIF('APONTAMENTO CREDENCIAMENTO'!$D$6:$D$3028,'ATESTE-LIQ'!A29,'APONTAMENTO CREDENCIAMENTO'!$FE$6:$FE$3028)</f>
        <v>12465.262000000001</v>
      </c>
      <c r="G29" s="328" t="str">
        <f>VLOOKUP(A29,'APONTAMENTO CREDENCIAMENTO'!$D$6:$G$3028,3,0)</f>
        <v>01/04/2026</v>
      </c>
      <c r="H29" s="328" t="str">
        <f>VLOOKUP(A29,'APONTAMENTO CREDENCIAMENTO'!$D$6:$G$3028,4,0)</f>
        <v>30/04/2026</v>
      </c>
      <c r="I29" s="135" t="str">
        <f t="shared" si="8"/>
        <v>PE - Pagto. Doc(s):  - Contrato nº 2023/0020998</v>
      </c>
      <c r="J29" s="136">
        <f t="shared" si="9"/>
        <v>12465.262000000001</v>
      </c>
      <c r="K29" s="136">
        <v>0</v>
      </c>
      <c r="L29" s="137" t="str">
        <f>VLOOKUP(A29,'APONTAMENTO CREDENCIAMENTO'!$D$6:$P$3028,5,0)</f>
        <v>REGIS TADEU FOGACA BATISTA</v>
      </c>
      <c r="M29" s="138"/>
      <c r="N29" s="139"/>
      <c r="O29" s="140"/>
      <c r="P29" s="141"/>
      <c r="Q29" s="141"/>
      <c r="R29" s="141"/>
      <c r="S29" s="142"/>
      <c r="T29" s="143" t="str">
        <f t="shared" si="10"/>
        <v>6020.2023/0020998-8</v>
      </c>
      <c r="U29" s="144">
        <f t="shared" si="11"/>
        <v>12465.262000000001</v>
      </c>
      <c r="V29" s="145">
        <f t="shared" si="12"/>
        <v>12465.262000000001</v>
      </c>
      <c r="W29" s="129"/>
      <c r="X29" s="129"/>
      <c r="Y29" s="129"/>
      <c r="Z29" s="129"/>
      <c r="AA29" s="146" t="str">
        <f>CONCATENATE("Prestação de Serviço e Transpor. Escolar Gratuito - TEG n. ",A29," - DRE - " &amp;'BASE C'!$C$2)</f>
        <v>Prestação de Serviço e Transpor. Escolar Gratuito - TEG n. 2023/0020998 - DRE - FB</v>
      </c>
      <c r="AB29" s="238" t="str">
        <f t="shared" si="13"/>
        <v>REGIS TADEU FOGACA BATISTA</v>
      </c>
      <c r="AC29" s="239"/>
      <c r="AD29" s="240"/>
      <c r="AE29" s="242"/>
      <c r="AF29" s="102"/>
    </row>
    <row r="30" spans="1:32" s="57" customFormat="1" ht="20.100000000000001" customHeight="1" x14ac:dyDescent="0.25">
      <c r="A30" s="662" t="s">
        <v>3320</v>
      </c>
      <c r="B30" s="130"/>
      <c r="C30" s="131">
        <f t="shared" si="7"/>
        <v>0</v>
      </c>
      <c r="D30" s="132" t="str">
        <f>VLOOKUP(A30,'APONTAMENTO CREDENCIAMENTO'!$D$6:$P$3028,12,0)</f>
        <v>6020.2023/0021897-9</v>
      </c>
      <c r="E30" s="133"/>
      <c r="F30" s="134">
        <f>SUMIF('APONTAMENTO CREDENCIAMENTO'!$D$6:$D$3028,'ATESTE-LIQ'!A30,'APONTAMENTO CREDENCIAMENTO'!$FE$6:$FE$3028)</f>
        <v>12179.485000000001</v>
      </c>
      <c r="G30" s="328" t="str">
        <f>VLOOKUP(A30,'APONTAMENTO CREDENCIAMENTO'!$D$6:$G$3028,3,0)</f>
        <v>01/04/2026</v>
      </c>
      <c r="H30" s="328" t="str">
        <f>VLOOKUP(A30,'APONTAMENTO CREDENCIAMENTO'!$D$6:$G$3028,4,0)</f>
        <v>30/04/2026</v>
      </c>
      <c r="I30" s="135" t="str">
        <f t="shared" si="8"/>
        <v>PE - Pagto. Doc(s):  - Contrato nº 2023/0021897</v>
      </c>
      <c r="J30" s="136">
        <f t="shared" si="9"/>
        <v>12179.485000000001</v>
      </c>
      <c r="K30" s="136">
        <v>0</v>
      </c>
      <c r="L30" s="137" t="str">
        <f>VLOOKUP(A30,'APONTAMENTO CREDENCIAMENTO'!$D$6:$P$3028,5,0)</f>
        <v>WALMIR PEREIRA DE FREITAS</v>
      </c>
      <c r="M30" s="138"/>
      <c r="N30" s="139"/>
      <c r="O30" s="140"/>
      <c r="P30" s="141"/>
      <c r="Q30" s="141"/>
      <c r="R30" s="141"/>
      <c r="S30" s="142"/>
      <c r="T30" s="143" t="str">
        <f t="shared" si="10"/>
        <v>6020.2023/0021897-9</v>
      </c>
      <c r="U30" s="144">
        <f t="shared" si="11"/>
        <v>12179.485000000001</v>
      </c>
      <c r="V30" s="145">
        <f t="shared" si="12"/>
        <v>12179.485000000001</v>
      </c>
      <c r="W30" s="129"/>
      <c r="X30" s="129"/>
      <c r="Y30" s="129"/>
      <c r="Z30" s="129"/>
      <c r="AA30" s="146" t="str">
        <f>CONCATENATE("Prestação de Serviço e Transpor. Escolar Gratuito - TEG n. ",A30," - DRE - " &amp;'BASE C'!$C$2)</f>
        <v>Prestação de Serviço e Transpor. Escolar Gratuito - TEG n. 2023/0021897 - DRE - FB</v>
      </c>
      <c r="AB30" s="238" t="str">
        <f t="shared" si="13"/>
        <v>WALMIR PEREIRA DE FREITAS</v>
      </c>
      <c r="AC30" s="239"/>
      <c r="AD30" s="240"/>
      <c r="AE30" s="242"/>
      <c r="AF30" s="102"/>
    </row>
    <row r="31" spans="1:32" s="57" customFormat="1" ht="20.100000000000001" customHeight="1" x14ac:dyDescent="0.25">
      <c r="A31" s="662" t="s">
        <v>3300</v>
      </c>
      <c r="B31" s="130"/>
      <c r="C31" s="131">
        <f t="shared" si="7"/>
        <v>0</v>
      </c>
      <c r="D31" s="132" t="str">
        <f>VLOOKUP(A31,'APONTAMENTO CREDENCIAMENTO'!$D$6:$P$3028,12,0)</f>
        <v>6020.2023/0029267-2</v>
      </c>
      <c r="E31" s="133"/>
      <c r="F31" s="134">
        <f>SUMIF('APONTAMENTO CREDENCIAMENTO'!$D$6:$D$3028,'ATESTE-LIQ'!A31,'APONTAMENTO CREDENCIAMENTO'!$FE$6:$FE$3028)</f>
        <v>13579.154000000002</v>
      </c>
      <c r="G31" s="328" t="str">
        <f>VLOOKUP(A31,'APONTAMENTO CREDENCIAMENTO'!$D$6:$G$3028,3,0)</f>
        <v>01/04/2026</v>
      </c>
      <c r="H31" s="328" t="str">
        <f>VLOOKUP(A31,'APONTAMENTO CREDENCIAMENTO'!$D$6:$G$3028,4,0)</f>
        <v>30/04/2026</v>
      </c>
      <c r="I31" s="135" t="str">
        <f t="shared" si="8"/>
        <v>PE - Pagto. Doc(s):  - Contrato nº 2023/0029267</v>
      </c>
      <c r="J31" s="136">
        <f t="shared" si="9"/>
        <v>13579.154000000002</v>
      </c>
      <c r="K31" s="136">
        <v>0</v>
      </c>
      <c r="L31" s="137" t="str">
        <f>VLOOKUP(A31,'APONTAMENTO CREDENCIAMENTO'!$D$6:$P$3028,5,0)</f>
        <v>SOLANGE ALVES</v>
      </c>
      <c r="M31" s="138"/>
      <c r="N31" s="139"/>
      <c r="O31" s="140"/>
      <c r="P31" s="141"/>
      <c r="Q31" s="141"/>
      <c r="R31" s="141"/>
      <c r="S31" s="142"/>
      <c r="T31" s="143" t="str">
        <f t="shared" si="10"/>
        <v>6020.2023/0029267-2</v>
      </c>
      <c r="U31" s="144">
        <f t="shared" si="11"/>
        <v>13579.154000000002</v>
      </c>
      <c r="V31" s="145">
        <f t="shared" si="12"/>
        <v>13579.154000000002</v>
      </c>
      <c r="W31" s="129"/>
      <c r="X31" s="129"/>
      <c r="Y31" s="129"/>
      <c r="Z31" s="129"/>
      <c r="AA31" s="146" t="str">
        <f>CONCATENATE("Prestação de Serviço e Transpor. Escolar Gratuito - TEG n. ",A31," - DRE - " &amp;'BASE C'!$C$2)</f>
        <v>Prestação de Serviço e Transpor. Escolar Gratuito - TEG n. 2023/0029267 - DRE - FB</v>
      </c>
      <c r="AB31" s="238" t="str">
        <f t="shared" si="13"/>
        <v>SOLANGE ALVES</v>
      </c>
      <c r="AC31" s="239"/>
      <c r="AD31" s="240"/>
      <c r="AE31" s="242"/>
      <c r="AF31" s="102"/>
    </row>
    <row r="32" spans="1:32" s="57" customFormat="1" ht="20.100000000000001" customHeight="1" x14ac:dyDescent="0.25">
      <c r="A32" s="662" t="s">
        <v>3236</v>
      </c>
      <c r="B32" s="130"/>
      <c r="C32" s="131">
        <f t="shared" si="7"/>
        <v>0</v>
      </c>
      <c r="D32" s="132" t="str">
        <f>VLOOKUP(A32,'APONTAMENTO CREDENCIAMENTO'!$D$6:$P$3028,12,0)</f>
        <v>6020.2023/0039607-9</v>
      </c>
      <c r="E32" s="133"/>
      <c r="F32" s="134">
        <f>SUMIF('APONTAMENTO CREDENCIAMENTO'!$D$6:$D$3028,'ATESTE-LIQ'!A32,'APONTAMENTO CREDENCIAMENTO'!$FE$6:$FE$3028)</f>
        <v>14982.098</v>
      </c>
      <c r="G32" s="328" t="str">
        <f>VLOOKUP(A32,'APONTAMENTO CREDENCIAMENTO'!$D$6:$G$3028,3,0)</f>
        <v>01/04/2026</v>
      </c>
      <c r="H32" s="328" t="str">
        <f>VLOOKUP(A32,'APONTAMENTO CREDENCIAMENTO'!$D$6:$G$3028,4,0)</f>
        <v>30/04/2026</v>
      </c>
      <c r="I32" s="135" t="str">
        <f t="shared" si="8"/>
        <v>PE - Pagto. Doc(s):  - Contrato nº 2023/0039607</v>
      </c>
      <c r="J32" s="136">
        <f t="shared" si="9"/>
        <v>14982.098</v>
      </c>
      <c r="K32" s="136">
        <v>0</v>
      </c>
      <c r="L32" s="137" t="str">
        <f>VLOOKUP(A32,'APONTAMENTO CREDENCIAMENTO'!$D$6:$P$3028,5,0)</f>
        <v>JACO FELISARDO DE SOUZA FILHO</v>
      </c>
      <c r="M32" s="138"/>
      <c r="N32" s="139"/>
      <c r="O32" s="140"/>
      <c r="P32" s="141"/>
      <c r="Q32" s="141"/>
      <c r="R32" s="141"/>
      <c r="S32" s="142"/>
      <c r="T32" s="143" t="str">
        <f t="shared" si="10"/>
        <v>6020.2023/0039607-9</v>
      </c>
      <c r="U32" s="144">
        <f t="shared" si="11"/>
        <v>14982.098</v>
      </c>
      <c r="V32" s="145">
        <f t="shared" si="12"/>
        <v>14982.098</v>
      </c>
      <c r="W32" s="129"/>
      <c r="X32" s="129"/>
      <c r="Y32" s="129"/>
      <c r="Z32" s="129"/>
      <c r="AA32" s="146" t="str">
        <f>CONCATENATE("Prestação de Serviço e Transpor. Escolar Gratuito - TEG n. ",A32," - DRE - " &amp;'BASE C'!$C$2)</f>
        <v>Prestação de Serviço e Transpor. Escolar Gratuito - TEG n. 2023/0039607 - DRE - FB</v>
      </c>
      <c r="AB32" s="238" t="str">
        <f t="shared" si="13"/>
        <v>JACO FELISARDO DE SOUZA FILHO</v>
      </c>
      <c r="AC32" s="239"/>
      <c r="AD32" s="240"/>
      <c r="AE32" s="242"/>
      <c r="AF32" s="102"/>
    </row>
    <row r="33" spans="1:32" s="57" customFormat="1" ht="20.100000000000001" customHeight="1" x14ac:dyDescent="0.25">
      <c r="A33" s="662" t="s">
        <v>3264</v>
      </c>
      <c r="B33" s="130"/>
      <c r="C33" s="131">
        <f t="shared" si="7"/>
        <v>0</v>
      </c>
      <c r="D33" s="132" t="str">
        <f>VLOOKUP(A33,'APONTAMENTO CREDENCIAMENTO'!$D$6:$P$3028,12,0)</f>
        <v>6020.2024/0016319-0</v>
      </c>
      <c r="E33" s="133"/>
      <c r="F33" s="134">
        <f>SUMIF('APONTAMENTO CREDENCIAMENTO'!$D$6:$D$3028,'ATESTE-LIQ'!A33,'APONTAMENTO CREDENCIAMENTO'!$FE$6:$FE$3028)</f>
        <v>26157.08</v>
      </c>
      <c r="G33" s="328" t="str">
        <f>VLOOKUP(A33,'APONTAMENTO CREDENCIAMENTO'!$D$6:$G$3028,3,0)</f>
        <v>01/04/2026</v>
      </c>
      <c r="H33" s="328" t="str">
        <f>VLOOKUP(A33,'APONTAMENTO CREDENCIAMENTO'!$D$6:$G$3028,4,0)</f>
        <v>30/04/2026</v>
      </c>
      <c r="I33" s="135" t="str">
        <f t="shared" si="8"/>
        <v>PE - Pagto. Doc(s):  - Contrato nº 2024/0016319</v>
      </c>
      <c r="J33" s="136">
        <f t="shared" si="9"/>
        <v>26157.08</v>
      </c>
      <c r="K33" s="136">
        <v>0</v>
      </c>
      <c r="L33" s="137" t="str">
        <f>VLOOKUP(A33,'APONTAMENTO CREDENCIAMENTO'!$D$6:$P$3028,5,0)</f>
        <v>LUCIANA ALINE SILVEIRA PAIVA</v>
      </c>
      <c r="M33" s="138"/>
      <c r="N33" s="139"/>
      <c r="O33" s="140"/>
      <c r="P33" s="141"/>
      <c r="Q33" s="141"/>
      <c r="R33" s="141"/>
      <c r="S33" s="142"/>
      <c r="T33" s="143" t="str">
        <f t="shared" si="10"/>
        <v>6020.2024/0016319-0</v>
      </c>
      <c r="U33" s="144">
        <f t="shared" si="11"/>
        <v>26157.08</v>
      </c>
      <c r="V33" s="145">
        <f t="shared" si="12"/>
        <v>26157.08</v>
      </c>
      <c r="W33" s="129"/>
      <c r="X33" s="129"/>
      <c r="Y33" s="129"/>
      <c r="Z33" s="129"/>
      <c r="AA33" s="146" t="str">
        <f>CONCATENATE("Prestação de Serviço e Transpor. Escolar Gratuito - TEG n. ",A33," - DRE - " &amp;'BASE C'!$C$2)</f>
        <v>Prestação de Serviço e Transpor. Escolar Gratuito - TEG n. 2024/0016319 - DRE - FB</v>
      </c>
      <c r="AB33" s="238" t="str">
        <f t="shared" si="13"/>
        <v>LUCIANA ALINE SILVEIRA PAIVA</v>
      </c>
      <c r="AC33" s="239"/>
      <c r="AD33" s="240"/>
      <c r="AE33" s="242"/>
      <c r="AF33" s="102"/>
    </row>
    <row r="34" spans="1:32" s="57" customFormat="1" ht="20.100000000000001" customHeight="1" x14ac:dyDescent="0.25">
      <c r="A34" s="662" t="s">
        <v>3272</v>
      </c>
      <c r="B34" s="130"/>
      <c r="C34" s="131">
        <f t="shared" si="7"/>
        <v>0</v>
      </c>
      <c r="D34" s="132" t="str">
        <f>VLOOKUP(A34,'APONTAMENTO CREDENCIAMENTO'!$D$6:$P$3028,12,0)</f>
        <v>6020.2024/0058937-5</v>
      </c>
      <c r="E34" s="133"/>
      <c r="F34" s="134">
        <f>SUMIF('APONTAMENTO CREDENCIAMENTO'!$D$6:$D$3028,'ATESTE-LIQ'!A34,'APONTAMENTO CREDENCIAMENTO'!$FE$6:$FE$3028)</f>
        <v>16188.48</v>
      </c>
      <c r="G34" s="328" t="str">
        <f>VLOOKUP(A34,'APONTAMENTO CREDENCIAMENTO'!$D$6:$G$3028,3,0)</f>
        <v>01/04/2026</v>
      </c>
      <c r="H34" s="328" t="str">
        <f>VLOOKUP(A34,'APONTAMENTO CREDENCIAMENTO'!$D$6:$G$3028,4,0)</f>
        <v>30/04/2026</v>
      </c>
      <c r="I34" s="135" t="str">
        <f t="shared" si="8"/>
        <v>PE - Pagto. Doc(s):  - Contrato nº 2024/0058937</v>
      </c>
      <c r="J34" s="136">
        <f t="shared" si="9"/>
        <v>16188.48</v>
      </c>
      <c r="K34" s="136">
        <v>0</v>
      </c>
      <c r="L34" s="137" t="str">
        <f>VLOOKUP(A34,'APONTAMENTO CREDENCIAMENTO'!$D$6:$P$3028,5,0)</f>
        <v>MARLI PEREIRA DA SILVA</v>
      </c>
      <c r="M34" s="138"/>
      <c r="N34" s="139"/>
      <c r="O34" s="140"/>
      <c r="P34" s="141"/>
      <c r="Q34" s="141"/>
      <c r="R34" s="141"/>
      <c r="S34" s="142"/>
      <c r="T34" s="143" t="str">
        <f t="shared" si="10"/>
        <v>6020.2024/0058937-5</v>
      </c>
      <c r="U34" s="144">
        <f t="shared" si="11"/>
        <v>16188.48</v>
      </c>
      <c r="V34" s="145">
        <f t="shared" si="12"/>
        <v>16188.48</v>
      </c>
      <c r="W34" s="129"/>
      <c r="X34" s="129"/>
      <c r="Y34" s="129"/>
      <c r="Z34" s="129"/>
      <c r="AA34" s="146" t="str">
        <f>CONCATENATE("Prestação de Serviço e Transpor. Escolar Gratuito - TEG n. ",A34," - DRE - " &amp;'BASE C'!$C$2)</f>
        <v>Prestação de Serviço e Transpor. Escolar Gratuito - TEG n. 2024/0058937 - DRE - FB</v>
      </c>
      <c r="AB34" s="238" t="str">
        <f t="shared" si="13"/>
        <v>MARLI PEREIRA DA SILVA</v>
      </c>
      <c r="AC34" s="239"/>
      <c r="AD34" s="240"/>
      <c r="AE34" s="242"/>
      <c r="AF34" s="102"/>
    </row>
    <row r="36" spans="1:32" ht="20.25" customHeight="1" x14ac:dyDescent="0.2">
      <c r="A36" s="237"/>
      <c r="F36" s="60">
        <f>SUM(F2:F35)</f>
        <v>555600.4896666666</v>
      </c>
      <c r="J36" s="60">
        <f>SUM(J2:J35)</f>
        <v>555600.4896666666</v>
      </c>
    </row>
    <row r="37" spans="1:32" ht="20.25" customHeight="1" x14ac:dyDescent="0.2">
      <c r="A37" s="237"/>
    </row>
    <row r="38" spans="1:32" ht="20.25" customHeight="1" x14ac:dyDescent="0.2">
      <c r="A38" s="237"/>
    </row>
    <row r="39" spans="1:32" ht="20.25" customHeight="1" x14ac:dyDescent="0.2">
      <c r="A39" s="237"/>
    </row>
    <row r="40" spans="1:32" ht="20.25" customHeight="1" x14ac:dyDescent="0.2">
      <c r="A40" s="237"/>
    </row>
    <row r="41" spans="1:32" ht="20.25" customHeight="1" x14ac:dyDescent="0.2">
      <c r="A41" s="237"/>
    </row>
    <row r="42" spans="1:32" ht="20.25" customHeight="1" x14ac:dyDescent="0.2">
      <c r="A42" s="237"/>
    </row>
    <row r="43" spans="1:32" ht="20.25" customHeight="1" x14ac:dyDescent="0.2">
      <c r="A43" s="237"/>
    </row>
    <row r="44" spans="1:32" ht="20.25" customHeight="1" x14ac:dyDescent="0.2">
      <c r="A44" s="237"/>
    </row>
    <row r="45" spans="1:32" ht="20.25" customHeight="1" x14ac:dyDescent="0.2">
      <c r="A45" s="237"/>
    </row>
    <row r="46" spans="1:32" ht="20.25" customHeight="1" x14ac:dyDescent="0.2">
      <c r="A46" s="237"/>
    </row>
    <row r="47" spans="1:32" ht="20.25" customHeight="1" x14ac:dyDescent="0.2">
      <c r="A47" s="237"/>
    </row>
    <row r="48" spans="1:32" ht="20.25" customHeight="1" x14ac:dyDescent="0.2">
      <c r="A48" s="237"/>
    </row>
    <row r="49" spans="1:1" ht="20.25" customHeight="1" x14ac:dyDescent="0.2">
      <c r="A49" s="237"/>
    </row>
    <row r="50" spans="1:1" ht="20.25" customHeight="1" x14ac:dyDescent="0.2">
      <c r="A50" s="237"/>
    </row>
    <row r="51" spans="1:1" ht="20.25" customHeight="1" x14ac:dyDescent="0.2">
      <c r="A51" s="237"/>
    </row>
    <row r="52" spans="1:1" ht="20.25" customHeight="1" x14ac:dyDescent="0.2">
      <c r="A52" s="237"/>
    </row>
    <row r="53" spans="1:1" ht="20.25" customHeight="1" x14ac:dyDescent="0.2">
      <c r="A53" s="237"/>
    </row>
    <row r="54" spans="1:1" ht="20.25" customHeight="1" x14ac:dyDescent="0.2">
      <c r="A54" s="237"/>
    </row>
    <row r="55" spans="1:1" ht="20.25" customHeight="1" x14ac:dyDescent="0.2">
      <c r="A55" s="237"/>
    </row>
  </sheetData>
  <sheetProtection formatCells="0" formatColumns="0" formatRows="0" selectLockedCells="1"/>
  <sortState xmlns:xlrd2="http://schemas.microsoft.com/office/spreadsheetml/2017/richdata2" ref="B35:B67">
    <sortCondition ref="B35:B67"/>
  </sortState>
  <conditionalFormatting sqref="A1:A34">
    <cfRule type="duplicateValues" dxfId="19" priority="166244"/>
  </conditionalFormatting>
  <conditionalFormatting sqref="B2:B34">
    <cfRule type="duplicateValues" dxfId="18" priority="166245"/>
    <cfRule type="duplicateValues" dxfId="17" priority="166246"/>
    <cfRule type="duplicateValues" dxfId="16" priority="166247"/>
    <cfRule type="duplicateValues" dxfId="15" priority="166248"/>
    <cfRule type="duplicateValues" dxfId="14" priority="166249"/>
  </conditionalFormatting>
  <conditionalFormatting sqref="C1 E1:AE1">
    <cfRule type="duplicateValues" dxfId="13" priority="48"/>
  </conditionalFormatting>
  <conditionalFormatting sqref="C2:C34">
    <cfRule type="duplicateValues" dxfId="12" priority="166250"/>
  </conditionalFormatting>
  <conditionalFormatting sqref="D2:D34">
    <cfRule type="expression" dxfId="11" priority="143" stopIfTrue="1">
      <formula>AND(COUNTIF($D:$D,D2)&gt;1,NOT(ISBLANK(D2)))</formula>
    </cfRule>
  </conditionalFormatting>
  <conditionalFormatting sqref="S2:S34">
    <cfRule type="expression" dxfId="10" priority="2499" stopIfTrue="1">
      <formula>AND(COUNTIF($S$2:$S$2,S2)&gt;1,NOT(ISBLANK(S2)))</formula>
    </cfRule>
  </conditionalFormatting>
  <conditionalFormatting sqref="S36:S1048576 S2:S34">
    <cfRule type="duplicateValues" dxfId="9" priority="2503"/>
  </conditionalFormatting>
  <pageMargins left="0.51180555555555551" right="0.51180555555555551" top="0.78749999999999998" bottom="0.78749999999999998" header="0.51180555555555551" footer="0.51180555555555551"/>
  <pageSetup paperSize="9" scale="20" firstPageNumber="0" fitToHeight="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16"/>
  <dimension ref="A1:M60"/>
  <sheetViews>
    <sheetView workbookViewId="0">
      <selection activeCell="J22" sqref="J22"/>
    </sheetView>
  </sheetViews>
  <sheetFormatPr defaultRowHeight="12.75" x14ac:dyDescent="0.2"/>
  <cols>
    <col min="1" max="1" width="18.42578125" style="56" customWidth="1"/>
    <col min="2" max="2" width="10.140625" style="324" bestFit="1" customWidth="1"/>
    <col min="3" max="3" width="10.140625" style="56" bestFit="1" customWidth="1"/>
    <col min="4" max="9" width="9.140625" style="56"/>
    <col min="10" max="10" width="13.85546875" style="56" bestFit="1" customWidth="1"/>
    <col min="11" max="16384" width="9.140625" style="56"/>
  </cols>
  <sheetData>
    <row r="1" spans="1:13" x14ac:dyDescent="0.2">
      <c r="A1" s="273" t="s">
        <v>85</v>
      </c>
      <c r="B1" s="320" t="s">
        <v>158</v>
      </c>
      <c r="D1" s="269" t="s">
        <v>161</v>
      </c>
      <c r="E1" s="269"/>
      <c r="F1" s="269" t="s">
        <v>162</v>
      </c>
      <c r="J1" s="534">
        <v>2428.8000000000002</v>
      </c>
      <c r="K1" s="533">
        <v>0</v>
      </c>
      <c r="L1"/>
      <c r="M1" s="533" t="s">
        <v>3094</v>
      </c>
    </row>
    <row r="2" spans="1:13" x14ac:dyDescent="0.2">
      <c r="A2" s="364" t="s">
        <v>163</v>
      </c>
      <c r="B2" s="321">
        <v>385.23</v>
      </c>
      <c r="D2" s="270">
        <v>350.21</v>
      </c>
      <c r="E2" s="269"/>
      <c r="F2" s="269">
        <v>333.82</v>
      </c>
      <c r="J2" s="534">
        <v>2826.65</v>
      </c>
      <c r="K2" s="533">
        <v>7.4999999999999997E-2</v>
      </c>
      <c r="L2" s="533">
        <v>182.16</v>
      </c>
      <c r="M2" s="533" t="s">
        <v>3095</v>
      </c>
    </row>
    <row r="3" spans="1:13" x14ac:dyDescent="0.2">
      <c r="A3" s="364" t="s">
        <v>19</v>
      </c>
      <c r="B3" s="321">
        <v>7492.52</v>
      </c>
      <c r="D3" s="269">
        <v>6811.38</v>
      </c>
      <c r="E3" s="269"/>
      <c r="F3" s="269">
        <v>6492.53</v>
      </c>
      <c r="J3" s="534">
        <v>3751.05</v>
      </c>
      <c r="K3" s="533">
        <v>0.15</v>
      </c>
      <c r="L3" s="533">
        <v>394.16</v>
      </c>
      <c r="M3" s="533" t="s">
        <v>3096</v>
      </c>
    </row>
    <row r="4" spans="1:13" x14ac:dyDescent="0.2">
      <c r="A4" s="364" t="s">
        <v>150</v>
      </c>
      <c r="B4" s="321">
        <v>2043.65</v>
      </c>
      <c r="D4" s="269">
        <v>2043.65</v>
      </c>
      <c r="E4" s="269"/>
      <c r="F4" s="269">
        <v>1947.98</v>
      </c>
      <c r="J4" s="534">
        <v>4664.68</v>
      </c>
      <c r="K4" s="533">
        <v>0.22500000000000001</v>
      </c>
      <c r="L4" s="533">
        <v>675.49</v>
      </c>
      <c r="M4" s="533" t="s">
        <v>3097</v>
      </c>
    </row>
    <row r="5" spans="1:13" x14ac:dyDescent="0.2">
      <c r="A5" s="364" t="s">
        <v>164</v>
      </c>
      <c r="B5" s="321">
        <v>621.14</v>
      </c>
      <c r="D5" s="269">
        <v>564.66999999999996</v>
      </c>
      <c r="E5" s="269"/>
      <c r="F5" s="269">
        <v>538.24</v>
      </c>
      <c r="J5" s="534">
        <v>999999999</v>
      </c>
      <c r="K5" s="533">
        <v>0.27500000000000002</v>
      </c>
      <c r="L5" s="533">
        <v>908.73</v>
      </c>
      <c r="M5" s="533" t="s">
        <v>3098</v>
      </c>
    </row>
    <row r="6" spans="1:13" x14ac:dyDescent="0.2">
      <c r="A6" s="364" t="s">
        <v>165</v>
      </c>
      <c r="B6" s="321">
        <v>11465.63</v>
      </c>
      <c r="D6" s="269">
        <v>10423.299999999999</v>
      </c>
      <c r="E6" s="269"/>
      <c r="F6" s="269">
        <v>9935.3700000000008</v>
      </c>
      <c r="J6" s="533">
        <v>5000</v>
      </c>
      <c r="K6" s="56">
        <v>7350</v>
      </c>
      <c r="L6" s="56">
        <v>978.62</v>
      </c>
      <c r="M6" s="533">
        <v>0.13314500000000001</v>
      </c>
    </row>
    <row r="7" spans="1:13" x14ac:dyDescent="0.2">
      <c r="A7" s="364" t="s">
        <v>159</v>
      </c>
      <c r="B7" s="321">
        <v>1.28</v>
      </c>
      <c r="D7" s="269">
        <v>1.1599999999999999</v>
      </c>
      <c r="E7" s="269"/>
      <c r="F7" s="269">
        <v>1.08</v>
      </c>
    </row>
    <row r="8" spans="1:13" x14ac:dyDescent="0.2">
      <c r="A8" s="364" t="s">
        <v>160</v>
      </c>
      <c r="B8" s="322">
        <v>9.64</v>
      </c>
      <c r="D8" s="271">
        <v>8.7552500000000002</v>
      </c>
      <c r="E8" s="269"/>
      <c r="F8" s="272">
        <v>8.35</v>
      </c>
      <c r="G8" s="268"/>
      <c r="J8" s="839" t="s">
        <v>3099</v>
      </c>
      <c r="K8" s="839"/>
      <c r="L8" s="839"/>
      <c r="M8" s="839"/>
    </row>
    <row r="9" spans="1:13" x14ac:dyDescent="0.2">
      <c r="A9" s="364" t="s">
        <v>166</v>
      </c>
      <c r="B9" s="322">
        <v>56.200375000000001</v>
      </c>
      <c r="D9" s="271">
        <v>51.091250000000002</v>
      </c>
      <c r="E9" s="269"/>
      <c r="F9" s="272">
        <v>48.7</v>
      </c>
      <c r="G9" s="268"/>
    </row>
    <row r="10" spans="1:13" x14ac:dyDescent="0.2">
      <c r="A10" s="269"/>
      <c r="B10" s="323"/>
      <c r="C10" s="269"/>
      <c r="D10" s="269"/>
      <c r="E10" s="269"/>
      <c r="F10" s="269"/>
    </row>
    <row r="11" spans="1:13" x14ac:dyDescent="0.2">
      <c r="A11" s="359" t="s">
        <v>212</v>
      </c>
      <c r="B11" s="362">
        <v>46113</v>
      </c>
      <c r="C11" s="363">
        <v>46142</v>
      </c>
    </row>
    <row r="13" spans="1:13" x14ac:dyDescent="0.2">
      <c r="A13" s="359" t="s">
        <v>40</v>
      </c>
      <c r="B13" s="359">
        <f>VLOOKUP(B11,A24:B34,2)</f>
        <v>19</v>
      </c>
    </row>
    <row r="16" spans="1:13" x14ac:dyDescent="0.2">
      <c r="A16" s="359" t="s">
        <v>170</v>
      </c>
      <c r="B16" s="359"/>
    </row>
    <row r="17" spans="1:5" x14ac:dyDescent="0.2">
      <c r="A17" s="364" t="s">
        <v>171</v>
      </c>
      <c r="B17" s="325">
        <v>1.4999999999999999E-2</v>
      </c>
      <c r="D17" s="361"/>
      <c r="E17" s="95" t="s">
        <v>213</v>
      </c>
    </row>
    <row r="18" spans="1:5" x14ac:dyDescent="0.2">
      <c r="A18" s="364" t="s">
        <v>172</v>
      </c>
      <c r="B18" s="325">
        <v>2.4E-2</v>
      </c>
    </row>
    <row r="22" spans="1:5" x14ac:dyDescent="0.2">
      <c r="A22" s="359" t="s">
        <v>211</v>
      </c>
      <c r="B22" s="359"/>
    </row>
    <row r="23" spans="1:5" x14ac:dyDescent="0.2">
      <c r="A23" s="360">
        <v>46023</v>
      </c>
      <c r="B23" s="361">
        <v>0</v>
      </c>
    </row>
    <row r="24" spans="1:5" x14ac:dyDescent="0.2">
      <c r="A24" s="360">
        <v>46054</v>
      </c>
      <c r="B24" s="361">
        <v>16</v>
      </c>
    </row>
    <row r="25" spans="1:5" x14ac:dyDescent="0.2">
      <c r="A25" s="360">
        <v>46082</v>
      </c>
      <c r="B25" s="361">
        <v>22</v>
      </c>
    </row>
    <row r="26" spans="1:5" x14ac:dyDescent="0.2">
      <c r="A26" s="360">
        <v>46113</v>
      </c>
      <c r="B26" s="361">
        <v>19</v>
      </c>
    </row>
    <row r="27" spans="1:5" x14ac:dyDescent="0.2">
      <c r="A27" s="360">
        <v>46143</v>
      </c>
      <c r="B27" s="361">
        <v>20</v>
      </c>
    </row>
    <row r="28" spans="1:5" x14ac:dyDescent="0.2">
      <c r="A28" s="360">
        <v>46174</v>
      </c>
      <c r="B28" s="361">
        <v>20</v>
      </c>
    </row>
    <row r="29" spans="1:5" x14ac:dyDescent="0.2">
      <c r="A29" s="360">
        <v>46204</v>
      </c>
      <c r="B29" s="361"/>
    </row>
    <row r="30" spans="1:5" x14ac:dyDescent="0.2">
      <c r="A30" s="360">
        <v>46235</v>
      </c>
      <c r="B30" s="361"/>
    </row>
    <row r="31" spans="1:5" x14ac:dyDescent="0.2">
      <c r="A31" s="360">
        <v>46266</v>
      </c>
      <c r="B31" s="361"/>
    </row>
    <row r="32" spans="1:5" x14ac:dyDescent="0.2">
      <c r="A32" s="360">
        <v>46296</v>
      </c>
      <c r="B32" s="361"/>
    </row>
    <row r="33" spans="1:2" x14ac:dyDescent="0.2">
      <c r="A33" s="360">
        <v>46327</v>
      </c>
      <c r="B33" s="361"/>
    </row>
    <row r="34" spans="1:2" x14ac:dyDescent="0.2">
      <c r="A34" s="360">
        <v>46357</v>
      </c>
      <c r="B34" s="361"/>
    </row>
    <row r="37" spans="1:2" x14ac:dyDescent="0.2">
      <c r="A37" s="398" t="s">
        <v>256</v>
      </c>
      <c r="B37" s="362">
        <v>46171</v>
      </c>
    </row>
    <row r="40" spans="1:2" x14ac:dyDescent="0.2">
      <c r="A40" s="56" t="s">
        <v>293</v>
      </c>
    </row>
    <row r="41" spans="1:2" x14ac:dyDescent="0.2">
      <c r="A41" s="56" t="s">
        <v>294</v>
      </c>
      <c r="B41" s="521">
        <v>0.2</v>
      </c>
    </row>
    <row r="42" spans="1:2" x14ac:dyDescent="0.2">
      <c r="A42" s="56" t="s">
        <v>295</v>
      </c>
      <c r="B42" s="521">
        <v>0.11</v>
      </c>
    </row>
    <row r="44" spans="1:2" x14ac:dyDescent="0.2">
      <c r="A44" s="56" t="s">
        <v>296</v>
      </c>
    </row>
    <row r="45" spans="1:2" x14ac:dyDescent="0.2">
      <c r="A45" s="56" t="s">
        <v>294</v>
      </c>
      <c r="B45" s="521">
        <v>0.2</v>
      </c>
    </row>
    <row r="46" spans="1:2" x14ac:dyDescent="0.2">
      <c r="A46" s="56" t="s">
        <v>295</v>
      </c>
      <c r="B46" s="521">
        <v>2.5000000000000001E-2</v>
      </c>
    </row>
    <row r="50" spans="1:6" x14ac:dyDescent="0.2">
      <c r="A50" s="56" t="s">
        <v>297</v>
      </c>
      <c r="B50" s="521">
        <v>0.6</v>
      </c>
    </row>
    <row r="54" spans="1:6" x14ac:dyDescent="0.2">
      <c r="A54" s="843" t="s">
        <v>272</v>
      </c>
      <c r="B54" s="844"/>
      <c r="C54" s="845"/>
      <c r="D54" s="846" t="s">
        <v>85</v>
      </c>
      <c r="E54" s="847"/>
      <c r="F54" s="848"/>
    </row>
    <row r="55" spans="1:6" x14ac:dyDescent="0.2">
      <c r="A55" s="408" t="s">
        <v>271</v>
      </c>
      <c r="B55" s="408" t="s">
        <v>270</v>
      </c>
      <c r="C55" s="408" t="s">
        <v>269</v>
      </c>
      <c r="D55" s="849"/>
      <c r="E55" s="850"/>
      <c r="F55" s="851"/>
    </row>
    <row r="56" spans="1:6" x14ac:dyDescent="0.2">
      <c r="A56" s="407">
        <v>2428.8000000000002</v>
      </c>
      <c r="B56" s="405">
        <v>0</v>
      </c>
      <c r="C56" s="404">
        <v>0</v>
      </c>
      <c r="D56" s="852" t="s">
        <v>268</v>
      </c>
      <c r="E56" s="853"/>
      <c r="F56" s="854"/>
    </row>
    <row r="57" spans="1:6" x14ac:dyDescent="0.2">
      <c r="A57" s="406">
        <v>2826.65</v>
      </c>
      <c r="B57" s="405">
        <v>7.4999999999999997E-2</v>
      </c>
      <c r="C57" s="404">
        <v>182.16</v>
      </c>
      <c r="D57" s="840" t="s">
        <v>267</v>
      </c>
      <c r="E57" s="841"/>
      <c r="F57" s="842"/>
    </row>
    <row r="58" spans="1:6" x14ac:dyDescent="0.2">
      <c r="A58" s="406">
        <v>3751.05</v>
      </c>
      <c r="B58" s="405">
        <v>0.15</v>
      </c>
      <c r="C58" s="404">
        <v>394.16</v>
      </c>
      <c r="D58" s="840" t="s">
        <v>266</v>
      </c>
      <c r="E58" s="841"/>
      <c r="F58" s="842"/>
    </row>
    <row r="59" spans="1:6" x14ac:dyDescent="0.2">
      <c r="A59" s="406">
        <v>4664.68</v>
      </c>
      <c r="B59" s="405">
        <v>0.22500000000000001</v>
      </c>
      <c r="C59" s="404">
        <v>675.49</v>
      </c>
      <c r="D59" s="840" t="s">
        <v>265</v>
      </c>
      <c r="E59" s="841"/>
      <c r="F59" s="842"/>
    </row>
    <row r="60" spans="1:6" x14ac:dyDescent="0.2">
      <c r="A60" s="406">
        <v>4664.6899999999996</v>
      </c>
      <c r="B60" s="405">
        <v>0.27500000000000002</v>
      </c>
      <c r="C60" s="404">
        <v>908.73</v>
      </c>
      <c r="D60" s="840" t="s">
        <v>264</v>
      </c>
      <c r="E60" s="841"/>
      <c r="F60" s="842"/>
    </row>
  </sheetData>
  <mergeCells count="8">
    <mergeCell ref="J8:M8"/>
    <mergeCell ref="D58:F58"/>
    <mergeCell ref="D59:F59"/>
    <mergeCell ref="D60:F60"/>
    <mergeCell ref="A54:C54"/>
    <mergeCell ref="D54:F55"/>
    <mergeCell ref="D56:F56"/>
    <mergeCell ref="D57:F57"/>
  </mergeCell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Plan1"/>
  <dimension ref="A1:B14"/>
  <sheetViews>
    <sheetView workbookViewId="0">
      <selection activeCell="A18" sqref="A18"/>
    </sheetView>
  </sheetViews>
  <sheetFormatPr defaultRowHeight="12.75" x14ac:dyDescent="0.2"/>
  <sheetData>
    <row r="1" spans="1:2" x14ac:dyDescent="0.2">
      <c r="A1" t="s">
        <v>184</v>
      </c>
      <c r="B1" t="s">
        <v>185</v>
      </c>
    </row>
    <row r="2" spans="1:2" x14ac:dyDescent="0.2">
      <c r="A2" t="s">
        <v>186</v>
      </c>
      <c r="B2" t="s">
        <v>187</v>
      </c>
    </row>
    <row r="3" spans="1:2" x14ac:dyDescent="0.2">
      <c r="B3" t="s">
        <v>188</v>
      </c>
    </row>
    <row r="4" spans="1:2" x14ac:dyDescent="0.2">
      <c r="B4" t="s">
        <v>189</v>
      </c>
    </row>
    <row r="6" spans="1:2" x14ac:dyDescent="0.2">
      <c r="A6" t="s">
        <v>206</v>
      </c>
      <c r="B6" t="s">
        <v>207</v>
      </c>
    </row>
    <row r="8" spans="1:2" x14ac:dyDescent="0.2">
      <c r="A8" t="s">
        <v>210</v>
      </c>
      <c r="B8" t="s">
        <v>208</v>
      </c>
    </row>
    <row r="9" spans="1:2" x14ac:dyDescent="0.2">
      <c r="B9" s="358" t="s">
        <v>209</v>
      </c>
    </row>
    <row r="11" spans="1:2" x14ac:dyDescent="0.2">
      <c r="A11" s="531">
        <v>45978</v>
      </c>
      <c r="B11" t="s">
        <v>3090</v>
      </c>
    </row>
    <row r="13" spans="1:2" x14ac:dyDescent="0.2">
      <c r="A13" t="s">
        <v>3092</v>
      </c>
    </row>
    <row r="14" spans="1:2" x14ac:dyDescent="0.2">
      <c r="A14" s="531">
        <v>45993</v>
      </c>
      <c r="B14" t="s">
        <v>3091</v>
      </c>
    </row>
  </sheetData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Plan7"/>
  <dimension ref="A1:B18"/>
  <sheetViews>
    <sheetView workbookViewId="0">
      <selection activeCell="F19" sqref="F19"/>
    </sheetView>
  </sheetViews>
  <sheetFormatPr defaultRowHeight="12.75" x14ac:dyDescent="0.2"/>
  <cols>
    <col min="1" max="1" width="22.5703125" customWidth="1"/>
    <col min="2" max="2" width="8.140625" bestFit="1" customWidth="1"/>
  </cols>
  <sheetData>
    <row r="1" spans="1:2" x14ac:dyDescent="0.2">
      <c r="A1" s="532"/>
    </row>
    <row r="2" spans="1:2" x14ac:dyDescent="0.2">
      <c r="A2" s="533"/>
    </row>
    <row r="3" spans="1:2" x14ac:dyDescent="0.2">
      <c r="A3" s="533"/>
    </row>
    <row r="4" spans="1:2" x14ac:dyDescent="0.2">
      <c r="A4" s="533"/>
    </row>
    <row r="5" spans="1:2" x14ac:dyDescent="0.2">
      <c r="A5" s="533"/>
    </row>
    <row r="6" spans="1:2" x14ac:dyDescent="0.2">
      <c r="A6" s="533"/>
      <c r="B6" s="533"/>
    </row>
    <row r="7" spans="1:2" x14ac:dyDescent="0.2">
      <c r="A7" s="533"/>
      <c r="B7" s="533"/>
    </row>
    <row r="8" spans="1:2" x14ac:dyDescent="0.2">
      <c r="A8" s="533"/>
      <c r="B8" s="533"/>
    </row>
    <row r="9" spans="1:2" x14ac:dyDescent="0.2">
      <c r="A9" s="533"/>
      <c r="B9" s="533"/>
    </row>
    <row r="10" spans="1:2" x14ac:dyDescent="0.2">
      <c r="A10" s="533"/>
      <c r="B10" s="533"/>
    </row>
    <row r="11" spans="1:2" x14ac:dyDescent="0.2">
      <c r="A11" s="533"/>
      <c r="B11" s="533"/>
    </row>
    <row r="12" spans="1:2" x14ac:dyDescent="0.2">
      <c r="A12" s="533"/>
      <c r="B12" s="533"/>
    </row>
    <row r="13" spans="1:2" x14ac:dyDescent="0.2">
      <c r="A13" s="533"/>
      <c r="B13" s="533"/>
    </row>
    <row r="14" spans="1:2" x14ac:dyDescent="0.2">
      <c r="A14" s="533"/>
      <c r="B14" s="533"/>
    </row>
    <row r="15" spans="1:2" x14ac:dyDescent="0.2">
      <c r="A15" s="533"/>
      <c r="B15" s="533"/>
    </row>
    <row r="16" spans="1:2" x14ac:dyDescent="0.2">
      <c r="A16" s="533"/>
      <c r="B16" s="533"/>
    </row>
    <row r="17" spans="1:2" x14ac:dyDescent="0.2">
      <c r="A17" s="533"/>
      <c r="B17" s="533"/>
    </row>
    <row r="18" spans="1:2" x14ac:dyDescent="0.2">
      <c r="A18" s="533"/>
      <c r="B18" s="533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F011-DC05-4E5E-9088-B8D63784EA2C}">
  <sheetPr>
    <tabColor rgb="FFFFC000"/>
    <pageSetUpPr fitToPage="1"/>
  </sheetPr>
  <dimension ref="B1:H60"/>
  <sheetViews>
    <sheetView showGridLines="0" topLeftCell="A7" zoomScale="80" zoomScaleNormal="80" workbookViewId="0">
      <selection activeCell="H20" sqref="H20"/>
    </sheetView>
  </sheetViews>
  <sheetFormatPr defaultRowHeight="15" x14ac:dyDescent="0.25"/>
  <cols>
    <col min="1" max="1" width="3.28515625" style="535" customWidth="1"/>
    <col min="2" max="2" width="2.5703125" style="535" customWidth="1"/>
    <col min="3" max="3" width="35.85546875" style="535" customWidth="1"/>
    <col min="4" max="4" width="22.140625" style="536" customWidth="1"/>
    <col min="5" max="5" width="45.7109375" style="536" customWidth="1"/>
    <col min="6" max="6" width="23.140625" style="535" customWidth="1"/>
    <col min="7" max="7" width="3" style="535" customWidth="1"/>
    <col min="8" max="8" width="29.42578125" style="536" customWidth="1"/>
    <col min="9" max="9" width="55.5703125" style="535" customWidth="1"/>
    <col min="10" max="16384" width="9.140625" style="535"/>
  </cols>
  <sheetData>
    <row r="1" spans="2:8" ht="13.5" customHeight="1" x14ac:dyDescent="0.25"/>
    <row r="2" spans="2:8" ht="105.95" customHeight="1" x14ac:dyDescent="0.25">
      <c r="B2" s="856" t="s">
        <v>3100</v>
      </c>
      <c r="C2" s="856"/>
      <c r="D2" s="856"/>
      <c r="E2" s="856"/>
      <c r="F2" s="856"/>
      <c r="G2" s="856"/>
    </row>
    <row r="3" spans="2:8" ht="11.1" customHeight="1" thickBot="1" x14ac:dyDescent="0.3"/>
    <row r="4" spans="2:8" x14ac:dyDescent="0.25">
      <c r="B4" s="537"/>
      <c r="C4" s="538"/>
      <c r="D4" s="539"/>
      <c r="E4" s="539"/>
      <c r="F4" s="538"/>
      <c r="G4" s="540"/>
    </row>
    <row r="5" spans="2:8" ht="18.600000000000001" customHeight="1" x14ac:dyDescent="0.3">
      <c r="B5" s="541"/>
      <c r="C5" s="857" t="s">
        <v>3101</v>
      </c>
      <c r="D5" s="857"/>
      <c r="E5" s="857"/>
      <c r="F5" s="857"/>
      <c r="G5" s="542"/>
    </row>
    <row r="6" spans="2:8" x14ac:dyDescent="0.25">
      <c r="B6" s="541"/>
      <c r="C6" s="858" t="s">
        <v>3102</v>
      </c>
      <c r="D6" s="858"/>
      <c r="E6" s="858"/>
      <c r="F6" s="858"/>
      <c r="G6" s="542"/>
      <c r="H6" s="536" t="s">
        <v>4</v>
      </c>
    </row>
    <row r="7" spans="2:8" ht="14.45" customHeight="1" x14ac:dyDescent="0.25">
      <c r="B7" s="541"/>
      <c r="C7" s="543"/>
      <c r="D7" s="544"/>
      <c r="E7" s="544"/>
      <c r="G7" s="542"/>
    </row>
    <row r="8" spans="2:8" ht="21.95" customHeight="1" x14ac:dyDescent="0.25">
      <c r="B8" s="541"/>
      <c r="C8" s="859" t="s">
        <v>3103</v>
      </c>
      <c r="D8" s="859"/>
      <c r="E8" s="544"/>
      <c r="G8" s="542"/>
      <c r="H8" s="536" t="str">
        <f>'BASE C'!B3</f>
        <v>2024/0058937</v>
      </c>
    </row>
    <row r="9" spans="2:8" ht="9.6" customHeight="1" thickBot="1" x14ac:dyDescent="0.3">
      <c r="B9" s="541"/>
      <c r="C9" s="544"/>
      <c r="D9" s="544"/>
      <c r="E9" s="544"/>
      <c r="G9" s="542"/>
    </row>
    <row r="10" spans="2:8" ht="24.95" customHeight="1" thickBot="1" x14ac:dyDescent="0.3">
      <c r="B10" s="541"/>
      <c r="C10" s="860" t="s">
        <v>3104</v>
      </c>
      <c r="D10" s="861"/>
      <c r="E10" s="544"/>
      <c r="G10" s="542"/>
    </row>
    <row r="11" spans="2:8" ht="24.95" customHeight="1" thickBot="1" x14ac:dyDescent="0.3">
      <c r="B11" s="541"/>
      <c r="C11" s="545" t="s">
        <v>3105</v>
      </c>
      <c r="D11" s="546">
        <f>VLOOKUP(H8,'ATESTE-LIQ-FIS'!A:D,4,0)*60%</f>
        <v>9713.0879999999997</v>
      </c>
      <c r="E11" s="547"/>
      <c r="F11" s="547"/>
      <c r="G11" s="542"/>
    </row>
    <row r="12" spans="2:8" ht="24.95" customHeight="1" thickTop="1" thickBot="1" x14ac:dyDescent="0.3">
      <c r="B12" s="541"/>
      <c r="C12" s="548" t="s">
        <v>3106</v>
      </c>
      <c r="D12" s="549"/>
      <c r="E12" s="547"/>
      <c r="F12" s="547"/>
      <c r="G12" s="542"/>
    </row>
    <row r="13" spans="2:8" ht="24.95" customHeight="1" thickBot="1" x14ac:dyDescent="0.3">
      <c r="B13" s="541"/>
      <c r="C13" s="550" t="s">
        <v>3107</v>
      </c>
      <c r="D13" s="551">
        <f>SUM(D11:D12)</f>
        <v>9713.0879999999997</v>
      </c>
      <c r="E13" s="547"/>
      <c r="F13" s="547"/>
      <c r="G13" s="542"/>
    </row>
    <row r="14" spans="2:8" ht="10.5" customHeight="1" thickBot="1" x14ac:dyDescent="0.3">
      <c r="B14" s="541"/>
      <c r="C14" s="552"/>
      <c r="D14" s="553"/>
      <c r="E14" s="547"/>
      <c r="F14" s="547"/>
      <c r="G14" s="542"/>
    </row>
    <row r="15" spans="2:8" ht="24.95" customHeight="1" thickBot="1" x14ac:dyDescent="0.3">
      <c r="B15" s="541"/>
      <c r="C15" s="862" t="s">
        <v>3108</v>
      </c>
      <c r="D15" s="863"/>
      <c r="E15" s="547"/>
      <c r="F15" s="547"/>
      <c r="G15" s="542"/>
    </row>
    <row r="16" spans="2:8" ht="15" customHeight="1" thickBot="1" x14ac:dyDescent="0.3">
      <c r="B16" s="541"/>
      <c r="C16" s="554"/>
      <c r="D16" s="554"/>
      <c r="E16" s="547"/>
      <c r="F16" s="547"/>
      <c r="G16" s="542"/>
    </row>
    <row r="17" spans="2:8" ht="24.95" customHeight="1" thickBot="1" x14ac:dyDescent="0.3">
      <c r="B17" s="541"/>
      <c r="C17" s="864" t="s">
        <v>3109</v>
      </c>
      <c r="D17" s="865"/>
      <c r="E17" s="547"/>
      <c r="F17" s="547"/>
      <c r="G17" s="542"/>
    </row>
    <row r="18" spans="2:8" ht="24.95" customHeight="1" thickBot="1" x14ac:dyDescent="0.3">
      <c r="B18" s="541"/>
      <c r="C18" s="548" t="s">
        <v>3110</v>
      </c>
      <c r="D18" s="555"/>
      <c r="E18" s="547"/>
      <c r="F18" s="547"/>
      <c r="G18" s="542"/>
    </row>
    <row r="19" spans="2:8" ht="15" customHeight="1" thickBot="1" x14ac:dyDescent="0.3">
      <c r="B19" s="541"/>
      <c r="D19" s="544"/>
      <c r="E19" s="544"/>
      <c r="G19" s="542"/>
    </row>
    <row r="20" spans="2:8" ht="24.95" customHeight="1" thickBot="1" x14ac:dyDescent="0.3">
      <c r="B20" s="541"/>
      <c r="C20" s="860" t="s">
        <v>3111</v>
      </c>
      <c r="D20" s="861"/>
      <c r="E20" s="556"/>
      <c r="G20" s="557"/>
      <c r="H20" s="556"/>
    </row>
    <row r="21" spans="2:8" ht="15" customHeight="1" thickBot="1" x14ac:dyDescent="0.3">
      <c r="B21" s="541"/>
      <c r="C21" s="558"/>
      <c r="D21" s="559"/>
      <c r="E21" s="556"/>
      <c r="G21" s="557"/>
      <c r="H21" s="556"/>
    </row>
    <row r="22" spans="2:8" ht="24.95" customHeight="1" thickBot="1" x14ac:dyDescent="0.3">
      <c r="B22" s="541"/>
      <c r="C22" s="560" t="s">
        <v>3112</v>
      </c>
      <c r="D22" s="559"/>
      <c r="E22" s="556"/>
      <c r="G22" s="557"/>
      <c r="H22" s="556"/>
    </row>
    <row r="23" spans="2:8" ht="24.95" customHeight="1" thickBot="1" x14ac:dyDescent="0.3">
      <c r="B23" s="541"/>
      <c r="C23" s="545" t="s">
        <v>3113</v>
      </c>
      <c r="D23" s="561">
        <f>VLOOKUP(H8,'ATESTE-LIQ-FIS'!A:E,5,0)</f>
        <v>356.14655999999997</v>
      </c>
      <c r="E23" s="544"/>
      <c r="G23" s="542"/>
    </row>
    <row r="24" spans="2:8" ht="24.95" customHeight="1" thickBot="1" x14ac:dyDescent="0.3">
      <c r="B24" s="541"/>
      <c r="C24" s="545" t="s">
        <v>3114</v>
      </c>
      <c r="D24" s="562">
        <v>0</v>
      </c>
      <c r="E24" s="544"/>
      <c r="G24" s="563"/>
    </row>
    <row r="25" spans="2:8" ht="24.95" customHeight="1" thickBot="1" x14ac:dyDescent="0.3">
      <c r="B25" s="541"/>
      <c r="C25" s="545"/>
      <c r="D25" s="564">
        <f>D24*189.59</f>
        <v>0</v>
      </c>
      <c r="E25" s="544"/>
      <c r="G25" s="563"/>
    </row>
    <row r="26" spans="2:8" ht="24.95" customHeight="1" thickBot="1" x14ac:dyDescent="0.3">
      <c r="B26" s="541"/>
      <c r="C26" s="548" t="s">
        <v>3115</v>
      </c>
      <c r="D26" s="561">
        <v>0</v>
      </c>
      <c r="E26" s="544"/>
      <c r="G26" s="563"/>
    </row>
    <row r="27" spans="2:8" ht="44.1" customHeight="1" thickBot="1" x14ac:dyDescent="0.3">
      <c r="B27" s="541"/>
      <c r="C27" s="565" t="s">
        <v>3116</v>
      </c>
      <c r="D27" s="561">
        <v>0</v>
      </c>
      <c r="E27" s="566"/>
      <c r="F27" s="567"/>
      <c r="G27" s="568"/>
    </row>
    <row r="28" spans="2:8" ht="15" customHeight="1" thickBot="1" x14ac:dyDescent="0.3">
      <c r="B28" s="541"/>
      <c r="C28" s="569"/>
      <c r="D28" s="570"/>
      <c r="E28" s="566"/>
      <c r="F28" s="567"/>
      <c r="G28" s="568"/>
    </row>
    <row r="29" spans="2:8" ht="24.95" customHeight="1" thickBot="1" x14ac:dyDescent="0.3">
      <c r="B29" s="541"/>
      <c r="C29" s="571" t="s">
        <v>3117</v>
      </c>
      <c r="D29" s="564">
        <v>607.20000000000005</v>
      </c>
      <c r="E29" s="544"/>
      <c r="F29" s="567"/>
      <c r="G29" s="568"/>
    </row>
    <row r="30" spans="2:8" ht="15" customHeight="1" thickBot="1" x14ac:dyDescent="0.3">
      <c r="B30" s="541"/>
      <c r="D30" s="544"/>
      <c r="E30" s="544"/>
      <c r="G30" s="542"/>
    </row>
    <row r="31" spans="2:8" ht="24.95" customHeight="1" thickBot="1" x14ac:dyDescent="0.3">
      <c r="B31" s="541"/>
      <c r="C31" s="866" t="s">
        <v>3118</v>
      </c>
      <c r="D31" s="866"/>
      <c r="E31" s="867" t="s">
        <v>3119</v>
      </c>
      <c r="F31" s="867"/>
      <c r="G31" s="542"/>
    </row>
    <row r="32" spans="2:8" ht="24.95" customHeight="1" thickBot="1" x14ac:dyDescent="0.3">
      <c r="B32" s="541"/>
      <c r="C32" s="572" t="s">
        <v>3120</v>
      </c>
      <c r="D32" s="573">
        <f>'IR Deduções Legais-Maio.2025'!F30</f>
        <v>1664.42</v>
      </c>
      <c r="E32" s="572" t="s">
        <v>3120</v>
      </c>
      <c r="F32" s="573">
        <f>'IR Desc. Simplificado-Maio.2025'!F30</f>
        <v>1595.38</v>
      </c>
      <c r="G32" s="542"/>
    </row>
    <row r="33" spans="2:8" ht="24.95" customHeight="1" thickBot="1" x14ac:dyDescent="0.3">
      <c r="B33" s="541"/>
      <c r="C33" s="572" t="s">
        <v>3121</v>
      </c>
      <c r="D33" s="573">
        <f>D32-D18</f>
        <v>1664.42</v>
      </c>
      <c r="E33" s="572" t="s">
        <v>3121</v>
      </c>
      <c r="F33" s="573">
        <f>F32-D18</f>
        <v>1595.38</v>
      </c>
      <c r="G33" s="542"/>
    </row>
    <row r="34" spans="2:8" ht="15" customHeight="1" thickBot="1" x14ac:dyDescent="0.3">
      <c r="B34" s="541"/>
      <c r="D34" s="544"/>
      <c r="E34" s="544"/>
      <c r="G34" s="542"/>
    </row>
    <row r="35" spans="2:8" ht="24.95" customHeight="1" thickBot="1" x14ac:dyDescent="0.3">
      <c r="B35" s="541"/>
      <c r="C35" s="868" t="s">
        <v>3122</v>
      </c>
      <c r="D35" s="869"/>
      <c r="E35" s="544"/>
      <c r="G35" s="542"/>
    </row>
    <row r="36" spans="2:8" ht="24.95" customHeight="1" thickBot="1" x14ac:dyDescent="0.3">
      <c r="B36" s="541"/>
      <c r="C36" s="574" t="str">
        <f>IF(D32&lt;F32,"Deduções Legais","Desconto Simplificado")</f>
        <v>Desconto Simplificado</v>
      </c>
      <c r="D36" s="575">
        <f>TRUNC(SMALL(D32:F32,1),2)</f>
        <v>1595.38</v>
      </c>
      <c r="E36" s="544"/>
      <c r="G36" s="542"/>
    </row>
    <row r="37" spans="2:8" ht="24.95" customHeight="1" thickTop="1" thickBot="1" x14ac:dyDescent="0.3">
      <c r="B37" s="541"/>
      <c r="C37" s="576" t="s">
        <v>3121</v>
      </c>
      <c r="D37" s="577">
        <f>TRUNC(IF(F32&lt;=D32,F33,D33),2)</f>
        <v>1595.38</v>
      </c>
      <c r="E37" s="544"/>
      <c r="F37" s="578"/>
      <c r="G37" s="542"/>
    </row>
    <row r="38" spans="2:8" ht="19.5" customHeight="1" thickBot="1" x14ac:dyDescent="0.3">
      <c r="B38" s="579"/>
      <c r="C38" s="580"/>
      <c r="D38" s="581"/>
      <c r="E38" s="581"/>
      <c r="F38" s="580"/>
      <c r="G38" s="582"/>
    </row>
    <row r="39" spans="2:8" ht="24.95" customHeight="1" x14ac:dyDescent="0.25">
      <c r="B39" s="537"/>
      <c r="C39" s="583" t="s">
        <v>3123</v>
      </c>
      <c r="D39" s="584"/>
      <c r="E39" s="584"/>
      <c r="F39" s="584"/>
      <c r="G39" s="585"/>
    </row>
    <row r="40" spans="2:8" ht="9.9499999999999993" customHeight="1" x14ac:dyDescent="0.25">
      <c r="B40" s="541"/>
      <c r="C40" s="586"/>
      <c r="D40" s="587"/>
      <c r="E40" s="587"/>
      <c r="F40" s="587"/>
      <c r="G40" s="588"/>
    </row>
    <row r="41" spans="2:8" ht="30.95" customHeight="1" x14ac:dyDescent="0.25">
      <c r="B41" s="541"/>
      <c r="C41" s="855" t="s">
        <v>3124</v>
      </c>
      <c r="D41" s="855"/>
      <c r="E41" s="855"/>
      <c r="F41" s="855"/>
      <c r="G41" s="589"/>
    </row>
    <row r="42" spans="2:8" ht="27.95" customHeight="1" x14ac:dyDescent="0.25">
      <c r="B42" s="590"/>
      <c r="C42" s="855" t="s">
        <v>3125</v>
      </c>
      <c r="D42" s="855"/>
      <c r="E42" s="855"/>
      <c r="F42" s="855"/>
      <c r="G42" s="591"/>
    </row>
    <row r="43" spans="2:8" ht="15" customHeight="1" x14ac:dyDescent="0.25">
      <c r="B43" s="590"/>
      <c r="C43" s="592"/>
      <c r="D43" s="592"/>
      <c r="E43" s="592"/>
      <c r="F43" s="592"/>
      <c r="G43" s="591"/>
    </row>
    <row r="44" spans="2:8" ht="30.6" customHeight="1" x14ac:dyDescent="0.25">
      <c r="B44" s="541"/>
      <c r="C44" s="875" t="s">
        <v>3126</v>
      </c>
      <c r="D44" s="876"/>
      <c r="E44" s="877" t="s">
        <v>3127</v>
      </c>
      <c r="F44" s="877"/>
      <c r="G44" s="594"/>
      <c r="H44" s="544"/>
    </row>
    <row r="45" spans="2:8" ht="25.5" customHeight="1" x14ac:dyDescent="0.25">
      <c r="B45" s="541"/>
      <c r="C45" s="593" t="s">
        <v>3128</v>
      </c>
      <c r="D45" s="595" t="s">
        <v>3129</v>
      </c>
      <c r="E45" s="877" t="s">
        <v>3130</v>
      </c>
      <c r="F45" s="877"/>
      <c r="G45" s="594"/>
      <c r="H45" s="544"/>
    </row>
    <row r="46" spans="2:8" ht="35.1" customHeight="1" x14ac:dyDescent="0.25">
      <c r="B46" s="541"/>
      <c r="C46" s="596">
        <v>0</v>
      </c>
      <c r="D46" s="596">
        <v>5000</v>
      </c>
      <c r="E46" s="878" t="s">
        <v>3131</v>
      </c>
      <c r="F46" s="878"/>
      <c r="G46" s="597"/>
      <c r="H46" s="544"/>
    </row>
    <row r="47" spans="2:8" ht="54" customHeight="1" x14ac:dyDescent="0.25">
      <c r="B47" s="541"/>
      <c r="C47" s="596">
        <v>5000.01</v>
      </c>
      <c r="D47" s="596">
        <v>7350</v>
      </c>
      <c r="E47" s="878" t="s">
        <v>3132</v>
      </c>
      <c r="F47" s="878"/>
      <c r="G47" s="597"/>
      <c r="H47" s="544"/>
    </row>
    <row r="48" spans="2:8" x14ac:dyDescent="0.25">
      <c r="B48" s="541"/>
      <c r="C48" s="870" t="s">
        <v>3133</v>
      </c>
      <c r="D48" s="870"/>
      <c r="E48" s="870"/>
      <c r="F48" s="870"/>
      <c r="G48" s="597"/>
      <c r="H48" s="544"/>
    </row>
    <row r="49" spans="2:8" x14ac:dyDescent="0.25">
      <c r="B49" s="541"/>
      <c r="C49" s="598"/>
      <c r="D49" s="598"/>
      <c r="E49" s="598"/>
      <c r="F49" s="598"/>
      <c r="G49" s="597"/>
      <c r="H49" s="544"/>
    </row>
    <row r="50" spans="2:8" x14ac:dyDescent="0.25">
      <c r="B50" s="541"/>
      <c r="C50" s="871" t="s">
        <v>3134</v>
      </c>
      <c r="D50" s="872"/>
      <c r="E50" s="872"/>
      <c r="F50" s="873"/>
      <c r="G50" s="597"/>
      <c r="H50" s="544"/>
    </row>
    <row r="51" spans="2:8" x14ac:dyDescent="0.25">
      <c r="B51" s="541"/>
      <c r="C51" s="599"/>
      <c r="D51" s="599"/>
      <c r="E51" s="599"/>
      <c r="F51" s="599"/>
      <c r="G51" s="597"/>
      <c r="H51" s="600"/>
    </row>
    <row r="52" spans="2:8" ht="16.5" thickBot="1" x14ac:dyDescent="0.3">
      <c r="B52" s="541"/>
      <c r="C52" s="601" t="s">
        <v>3135</v>
      </c>
      <c r="D52" s="602"/>
      <c r="E52" s="603"/>
      <c r="F52" s="603"/>
      <c r="G52" s="597"/>
      <c r="H52" s="544"/>
    </row>
    <row r="53" spans="2:8" ht="16.5" thickBot="1" x14ac:dyDescent="0.3">
      <c r="B53" s="541"/>
      <c r="C53" s="604" t="s">
        <v>3136</v>
      </c>
      <c r="D53" s="604" t="s">
        <v>3137</v>
      </c>
      <c r="E53" s="604" t="s">
        <v>3138</v>
      </c>
      <c r="F53" s="603"/>
      <c r="G53" s="597"/>
      <c r="H53" s="544"/>
    </row>
    <row r="54" spans="2:8" ht="16.5" thickBot="1" x14ac:dyDescent="0.3">
      <c r="B54" s="541"/>
      <c r="C54" s="605" t="s">
        <v>3139</v>
      </c>
      <c r="D54" s="606">
        <v>0</v>
      </c>
      <c r="E54" s="606">
        <v>0</v>
      </c>
      <c r="F54" s="603"/>
      <c r="G54" s="597"/>
      <c r="H54" s="544"/>
    </row>
    <row r="55" spans="2:8" ht="16.5" thickBot="1" x14ac:dyDescent="0.3">
      <c r="B55" s="541"/>
      <c r="C55" s="607" t="s">
        <v>3140</v>
      </c>
      <c r="D55" s="608">
        <v>7.5</v>
      </c>
      <c r="E55" s="608">
        <v>182.16</v>
      </c>
      <c r="F55" s="603"/>
      <c r="G55" s="597"/>
      <c r="H55" s="544"/>
    </row>
    <row r="56" spans="2:8" ht="16.5" thickBot="1" x14ac:dyDescent="0.3">
      <c r="B56" s="541"/>
      <c r="C56" s="605" t="s">
        <v>3141</v>
      </c>
      <c r="D56" s="606">
        <v>15</v>
      </c>
      <c r="E56" s="606">
        <v>394.16</v>
      </c>
      <c r="F56" s="603"/>
      <c r="G56" s="597"/>
      <c r="H56" s="544"/>
    </row>
    <row r="57" spans="2:8" ht="16.5" thickBot="1" x14ac:dyDescent="0.3">
      <c r="B57" s="541"/>
      <c r="C57" s="607" t="s">
        <v>3142</v>
      </c>
      <c r="D57" s="608">
        <v>22.5</v>
      </c>
      <c r="E57" s="608">
        <v>675.49</v>
      </c>
      <c r="F57" s="603"/>
      <c r="G57" s="597"/>
      <c r="H57" s="544"/>
    </row>
    <row r="58" spans="2:8" ht="16.5" thickBot="1" x14ac:dyDescent="0.3">
      <c r="B58" s="541"/>
      <c r="C58" s="605" t="s">
        <v>3143</v>
      </c>
      <c r="D58" s="606">
        <v>27.5</v>
      </c>
      <c r="E58" s="606">
        <v>908.73</v>
      </c>
      <c r="F58" s="603"/>
      <c r="G58" s="597"/>
      <c r="H58" s="544"/>
    </row>
    <row r="59" spans="2:8" x14ac:dyDescent="0.25">
      <c r="B59" s="541"/>
      <c r="C59" s="874" t="s">
        <v>3144</v>
      </c>
      <c r="D59" s="874"/>
      <c r="E59" s="874"/>
      <c r="F59" s="603"/>
      <c r="G59" s="597"/>
      <c r="H59" s="544"/>
    </row>
    <row r="60" spans="2:8" ht="15.75" thickBot="1" x14ac:dyDescent="0.3">
      <c r="B60" s="579"/>
      <c r="C60" s="609"/>
      <c r="D60" s="609"/>
      <c r="E60" s="610"/>
      <c r="F60" s="610"/>
      <c r="G60" s="611"/>
      <c r="H60" s="544"/>
    </row>
  </sheetData>
  <sheetProtection selectLockedCells="1"/>
  <mergeCells count="21">
    <mergeCell ref="C48:F48"/>
    <mergeCell ref="C50:F50"/>
    <mergeCell ref="C59:E59"/>
    <mergeCell ref="C42:F42"/>
    <mergeCell ref="C44:D44"/>
    <mergeCell ref="E44:F44"/>
    <mergeCell ref="E45:F45"/>
    <mergeCell ref="E46:F46"/>
    <mergeCell ref="E47:F47"/>
    <mergeCell ref="C41:F41"/>
    <mergeCell ref="B2:G2"/>
    <mergeCell ref="C5:F5"/>
    <mergeCell ref="C6:F6"/>
    <mergeCell ref="C8:D8"/>
    <mergeCell ref="C10:D10"/>
    <mergeCell ref="C15:D15"/>
    <mergeCell ref="C17:D17"/>
    <mergeCell ref="C20:D20"/>
    <mergeCell ref="C31:D31"/>
    <mergeCell ref="E31:F31"/>
    <mergeCell ref="C35:D35"/>
  </mergeCells>
  <conditionalFormatting sqref="C32:C33">
    <cfRule type="cellIs" dxfId="8" priority="8" operator="lessThan">
      <formula>$F$32</formula>
    </cfRule>
  </conditionalFormatting>
  <conditionalFormatting sqref="C37">
    <cfRule type="cellIs" dxfId="7" priority="1" operator="lessThan">
      <formula>$F$32</formula>
    </cfRule>
  </conditionalFormatting>
  <conditionalFormatting sqref="D32:D33">
    <cfRule type="cellIs" dxfId="6" priority="6" operator="lessThan">
      <formula>$F$32</formula>
    </cfRule>
  </conditionalFormatting>
  <conditionalFormatting sqref="E32:E33">
    <cfRule type="cellIs" dxfId="5" priority="5" operator="lessThan">
      <formula>$F$32</formula>
    </cfRule>
  </conditionalFormatting>
  <conditionalFormatting sqref="F32:F33">
    <cfRule type="cellIs" dxfId="4" priority="7" operator="lessThan">
      <formula>$D$32</formula>
    </cfRule>
  </conditionalFormatting>
  <conditionalFormatting sqref="F33">
    <cfRule type="cellIs" dxfId="3" priority="2" operator="lessThan">
      <formula>$D$33</formula>
    </cfRule>
    <cfRule type="cellIs" priority="3" operator="lessThan">
      <formula>"d28"</formula>
    </cfRule>
    <cfRule type="cellIs" priority="4" operator="lessThan">
      <formula>$D$33</formula>
    </cfRule>
  </conditionalFormatting>
  <printOptions horizontalCentered="1" verticalCentered="1"/>
  <pageMargins left="0.39370078740157483" right="0.39370078740157483" top="0.39370078740157483" bottom="0.39370078740157483" header="0" footer="0"/>
  <pageSetup paperSize="9" scale="61" orientation="portrait" horizontalDpi="4294967292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9C63C-9A63-4671-A0C8-949CAEAEF334}">
  <dimension ref="B2:I51"/>
  <sheetViews>
    <sheetView topLeftCell="A16" workbookViewId="0">
      <selection activeCell="I25" sqref="I25"/>
    </sheetView>
  </sheetViews>
  <sheetFormatPr defaultRowHeight="15" x14ac:dyDescent="0.25"/>
  <cols>
    <col min="1" max="1" width="9.140625" style="535"/>
    <col min="2" max="2" width="24.42578125" style="535" customWidth="1"/>
    <col min="3" max="3" width="17.5703125" style="535" customWidth="1"/>
    <col min="4" max="4" width="14.140625" style="535" customWidth="1"/>
    <col min="5" max="5" width="12.140625" style="535" bestFit="1" customWidth="1"/>
    <col min="6" max="6" width="15.5703125" style="535" customWidth="1"/>
    <col min="7" max="7" width="14.7109375" style="535" bestFit="1" customWidth="1"/>
    <col min="8" max="8" width="17.7109375" style="535" bestFit="1" customWidth="1"/>
    <col min="9" max="9" width="13" style="535" customWidth="1"/>
    <col min="10" max="16384" width="9.140625" style="535"/>
  </cols>
  <sheetData>
    <row r="2" spans="2:9" x14ac:dyDescent="0.25">
      <c r="B2" s="879" t="s">
        <v>3145</v>
      </c>
      <c r="C2" s="879"/>
      <c r="D2" s="879"/>
      <c r="E2" s="879"/>
      <c r="F2" s="879"/>
    </row>
    <row r="3" spans="2:9" x14ac:dyDescent="0.25">
      <c r="B3" s="880">
        <f>'Cálculo IRRF -Jan.2026'!D13</f>
        <v>9713.0879999999997</v>
      </c>
      <c r="C3" s="880"/>
      <c r="D3" s="880"/>
      <c r="E3" s="880"/>
      <c r="F3" s="880"/>
      <c r="G3" s="613"/>
      <c r="H3" s="614"/>
    </row>
    <row r="4" spans="2:9" x14ac:dyDescent="0.25">
      <c r="G4" s="613"/>
    </row>
    <row r="5" spans="2:9" x14ac:dyDescent="0.25">
      <c r="B5" s="615"/>
      <c r="C5" s="615"/>
      <c r="D5" s="615"/>
      <c r="E5" s="615"/>
      <c r="F5" s="615"/>
    </row>
    <row r="6" spans="2:9" x14ac:dyDescent="0.25">
      <c r="B6" s="616"/>
      <c r="C6" s="616"/>
      <c r="D6" s="617"/>
      <c r="E6" s="616"/>
      <c r="F6" s="616"/>
    </row>
    <row r="7" spans="2:9" x14ac:dyDescent="0.25">
      <c r="B7" s="616"/>
      <c r="C7" s="616"/>
      <c r="D7" s="617"/>
      <c r="E7" s="616"/>
      <c r="F7" s="616"/>
      <c r="H7" s="881"/>
      <c r="I7" s="881"/>
    </row>
    <row r="8" spans="2:9" x14ac:dyDescent="0.25">
      <c r="B8" s="616"/>
      <c r="C8" s="616"/>
      <c r="D8" s="617"/>
      <c r="E8" s="616"/>
      <c r="F8" s="616"/>
    </row>
    <row r="9" spans="2:9" x14ac:dyDescent="0.25">
      <c r="B9" s="616"/>
      <c r="C9" s="616"/>
      <c r="D9" s="617"/>
      <c r="E9" s="616"/>
      <c r="F9" s="616"/>
    </row>
    <row r="10" spans="2:9" x14ac:dyDescent="0.25">
      <c r="B10" s="882" t="s">
        <v>3146</v>
      </c>
      <c r="C10" s="882"/>
      <c r="D10" s="882"/>
      <c r="E10" s="882"/>
      <c r="F10" s="618">
        <f>'Cálculo IRRF -Jan.2026'!D23</f>
        <v>356.14655999999997</v>
      </c>
      <c r="G10" s="613"/>
      <c r="I10" s="556"/>
    </row>
    <row r="11" spans="2:9" x14ac:dyDescent="0.25">
      <c r="B11" s="882"/>
      <c r="C11" s="882"/>
      <c r="D11" s="882"/>
      <c r="E11" s="882"/>
      <c r="F11" s="619"/>
      <c r="G11" s="613"/>
      <c r="I11" s="620"/>
    </row>
    <row r="12" spans="2:9" x14ac:dyDescent="0.25">
      <c r="I12" s="620"/>
    </row>
    <row r="13" spans="2:9" x14ac:dyDescent="0.25">
      <c r="B13" s="879" t="s">
        <v>3147</v>
      </c>
      <c r="C13" s="879"/>
      <c r="D13" s="879"/>
      <c r="E13" s="879"/>
      <c r="F13" s="879"/>
      <c r="I13" s="620"/>
    </row>
    <row r="14" spans="2:9" x14ac:dyDescent="0.25">
      <c r="B14" s="884" t="s">
        <v>3148</v>
      </c>
      <c r="C14" s="884"/>
      <c r="D14" s="884"/>
      <c r="E14" s="885">
        <f>'Cálculo IRRF -Jan.2026'!D24</f>
        <v>0</v>
      </c>
      <c r="F14" s="886"/>
    </row>
    <row r="15" spans="2:9" x14ac:dyDescent="0.25">
      <c r="B15" s="884" t="s">
        <v>3149</v>
      </c>
      <c r="C15" s="884"/>
      <c r="D15" s="884"/>
      <c r="E15" s="887">
        <v>189.59</v>
      </c>
      <c r="F15" s="887"/>
      <c r="H15" s="621" t="s">
        <v>3150</v>
      </c>
      <c r="I15" s="616">
        <f>F10+I17+I18+(E14*E15)</f>
        <v>356.14655999999997</v>
      </c>
    </row>
    <row r="16" spans="2:9" x14ac:dyDescent="0.25">
      <c r="B16" s="884" t="s">
        <v>3151</v>
      </c>
      <c r="C16" s="884"/>
      <c r="D16" s="884"/>
      <c r="E16" s="888">
        <f>B3-I17-I18-F10-(E14*E15)</f>
        <v>9356.9414400000005</v>
      </c>
      <c r="F16" s="889"/>
      <c r="H16" s="622"/>
      <c r="I16" s="622"/>
    </row>
    <row r="17" spans="2:9" x14ac:dyDescent="0.25">
      <c r="H17" s="621" t="s">
        <v>3152</v>
      </c>
      <c r="I17" s="623">
        <f>'Cálculo IRRF -Jan.2026'!D26</f>
        <v>0</v>
      </c>
    </row>
    <row r="18" spans="2:9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  <c r="H18" s="621" t="s">
        <v>3158</v>
      </c>
      <c r="I18" s="623">
        <f>'Cálculo IRRF -Jan.2026'!D27</f>
        <v>0</v>
      </c>
    </row>
    <row r="19" spans="2:9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9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TRUNC(IF(AND($E$16&gt;B20,$E$16&lt;C20),$E$16*D20-E20,0),2)</f>
        <v>0</v>
      </c>
    </row>
    <row r="21" spans="2:9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 t="shared" ref="F21:F23" si="0">TRUNC(IF(AND($E$16&gt;B21,$E$16&lt;C21),$E$16*D21-E21,0),2)</f>
        <v>0</v>
      </c>
    </row>
    <row r="22" spans="2:9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12">
        <f t="shared" si="0"/>
        <v>0</v>
      </c>
      <c r="H22" s="626"/>
      <c r="I22" s="578"/>
    </row>
    <row r="23" spans="2:9" ht="15.75" thickBot="1" x14ac:dyDescent="0.3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27">
        <f t="shared" si="0"/>
        <v>1664.42</v>
      </c>
      <c r="I23" s="578"/>
    </row>
    <row r="24" spans="2:9" ht="16.5" thickTop="1" thickBot="1" x14ac:dyDescent="0.3">
      <c r="B24" s="882" t="s">
        <v>3159</v>
      </c>
      <c r="C24" s="882"/>
      <c r="D24" s="882"/>
      <c r="E24" s="890"/>
      <c r="F24" s="628">
        <f>SUM(F19:F23)</f>
        <v>1664.42</v>
      </c>
    </row>
    <row r="25" spans="2:9" ht="16.5" thickTop="1" thickBot="1" x14ac:dyDescent="0.3">
      <c r="F25" s="556"/>
    </row>
    <row r="26" spans="2:9" ht="16.5" thickTop="1" thickBot="1" x14ac:dyDescent="0.3">
      <c r="B26" s="891" t="s">
        <v>3160</v>
      </c>
      <c r="C26" s="891"/>
      <c r="D26" s="891"/>
      <c r="E26" s="891"/>
      <c r="F26" s="629">
        <f>IF(B3&lt;=C50,0,F24)</f>
        <v>1664.42</v>
      </c>
    </row>
    <row r="27" spans="2:9" ht="16.5" thickTop="1" thickBot="1" x14ac:dyDescent="0.3">
      <c r="B27" s="892"/>
      <c r="C27" s="892"/>
      <c r="D27" s="892"/>
      <c r="E27" s="892"/>
      <c r="F27" s="892"/>
    </row>
    <row r="28" spans="2:9" ht="27.95" customHeight="1" thickBot="1" x14ac:dyDescent="0.3">
      <c r="B28" s="893" t="s">
        <v>3161</v>
      </c>
      <c r="C28" s="893"/>
      <c r="D28" s="893"/>
      <c r="E28" s="893"/>
      <c r="F28" s="631">
        <f>IF(AND($B$3&gt;C50,$B$3&lt;=C51),F24-E39,IF($B$3&lt;=C50,F26,F24))</f>
        <v>1664.42</v>
      </c>
    </row>
    <row r="29" spans="2:9" x14ac:dyDescent="0.25">
      <c r="B29" s="630"/>
      <c r="C29" s="630"/>
      <c r="D29" s="630"/>
      <c r="E29" s="630"/>
      <c r="F29" s="630"/>
    </row>
    <row r="30" spans="2:9" x14ac:dyDescent="0.25">
      <c r="B30" s="894" t="s">
        <v>3162</v>
      </c>
      <c r="C30" s="894"/>
      <c r="D30" s="894"/>
      <c r="E30" s="894"/>
      <c r="F30" s="632">
        <f>MIN(F24,F26,F28)</f>
        <v>1664.42</v>
      </c>
    </row>
    <row r="31" spans="2:9" x14ac:dyDescent="0.25">
      <c r="B31" s="630"/>
      <c r="C31" s="630"/>
      <c r="D31" s="630"/>
      <c r="E31" s="630"/>
      <c r="F31" s="630"/>
    </row>
    <row r="32" spans="2:9" ht="33.6" customHeight="1" x14ac:dyDescent="0.25">
      <c r="B32" s="883" t="s">
        <v>3163</v>
      </c>
      <c r="C32" s="883"/>
    </row>
    <row r="33" spans="2:6" ht="23.45" customHeight="1" x14ac:dyDescent="0.25">
      <c r="B33" s="633"/>
      <c r="C33" s="633"/>
    </row>
    <row r="34" spans="2:6" ht="30" x14ac:dyDescent="0.25">
      <c r="B34" s="634" t="s">
        <v>3164</v>
      </c>
      <c r="C34" s="635">
        <f>IF(B3&gt;7350,7350,B3)</f>
        <v>7350</v>
      </c>
    </row>
    <row r="35" spans="2:6" ht="30" x14ac:dyDescent="0.25">
      <c r="B35" s="634" t="s">
        <v>3165</v>
      </c>
      <c r="C35" s="636">
        <v>0.13314500000000001</v>
      </c>
    </row>
    <row r="36" spans="2:6" ht="28.5" customHeight="1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x14ac:dyDescent="0.25">
      <c r="B39" s="623">
        <v>978.62</v>
      </c>
      <c r="C39" s="623">
        <f>C34</f>
        <v>7350</v>
      </c>
      <c r="D39" s="622">
        <v>0.13314500000000001</v>
      </c>
      <c r="E39" s="640">
        <f>TRUNC(B39-(C39*D39),2)</f>
        <v>0</v>
      </c>
    </row>
    <row r="42" spans="2:6" ht="30" x14ac:dyDescent="0.25">
      <c r="B42" s="641" t="s">
        <v>3170</v>
      </c>
      <c r="C42" s="642">
        <f>F24</f>
        <v>1664.42</v>
      </c>
    </row>
    <row r="43" spans="2:6" x14ac:dyDescent="0.25">
      <c r="B43" s="641" t="s">
        <v>3171</v>
      </c>
      <c r="C43" s="643">
        <f>E39</f>
        <v>0</v>
      </c>
    </row>
    <row r="44" spans="2:6" ht="51.6" customHeight="1" x14ac:dyDescent="0.25">
      <c r="B44" s="644" t="s">
        <v>3172</v>
      </c>
      <c r="C44" s="645">
        <f>C42-C43</f>
        <v>1664.42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7.95" customHeight="1" x14ac:dyDescent="0.25">
      <c r="B48" s="877" t="s">
        <v>3126</v>
      </c>
      <c r="C48" s="877"/>
      <c r="D48" s="877" t="s">
        <v>3127</v>
      </c>
      <c r="E48" s="877"/>
      <c r="F48" s="877"/>
    </row>
    <row r="49" spans="2:6" x14ac:dyDescent="0.25">
      <c r="B49" s="593" t="s">
        <v>3128</v>
      </c>
      <c r="C49" s="648" t="s">
        <v>3129</v>
      </c>
      <c r="D49" s="875" t="s">
        <v>3130</v>
      </c>
      <c r="E49" s="895"/>
      <c r="F49" s="876"/>
    </row>
    <row r="50" spans="2:6" ht="29.45" customHeight="1" x14ac:dyDescent="0.25">
      <c r="B50" s="649">
        <v>0</v>
      </c>
      <c r="C50" s="635">
        <v>5000</v>
      </c>
      <c r="D50" s="878" t="s">
        <v>3131</v>
      </c>
      <c r="E50" s="878"/>
      <c r="F50" s="878"/>
    </row>
    <row r="51" spans="2:6" ht="67.5" customHeight="1" x14ac:dyDescent="0.25">
      <c r="B51" s="649">
        <v>5000.01</v>
      </c>
      <c r="C51" s="635">
        <v>7350</v>
      </c>
      <c r="D51" s="878" t="s">
        <v>3132</v>
      </c>
      <c r="E51" s="878"/>
      <c r="F51" s="878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B9579073-7D2B-470A-8910-0409FEE251A9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FD295-09D7-4863-951A-1DB77FBF831B}">
  <dimension ref="B2:J51"/>
  <sheetViews>
    <sheetView topLeftCell="A35" workbookViewId="0">
      <selection activeCell="I25" sqref="I25"/>
    </sheetView>
  </sheetViews>
  <sheetFormatPr defaultRowHeight="15" x14ac:dyDescent="0.25"/>
  <cols>
    <col min="1" max="1" width="9.140625" style="535"/>
    <col min="2" max="2" width="20.140625" style="535" customWidth="1"/>
    <col min="3" max="3" width="16" style="535" bestFit="1" customWidth="1"/>
    <col min="4" max="4" width="8.5703125" style="535" bestFit="1" customWidth="1"/>
    <col min="5" max="5" width="12.140625" style="535" bestFit="1" customWidth="1"/>
    <col min="6" max="6" width="20.85546875" style="535" customWidth="1"/>
    <col min="7" max="7" width="12.140625" style="535" bestFit="1" customWidth="1"/>
    <col min="8" max="8" width="9.5703125" style="535" customWidth="1"/>
    <col min="9" max="9" width="13" style="535" customWidth="1"/>
    <col min="10" max="10" width="11.5703125" style="535" bestFit="1" customWidth="1"/>
    <col min="11" max="16384" width="9.140625" style="535"/>
  </cols>
  <sheetData>
    <row r="2" spans="2:10" x14ac:dyDescent="0.25">
      <c r="B2" s="879" t="s">
        <v>3145</v>
      </c>
      <c r="C2" s="879"/>
      <c r="D2" s="879"/>
      <c r="E2" s="879"/>
      <c r="F2" s="879"/>
    </row>
    <row r="3" spans="2:10" x14ac:dyDescent="0.25">
      <c r="B3" s="880">
        <f>'Cálculo IRRF -Jan.2026'!D13</f>
        <v>9713.0879999999997</v>
      </c>
      <c r="C3" s="880"/>
      <c r="D3" s="880"/>
      <c r="E3" s="880"/>
      <c r="F3" s="880"/>
      <c r="G3" s="613"/>
      <c r="H3" s="614"/>
    </row>
    <row r="4" spans="2:10" x14ac:dyDescent="0.25">
      <c r="G4" s="613"/>
    </row>
    <row r="5" spans="2:10" x14ac:dyDescent="0.25">
      <c r="B5" s="615"/>
      <c r="C5" s="615"/>
      <c r="D5" s="615"/>
      <c r="E5" s="615"/>
      <c r="F5" s="615"/>
    </row>
    <row r="6" spans="2:10" x14ac:dyDescent="0.25">
      <c r="B6" s="616"/>
      <c r="C6" s="616"/>
      <c r="D6" s="617"/>
      <c r="E6" s="616"/>
      <c r="F6" s="616"/>
    </row>
    <row r="7" spans="2:10" x14ac:dyDescent="0.25">
      <c r="B7" s="616"/>
      <c r="C7" s="616"/>
      <c r="D7" s="617"/>
      <c r="E7" s="616"/>
      <c r="F7" s="616"/>
      <c r="H7" s="881"/>
      <c r="I7" s="881"/>
    </row>
    <row r="8" spans="2:10" x14ac:dyDescent="0.25">
      <c r="B8" s="616"/>
      <c r="C8" s="616"/>
      <c r="D8" s="617"/>
      <c r="E8" s="616"/>
      <c r="F8" s="616"/>
    </row>
    <row r="9" spans="2:10" x14ac:dyDescent="0.25">
      <c r="B9" s="616"/>
      <c r="C9" s="616"/>
      <c r="D9" s="617"/>
      <c r="E9" s="616"/>
      <c r="F9" s="616"/>
    </row>
    <row r="10" spans="2:10" x14ac:dyDescent="0.25">
      <c r="B10" s="882" t="s">
        <v>3146</v>
      </c>
      <c r="C10" s="882"/>
      <c r="D10" s="882"/>
      <c r="E10" s="882"/>
      <c r="F10" s="618">
        <f>'Cálculo IRRF -Jan.2026'!D23</f>
        <v>356.14655999999997</v>
      </c>
      <c r="G10" s="613"/>
      <c r="J10" s="613"/>
    </row>
    <row r="11" spans="2:10" x14ac:dyDescent="0.25">
      <c r="B11" s="882"/>
      <c r="C11" s="882"/>
      <c r="D11" s="882"/>
      <c r="E11" s="882"/>
      <c r="F11" s="619"/>
      <c r="G11" s="613"/>
      <c r="I11" s="556"/>
      <c r="J11" s="613"/>
    </row>
    <row r="12" spans="2:10" x14ac:dyDescent="0.25">
      <c r="I12" s="620"/>
      <c r="J12" s="650"/>
    </row>
    <row r="13" spans="2:10" x14ac:dyDescent="0.25">
      <c r="B13" s="879" t="s">
        <v>3174</v>
      </c>
      <c r="C13" s="879"/>
      <c r="D13" s="879"/>
      <c r="E13" s="879"/>
      <c r="F13" s="879"/>
      <c r="I13" s="620"/>
      <c r="J13" s="613"/>
    </row>
    <row r="14" spans="2:10" x14ac:dyDescent="0.25">
      <c r="B14" s="884" t="s">
        <v>3175</v>
      </c>
      <c r="C14" s="884"/>
      <c r="D14" s="884"/>
      <c r="E14" s="896">
        <f>B3</f>
        <v>9713.0879999999997</v>
      </c>
      <c r="F14" s="897"/>
      <c r="I14" s="620"/>
    </row>
    <row r="15" spans="2:10" x14ac:dyDescent="0.25">
      <c r="B15" s="884" t="s">
        <v>3176</v>
      </c>
      <c r="C15" s="884"/>
      <c r="D15" s="884"/>
      <c r="E15" s="898">
        <v>607.20000000000005</v>
      </c>
      <c r="F15" s="898"/>
    </row>
    <row r="16" spans="2:10" x14ac:dyDescent="0.25">
      <c r="B16" s="884" t="s">
        <v>3151</v>
      </c>
      <c r="C16" s="884"/>
      <c r="D16" s="884"/>
      <c r="E16" s="899">
        <f>'Cálculo IRRF -Jan.2026'!D13-'Cálculo IRRF -Jan.2026'!D29</f>
        <v>9105.887999999999</v>
      </c>
      <c r="F16" s="900"/>
    </row>
    <row r="18" spans="2:6" x14ac:dyDescent="0.25">
      <c r="B18" s="615" t="s">
        <v>3153</v>
      </c>
      <c r="C18" s="615" t="s">
        <v>3154</v>
      </c>
      <c r="D18" s="615" t="s">
        <v>3155</v>
      </c>
      <c r="E18" s="615" t="s">
        <v>3156</v>
      </c>
      <c r="F18" s="615" t="s">
        <v>3157</v>
      </c>
    </row>
    <row r="19" spans="2:6" x14ac:dyDescent="0.25">
      <c r="B19" s="616">
        <v>0</v>
      </c>
      <c r="C19" s="616">
        <v>2428.8000000000002</v>
      </c>
      <c r="D19" s="624">
        <v>0</v>
      </c>
      <c r="E19" s="625">
        <v>0</v>
      </c>
      <c r="F19" s="612">
        <v>0</v>
      </c>
    </row>
    <row r="20" spans="2:6" x14ac:dyDescent="0.25">
      <c r="B20" s="616">
        <v>2428.81</v>
      </c>
      <c r="C20" s="616">
        <v>2826.65</v>
      </c>
      <c r="D20" s="624">
        <v>7.4999999999999997E-2</v>
      </c>
      <c r="E20" s="625">
        <v>182.16</v>
      </c>
      <c r="F20" s="612">
        <f>IF(AND($E$16&gt;B20,$E$16&lt;C20),TRUNC($E$16*D20,2)-E20,0)</f>
        <v>0</v>
      </c>
    </row>
    <row r="21" spans="2:6" x14ac:dyDescent="0.25">
      <c r="B21" s="616">
        <v>2826.66</v>
      </c>
      <c r="C21" s="616">
        <v>3751.05</v>
      </c>
      <c r="D21" s="624">
        <v>0.15</v>
      </c>
      <c r="E21" s="625">
        <v>394.16</v>
      </c>
      <c r="F21" s="612">
        <f>IF(AND($E$16&gt;B21,$E$16&lt;C21),TRUNC($E$16*D21,2)-E21,0)</f>
        <v>0</v>
      </c>
    </row>
    <row r="22" spans="2:6" x14ac:dyDescent="0.25">
      <c r="B22" s="616">
        <v>3751.06</v>
      </c>
      <c r="C22" s="616">
        <v>4664.68</v>
      </c>
      <c r="D22" s="624">
        <v>0.22500000000000001</v>
      </c>
      <c r="E22" s="625">
        <v>675.49</v>
      </c>
      <c r="F22" s="651">
        <f>IF(AND($E$16&gt;B22,$E$16&lt;C22),TRUNC($E$16*D22,2)-E22,0)</f>
        <v>0</v>
      </c>
    </row>
    <row r="23" spans="2:6" x14ac:dyDescent="0.25">
      <c r="B23" s="616">
        <v>4664.6899999999996</v>
      </c>
      <c r="C23" s="616">
        <v>9999999</v>
      </c>
      <c r="D23" s="624">
        <v>0.27500000000000002</v>
      </c>
      <c r="E23" s="625">
        <v>908.73</v>
      </c>
      <c r="F23" s="612">
        <f>IF(AND($E$16&gt;B23,$E$16&lt;C23),TRUNC($E$16*D23,2)-E23,0)</f>
        <v>1595.38</v>
      </c>
    </row>
    <row r="24" spans="2:6" x14ac:dyDescent="0.25">
      <c r="B24" s="882" t="s">
        <v>3159</v>
      </c>
      <c r="C24" s="882"/>
      <c r="D24" s="882"/>
      <c r="E24" s="882"/>
      <c r="F24" s="652">
        <f>SUM(F19:F23)</f>
        <v>1595.38</v>
      </c>
    </row>
    <row r="25" spans="2:6" ht="15.75" thickBot="1" x14ac:dyDescent="0.3"/>
    <row r="26" spans="2:6" ht="16.5" thickTop="1" thickBot="1" x14ac:dyDescent="0.3">
      <c r="B26" s="891" t="s">
        <v>3160</v>
      </c>
      <c r="C26" s="891"/>
      <c r="D26" s="891"/>
      <c r="E26" s="891"/>
      <c r="F26" s="629">
        <f>IF($B$3&lt;=$C$50,0,$F$24)</f>
        <v>1595.38</v>
      </c>
    </row>
    <row r="27" spans="2:6" ht="16.5" thickTop="1" thickBot="1" x14ac:dyDescent="0.3">
      <c r="B27" s="892"/>
      <c r="C27" s="892"/>
      <c r="D27" s="892"/>
      <c r="E27" s="892"/>
      <c r="F27" s="892"/>
    </row>
    <row r="28" spans="2:6" ht="15.75" thickBot="1" x14ac:dyDescent="0.3">
      <c r="B28" s="893" t="s">
        <v>3161</v>
      </c>
      <c r="C28" s="893"/>
      <c r="D28" s="893"/>
      <c r="E28" s="893"/>
      <c r="F28" s="653">
        <f>IF(AND($B$3&gt;C50,$B$3&lt;=C51),F24-E39,IF($B$3&lt;=C50,F26,F24))</f>
        <v>1595.38</v>
      </c>
    </row>
    <row r="29" spans="2:6" x14ac:dyDescent="0.25">
      <c r="B29" s="654"/>
      <c r="C29" s="654"/>
      <c r="D29" s="654"/>
      <c r="E29" s="654"/>
      <c r="F29" s="630"/>
    </row>
    <row r="30" spans="2:6" x14ac:dyDescent="0.25">
      <c r="B30" s="894" t="s">
        <v>3162</v>
      </c>
      <c r="C30" s="894"/>
      <c r="D30" s="894"/>
      <c r="E30" s="894"/>
      <c r="F30" s="632">
        <f>MIN(F24,F26,F28)</f>
        <v>1595.38</v>
      </c>
    </row>
    <row r="32" spans="2:6" ht="29.1" customHeight="1" x14ac:dyDescent="0.25">
      <c r="B32" s="883" t="s">
        <v>3163</v>
      </c>
      <c r="C32" s="883"/>
    </row>
    <row r="33" spans="2:6" x14ac:dyDescent="0.25">
      <c r="B33" s="633"/>
      <c r="C33" s="633"/>
    </row>
    <row r="34" spans="2:6" ht="30" x14ac:dyDescent="0.25">
      <c r="B34" s="634" t="s">
        <v>3164</v>
      </c>
      <c r="C34" s="635">
        <f>IF($B$3&gt;7350,7350,$B$3)</f>
        <v>7350</v>
      </c>
    </row>
    <row r="35" spans="2:6" ht="45" x14ac:dyDescent="0.25">
      <c r="B35" s="634" t="s">
        <v>3165</v>
      </c>
      <c r="C35" s="636">
        <v>0.13314500000000001</v>
      </c>
    </row>
    <row r="36" spans="2:6" ht="30" x14ac:dyDescent="0.25">
      <c r="B36" s="637" t="s">
        <v>3166</v>
      </c>
      <c r="C36" s="635">
        <v>978.62</v>
      </c>
    </row>
    <row r="38" spans="2:6" ht="75" x14ac:dyDescent="0.25">
      <c r="B38" s="638" t="s">
        <v>3166</v>
      </c>
      <c r="C38" s="634" t="s">
        <v>3167</v>
      </c>
      <c r="D38" s="639" t="s">
        <v>3168</v>
      </c>
      <c r="E38" s="639" t="s">
        <v>3169</v>
      </c>
    </row>
    <row r="39" spans="2:6" ht="20.100000000000001" customHeight="1" x14ac:dyDescent="0.25">
      <c r="B39" s="623">
        <v>978.62</v>
      </c>
      <c r="C39" s="623">
        <f>$B$3</f>
        <v>9713.0879999999997</v>
      </c>
      <c r="D39" s="622">
        <v>0.13314500000000001</v>
      </c>
      <c r="E39" s="655">
        <f>TRUNC($B$39-($C$39*$D$39),2)</f>
        <v>-314.62</v>
      </c>
    </row>
    <row r="42" spans="2:6" ht="30" x14ac:dyDescent="0.25">
      <c r="B42" s="641" t="s">
        <v>3170</v>
      </c>
      <c r="C42" s="642">
        <f>$F$24</f>
        <v>1595.38</v>
      </c>
    </row>
    <row r="43" spans="2:6" ht="30" x14ac:dyDescent="0.25">
      <c r="B43" s="641" t="s">
        <v>3171</v>
      </c>
      <c r="C43" s="643">
        <f>$E$39</f>
        <v>-314.62</v>
      </c>
    </row>
    <row r="44" spans="2:6" ht="60" x14ac:dyDescent="0.25">
      <c r="B44" s="644" t="s">
        <v>3172</v>
      </c>
      <c r="C44" s="645">
        <f>$C$42-$C$43</f>
        <v>1910</v>
      </c>
    </row>
    <row r="46" spans="2:6" x14ac:dyDescent="0.25">
      <c r="F46" s="646"/>
    </row>
    <row r="47" spans="2:6" x14ac:dyDescent="0.25">
      <c r="B47" s="647" t="s">
        <v>3173</v>
      </c>
      <c r="D47" s="592"/>
      <c r="E47" s="592"/>
    </row>
    <row r="48" spans="2:6" ht="29.1" customHeight="1" x14ac:dyDescent="0.25">
      <c r="B48" s="877" t="s">
        <v>3126</v>
      </c>
      <c r="C48" s="877"/>
      <c r="D48" s="877" t="s">
        <v>3127</v>
      </c>
      <c r="E48" s="877"/>
      <c r="F48" s="877"/>
    </row>
    <row r="49" spans="2:6" x14ac:dyDescent="0.25">
      <c r="B49" s="593" t="s">
        <v>3128</v>
      </c>
      <c r="C49" s="648" t="s">
        <v>3129</v>
      </c>
      <c r="D49" s="875" t="s">
        <v>3130</v>
      </c>
      <c r="E49" s="895"/>
      <c r="F49" s="876"/>
    </row>
    <row r="50" spans="2:6" ht="35.450000000000003" customHeight="1" x14ac:dyDescent="0.25">
      <c r="B50" s="649">
        <v>0</v>
      </c>
      <c r="C50" s="635">
        <v>5000</v>
      </c>
      <c r="D50" s="878" t="s">
        <v>3131</v>
      </c>
      <c r="E50" s="878"/>
      <c r="F50" s="878"/>
    </row>
    <row r="51" spans="2:6" ht="37.5" customHeight="1" x14ac:dyDescent="0.25">
      <c r="B51" s="649">
        <v>5000.01</v>
      </c>
      <c r="C51" s="635">
        <v>7350</v>
      </c>
      <c r="D51" s="878" t="s">
        <v>3132</v>
      </c>
      <c r="E51" s="878"/>
      <c r="F51" s="878"/>
    </row>
  </sheetData>
  <sheetProtection selectLockedCells="1"/>
  <mergeCells count="23">
    <mergeCell ref="B48:C48"/>
    <mergeCell ref="D48:F48"/>
    <mergeCell ref="D49:F49"/>
    <mergeCell ref="D50:F50"/>
    <mergeCell ref="D51:F51"/>
    <mergeCell ref="B32:C32"/>
    <mergeCell ref="B14:D14"/>
    <mergeCell ref="E14:F14"/>
    <mergeCell ref="B15:D15"/>
    <mergeCell ref="E15:F15"/>
    <mergeCell ref="B16:D16"/>
    <mergeCell ref="E16:F16"/>
    <mergeCell ref="B24:E24"/>
    <mergeCell ref="B26:E26"/>
    <mergeCell ref="B27:F27"/>
    <mergeCell ref="B28:E28"/>
    <mergeCell ref="B30:E30"/>
    <mergeCell ref="B13:F13"/>
    <mergeCell ref="B2:F2"/>
    <mergeCell ref="B3:F3"/>
    <mergeCell ref="H7:I7"/>
    <mergeCell ref="B10:E10"/>
    <mergeCell ref="B11:E11"/>
  </mergeCells>
  <hyperlinks>
    <hyperlink ref="B47" r:id="rId1" display="http://legislacao.planalto.gov.br/legisla/legislacao.nsf/Viw_Identificacao/lei 15.270-2025?OpenDocument" xr:uid="{D0620C33-5AB3-4B70-9BEC-58D61950C00A}"/>
  </hyperlinks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2"/>
  <legacyDrawing r:id="rId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20</vt:i4>
      </vt:variant>
      <vt:variant>
        <vt:lpstr>Intervalos Nomeados</vt:lpstr>
      </vt:variant>
      <vt:variant>
        <vt:i4>51</vt:i4>
      </vt:variant>
    </vt:vector>
  </HeadingPairs>
  <TitlesOfParts>
    <vt:vector size="71" baseType="lpstr">
      <vt:lpstr>Planilha2</vt:lpstr>
      <vt:lpstr>APONTAMENTO CREDENCIAMENTO</vt:lpstr>
      <vt:lpstr>APELIDOS</vt:lpstr>
      <vt:lpstr>CONTINUA</vt:lpstr>
      <vt:lpstr>BASE C</vt:lpstr>
      <vt:lpstr>DEMO C</vt:lpstr>
      <vt:lpstr>ATESTE-LIQ-FIS</vt:lpstr>
      <vt:lpstr>DEMO FIS</vt:lpstr>
      <vt:lpstr>EMPRESA C</vt:lpstr>
      <vt:lpstr>ATESTADO C</vt:lpstr>
      <vt:lpstr>Planilha1</vt:lpstr>
      <vt:lpstr>ProcRel</vt:lpstr>
      <vt:lpstr>ProcRel1</vt:lpstr>
      <vt:lpstr>ATESTE-LIQ</vt:lpstr>
      <vt:lpstr>VALORES TABELA</vt:lpstr>
      <vt:lpstr>REVISAO</vt:lpstr>
      <vt:lpstr>Plan1</vt:lpstr>
      <vt:lpstr>Cálculo IRRF -Jan.2026</vt:lpstr>
      <vt:lpstr>IR Deduções Legais-Maio.2025</vt:lpstr>
      <vt:lpstr>IR Desc. Simplificado-Maio.2025</vt:lpstr>
      <vt:lpstr>ADAPTADO</vt:lpstr>
      <vt:lpstr>ApagaAtesteFis</vt:lpstr>
      <vt:lpstr>ApagaBaseC</vt:lpstr>
      <vt:lpstr>ApagaDadosA</vt:lpstr>
      <vt:lpstr>ApagaDadosC</vt:lpstr>
      <vt:lpstr>ApagaRegistroA</vt:lpstr>
      <vt:lpstr>ApagaRegistroC</vt:lpstr>
      <vt:lpstr>'APONTAMENTO CREDENCIAMENTO'!Area_de_impressao</vt:lpstr>
      <vt:lpstr>'ATESTADO C'!Area_de_impressao</vt:lpstr>
      <vt:lpstr>'Cálculo IRRF -Jan.2026'!Area_de_impressao</vt:lpstr>
      <vt:lpstr>CONTINUA!Area_de_impressao</vt:lpstr>
      <vt:lpstr>'DEMO C'!Area_de_impressao</vt:lpstr>
      <vt:lpstr>'DEMO FIS'!Area_de_impressao</vt:lpstr>
      <vt:lpstr>baseCalculo</vt:lpstr>
      <vt:lpstr>Cadeirante</vt:lpstr>
      <vt:lpstr>Cadeirantee</vt:lpstr>
      <vt:lpstr>CopiaDados</vt:lpstr>
      <vt:lpstr>CopiaDadosC</vt:lpstr>
      <vt:lpstr>CopiaFormula</vt:lpstr>
      <vt:lpstr>CopiaFormulaA</vt:lpstr>
      <vt:lpstr>CopiaFormulaA1</vt:lpstr>
      <vt:lpstr>CopiaFormulaC</vt:lpstr>
      <vt:lpstr>CopiaSomaA</vt:lpstr>
      <vt:lpstr>CopiaSomaC</vt:lpstr>
      <vt:lpstr>CRECHE</vt:lpstr>
      <vt:lpstr>Crechee</vt:lpstr>
      <vt:lpstr>DataF</vt:lpstr>
      <vt:lpstr>DataFinal</vt:lpstr>
      <vt:lpstr>DataI</vt:lpstr>
      <vt:lpstr>Datainicial</vt:lpstr>
      <vt:lpstr>DiasFinais</vt:lpstr>
      <vt:lpstr>DiasMes</vt:lpstr>
      <vt:lpstr>DiasMesC</vt:lpstr>
      <vt:lpstr>DRE</vt:lpstr>
      <vt:lpstr>ESPECIAL</vt:lpstr>
      <vt:lpstr>Especiall</vt:lpstr>
      <vt:lpstr>'ATESTE-LIQ'!Excel_BuiltIn__FilterDatabase</vt:lpstr>
      <vt:lpstr>Fixo</vt:lpstr>
      <vt:lpstr>FormulaAtestadoC</vt:lpstr>
      <vt:lpstr>FormulaAtesteFis</vt:lpstr>
      <vt:lpstr>FormulaAtesteLiq</vt:lpstr>
      <vt:lpstr>FormulaBaseC</vt:lpstr>
      <vt:lpstr>FormulaEmpresaC</vt:lpstr>
      <vt:lpstr>km</vt:lpstr>
      <vt:lpstr>NomeDRE</vt:lpstr>
      <vt:lpstr>NORMAL</vt:lpstr>
      <vt:lpstr>Percapita</vt:lpstr>
      <vt:lpstr>PontoA</vt:lpstr>
      <vt:lpstr>PontoC</vt:lpstr>
      <vt:lpstr>PontoFormula</vt:lpstr>
      <vt:lpstr>regular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Carlos de Moraes</dc:creator>
  <cp:lastModifiedBy>vladimir martins</cp:lastModifiedBy>
  <cp:revision/>
  <cp:lastPrinted>2026-05-11T14:51:49Z</cp:lastPrinted>
  <dcterms:created xsi:type="dcterms:W3CDTF">2019-02-08T16:49:11Z</dcterms:created>
  <dcterms:modified xsi:type="dcterms:W3CDTF">2026-06-08T18:18:33Z</dcterms:modified>
</cp:coreProperties>
</file>