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вниигаз\войти в айти\данные для кейсов\2 вариант\"/>
    </mc:Choice>
  </mc:AlternateContent>
  <xr:revisionPtr revIDLastSave="0" documentId="13_ncr:1_{A30E9F2E-39F4-457B-ABA6-5BD593ADA866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месяц" sheetId="1" r:id="rId1"/>
    <sheet name="год" sheetId="2" r:id="rId2"/>
    <sheet name="разр" sheetId="3" r:id="rId3"/>
  </sheets>
  <definedNames>
    <definedName name="_xlnm.Print_Area" localSheetId="1">год!$A$1:$V$26</definedName>
    <definedName name="_xlnm.Print_Area" localSheetId="0">месяц!$A$1:$AG$31</definedName>
    <definedName name="_xlnm.Print_Area" localSheetId="2">разр!$A$1:$V$43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41" i="3" l="1"/>
  <c r="R38" i="3"/>
  <c r="L38" i="3"/>
  <c r="I38" i="3"/>
  <c r="H38" i="3"/>
  <c r="F38" i="3"/>
  <c r="R37" i="3"/>
  <c r="M37" i="3"/>
  <c r="L37" i="3"/>
  <c r="I37" i="3"/>
  <c r="H37" i="3"/>
  <c r="F37" i="3"/>
  <c r="S36" i="3"/>
  <c r="R36" i="3"/>
  <c r="M36" i="3"/>
  <c r="L36" i="3"/>
  <c r="I36" i="3"/>
  <c r="H36" i="3"/>
  <c r="G36" i="3"/>
  <c r="F36" i="3"/>
  <c r="R35" i="3"/>
  <c r="L35" i="3"/>
  <c r="H35" i="3"/>
  <c r="I35" i="3" s="1"/>
  <c r="F35" i="3"/>
  <c r="G35" i="3" s="1"/>
  <c r="S27" i="3"/>
  <c r="M27" i="3"/>
  <c r="I27" i="3"/>
  <c r="G27" i="3"/>
  <c r="S21" i="3"/>
  <c r="S38" i="3" s="1"/>
  <c r="M21" i="3"/>
  <c r="M38" i="3" s="1"/>
  <c r="I21" i="3"/>
  <c r="G21" i="3"/>
  <c r="G38" i="3" s="1"/>
  <c r="S20" i="3"/>
  <c r="M20" i="3"/>
  <c r="I20" i="3"/>
  <c r="G20" i="3"/>
  <c r="S19" i="3"/>
  <c r="S35" i="3" s="1"/>
  <c r="M19" i="3"/>
  <c r="M35" i="3" s="1"/>
  <c r="I19" i="3"/>
  <c r="G19" i="3"/>
  <c r="S17" i="3"/>
  <c r="S37" i="3" s="1"/>
  <c r="M17" i="3"/>
  <c r="I17" i="3"/>
  <c r="G17" i="3"/>
  <c r="G37" i="3" s="1"/>
  <c r="V38" i="3"/>
  <c r="U38" i="3"/>
  <c r="T38" i="3"/>
  <c r="V37" i="3"/>
  <c r="U37" i="3"/>
  <c r="T37" i="3"/>
  <c r="V36" i="3"/>
  <c r="U36" i="3"/>
  <c r="T36" i="3"/>
  <c r="Q36" i="3"/>
  <c r="O36" i="3"/>
  <c r="K36" i="3"/>
  <c r="V35" i="3"/>
  <c r="U35" i="3"/>
  <c r="T35" i="3"/>
  <c r="AF31" i="1"/>
  <c r="AE31" i="1"/>
  <c r="AD31" i="1"/>
  <c r="Z31" i="1"/>
  <c r="Y31" i="1"/>
  <c r="T31" i="1"/>
  <c r="S31" i="1"/>
  <c r="O31" i="1"/>
  <c r="N31" i="1"/>
  <c r="L31" i="1"/>
  <c r="K31" i="1"/>
  <c r="S40" i="3" l="1"/>
</calcChain>
</file>

<file path=xl/sharedStrings.xml><?xml version="1.0" encoding="utf-8"?>
<sst xmlns="http://schemas.openxmlformats.org/spreadsheetml/2006/main" count="221" uniqueCount="60">
  <si>
    <t>ПРИЛОЖЕНИЕ 6б
к договору № ГПН-З-2018-274
от  «14» декабря 2018 г.</t>
  </si>
  <si>
    <t>Организация:</t>
  </si>
  <si>
    <t xml:space="preserve"> ЕЖЕМЕСЯЧHЫЙ  ЭKСПЛУАТАЦИОHHЫЙ  РАПОРТ</t>
  </si>
  <si>
    <t>по  добыче  нефти</t>
  </si>
  <si>
    <t>за январь 2024г.</t>
  </si>
  <si>
    <t>N п/п</t>
  </si>
  <si>
    <t>N скважи ны</t>
  </si>
  <si>
    <t>Дата ввода в эксплуатацию</t>
  </si>
  <si>
    <t>Способ добычи</t>
  </si>
  <si>
    <t>Пласт</t>
  </si>
  <si>
    <t>Залежь</t>
  </si>
  <si>
    <t>Режим работы</t>
  </si>
  <si>
    <t>Нефтегазоводяная смесь, тонн</t>
  </si>
  <si>
    <t>Нефть, тонн</t>
  </si>
  <si>
    <t>Газовый фактор</t>
  </si>
  <si>
    <t>Попутный газ, тыс. м3</t>
  </si>
  <si>
    <t>Газ газовой шапки, тыс. м3</t>
  </si>
  <si>
    <t>Водяная смесь, тонн</t>
  </si>
  <si>
    <t>Время, час</t>
  </si>
  <si>
    <t>Код простоя</t>
  </si>
  <si>
    <t>Ргол</t>
  </si>
  <si>
    <t>Рзат</t>
  </si>
  <si>
    <t>Тус</t>
  </si>
  <si>
    <t>Ср. сут дебит</t>
  </si>
  <si>
    <t>Добыча</t>
  </si>
  <si>
    <t>Извлеч из пласта</t>
  </si>
  <si>
    <t>Валов добыча</t>
  </si>
  <si>
    <t>Вып. в атмос</t>
  </si>
  <si>
    <t>Тех. потери</t>
  </si>
  <si>
    <t>Процент водяной смеси, масс.</t>
  </si>
  <si>
    <t>Процент водяной смеси, объем.</t>
  </si>
  <si>
    <t xml:space="preserve">Плот ность </t>
  </si>
  <si>
    <t>Работы</t>
  </si>
  <si>
    <t>Прос тоя</t>
  </si>
  <si>
    <t>Кален дарное</t>
  </si>
  <si>
    <t>ати</t>
  </si>
  <si>
    <t>С</t>
  </si>
  <si>
    <t>м3/тонн</t>
  </si>
  <si>
    <t>%</t>
  </si>
  <si>
    <t>г/см3</t>
  </si>
  <si>
    <t>Скважины работавшие без простоя</t>
  </si>
  <si>
    <t>Скважины простоявшие часть времени</t>
  </si>
  <si>
    <t>Скважины не работавшие в этом месяце</t>
  </si>
  <si>
    <t>Итого по объектам/пластам</t>
  </si>
  <si>
    <t>Технол.пот.</t>
  </si>
  <si>
    <t>в т.ч. сожжено на факельных устройствах</t>
  </si>
  <si>
    <t>ИТОГО</t>
  </si>
  <si>
    <t>-</t>
  </si>
  <si>
    <t>Ач4</t>
  </si>
  <si>
    <t>нефтяная</t>
  </si>
  <si>
    <t>Ач3</t>
  </si>
  <si>
    <t>Ач5</t>
  </si>
  <si>
    <t>Ранее работавшие скважины</t>
  </si>
  <si>
    <t>Ач3, Ач4</t>
  </si>
  <si>
    <t>за январь 224 г. с начала разработки</t>
  </si>
  <si>
    <t>22.8.221</t>
  </si>
  <si>
    <t>9.7.221</t>
  </si>
  <si>
    <t>1.5.218</t>
  </si>
  <si>
    <t>ООО "Газпром добыча Черники"</t>
  </si>
  <si>
    <t>Черничное НГКМ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</si>
</sst>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&quot;р.&quot;_-;\-* #,##0.00&quot;р.&quot;_-;_-* \-??&quot;р.&quot;_-;_-@_-"/>
    <numFmt numFmtId="165" formatCode="_-* #,##0&quot;р.&quot;_-;\-* #,##0&quot;р.&quot;_-;_-* &quot;-р.&quot;_-;_-@_-"/>
    <numFmt numFmtId="166" formatCode="#,##0.000"/>
    <numFmt numFmtId="167" formatCode="0.000"/>
    <numFmt numFmtId="168" formatCode="0.00000"/>
    <numFmt numFmtId="169" formatCode="0.0"/>
    <numFmt numFmtId="170" formatCode="0.0000"/>
  </numFmts>
  <fonts count="14">
    <font>
      <sz val="10"/>
      <color theme="1"/>
      <name val="Arial Cyr"/>
      <charset val="1"/>
    </font>
    <font>
      <sz val="11"/>
      <name val="Arial Cyr"/>
      <charset val="1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 Cyr"/>
      <charset val="1"/>
    </font>
    <font>
      <sz val="10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 Cyr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64" fontId="13" fillId="0" borderId="0"/>
    <xf numFmtId="164" fontId="13" fillId="0" borderId="0"/>
    <xf numFmtId="164" fontId="13" fillId="0" borderId="0"/>
    <xf numFmtId="164" fontId="13" fillId="0" borderId="0"/>
    <xf numFmtId="164" fontId="13" fillId="0" borderId="0"/>
    <xf numFmtId="165" fontId="13" fillId="0" borderId="0"/>
  </cellStyleXfs>
  <cellXfs count="76">
    <xf numFmtId="0" fontId="0" fillId="0" borderId="0" xfId="0"/>
    <xf numFmtId="0" fontId="11" fillId="0" borderId="0" xfId="0" applyFont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1" fontId="2" fillId="0" borderId="0" xfId="1" applyNumberFormat="1" applyFont="1"/>
    <xf numFmtId="1" fontId="3" fillId="0" borderId="0" xfId="0" applyNumberFormat="1" applyFont="1"/>
    <xf numFmtId="1" fontId="4" fillId="0" borderId="0" xfId="0" applyNumberFormat="1" applyFont="1" applyAlignment="1">
      <alignment wrapText="1"/>
    </xf>
    <xf numFmtId="1" fontId="5" fillId="0" borderId="0" xfId="2" applyNumberFormat="1" applyFont="1"/>
    <xf numFmtId="1" fontId="5" fillId="0" borderId="0" xfId="1" applyNumberFormat="1" applyFont="1"/>
    <xf numFmtId="166" fontId="6" fillId="0" borderId="1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textRotation="90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/>
    <xf numFmtId="1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7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168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49" fontId="6" fillId="0" borderId="0" xfId="0" applyNumberFormat="1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4" fontId="11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1" fontId="0" fillId="0" borderId="0" xfId="0" applyNumberFormat="1"/>
    <xf numFmtId="0" fontId="12" fillId="0" borderId="0" xfId="0" applyFont="1"/>
    <xf numFmtId="167" fontId="0" fillId="0" borderId="0" xfId="0" applyNumberFormat="1"/>
    <xf numFmtId="170" fontId="0" fillId="0" borderId="0" xfId="0" applyNumberFormat="1"/>
    <xf numFmtId="1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wrapText="1"/>
    </xf>
    <xf numFmtId="166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</cellXfs>
  <cellStyles count="7">
    <cellStyle name="Денежный [0] 2" xfId="6" xr:uid="{00000000-0005-0000-0000-00000B000000}"/>
    <cellStyle name="Денежный 2" xfId="1" xr:uid="{00000000-0005-0000-0000-000006000000}"/>
    <cellStyle name="Денежный 3" xfId="2" xr:uid="{00000000-0005-0000-0000-000007000000}"/>
    <cellStyle name="Денежный 4" xfId="3" xr:uid="{00000000-0005-0000-0000-000008000000}"/>
    <cellStyle name="Денежный 5" xfId="4" xr:uid="{00000000-0005-0000-0000-000009000000}"/>
    <cellStyle name="Денежный 6" xfId="5" xr:uid="{00000000-0005-0000-0000-00000A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 Office">
  <a:themeElements>
    <a:clrScheme name="Standard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3"/>
  <sheetViews>
    <sheetView view="pageBreakPreview" topLeftCell="A31" zoomScale="80" zoomScaleNormal="100" zoomScalePageLayoutView="80" workbookViewId="0">
      <selection activeCell="C6" sqref="C6"/>
    </sheetView>
  </sheetViews>
  <sheetFormatPr defaultColWidth="8.6640625" defaultRowHeight="13.2"/>
  <cols>
    <col min="1" max="1" width="4.6640625" customWidth="1"/>
    <col min="2" max="2" width="11.88671875" customWidth="1"/>
    <col min="3" max="3" width="16.33203125" customWidth="1"/>
    <col min="4" max="4" width="12.6640625" customWidth="1"/>
    <col min="5" max="5" width="9.6640625" customWidth="1"/>
    <col min="6" max="6" width="11.6640625" customWidth="1"/>
    <col min="7" max="8" width="6.6640625" customWidth="1"/>
    <col min="9" max="9" width="5.6640625" customWidth="1"/>
    <col min="11" max="11" width="10.6640625" customWidth="1"/>
    <col min="12" max="12" width="11.5546875" customWidth="1"/>
    <col min="14" max="15" width="10.6640625" customWidth="1"/>
    <col min="16" max="16" width="11.109375" customWidth="1"/>
    <col min="17" max="26" width="10.6640625" customWidth="1"/>
    <col min="27" max="28" width="13" customWidth="1"/>
    <col min="29" max="29" width="7.6640625" customWidth="1"/>
    <col min="32" max="32" width="9.88671875" customWidth="1"/>
    <col min="33" max="33" width="4.6640625" customWidth="1"/>
  </cols>
  <sheetData>
    <row r="1" spans="1:36" ht="13.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6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7"/>
      <c r="AB2" s="73" t="s">
        <v>0</v>
      </c>
      <c r="AC2" s="73"/>
      <c r="AD2" s="73"/>
      <c r="AE2" s="73"/>
      <c r="AF2" s="73"/>
      <c r="AG2" s="73"/>
    </row>
    <row r="3" spans="1:36" ht="15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7"/>
      <c r="AB3" s="73"/>
      <c r="AC3" s="73"/>
      <c r="AD3" s="73"/>
      <c r="AE3" s="73"/>
      <c r="AF3" s="73"/>
      <c r="AG3" s="73"/>
    </row>
    <row r="4" spans="1:36" ht="15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  <c r="AB4" s="73"/>
      <c r="AC4" s="73"/>
      <c r="AD4" s="73"/>
      <c r="AE4" s="73"/>
      <c r="AF4" s="73"/>
      <c r="AG4" s="73"/>
    </row>
    <row r="5" spans="1:36" ht="18.75" customHeight="1">
      <c r="A5" s="8" t="s">
        <v>1</v>
      </c>
      <c r="B5" s="5"/>
      <c r="C5" s="9" t="s">
        <v>58</v>
      </c>
      <c r="D5" s="5"/>
      <c r="E5" s="5"/>
      <c r="F5" s="5"/>
      <c r="G5" s="5"/>
      <c r="H5" s="9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6" ht="13.8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6" ht="12.75" customHeight="1">
      <c r="A7" s="74" t="s">
        <v>2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</row>
    <row r="8" spans="1:36" ht="12.75" customHeight="1">
      <c r="A8" s="74" t="s">
        <v>3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</row>
    <row r="9" spans="1:36" ht="12.7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</row>
    <row r="10" spans="1:36" ht="12.75" customHeight="1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</row>
    <row r="11" spans="1:36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6" ht="33" customHeight="1">
      <c r="A12" s="72" t="s">
        <v>5</v>
      </c>
      <c r="B12" s="72" t="s">
        <v>6</v>
      </c>
      <c r="C12" s="72" t="s">
        <v>7</v>
      </c>
      <c r="D12" s="72" t="s">
        <v>8</v>
      </c>
      <c r="E12" s="72" t="s">
        <v>9</v>
      </c>
      <c r="F12" s="72" t="s">
        <v>10</v>
      </c>
      <c r="G12" s="70" t="s">
        <v>11</v>
      </c>
      <c r="H12" s="70"/>
      <c r="I12" s="70"/>
      <c r="J12" s="70" t="s">
        <v>12</v>
      </c>
      <c r="K12" s="70"/>
      <c r="L12" s="70"/>
      <c r="M12" s="69" t="s">
        <v>13</v>
      </c>
      <c r="N12" s="69"/>
      <c r="O12" s="69"/>
      <c r="P12" s="72" t="s">
        <v>14</v>
      </c>
      <c r="Q12" s="69" t="s">
        <v>15</v>
      </c>
      <c r="R12" s="69"/>
      <c r="S12" s="69"/>
      <c r="T12" s="69"/>
      <c r="U12" s="69" t="s">
        <v>16</v>
      </c>
      <c r="V12" s="69"/>
      <c r="W12" s="69"/>
      <c r="X12" s="69"/>
      <c r="Y12" s="70" t="s">
        <v>17</v>
      </c>
      <c r="Z12" s="70"/>
      <c r="AA12" s="70"/>
      <c r="AB12" s="70"/>
      <c r="AC12" s="70"/>
      <c r="AD12" s="70" t="s">
        <v>18</v>
      </c>
      <c r="AE12" s="70"/>
      <c r="AF12" s="70"/>
      <c r="AG12" s="71" t="s">
        <v>19</v>
      </c>
    </row>
    <row r="13" spans="1:36" ht="57" customHeight="1">
      <c r="A13" s="72"/>
      <c r="B13" s="72"/>
      <c r="C13" s="72"/>
      <c r="D13" s="72"/>
      <c r="E13" s="72"/>
      <c r="F13" s="72"/>
      <c r="G13" s="3" t="s">
        <v>20</v>
      </c>
      <c r="H13" s="11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12" t="s">
        <v>23</v>
      </c>
      <c r="N13" s="3" t="s">
        <v>24</v>
      </c>
      <c r="O13" s="13" t="s">
        <v>25</v>
      </c>
      <c r="P13" s="72"/>
      <c r="Q13" s="13" t="s">
        <v>26</v>
      </c>
      <c r="R13" s="3" t="s">
        <v>27</v>
      </c>
      <c r="S13" s="13" t="s">
        <v>28</v>
      </c>
      <c r="T13" s="13" t="s">
        <v>25</v>
      </c>
      <c r="U13" s="13" t="s">
        <v>26</v>
      </c>
      <c r="V13" s="3" t="s">
        <v>27</v>
      </c>
      <c r="W13" s="13" t="s">
        <v>28</v>
      </c>
      <c r="X13" s="13" t="s">
        <v>25</v>
      </c>
      <c r="Y13" s="3" t="s">
        <v>24</v>
      </c>
      <c r="Z13" s="13" t="s">
        <v>25</v>
      </c>
      <c r="AA13" s="13" t="s">
        <v>29</v>
      </c>
      <c r="AB13" s="13" t="s">
        <v>30</v>
      </c>
      <c r="AC13" s="13" t="s">
        <v>31</v>
      </c>
      <c r="AD13" s="3" t="s">
        <v>32</v>
      </c>
      <c r="AE13" s="13" t="s">
        <v>33</v>
      </c>
      <c r="AF13" s="3" t="s">
        <v>34</v>
      </c>
      <c r="AG13" s="71"/>
    </row>
    <row r="14" spans="1:36" ht="13.8">
      <c r="A14" s="14"/>
      <c r="B14" s="14"/>
      <c r="C14" s="14"/>
      <c r="D14" s="14"/>
      <c r="E14" s="14"/>
      <c r="F14" s="14"/>
      <c r="G14" s="14" t="s">
        <v>35</v>
      </c>
      <c r="H14" s="12" t="s">
        <v>35</v>
      </c>
      <c r="I14" s="14" t="s">
        <v>36</v>
      </c>
      <c r="J14" s="14"/>
      <c r="K14" s="14"/>
      <c r="L14" s="14"/>
      <c r="M14" s="14"/>
      <c r="N14" s="14"/>
      <c r="O14" s="15"/>
      <c r="P14" s="15" t="s">
        <v>37</v>
      </c>
      <c r="Q14" s="15"/>
      <c r="R14" s="15"/>
      <c r="S14" s="15"/>
      <c r="T14" s="15"/>
      <c r="U14" s="15"/>
      <c r="V14" s="15"/>
      <c r="W14" s="15"/>
      <c r="X14" s="15"/>
      <c r="Y14" s="14"/>
      <c r="Z14" s="15"/>
      <c r="AA14" s="15" t="s">
        <v>38</v>
      </c>
      <c r="AB14" s="15" t="s">
        <v>38</v>
      </c>
      <c r="AC14" s="15" t="s">
        <v>39</v>
      </c>
      <c r="AD14" s="14"/>
      <c r="AE14" s="15"/>
      <c r="AF14" s="16"/>
      <c r="AG14" s="17"/>
    </row>
    <row r="15" spans="1:36" ht="13.8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  <c r="V15" s="2">
        <v>22</v>
      </c>
      <c r="W15" s="2">
        <v>23</v>
      </c>
      <c r="X15" s="2">
        <v>24</v>
      </c>
      <c r="Y15" s="2">
        <v>25</v>
      </c>
      <c r="Z15" s="2">
        <v>26</v>
      </c>
      <c r="AA15" s="2">
        <v>27</v>
      </c>
      <c r="AB15" s="2">
        <v>28</v>
      </c>
      <c r="AC15" s="2">
        <v>29</v>
      </c>
      <c r="AD15" s="2">
        <v>30</v>
      </c>
      <c r="AE15" s="2">
        <v>31</v>
      </c>
      <c r="AF15" s="2">
        <v>32</v>
      </c>
      <c r="AG15" s="2">
        <v>33</v>
      </c>
      <c r="AJ15" s="18">
        <v>36</v>
      </c>
    </row>
    <row r="16" spans="1:36" ht="9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ht="15" customHeight="1">
      <c r="A17" s="19" t="s">
        <v>40</v>
      </c>
      <c r="B17" s="18"/>
      <c r="C17" s="18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1"/>
      <c r="T17" s="21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3" ht="9.75" customHeight="1">
      <c r="A18" s="19"/>
      <c r="B18" s="18"/>
      <c r="C18" s="18"/>
      <c r="D18" s="1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1"/>
      <c r="T18" s="21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3" ht="15" customHeight="1">
      <c r="A19" s="19" t="s">
        <v>41</v>
      </c>
      <c r="B19" s="22"/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3" ht="9.75" customHeight="1">
      <c r="A20" s="19"/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5"/>
      <c r="Q20" s="23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3" ht="15" customHeight="1">
      <c r="A21" s="19" t="s">
        <v>42</v>
      </c>
      <c r="B21" s="18"/>
      <c r="C21" s="18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1"/>
      <c r="T21" s="21"/>
      <c r="U21" s="20"/>
      <c r="V21" s="20"/>
      <c r="W21" s="20"/>
      <c r="X21" s="20"/>
      <c r="Y21" s="20"/>
      <c r="Z21" s="20"/>
      <c r="AA21" s="26"/>
      <c r="AB21" s="20"/>
      <c r="AC21" s="20"/>
      <c r="AD21" s="20"/>
      <c r="AE21" s="20"/>
      <c r="AF21" s="20"/>
    </row>
    <row r="22" spans="1:33" ht="9.75" customHeight="1">
      <c r="A22" s="19"/>
      <c r="B22" s="22"/>
      <c r="C22" s="22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3" s="33" customFormat="1" ht="19.5" customHeight="1">
      <c r="A23" s="27"/>
      <c r="B23" s="27"/>
      <c r="C23" s="28"/>
      <c r="D23" s="27"/>
      <c r="E23" s="29"/>
      <c r="F23" s="29"/>
      <c r="G23" s="30"/>
      <c r="H23" s="30"/>
      <c r="I23" s="30"/>
      <c r="J23" s="31"/>
      <c r="K23" s="21"/>
      <c r="L23" s="21"/>
      <c r="M23" s="31"/>
      <c r="N23" s="21"/>
      <c r="O23" s="21"/>
      <c r="P23" s="20"/>
      <c r="Q23" s="29"/>
      <c r="R23" s="21"/>
      <c r="S23" s="21"/>
      <c r="T23" s="21"/>
      <c r="U23" s="29"/>
      <c r="V23" s="29"/>
      <c r="W23" s="29"/>
      <c r="X23" s="29"/>
      <c r="Y23" s="21"/>
      <c r="Z23" s="21"/>
      <c r="AA23" s="32"/>
      <c r="AB23" s="32"/>
      <c r="AC23" s="29"/>
      <c r="AD23" s="29"/>
      <c r="AE23" s="29"/>
      <c r="AF23" s="29"/>
    </row>
    <row r="24" spans="1:33" ht="9.75" customHeight="1">
      <c r="A24" s="4"/>
      <c r="B24" s="4"/>
      <c r="C24" s="4"/>
      <c r="D24" s="4"/>
      <c r="E24" s="33"/>
      <c r="F24" s="33"/>
      <c r="G24" s="33"/>
      <c r="H24" s="33"/>
      <c r="I24" s="33"/>
      <c r="J24" s="33"/>
      <c r="K24" s="33"/>
      <c r="L24" s="33"/>
      <c r="M24" s="31"/>
      <c r="N24" s="33"/>
      <c r="O24" s="33"/>
      <c r="P24" s="34"/>
      <c r="Q24" s="21"/>
      <c r="R24" s="35"/>
      <c r="S24" s="35"/>
      <c r="T24" s="35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ht="9.75" customHeight="1">
      <c r="A25" s="4"/>
      <c r="B25" s="4"/>
      <c r="C25" s="4"/>
      <c r="D25" s="4"/>
      <c r="E25" s="33"/>
      <c r="F25" s="33"/>
      <c r="G25" s="33"/>
      <c r="H25" s="33"/>
      <c r="I25" s="33"/>
      <c r="J25" s="33"/>
      <c r="K25" s="33"/>
      <c r="L25" s="33"/>
      <c r="M25" s="31"/>
      <c r="N25" s="33"/>
      <c r="O25" s="33"/>
      <c r="P25" s="34"/>
      <c r="Q25" s="21"/>
      <c r="R25" s="35"/>
      <c r="S25" s="35"/>
      <c r="T25" s="35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ht="15" customHeight="1">
      <c r="A26" s="36" t="s">
        <v>43</v>
      </c>
      <c r="B26" s="37"/>
      <c r="E26" s="29"/>
      <c r="F26" s="29"/>
      <c r="G26" s="31"/>
      <c r="H26" s="31"/>
      <c r="I26" s="31"/>
      <c r="J26" s="31"/>
      <c r="K26" s="35"/>
      <c r="L26" s="35"/>
      <c r="M26" s="31"/>
      <c r="N26" s="35"/>
      <c r="O26" s="35"/>
      <c r="P26" s="20"/>
      <c r="Q26" s="31"/>
      <c r="R26" s="31"/>
      <c r="S26" s="35"/>
      <c r="T26" s="35"/>
      <c r="U26" s="31"/>
      <c r="V26" s="31"/>
      <c r="W26" s="31"/>
      <c r="X26" s="31"/>
      <c r="Y26" s="35"/>
      <c r="Z26" s="35"/>
      <c r="AA26" s="32"/>
      <c r="AB26" s="32"/>
      <c r="AC26" s="29"/>
      <c r="AD26" s="34"/>
      <c r="AE26" s="34"/>
      <c r="AF26" s="34"/>
      <c r="AG26" s="31"/>
    </row>
    <row r="27" spans="1:33" ht="13.8">
      <c r="A27" s="36"/>
      <c r="B27" s="37"/>
      <c r="E27" s="29"/>
      <c r="F27" s="29"/>
      <c r="G27" s="31"/>
      <c r="H27" s="31"/>
      <c r="I27" s="31"/>
      <c r="J27" s="31"/>
      <c r="K27" s="35"/>
      <c r="L27" s="35"/>
      <c r="M27" s="31"/>
      <c r="N27" s="35"/>
      <c r="O27" s="35"/>
      <c r="P27" s="20"/>
      <c r="Q27" s="31"/>
      <c r="R27" s="31"/>
      <c r="S27" s="35"/>
      <c r="T27" s="35"/>
      <c r="U27" s="31"/>
      <c r="V27" s="31"/>
      <c r="W27" s="31"/>
      <c r="X27" s="31"/>
      <c r="Y27" s="35"/>
      <c r="Z27" s="35"/>
      <c r="AA27" s="32"/>
      <c r="AB27" s="32"/>
      <c r="AC27" s="29"/>
      <c r="AD27" s="34"/>
      <c r="AE27" s="34"/>
      <c r="AF27" s="34"/>
      <c r="AG27" s="31"/>
    </row>
    <row r="28" spans="1:33" ht="13.5" customHeight="1">
      <c r="A28" s="36" t="s">
        <v>44</v>
      </c>
      <c r="B28" s="38"/>
      <c r="C28" s="4"/>
      <c r="D28" s="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33"/>
      <c r="R28" s="33"/>
      <c r="S28" s="35"/>
      <c r="T28" s="33"/>
      <c r="U28" s="33"/>
      <c r="V28" s="33"/>
      <c r="W28" s="33"/>
      <c r="X28" s="33"/>
      <c r="Y28" s="21"/>
      <c r="Z28" s="21"/>
      <c r="AA28" s="33"/>
      <c r="AB28" s="33"/>
      <c r="AC28" s="33"/>
      <c r="AD28" s="33"/>
      <c r="AE28" s="33"/>
      <c r="AF28" s="33"/>
      <c r="AG28" s="33"/>
    </row>
    <row r="29" spans="1:33" ht="13.5" customHeight="1">
      <c r="A29" s="36" t="s">
        <v>45</v>
      </c>
      <c r="B29" s="38"/>
      <c r="C29" s="4"/>
      <c r="D29" s="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3"/>
      <c r="R29" s="33"/>
      <c r="S29" s="35"/>
      <c r="T29" s="33"/>
      <c r="U29" s="33"/>
      <c r="V29" s="33"/>
      <c r="W29" s="33"/>
      <c r="X29" s="33"/>
      <c r="Y29" s="21"/>
      <c r="Z29" s="21"/>
      <c r="AA29" s="33"/>
      <c r="AB29" s="33"/>
      <c r="AC29" s="33"/>
      <c r="AD29" s="33"/>
      <c r="AE29" s="33"/>
      <c r="AF29" s="33"/>
      <c r="AG29" s="33"/>
    </row>
    <row r="30" spans="1:33" ht="9.75" customHeight="1">
      <c r="A30" s="36"/>
      <c r="B30" s="3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s="41" customFormat="1" ht="15" customHeight="1">
      <c r="A31" s="39" t="s">
        <v>46</v>
      </c>
      <c r="B31" s="40"/>
      <c r="E31" s="42"/>
      <c r="F31" s="42"/>
      <c r="G31" s="43"/>
      <c r="H31" s="43"/>
      <c r="I31" s="43"/>
      <c r="J31" s="43"/>
      <c r="K31" s="44">
        <f>SUM(K23)</f>
        <v>0</v>
      </c>
      <c r="L31" s="44">
        <f>SUM(L23)</f>
        <v>0</v>
      </c>
      <c r="M31" s="43"/>
      <c r="N31" s="44">
        <f>SUM(N23)</f>
        <v>0</v>
      </c>
      <c r="O31" s="44">
        <f>SUM(O23)</f>
        <v>0</v>
      </c>
      <c r="P31" s="45"/>
      <c r="Q31" s="46" t="s">
        <v>47</v>
      </c>
      <c r="R31" s="46" t="s">
        <v>47</v>
      </c>
      <c r="S31" s="44">
        <f>SUM(S23)</f>
        <v>0</v>
      </c>
      <c r="T31" s="44">
        <f>SUM(T23)</f>
        <v>0</v>
      </c>
      <c r="U31" s="46" t="s">
        <v>47</v>
      </c>
      <c r="V31" s="46" t="s">
        <v>47</v>
      </c>
      <c r="W31" s="46" t="s">
        <v>47</v>
      </c>
      <c r="X31" s="46" t="s">
        <v>47</v>
      </c>
      <c r="Y31" s="44">
        <f>SUM(Y23)</f>
        <v>0</v>
      </c>
      <c r="Z31" s="44">
        <f>SUM(Z23)</f>
        <v>0</v>
      </c>
      <c r="AA31" s="47"/>
      <c r="AB31" s="47"/>
      <c r="AC31" s="42"/>
      <c r="AD31" s="46">
        <f>SUM(AD23)</f>
        <v>0</v>
      </c>
      <c r="AE31" s="46">
        <f>SUM(AE23)</f>
        <v>0</v>
      </c>
      <c r="AF31" s="46">
        <f>SUM(AF23)</f>
        <v>0</v>
      </c>
      <c r="AG31" s="46"/>
    </row>
    <row r="32" spans="1:3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</sheetData>
  <mergeCells count="20">
    <mergeCell ref="AB2:AG4"/>
    <mergeCell ref="A7:AG7"/>
    <mergeCell ref="A8:AG8"/>
    <mergeCell ref="A9:AG9"/>
    <mergeCell ref="A10:AG10"/>
    <mergeCell ref="A12:A13"/>
    <mergeCell ref="B12:B13"/>
    <mergeCell ref="C12:C13"/>
    <mergeCell ref="D12:D13"/>
    <mergeCell ref="E12:E13"/>
    <mergeCell ref="F12:F13"/>
    <mergeCell ref="G12:I12"/>
    <mergeCell ref="J12:L12"/>
    <mergeCell ref="M12:O12"/>
    <mergeCell ref="P12:P13"/>
    <mergeCell ref="Q12:T12"/>
    <mergeCell ref="U12:X12"/>
    <mergeCell ref="Y12:AC12"/>
    <mergeCell ref="AD12:AF12"/>
    <mergeCell ref="AG12:AG13"/>
  </mergeCells>
  <pageMargins left="0.196527777777778" right="0.196527777777778" top="0.39374999999999999" bottom="0.39305555555555599" header="0.511811023622047" footer="0.196527777777778"/>
  <pageSetup paperSize="9" scale="44" firstPageNumber="75" fitToHeight="9" orientation="landscape" useFirstPageNumber="1" horizontalDpi="300" verticalDpi="300" r:id="rId1"/>
  <headerFooter>
    <oddFooter>&amp;R&amp;9&amp;P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6"/>
  <sheetViews>
    <sheetView view="pageBreakPreview" zoomScale="85" zoomScaleNormal="100" zoomScalePageLayoutView="85" workbookViewId="0">
      <selection sqref="A1:V11"/>
    </sheetView>
  </sheetViews>
  <sheetFormatPr defaultColWidth="8.6640625" defaultRowHeight="13.2"/>
  <cols>
    <col min="1" max="1" width="4.6640625" customWidth="1"/>
    <col min="2" max="2" width="9.6640625" customWidth="1"/>
    <col min="3" max="3" width="14.6640625" customWidth="1"/>
    <col min="4" max="4" width="9.6640625" customWidth="1"/>
    <col min="5" max="5" width="11.6640625" customWidth="1"/>
    <col min="6" max="19" width="10.6640625" customWidth="1"/>
    <col min="22" max="22" width="9.88671875" customWidth="1"/>
  </cols>
  <sheetData>
    <row r="1" spans="1:22" ht="13.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>
      <c r="A2" s="5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3"/>
      <c r="T2" s="73"/>
      <c r="U2" s="73"/>
      <c r="V2" s="73"/>
    </row>
    <row r="3" spans="1:22" ht="15.75" customHeight="1">
      <c r="A3" s="6"/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3"/>
      <c r="T3" s="73"/>
      <c r="U3" s="73"/>
      <c r="V3" s="73"/>
    </row>
    <row r="4" spans="1:22" ht="15.75" customHeight="1">
      <c r="A4" s="6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3"/>
      <c r="T4" s="73"/>
      <c r="U4" s="73"/>
      <c r="V4" s="73"/>
    </row>
    <row r="5" spans="1:22" ht="18.75" customHeight="1">
      <c r="A5" s="8" t="s">
        <v>1</v>
      </c>
      <c r="B5" s="5"/>
      <c r="C5" s="9" t="s">
        <v>58</v>
      </c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8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2.75" customHeight="1">
      <c r="A7" s="74" t="s">
        <v>2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spans="1:22" ht="12.75" customHeight="1">
      <c r="A8" s="74" t="s">
        <v>3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r="9" spans="1:22" ht="12.75" customHeight="1">
      <c r="A9" s="74" t="s">
        <v>59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spans="1:22" ht="12.75" customHeight="1">
      <c r="A10" s="74" t="s">
        <v>54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spans="1:22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33" customHeight="1">
      <c r="A12" s="72" t="s">
        <v>5</v>
      </c>
      <c r="B12" s="72" t="s">
        <v>6</v>
      </c>
      <c r="C12" s="72" t="s">
        <v>7</v>
      </c>
      <c r="D12" s="72" t="s">
        <v>9</v>
      </c>
      <c r="E12" s="72" t="s">
        <v>10</v>
      </c>
      <c r="F12" s="70" t="s">
        <v>12</v>
      </c>
      <c r="G12" s="70"/>
      <c r="H12" s="69" t="s">
        <v>13</v>
      </c>
      <c r="I12" s="69"/>
      <c r="J12" s="69" t="s">
        <v>15</v>
      </c>
      <c r="K12" s="69"/>
      <c r="L12" s="69"/>
      <c r="M12" s="69"/>
      <c r="N12" s="69" t="s">
        <v>16</v>
      </c>
      <c r="O12" s="69"/>
      <c r="P12" s="69"/>
      <c r="Q12" s="69"/>
      <c r="R12" s="70" t="s">
        <v>17</v>
      </c>
      <c r="S12" s="70"/>
      <c r="T12" s="70" t="s">
        <v>18</v>
      </c>
      <c r="U12" s="70"/>
      <c r="V12" s="70"/>
    </row>
    <row r="13" spans="1:22" ht="57" customHeight="1">
      <c r="A13" s="72"/>
      <c r="B13" s="72"/>
      <c r="C13" s="72"/>
      <c r="D13" s="72"/>
      <c r="E13" s="72"/>
      <c r="F13" s="3" t="s">
        <v>24</v>
      </c>
      <c r="G13" s="3" t="s">
        <v>25</v>
      </c>
      <c r="H13" s="3" t="s">
        <v>24</v>
      </c>
      <c r="I13" s="13" t="s">
        <v>25</v>
      </c>
      <c r="J13" s="13" t="s">
        <v>26</v>
      </c>
      <c r="K13" s="3" t="s">
        <v>27</v>
      </c>
      <c r="L13" s="13" t="s">
        <v>28</v>
      </c>
      <c r="M13" s="13" t="s">
        <v>25</v>
      </c>
      <c r="N13" s="13" t="s">
        <v>26</v>
      </c>
      <c r="O13" s="3" t="s">
        <v>27</v>
      </c>
      <c r="P13" s="13" t="s">
        <v>28</v>
      </c>
      <c r="Q13" s="13" t="s">
        <v>25</v>
      </c>
      <c r="R13" s="3" t="s">
        <v>24</v>
      </c>
      <c r="S13" s="13" t="s">
        <v>25</v>
      </c>
      <c r="T13" s="3" t="s">
        <v>32</v>
      </c>
      <c r="U13" s="13" t="s">
        <v>33</v>
      </c>
      <c r="V13" s="3" t="s">
        <v>34</v>
      </c>
    </row>
    <row r="14" spans="1:22" ht="13.8">
      <c r="A14" s="14"/>
      <c r="B14" s="14"/>
      <c r="C14" s="14"/>
      <c r="D14" s="14"/>
      <c r="E14" s="14"/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5"/>
      <c r="T14" s="14"/>
      <c r="U14" s="15"/>
      <c r="V14" s="16"/>
    </row>
    <row r="15" spans="1:22" ht="13.8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  <c r="V15" s="2">
        <v>22</v>
      </c>
    </row>
    <row r="16" spans="1:22" ht="9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5" customHeight="1">
      <c r="A17" s="36" t="s">
        <v>43</v>
      </c>
      <c r="B17" s="37"/>
      <c r="D17" s="29"/>
      <c r="E17" s="29"/>
      <c r="F17" s="35"/>
      <c r="G17" s="35"/>
      <c r="H17" s="35"/>
      <c r="I17" s="35"/>
      <c r="J17" s="31"/>
      <c r="K17" s="31"/>
      <c r="L17" s="35"/>
      <c r="M17" s="35"/>
      <c r="N17" s="31"/>
      <c r="O17" s="31"/>
      <c r="P17" s="31"/>
      <c r="Q17" s="31"/>
      <c r="R17" s="35"/>
      <c r="S17" s="35"/>
      <c r="T17" s="34"/>
      <c r="U17" s="34"/>
      <c r="V17" s="34"/>
    </row>
    <row r="18" spans="1:22" ht="6" customHeight="1">
      <c r="A18" s="4"/>
      <c r="B18" s="37"/>
      <c r="C18" s="4"/>
      <c r="D18" s="48"/>
      <c r="F18" s="49"/>
      <c r="G18" s="49"/>
      <c r="H18" s="50"/>
      <c r="I18" s="50"/>
      <c r="J18" s="50"/>
      <c r="K18" s="50"/>
      <c r="L18" s="49"/>
      <c r="M18" s="49"/>
      <c r="N18" s="50"/>
      <c r="O18" s="50"/>
      <c r="P18" s="50"/>
      <c r="Q18" s="50"/>
      <c r="R18" s="49"/>
      <c r="S18" s="49"/>
      <c r="T18" s="50"/>
      <c r="U18" s="50"/>
      <c r="V18" s="50"/>
    </row>
    <row r="19" spans="1:22" ht="13.5" customHeight="1">
      <c r="A19" s="36" t="s">
        <v>44</v>
      </c>
      <c r="B19" s="38"/>
      <c r="C19" s="4"/>
      <c r="F19" s="49"/>
      <c r="G19" s="49"/>
      <c r="H19" s="51"/>
      <c r="I19" s="51"/>
      <c r="J19" s="51"/>
      <c r="K19" s="51"/>
      <c r="L19" s="49"/>
      <c r="M19" s="49"/>
      <c r="N19" s="51"/>
      <c r="O19" s="51"/>
      <c r="P19" s="51"/>
      <c r="Q19" s="51"/>
      <c r="R19" s="49"/>
      <c r="S19" s="35"/>
      <c r="T19" s="51"/>
      <c r="U19" s="51"/>
      <c r="V19" s="51"/>
    </row>
    <row r="20" spans="1:22" ht="13.5" customHeight="1">
      <c r="A20" s="36" t="s">
        <v>45</v>
      </c>
      <c r="B20" s="38"/>
      <c r="C20" s="4"/>
      <c r="F20" s="49"/>
      <c r="G20" s="49"/>
      <c r="H20" s="51"/>
      <c r="I20" s="51"/>
      <c r="J20" s="51"/>
      <c r="K20" s="51"/>
      <c r="L20" s="35"/>
      <c r="M20" s="35"/>
      <c r="N20" s="33"/>
      <c r="O20" s="33"/>
      <c r="P20" s="33"/>
      <c r="Q20" s="33"/>
      <c r="R20" s="35"/>
      <c r="S20" s="35"/>
      <c r="T20" s="33"/>
      <c r="U20" s="33"/>
      <c r="V20" s="33"/>
    </row>
    <row r="21" spans="1:22" ht="9.75" customHeight="1">
      <c r="A21" s="36"/>
      <c r="B21" s="37"/>
      <c r="F21" s="49"/>
      <c r="G21" s="49"/>
      <c r="H21" s="51"/>
      <c r="I21" s="51"/>
      <c r="J21" s="51"/>
      <c r="K21" s="51"/>
      <c r="L21" s="49"/>
      <c r="M21" s="49"/>
      <c r="N21" s="51"/>
      <c r="O21" s="51"/>
      <c r="P21" s="51"/>
      <c r="Q21" s="51"/>
      <c r="R21" s="49"/>
      <c r="S21" s="49"/>
      <c r="T21" s="51"/>
      <c r="U21" s="51"/>
      <c r="V21" s="51"/>
    </row>
    <row r="22" spans="1:22" ht="15" customHeight="1">
      <c r="A22" s="19" t="s">
        <v>46</v>
      </c>
      <c r="B22" s="37"/>
      <c r="C22" s="41"/>
      <c r="D22" s="52"/>
      <c r="E22" s="52"/>
      <c r="F22" s="44">
        <v>0</v>
      </c>
      <c r="G22" s="44">
        <v>0</v>
      </c>
      <c r="H22" s="52">
        <v>0</v>
      </c>
      <c r="I22" s="52">
        <v>0</v>
      </c>
      <c r="J22" s="52" t="s">
        <v>47</v>
      </c>
      <c r="K22" s="52" t="s">
        <v>47</v>
      </c>
      <c r="L22" s="44">
        <v>0</v>
      </c>
      <c r="M22" s="44">
        <v>0</v>
      </c>
      <c r="N22" s="52" t="s">
        <v>47</v>
      </c>
      <c r="O22" s="52" t="s">
        <v>47</v>
      </c>
      <c r="P22" s="52" t="s">
        <v>47</v>
      </c>
      <c r="Q22" s="52" t="s">
        <v>47</v>
      </c>
      <c r="R22" s="44">
        <v>0</v>
      </c>
      <c r="S22" s="44">
        <v>0</v>
      </c>
      <c r="T22" s="52">
        <v>0</v>
      </c>
      <c r="U22" s="52">
        <v>0</v>
      </c>
      <c r="V22" s="52">
        <v>0</v>
      </c>
    </row>
    <row r="23" spans="1:22">
      <c r="A23" s="41"/>
      <c r="B23" s="41"/>
      <c r="C23" s="41"/>
      <c r="D23" s="41"/>
      <c r="E23" s="41"/>
      <c r="F23" s="53"/>
      <c r="G23" s="53"/>
      <c r="H23" s="53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 spans="1:22">
      <c r="A24" s="41"/>
      <c r="B24" s="41"/>
      <c r="C24" s="41"/>
      <c r="D24" s="41"/>
      <c r="E24" s="41"/>
      <c r="F24" s="41"/>
      <c r="G24" s="41"/>
      <c r="H24" s="41"/>
    </row>
    <row r="25" spans="1:22">
      <c r="A25" s="41"/>
      <c r="B25" s="41"/>
      <c r="C25" s="41"/>
      <c r="D25" s="41"/>
      <c r="E25" s="41"/>
      <c r="F25" s="41"/>
      <c r="G25" s="41"/>
      <c r="H25" s="41"/>
    </row>
    <row r="26" spans="1:22">
      <c r="A26" s="41"/>
      <c r="B26" s="41"/>
      <c r="C26" s="41"/>
      <c r="D26" s="41"/>
      <c r="E26" s="41"/>
      <c r="F26" s="41"/>
      <c r="G26" s="41"/>
      <c r="H26" s="41"/>
    </row>
  </sheetData>
  <mergeCells count="16">
    <mergeCell ref="S2:V4"/>
    <mergeCell ref="A7:V7"/>
    <mergeCell ref="A8:V8"/>
    <mergeCell ref="A9:V9"/>
    <mergeCell ref="A10:V10"/>
    <mergeCell ref="A12:A13"/>
    <mergeCell ref="B12:B13"/>
    <mergeCell ref="C12:C13"/>
    <mergeCell ref="D12:D13"/>
    <mergeCell ref="E12:E13"/>
    <mergeCell ref="T12:V12"/>
    <mergeCell ref="F12:G12"/>
    <mergeCell ref="H12:I12"/>
    <mergeCell ref="J12:M12"/>
    <mergeCell ref="N12:Q12"/>
    <mergeCell ref="R12:S12"/>
  </mergeCells>
  <pageMargins left="0.196527777777778" right="0.196527777777778" top="0.39374999999999999" bottom="0.39305555555555599" header="0.511811023622047" footer="0.196527777777778"/>
  <pageSetup paperSize="9" scale="64" fitToHeight="9" orientation="landscape" horizontalDpi="300" verticalDpi="300" r:id="rId1"/>
  <headerFooter>
    <oddFooter>&amp;R&amp;9&amp;P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52"/>
  <sheetViews>
    <sheetView tabSelected="1" view="pageBreakPreview" zoomScale="85" zoomScaleNormal="100" zoomScalePageLayoutView="85" workbookViewId="0">
      <selection activeCell="D27" sqref="D27"/>
    </sheetView>
  </sheetViews>
  <sheetFormatPr defaultColWidth="8.6640625" defaultRowHeight="13.2"/>
  <cols>
    <col min="1" max="1" width="6.6640625" customWidth="1"/>
    <col min="2" max="2" width="12.109375" customWidth="1"/>
    <col min="3" max="3" width="17.5546875" customWidth="1"/>
    <col min="4" max="4" width="9.6640625" customWidth="1"/>
    <col min="5" max="5" width="11.6640625" customWidth="1"/>
    <col min="6" max="6" width="15.21875" customWidth="1"/>
    <col min="7" max="7" width="11.109375" bestFit="1" customWidth="1"/>
    <col min="8" max="19" width="10.6640625" customWidth="1"/>
    <col min="20" max="20" width="9.109375" customWidth="1"/>
    <col min="21" max="22" width="8.33203125" customWidth="1"/>
    <col min="23" max="23" width="9.109375" customWidth="1"/>
    <col min="24" max="24" width="12" customWidth="1"/>
    <col min="25" max="25" width="6.33203125" customWidth="1"/>
    <col min="26" max="26" width="13.5546875" customWidth="1"/>
    <col min="27" max="257" width="9.109375" customWidth="1"/>
  </cols>
  <sheetData>
    <row r="1" spans="1:22" ht="13.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>
      <c r="A2" s="5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3"/>
      <c r="T2" s="73"/>
      <c r="U2" s="73"/>
      <c r="V2" s="73"/>
    </row>
    <row r="3" spans="1:22" ht="15.75" customHeight="1">
      <c r="A3" s="6"/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3"/>
      <c r="T3" s="73"/>
      <c r="U3" s="73"/>
      <c r="V3" s="73"/>
    </row>
    <row r="4" spans="1:22" ht="15.75" customHeight="1">
      <c r="A4" s="6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3"/>
      <c r="T4" s="73"/>
      <c r="U4" s="73"/>
      <c r="V4" s="73"/>
    </row>
    <row r="5" spans="1:22" ht="18.75" customHeight="1">
      <c r="A5" s="8" t="s">
        <v>1</v>
      </c>
      <c r="B5" s="5"/>
      <c r="C5" s="9" t="s">
        <v>58</v>
      </c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8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2.75" customHeight="1">
      <c r="A7" s="74" t="s">
        <v>2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spans="1:22" ht="12.75" customHeight="1">
      <c r="A8" s="74" t="s">
        <v>3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r="9" spans="1:22" ht="12.75" customHeight="1">
      <c r="A9" s="74" t="s">
        <v>59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spans="1:22" ht="12.75" customHeight="1">
      <c r="A10" s="74" t="s">
        <v>54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spans="1:22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33" customHeight="1">
      <c r="A12" s="72" t="s">
        <v>5</v>
      </c>
      <c r="B12" s="72" t="s">
        <v>6</v>
      </c>
      <c r="C12" s="72" t="s">
        <v>7</v>
      </c>
      <c r="D12" s="72" t="s">
        <v>9</v>
      </c>
      <c r="E12" s="72" t="s">
        <v>10</v>
      </c>
      <c r="F12" s="70" t="s">
        <v>12</v>
      </c>
      <c r="G12" s="70"/>
      <c r="H12" s="69" t="s">
        <v>13</v>
      </c>
      <c r="I12" s="69"/>
      <c r="J12" s="69" t="s">
        <v>15</v>
      </c>
      <c r="K12" s="69"/>
      <c r="L12" s="69"/>
      <c r="M12" s="69"/>
      <c r="N12" s="69" t="s">
        <v>16</v>
      </c>
      <c r="O12" s="69"/>
      <c r="P12" s="69"/>
      <c r="Q12" s="69"/>
      <c r="R12" s="70" t="s">
        <v>17</v>
      </c>
      <c r="S12" s="70"/>
      <c r="T12" s="70" t="s">
        <v>18</v>
      </c>
      <c r="U12" s="70"/>
      <c r="V12" s="70"/>
    </row>
    <row r="13" spans="1:22" ht="57" customHeight="1">
      <c r="A13" s="72"/>
      <c r="B13" s="72"/>
      <c r="C13" s="72"/>
      <c r="D13" s="72"/>
      <c r="E13" s="72"/>
      <c r="F13" s="3" t="s">
        <v>24</v>
      </c>
      <c r="G13" s="3" t="s">
        <v>25</v>
      </c>
      <c r="H13" s="3" t="s">
        <v>24</v>
      </c>
      <c r="I13" s="13" t="s">
        <v>25</v>
      </c>
      <c r="J13" s="13" t="s">
        <v>26</v>
      </c>
      <c r="K13" s="3" t="s">
        <v>27</v>
      </c>
      <c r="L13" s="13" t="s">
        <v>28</v>
      </c>
      <c r="M13" s="13" t="s">
        <v>25</v>
      </c>
      <c r="N13" s="13" t="s">
        <v>26</v>
      </c>
      <c r="O13" s="3" t="s">
        <v>27</v>
      </c>
      <c r="P13" s="13" t="s">
        <v>28</v>
      </c>
      <c r="Q13" s="13" t="s">
        <v>25</v>
      </c>
      <c r="R13" s="3" t="s">
        <v>24</v>
      </c>
      <c r="S13" s="13" t="s">
        <v>25</v>
      </c>
      <c r="T13" s="3" t="s">
        <v>32</v>
      </c>
      <c r="U13" s="13" t="s">
        <v>33</v>
      </c>
      <c r="V13" s="3" t="s">
        <v>34</v>
      </c>
    </row>
    <row r="14" spans="1:22" ht="13.8">
      <c r="A14" s="14"/>
      <c r="B14" s="14"/>
      <c r="C14" s="14"/>
      <c r="D14" s="14"/>
      <c r="E14" s="14"/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5"/>
      <c r="T14" s="14"/>
      <c r="U14" s="15"/>
      <c r="V14" s="16"/>
    </row>
    <row r="15" spans="1:22" ht="13.8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</v>
      </c>
      <c r="U15" s="2">
        <v>21</v>
      </c>
      <c r="V15" s="2">
        <v>22</v>
      </c>
    </row>
    <row r="16" spans="1:22" s="51" customFormat="1" ht="13.8">
      <c r="A16" s="1"/>
      <c r="B16" s="1"/>
      <c r="C16" s="1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22" s="51" customFormat="1" ht="13.8">
      <c r="A17" s="51">
        <v>1</v>
      </c>
      <c r="B17" s="55">
        <v>247</v>
      </c>
      <c r="C17" s="56" t="s">
        <v>55</v>
      </c>
      <c r="D17" s="55">
        <v>4</v>
      </c>
      <c r="E17" s="55" t="s">
        <v>49</v>
      </c>
      <c r="F17" s="19">
        <v>14731.6937</v>
      </c>
      <c r="G17" s="19">
        <f>(F17)*0.95</f>
        <v>13995.109015</v>
      </c>
      <c r="H17" s="19">
        <v>4647.2964499999998</v>
      </c>
      <c r="I17" s="19">
        <f>(H17)*0.95</f>
        <v>4414.9316274999992</v>
      </c>
      <c r="J17" s="55" t="s">
        <v>47</v>
      </c>
      <c r="K17" s="55" t="s">
        <v>47</v>
      </c>
      <c r="L17" s="19">
        <v>7586.9431999999997</v>
      </c>
      <c r="M17" s="19">
        <f>(L17)*0.95</f>
        <v>7207.5960399999994</v>
      </c>
      <c r="N17" s="55" t="s">
        <v>47</v>
      </c>
      <c r="O17" s="55" t="s">
        <v>47</v>
      </c>
      <c r="P17" s="55" t="s">
        <v>47</v>
      </c>
      <c r="Q17" s="55" t="s">
        <v>47</v>
      </c>
      <c r="R17" s="19">
        <v>184.39725000000001</v>
      </c>
      <c r="S17" s="19">
        <f>(R17)*0.95</f>
        <v>175.17738750000001</v>
      </c>
      <c r="T17" s="55">
        <v>2552</v>
      </c>
      <c r="U17" s="55">
        <v>614</v>
      </c>
      <c r="V17" s="55">
        <v>3166</v>
      </c>
    </row>
    <row r="18" spans="1:22" s="51" customFormat="1" ht="13.8">
      <c r="A18" s="1"/>
      <c r="B18" s="1"/>
      <c r="C18" s="1"/>
      <c r="D18" s="54"/>
      <c r="E18" s="54"/>
      <c r="F18" s="19"/>
      <c r="G18" s="19"/>
      <c r="H18" s="19"/>
      <c r="I18" s="19"/>
      <c r="J18" s="54"/>
      <c r="K18" s="54"/>
      <c r="L18" s="19"/>
      <c r="M18" s="19"/>
      <c r="N18" s="54"/>
      <c r="O18" s="54"/>
      <c r="P18" s="54"/>
      <c r="Q18" s="54"/>
      <c r="R18" s="19"/>
      <c r="S18" s="19"/>
      <c r="T18" s="54"/>
      <c r="U18" s="54"/>
      <c r="V18" s="54"/>
    </row>
    <row r="19" spans="1:22" s="51" customFormat="1" ht="13.8">
      <c r="A19" s="51">
        <v>2</v>
      </c>
      <c r="B19" s="55">
        <v>248</v>
      </c>
      <c r="C19" s="56">
        <v>44870</v>
      </c>
      <c r="D19" s="55">
        <v>3</v>
      </c>
      <c r="E19" s="55" t="s">
        <v>49</v>
      </c>
      <c r="F19" s="19">
        <v>7163.6668676999989</v>
      </c>
      <c r="G19" s="19">
        <f>(F19)*0.95</f>
        <v>6805.4835243149982</v>
      </c>
      <c r="H19" s="19">
        <v>3725.4354499999999</v>
      </c>
      <c r="I19" s="19">
        <f>(H19)*0.95</f>
        <v>3539.1636774999997</v>
      </c>
      <c r="J19" s="55" t="s">
        <v>47</v>
      </c>
      <c r="K19" s="55" t="s">
        <v>47</v>
      </c>
      <c r="L19" s="19">
        <v>45.753999999999998</v>
      </c>
      <c r="M19" s="19">
        <f>(L19)*0.95</f>
        <v>43.466299999999997</v>
      </c>
      <c r="N19" s="55" t="s">
        <v>47</v>
      </c>
      <c r="O19" s="55" t="s">
        <v>47</v>
      </c>
      <c r="P19" s="55" t="s">
        <v>47</v>
      </c>
      <c r="Q19" s="55" t="s">
        <v>47</v>
      </c>
      <c r="R19" s="19">
        <v>3438.2314499999998</v>
      </c>
      <c r="S19" s="19">
        <f>(R19)*0.95</f>
        <v>3266.3198774999996</v>
      </c>
      <c r="T19" s="55">
        <v>6647</v>
      </c>
      <c r="U19" s="55">
        <v>2711</v>
      </c>
      <c r="V19" s="55">
        <v>9358</v>
      </c>
    </row>
    <row r="20" spans="1:22" s="51" customFormat="1" ht="13.8">
      <c r="B20" s="55">
        <v>248</v>
      </c>
      <c r="C20" s="56">
        <v>44870</v>
      </c>
      <c r="D20" s="55">
        <v>4</v>
      </c>
      <c r="E20" s="55" t="s">
        <v>49</v>
      </c>
      <c r="F20" s="19">
        <v>9829.5969158999997</v>
      </c>
      <c r="G20" s="19">
        <f>(F2)*0.95</f>
        <v>0</v>
      </c>
      <c r="H20" s="19">
        <v>4881.2449999999999</v>
      </c>
      <c r="I20" s="19">
        <f>(H2)*0.95</f>
        <v>0</v>
      </c>
      <c r="J20" s="55"/>
      <c r="K20" s="55"/>
      <c r="L20" s="19">
        <v>4689.5667000000003</v>
      </c>
      <c r="M20" s="19">
        <f>(L2)*0.95</f>
        <v>0</v>
      </c>
      <c r="N20" s="55"/>
      <c r="O20" s="55"/>
      <c r="P20" s="55"/>
      <c r="Q20" s="55"/>
      <c r="R20" s="19">
        <v>4948.3922999999995</v>
      </c>
      <c r="S20" s="19">
        <f>(R2)*0.95</f>
        <v>0</v>
      </c>
      <c r="T20" s="55"/>
      <c r="U20" s="58"/>
      <c r="V20" s="58"/>
    </row>
    <row r="21" spans="1:22" s="51" customFormat="1" ht="13.8">
      <c r="B21" s="55">
        <v>248</v>
      </c>
      <c r="C21" s="56">
        <v>44870</v>
      </c>
      <c r="D21" s="55">
        <v>5</v>
      </c>
      <c r="E21" s="55" t="s">
        <v>49</v>
      </c>
      <c r="F21" s="19">
        <v>21673.7228545</v>
      </c>
      <c r="G21" s="19">
        <f>(F21)*0.95</f>
        <v>20590.036711774999</v>
      </c>
      <c r="H21" s="19">
        <v>1764.4255000000001</v>
      </c>
      <c r="I21" s="19">
        <f>(H21)*0.95</f>
        <v>1676.204225</v>
      </c>
      <c r="J21" s="55"/>
      <c r="K21" s="55"/>
      <c r="L21" s="19">
        <v>1529.4770000000001</v>
      </c>
      <c r="M21" s="19">
        <f>(L21)*0.95</f>
        <v>1453.00315</v>
      </c>
      <c r="N21" s="55"/>
      <c r="O21" s="55"/>
      <c r="P21" s="55"/>
      <c r="Q21" s="55"/>
      <c r="R21" s="19">
        <v>199.322</v>
      </c>
      <c r="S21" s="19">
        <f>(R21)*0.95</f>
        <v>189.35589999999999</v>
      </c>
      <c r="T21" s="55"/>
      <c r="U21" s="58"/>
      <c r="V21" s="58"/>
    </row>
    <row r="22" spans="1:22" s="51" customFormat="1" ht="13.8">
      <c r="F22" s="19"/>
      <c r="G22" s="19"/>
      <c r="H22" s="19"/>
      <c r="I22" s="19"/>
      <c r="L22" s="19"/>
      <c r="M22" s="19"/>
      <c r="R22" s="19"/>
      <c r="S22" s="19"/>
    </row>
    <row r="23" spans="1:22" s="51" customFormat="1" ht="13.8">
      <c r="A23" s="58">
        <v>3</v>
      </c>
      <c r="B23" s="55">
        <v>249</v>
      </c>
      <c r="C23" s="56">
        <v>44886</v>
      </c>
      <c r="D23" s="55">
        <v>3</v>
      </c>
      <c r="E23" s="55" t="s">
        <v>49</v>
      </c>
      <c r="F23" s="19">
        <v>4.7154999999999996</v>
      </c>
      <c r="G23" s="19">
        <v>4.7154999999999996</v>
      </c>
      <c r="H23" s="19">
        <v>0.55764999999999998</v>
      </c>
      <c r="I23" s="19">
        <v>0.55764999999999998</v>
      </c>
      <c r="J23" s="55" t="s">
        <v>47</v>
      </c>
      <c r="K23" s="55" t="s">
        <v>47</v>
      </c>
      <c r="L23" s="19">
        <v>1.621</v>
      </c>
      <c r="M23" s="19">
        <v>1.621</v>
      </c>
      <c r="N23" s="55" t="s">
        <v>47</v>
      </c>
      <c r="O23" s="55" t="s">
        <v>47</v>
      </c>
      <c r="P23" s="55" t="s">
        <v>47</v>
      </c>
      <c r="Q23" s="55" t="s">
        <v>47</v>
      </c>
      <c r="R23" s="19">
        <v>4.1438999999999995</v>
      </c>
      <c r="S23" s="19">
        <v>4.1438999999999995</v>
      </c>
      <c r="T23" s="55">
        <v>3</v>
      </c>
      <c r="U23" s="58">
        <v>766</v>
      </c>
      <c r="V23" s="58">
        <v>769</v>
      </c>
    </row>
    <row r="24" spans="1:22" s="51" customFormat="1" ht="13.8">
      <c r="A24" s="59"/>
      <c r="B24" s="55">
        <v>249</v>
      </c>
      <c r="C24" s="56">
        <v>44886</v>
      </c>
      <c r="D24" s="55">
        <v>4</v>
      </c>
      <c r="E24" s="55" t="s">
        <v>49</v>
      </c>
      <c r="F24" s="19">
        <v>14.1465</v>
      </c>
      <c r="G24" s="19">
        <v>14.1465</v>
      </c>
      <c r="H24" s="19">
        <v>1.6738999999999999</v>
      </c>
      <c r="I24" s="19">
        <v>1.6738999999999999</v>
      </c>
      <c r="J24" s="55"/>
      <c r="K24" s="55"/>
      <c r="L24" s="19">
        <v>3.1853500000000001</v>
      </c>
      <c r="M24" s="19">
        <v>3.1853500000000001</v>
      </c>
      <c r="N24" s="55"/>
      <c r="O24" s="55"/>
      <c r="P24" s="55"/>
      <c r="Q24" s="55"/>
      <c r="R24" s="19">
        <v>12.4375</v>
      </c>
      <c r="S24" s="19">
        <v>12.4375</v>
      </c>
      <c r="T24" s="55"/>
      <c r="U24" s="58"/>
      <c r="V24" s="58"/>
    </row>
    <row r="25" spans="1:22" s="51" customFormat="1" ht="13.8">
      <c r="F25" s="19"/>
      <c r="G25" s="19"/>
      <c r="H25" s="19"/>
      <c r="I25" s="19"/>
      <c r="L25" s="19"/>
      <c r="M25" s="19"/>
      <c r="R25" s="19"/>
      <c r="S25" s="19"/>
    </row>
    <row r="26" spans="1:22" s="51" customFormat="1" ht="13.8">
      <c r="A26" s="51">
        <v>4</v>
      </c>
      <c r="B26" s="55">
        <v>25</v>
      </c>
      <c r="C26" s="60" t="s">
        <v>56</v>
      </c>
      <c r="D26" s="54">
        <v>3</v>
      </c>
      <c r="E26" s="54" t="s">
        <v>49</v>
      </c>
      <c r="F26" s="19">
        <v>122.15764999999999</v>
      </c>
      <c r="G26" s="19">
        <v>122.15764999999999</v>
      </c>
      <c r="H26" s="19">
        <v>56.111749999999994</v>
      </c>
      <c r="I26" s="19">
        <v>56.111749999999994</v>
      </c>
      <c r="J26" s="54" t="s">
        <v>47</v>
      </c>
      <c r="K26" s="54" t="s">
        <v>47</v>
      </c>
      <c r="L26" s="19">
        <v>52.215799999999994</v>
      </c>
      <c r="M26" s="19">
        <v>52.215799999999994</v>
      </c>
      <c r="N26" s="54" t="s">
        <v>47</v>
      </c>
      <c r="O26" s="54" t="s">
        <v>47</v>
      </c>
      <c r="P26" s="54" t="s">
        <v>47</v>
      </c>
      <c r="Q26" s="54" t="s">
        <v>47</v>
      </c>
      <c r="R26" s="19">
        <v>66.459000000000003</v>
      </c>
      <c r="S26" s="19">
        <v>66.459000000000003</v>
      </c>
      <c r="T26" s="54">
        <v>167</v>
      </c>
      <c r="U26" s="54">
        <v>383</v>
      </c>
      <c r="V26" s="54">
        <v>55</v>
      </c>
    </row>
    <row r="27" spans="1:22" s="51" customFormat="1" ht="13.8">
      <c r="A27" s="1"/>
      <c r="B27" s="54">
        <v>25</v>
      </c>
      <c r="C27" s="60" t="s">
        <v>56</v>
      </c>
      <c r="D27" s="54">
        <v>4</v>
      </c>
      <c r="E27" s="54" t="s">
        <v>49</v>
      </c>
      <c r="F27" s="19">
        <v>1676.2559999999999</v>
      </c>
      <c r="G27" s="19">
        <f>(F27)*0.95</f>
        <v>1592.4431999999997</v>
      </c>
      <c r="H27" s="19">
        <v>1291.1782499999999</v>
      </c>
      <c r="I27" s="19">
        <f>(H27)*0.95</f>
        <v>1226.6193374999998</v>
      </c>
      <c r="J27" s="54"/>
      <c r="K27" s="54"/>
      <c r="L27" s="19">
        <v>535.77814999999998</v>
      </c>
      <c r="M27" s="19">
        <f>(L27)*0.95</f>
        <v>508.98924249999993</v>
      </c>
      <c r="N27" s="54"/>
      <c r="O27" s="54"/>
      <c r="P27" s="54"/>
      <c r="Q27" s="54"/>
      <c r="R27" s="19">
        <v>385.77749999999997</v>
      </c>
      <c r="S27" s="19">
        <f>(R27)*0.95</f>
        <v>366.48862499999996</v>
      </c>
      <c r="T27" s="54">
        <v>1982</v>
      </c>
      <c r="U27" s="54">
        <v>171</v>
      </c>
      <c r="V27" s="54">
        <v>3478</v>
      </c>
    </row>
    <row r="28" spans="1:22" s="51" customFormat="1" ht="13.8">
      <c r="A28" s="58"/>
      <c r="B28" s="55"/>
      <c r="C28" s="56"/>
      <c r="D28" s="55"/>
      <c r="E28" s="55"/>
      <c r="F28" s="19"/>
      <c r="G28" s="19"/>
      <c r="H28" s="19"/>
      <c r="I28" s="19"/>
      <c r="J28" s="55"/>
      <c r="K28" s="55"/>
      <c r="L28" s="19"/>
      <c r="M28" s="19"/>
      <c r="N28" s="55"/>
      <c r="O28" s="55"/>
      <c r="P28" s="55"/>
      <c r="Q28" s="55"/>
      <c r="R28" s="19"/>
      <c r="S28" s="19"/>
      <c r="T28" s="55"/>
      <c r="U28" s="55"/>
      <c r="V28" s="55"/>
    </row>
    <row r="29" spans="1:22" s="51" customFormat="1" ht="14.25" customHeight="1">
      <c r="A29" s="75" t="s">
        <v>52</v>
      </c>
      <c r="B29" s="75"/>
      <c r="C29" s="75"/>
      <c r="D29" s="75"/>
      <c r="E29" s="75"/>
      <c r="F29" s="19"/>
      <c r="G29" s="19"/>
      <c r="H29" s="19"/>
      <c r="I29" s="19"/>
      <c r="J29" s="58"/>
      <c r="K29" s="58"/>
      <c r="L29" s="19"/>
      <c r="M29" s="19"/>
      <c r="N29" s="58"/>
      <c r="O29" s="58"/>
      <c r="P29" s="58"/>
      <c r="Q29" s="58"/>
      <c r="R29" s="19"/>
      <c r="S29" s="19"/>
      <c r="T29" s="58"/>
      <c r="U29" s="58"/>
      <c r="V29" s="58"/>
    </row>
    <row r="30" spans="1:22" s="51" customFormat="1" ht="7.5" customHeight="1">
      <c r="A30" s="58"/>
      <c r="B30" s="55"/>
      <c r="C30" s="56"/>
      <c r="D30" s="55"/>
      <c r="E30" s="55"/>
      <c r="F30" s="19"/>
      <c r="G30" s="19"/>
      <c r="H30" s="19"/>
      <c r="I30" s="19"/>
      <c r="J30" s="55"/>
      <c r="K30" s="55"/>
      <c r="L30" s="19"/>
      <c r="M30" s="19"/>
      <c r="N30" s="55"/>
      <c r="O30" s="55"/>
      <c r="P30" s="55"/>
      <c r="Q30" s="55"/>
      <c r="R30" s="19"/>
      <c r="S30" s="19"/>
      <c r="T30" s="55"/>
      <c r="U30" s="58"/>
      <c r="V30" s="58"/>
    </row>
    <row r="31" spans="1:22" ht="13.8">
      <c r="A31" s="27">
        <v>5</v>
      </c>
      <c r="B31" s="27">
        <v>156</v>
      </c>
      <c r="C31" s="28"/>
      <c r="D31" s="27" t="s">
        <v>53</v>
      </c>
      <c r="E31" s="27" t="s">
        <v>49</v>
      </c>
      <c r="F31" s="19">
        <v>19.95</v>
      </c>
      <c r="G31" s="19">
        <v>19.95</v>
      </c>
      <c r="H31" s="19">
        <v>19.95</v>
      </c>
      <c r="I31" s="19">
        <v>19.95</v>
      </c>
      <c r="J31" s="27" t="s">
        <v>47</v>
      </c>
      <c r="K31" s="61">
        <v>1</v>
      </c>
      <c r="L31" s="19" t="s">
        <v>47</v>
      </c>
      <c r="M31" s="19">
        <v>9.5</v>
      </c>
      <c r="N31" s="27" t="s">
        <v>47</v>
      </c>
      <c r="O31" s="61">
        <v>127</v>
      </c>
      <c r="P31" s="27" t="s">
        <v>47</v>
      </c>
      <c r="Q31" s="61">
        <v>127</v>
      </c>
      <c r="R31" s="19"/>
      <c r="S31" s="19"/>
      <c r="T31" s="18">
        <v>88</v>
      </c>
      <c r="U31" s="18">
        <v>226</v>
      </c>
      <c r="V31" s="18">
        <v>314</v>
      </c>
    </row>
    <row r="32" spans="1:22" s="51" customFormat="1" ht="13.8">
      <c r="A32" s="62"/>
      <c r="B32" s="63"/>
      <c r="C32" s="63"/>
      <c r="D32" s="54"/>
      <c r="E32" s="54"/>
      <c r="F32" s="19"/>
      <c r="G32" s="19"/>
      <c r="H32" s="19"/>
      <c r="I32" s="19"/>
      <c r="J32" s="54"/>
      <c r="K32" s="54"/>
      <c r="L32" s="19"/>
      <c r="M32" s="19"/>
      <c r="N32" s="54"/>
      <c r="O32" s="54"/>
      <c r="P32" s="54"/>
      <c r="Q32" s="54"/>
      <c r="R32" s="19"/>
      <c r="S32" s="19"/>
      <c r="T32" s="54"/>
      <c r="U32" s="54"/>
      <c r="V32" s="54"/>
    </row>
    <row r="33" spans="1:25" ht="13.8">
      <c r="A33" s="27">
        <v>6</v>
      </c>
      <c r="B33" s="27">
        <v>564</v>
      </c>
      <c r="C33" s="28" t="s">
        <v>57</v>
      </c>
      <c r="D33" s="27" t="s">
        <v>48</v>
      </c>
      <c r="E33" s="27" t="s">
        <v>49</v>
      </c>
      <c r="F33" s="19">
        <v>1114.7898499999999</v>
      </c>
      <c r="G33" s="19">
        <v>1114.7898499999999</v>
      </c>
      <c r="H33" s="19">
        <v>855.32249999999999</v>
      </c>
      <c r="I33" s="19">
        <v>855.32249999999999</v>
      </c>
      <c r="J33" s="61" t="s">
        <v>47</v>
      </c>
      <c r="K33" s="61" t="s">
        <v>47</v>
      </c>
      <c r="L33" s="19">
        <v>116.773</v>
      </c>
      <c r="M33" s="19">
        <v>116.773</v>
      </c>
      <c r="N33" s="61" t="s">
        <v>47</v>
      </c>
      <c r="O33" s="61" t="s">
        <v>47</v>
      </c>
      <c r="P33" s="61" t="s">
        <v>47</v>
      </c>
      <c r="Q33" s="61" t="s">
        <v>47</v>
      </c>
      <c r="R33" s="19">
        <v>259.29964999999999</v>
      </c>
      <c r="S33" s="19">
        <v>259.29964999999999</v>
      </c>
      <c r="T33" s="18">
        <v>1176</v>
      </c>
      <c r="U33" s="18">
        <v>2496</v>
      </c>
      <c r="V33" s="18">
        <v>3672</v>
      </c>
    </row>
    <row r="34" spans="1:25" s="51" customFormat="1" ht="13.8">
      <c r="A34" s="58"/>
      <c r="B34" s="55"/>
      <c r="C34" s="56"/>
      <c r="D34" s="55"/>
      <c r="E34" s="55"/>
      <c r="F34" s="19"/>
      <c r="G34" s="19"/>
      <c r="H34" s="19"/>
      <c r="I34" s="19"/>
      <c r="J34" s="55"/>
      <c r="K34" s="55"/>
      <c r="L34" s="19"/>
      <c r="M34" s="19"/>
      <c r="N34" s="55"/>
      <c r="O34" s="55"/>
      <c r="P34" s="55"/>
      <c r="Q34" s="55"/>
      <c r="R34" s="19"/>
      <c r="S34" s="19"/>
      <c r="T34" s="55"/>
      <c r="U34" s="58"/>
      <c r="V34" s="58"/>
    </row>
    <row r="35" spans="1:25" ht="13.8">
      <c r="A35" s="59" t="s">
        <v>43</v>
      </c>
      <c r="B35" s="64"/>
      <c r="C35" s="64"/>
      <c r="D35" s="55" t="s">
        <v>50</v>
      </c>
      <c r="E35" s="55" t="s">
        <v>49</v>
      </c>
      <c r="F35" s="19">
        <f>(F26+F23+F19)*0.95</f>
        <v>6926.013016814999</v>
      </c>
      <c r="G35" s="19">
        <f>(F35)*0.95</f>
        <v>6579.7123659742483</v>
      </c>
      <c r="H35" s="19">
        <f>(H26+H23+H19)*0.95</f>
        <v>3592.9996074999995</v>
      </c>
      <c r="I35" s="19">
        <f>(H35)*0.95</f>
        <v>3413.3496271249992</v>
      </c>
      <c r="J35" s="55" t="s">
        <v>47</v>
      </c>
      <c r="K35" s="55" t="s">
        <v>47</v>
      </c>
      <c r="L35" s="19">
        <f>(L26+L23+L19)*0.95</f>
        <v>94.611260000000001</v>
      </c>
      <c r="M35" s="19">
        <f>(M26+M23+M19)*0.95</f>
        <v>92.437944999999999</v>
      </c>
      <c r="N35" s="55" t="s">
        <v>47</v>
      </c>
      <c r="O35" s="55" t="s">
        <v>47</v>
      </c>
      <c r="P35" s="55" t="s">
        <v>47</v>
      </c>
      <c r="Q35" s="55" t="s">
        <v>47</v>
      </c>
      <c r="R35" s="19">
        <f>(R26+R23+R19)*0.95</f>
        <v>3333.3926324999993</v>
      </c>
      <c r="S35" s="19">
        <f>(S26+S23+S19)*0.95</f>
        <v>3170.0766386249993</v>
      </c>
      <c r="T35" s="18">
        <f>T26+T23+T19</f>
        <v>6817</v>
      </c>
      <c r="U35" s="18">
        <f>U26+U23+U19</f>
        <v>3860</v>
      </c>
      <c r="V35" s="18">
        <f>V26+V23+V19</f>
        <v>10182</v>
      </c>
      <c r="W35" s="65"/>
      <c r="X35" s="65"/>
      <c r="Y35" s="65"/>
    </row>
    <row r="36" spans="1:25" ht="13.8">
      <c r="A36" s="19"/>
      <c r="B36" s="19"/>
      <c r="C36" s="19"/>
      <c r="D36" s="27" t="s">
        <v>53</v>
      </c>
      <c r="E36" s="27" t="s">
        <v>49</v>
      </c>
      <c r="F36" s="19">
        <f>(F31)*0.95</f>
        <v>18.952499999999997</v>
      </c>
      <c r="G36" s="19">
        <f>(G31)*0.95</f>
        <v>18.952499999999997</v>
      </c>
      <c r="H36" s="19">
        <f>(H31)*0.95</f>
        <v>18.952499999999997</v>
      </c>
      <c r="I36" s="19">
        <f>(I31)*0.95</f>
        <v>18.952499999999997</v>
      </c>
      <c r="J36" s="27" t="s">
        <v>47</v>
      </c>
      <c r="K36" s="61">
        <f>K31</f>
        <v>1</v>
      </c>
      <c r="L36" s="19" t="e">
        <f>(L31)*0.95</f>
        <v>#VALUE!</v>
      </c>
      <c r="M36" s="19">
        <f>(M31)*0.95</f>
        <v>9.0250000000000004</v>
      </c>
      <c r="N36" s="27" t="s">
        <v>47</v>
      </c>
      <c r="O36" s="61">
        <f>O31</f>
        <v>127</v>
      </c>
      <c r="P36" s="27" t="s">
        <v>47</v>
      </c>
      <c r="Q36" s="61">
        <f t="shared" ref="Q36:V36" si="0">Q31</f>
        <v>127</v>
      </c>
      <c r="R36" s="19">
        <f>(R31)*0.95</f>
        <v>0</v>
      </c>
      <c r="S36" s="19">
        <f>(S31)*0.95</f>
        <v>0</v>
      </c>
      <c r="T36" s="18">
        <f t="shared" si="0"/>
        <v>88</v>
      </c>
      <c r="U36" s="18">
        <f t="shared" si="0"/>
        <v>226</v>
      </c>
      <c r="V36" s="18">
        <f t="shared" si="0"/>
        <v>314</v>
      </c>
    </row>
    <row r="37" spans="1:25" ht="13.8">
      <c r="A37" s="63"/>
      <c r="B37" s="64"/>
      <c r="C37" s="64"/>
      <c r="D37" s="55" t="s">
        <v>48</v>
      </c>
      <c r="E37" s="55" t="s">
        <v>49</v>
      </c>
      <c r="F37" s="19">
        <f>(F17+F33+F24+F2+F27)*0.95</f>
        <v>16660.041747499999</v>
      </c>
      <c r="G37" s="19">
        <f>(G17+G33+G24+G2+G27)*0.95</f>
        <v>15880.66413675</v>
      </c>
      <c r="H37" s="19">
        <f>(H17+H33+H24+H2+H27)*0.95</f>
        <v>6455.6975449999991</v>
      </c>
      <c r="I37" s="19">
        <f>(I17+I33+I24+I2+I27)*0.95</f>
        <v>6173.6199967499979</v>
      </c>
      <c r="J37" s="27" t="s">
        <v>47</v>
      </c>
      <c r="K37" s="55" t="s">
        <v>47</v>
      </c>
      <c r="L37" s="19">
        <f>(L17+L33+L24+L2+L27)*0.95</f>
        <v>7830.5457149999984</v>
      </c>
      <c r="M37" s="19">
        <f>(M17+M33+M24+M2+M27)*0.95</f>
        <v>7444.7164508749993</v>
      </c>
      <c r="N37" s="27" t="s">
        <v>47</v>
      </c>
      <c r="O37" s="55" t="s">
        <v>47</v>
      </c>
      <c r="P37" s="27" t="s">
        <v>47</v>
      </c>
      <c r="Q37" s="55" t="s">
        <v>47</v>
      </c>
      <c r="R37" s="19">
        <f>(R17+R33+R24+R2+R27)*0.95</f>
        <v>799.81630500000006</v>
      </c>
      <c r="S37" s="19">
        <f>(S17+S33+S24+S2+S27)*0.95</f>
        <v>772.73300437499995</v>
      </c>
      <c r="T37" s="18">
        <f>T17+T33+T23+T19+T27</f>
        <v>12360</v>
      </c>
      <c r="U37" s="18">
        <f>U17+U33+U23+U19+U27</f>
        <v>6758</v>
      </c>
      <c r="V37" s="18">
        <f>V17+V33+V23+V19+V27</f>
        <v>20443</v>
      </c>
      <c r="W37" s="65"/>
      <c r="X37" s="65"/>
      <c r="Y37" s="65"/>
    </row>
    <row r="38" spans="1:25" ht="13.8">
      <c r="A38" s="63"/>
      <c r="B38" s="63"/>
      <c r="C38" s="63"/>
      <c r="D38" s="55" t="s">
        <v>51</v>
      </c>
      <c r="E38" s="55" t="s">
        <v>49</v>
      </c>
      <c r="F38" s="19">
        <f>(F21)*0.95</f>
        <v>20590.036711774999</v>
      </c>
      <c r="G38" s="19">
        <f>(G21)*0.95</f>
        <v>19560.534876186248</v>
      </c>
      <c r="H38" s="19">
        <f>(H21)*0.95</f>
        <v>1676.204225</v>
      </c>
      <c r="I38" s="19">
        <f>(I21)*0.95</f>
        <v>1592.3940137499999</v>
      </c>
      <c r="J38" s="55"/>
      <c r="K38" s="55"/>
      <c r="L38" s="19">
        <f>(L21)*0.95</f>
        <v>1453.00315</v>
      </c>
      <c r="M38" s="19">
        <f>(M21)*0.95</f>
        <v>1380.3529925</v>
      </c>
      <c r="N38" s="55"/>
      <c r="O38" s="55"/>
      <c r="P38" s="55"/>
      <c r="Q38" s="55"/>
      <c r="R38" s="19">
        <f>(R21)*0.95</f>
        <v>189.35589999999999</v>
      </c>
      <c r="S38" s="19">
        <f>(S21)*0.95</f>
        <v>179.888105</v>
      </c>
      <c r="T38" s="18">
        <f>T19</f>
        <v>6647</v>
      </c>
      <c r="U38" s="18">
        <f>U19</f>
        <v>2711</v>
      </c>
      <c r="V38" s="18">
        <f>V19</f>
        <v>9358</v>
      </c>
      <c r="W38" s="65"/>
      <c r="X38" s="65"/>
      <c r="Y38" s="65"/>
    </row>
    <row r="39" spans="1:25" ht="13.8">
      <c r="A39" s="63"/>
      <c r="B39" s="63"/>
      <c r="C39" s="6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5" ht="13.8">
      <c r="A40" s="63" t="s">
        <v>44</v>
      </c>
      <c r="B40" s="64"/>
      <c r="C40" s="64"/>
      <c r="D40" s="55"/>
      <c r="E40" s="55"/>
      <c r="F40" s="19"/>
      <c r="G40" s="19"/>
      <c r="H40" s="19"/>
      <c r="I40" s="19"/>
      <c r="J40" s="19"/>
      <c r="K40" s="19"/>
      <c r="L40" s="19"/>
      <c r="M40" s="19"/>
      <c r="N40" s="58"/>
      <c r="O40" s="58"/>
      <c r="P40" s="58"/>
      <c r="Q40" s="58"/>
      <c r="R40" s="19"/>
      <c r="S40" s="19">
        <f>(SUM(S35:S38))*0.95</f>
        <v>3916.5628605999987</v>
      </c>
      <c r="T40" s="19"/>
      <c r="U40" s="19"/>
      <c r="V40" s="19"/>
    </row>
    <row r="41" spans="1:25" ht="13.8">
      <c r="A41" s="19" t="s">
        <v>45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7"/>
      <c r="O41" s="27"/>
      <c r="P41" s="27"/>
      <c r="Q41" s="27"/>
      <c r="R41" s="19"/>
      <c r="S41" s="19">
        <f>(S4)*0.95</f>
        <v>0</v>
      </c>
      <c r="T41" s="19"/>
      <c r="U41" s="19"/>
      <c r="V41" s="19"/>
    </row>
    <row r="42" spans="1:25" ht="13.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5" ht="13.8">
      <c r="A43" s="39"/>
      <c r="B43" s="64"/>
      <c r="C43" s="64"/>
      <c r="M43" s="66"/>
      <c r="X43" s="67"/>
      <c r="Y43" s="68"/>
    </row>
    <row r="45" spans="1:25" ht="13.8">
      <c r="F45" s="57"/>
      <c r="G45" s="57"/>
    </row>
    <row r="46" spans="1:25" ht="13.8">
      <c r="F46" s="57"/>
      <c r="G46" s="57"/>
    </row>
    <row r="47" spans="1:25" ht="13.8">
      <c r="F47" s="57"/>
      <c r="G47" s="57"/>
    </row>
    <row r="49" spans="6:2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</row>
    <row r="50" spans="6:22"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</row>
    <row r="51" spans="6:22"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</row>
    <row r="52" spans="6:22">
      <c r="F52" s="67"/>
    </row>
  </sheetData>
  <mergeCells count="17">
    <mergeCell ref="S2:V4"/>
    <mergeCell ref="A7:V7"/>
    <mergeCell ref="A8:V8"/>
    <mergeCell ref="A9:V9"/>
    <mergeCell ref="A10:V10"/>
    <mergeCell ref="T12:V12"/>
    <mergeCell ref="A29:E29"/>
    <mergeCell ref="F12:G12"/>
    <mergeCell ref="H12:I12"/>
    <mergeCell ref="J12:M12"/>
    <mergeCell ref="N12:Q12"/>
    <mergeCell ref="R12:S12"/>
    <mergeCell ref="A12:A13"/>
    <mergeCell ref="B12:B13"/>
    <mergeCell ref="C12:C13"/>
    <mergeCell ref="D12:D13"/>
    <mergeCell ref="E12:E13"/>
  </mergeCells>
  <pageMargins left="0.196527777777778" right="0.196527777777778" top="0.39374999999999999" bottom="0.39305555555555599" header="0.511811023622047" footer="0.196527777777778"/>
  <pageSetup paperSize="9" scale="61" fitToHeight="9" orientation="landscape" horizontalDpi="300" verticalDpi="300" r:id="rId1"/>
  <headerFooter>
    <oddFooter>&amp;R&amp;9&amp;P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месяц</vt:lpstr>
      <vt:lpstr>год</vt:lpstr>
      <vt:lpstr>разр</vt:lpstr>
      <vt:lpstr>год!Область_печати</vt:lpstr>
      <vt:lpstr>месяц!Область_печати</vt:lpstr>
      <vt:lpstr>разр!Область_печати</vt:lpstr>
    </vt:vector>
  </TitlesOfParts>
  <Company>ygd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Елена Малюхина</cp:lastModifiedBy>
  <cp:revision>2</cp:revision>
  <dcterms:created xsi:type="dcterms:W3CDTF">2013-01-09T02:32:00Z</dcterms:created>
  <dcterms:modified xsi:type="dcterms:W3CDTF">2024-03-06T12:51:09Z</dcterms:modified>
  <dc:language>ru-RU</dc:language>
  <cp:version>983040</cp:version>
</cp:coreProperties>
</file>