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Пины" sheetId="3" r:id="rId3"/>
  </sheets>
  <definedNames>
    <definedName name="C_m">Лист1!$B$5</definedName>
    <definedName name="m_kg">Лист1!$B$22</definedName>
    <definedName name="ob_min">Лист1!$B$10</definedName>
    <definedName name="R_cm">Лист1!$B$3</definedName>
    <definedName name="R_m">Лист1!$B$4</definedName>
    <definedName name="R_mm">Лист1!$B$2</definedName>
    <definedName name="V_km_h">Лист1!#REF!</definedName>
    <definedName name="V_m_min">Лист1!$B$9</definedName>
    <definedName name="V_m_s">Лист1!$B$8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C24" i="1"/>
  <c r="D24" i="1"/>
  <c r="E24" i="1"/>
  <c r="C25" i="1"/>
  <c r="D25" i="1"/>
  <c r="E25" i="1"/>
  <c r="B25" i="1"/>
  <c r="B24" i="1"/>
  <c r="B23" i="1"/>
  <c r="E19" i="1" l="1"/>
  <c r="E20" i="1" s="1"/>
  <c r="D19" i="1"/>
  <c r="D20" i="1" s="1"/>
  <c r="C19" i="1"/>
  <c r="C20" i="1" s="1"/>
  <c r="B19" i="1"/>
  <c r="B20" i="1" s="1"/>
  <c r="D10" i="1"/>
  <c r="C10" i="1"/>
  <c r="B10" i="1"/>
  <c r="E9" i="1"/>
  <c r="E10" i="1" s="1"/>
  <c r="D9" i="1"/>
  <c r="C9" i="1"/>
  <c r="B9" i="1"/>
  <c r="C14" i="1"/>
  <c r="D14" i="1"/>
  <c r="D15" i="1" s="1"/>
  <c r="E14" i="1"/>
  <c r="E15" i="1" s="1"/>
  <c r="C15" i="1"/>
  <c r="B14" i="1"/>
  <c r="B15" i="1" s="1"/>
  <c r="C2" i="1" l="1"/>
  <c r="C3" i="1" s="1"/>
  <c r="D2" i="1"/>
  <c r="D3" i="1" s="1"/>
  <c r="E2" i="1"/>
  <c r="E4" i="1" s="1"/>
  <c r="E5" i="1" s="1"/>
  <c r="C4" i="1" l="1"/>
  <c r="C5" i="1" s="1"/>
  <c r="D4" i="1"/>
  <c r="D5" i="1" s="1"/>
  <c r="E3" i="1"/>
  <c r="B2" i="1"/>
  <c r="B3" i="1" l="1"/>
  <c r="B4" i="1"/>
  <c r="B5" i="1" s="1"/>
</calcChain>
</file>

<file path=xl/sharedStrings.xml><?xml version="1.0" encoding="utf-8"?>
<sst xmlns="http://schemas.openxmlformats.org/spreadsheetml/2006/main" count="408" uniqueCount="196">
  <si>
    <t>Радиус колеса, мм</t>
  </si>
  <si>
    <t>Скорость, м/с</t>
  </si>
  <si>
    <t>Обороты вала, об/мин</t>
  </si>
  <si>
    <t>Скорость, м/мин</t>
  </si>
  <si>
    <t>Длина окружности колеса, м</t>
  </si>
  <si>
    <t>Радиус колеса, см</t>
  </si>
  <si>
    <t>Радиус колеса, м</t>
  </si>
  <si>
    <t>Масса робота, кг</t>
  </si>
  <si>
    <t>Крутящий момент (6 двиг), кг*см</t>
  </si>
  <si>
    <t>Крутящий момент (4 двиг), кг*см</t>
  </si>
  <si>
    <t>Крутящий момент (3 двиг), кг*см</t>
  </si>
  <si>
    <t>при жесткой подвеске робот будет касаться только 3-мя колесами</t>
  </si>
  <si>
    <t>Диаметр колеса, мм</t>
  </si>
  <si>
    <t>Скорость рабочая</t>
  </si>
  <si>
    <t>Скорость минимальная</t>
  </si>
  <si>
    <t>Скорость максимальная</t>
  </si>
  <si>
    <t>Серва 15кг 2шт</t>
  </si>
  <si>
    <t>Серва 25кг 2шт со скобами</t>
  </si>
  <si>
    <t>Серва 60кг со скобами</t>
  </si>
  <si>
    <t>nNRF24L01 с антенной 2шт + стабилизатор питания</t>
  </si>
  <si>
    <t>Энкодер</t>
  </si>
  <si>
    <t>Кпопка</t>
  </si>
  <si>
    <t>линия 3шт</t>
  </si>
  <si>
    <t>Акселерометр-гироскоп</t>
  </si>
  <si>
    <t>Джойстик 2шт</t>
  </si>
  <si>
    <t>+</t>
  </si>
  <si>
    <t>ATmega2560 2шт</t>
  </si>
  <si>
    <t>столбики</t>
  </si>
  <si>
    <t>регулятор питания</t>
  </si>
  <si>
    <t>макетная плата</t>
  </si>
  <si>
    <t>провода мягкие</t>
  </si>
  <si>
    <t>коробка для пульта и робота</t>
  </si>
  <si>
    <t>-</t>
  </si>
  <si>
    <t>дальномер</t>
  </si>
  <si>
    <t>D48</t>
  </si>
  <si>
    <t>D49</t>
  </si>
  <si>
    <t>D50</t>
  </si>
  <si>
    <t>D51</t>
  </si>
  <si>
    <t>D53</t>
  </si>
  <si>
    <t>БО</t>
  </si>
  <si>
    <t>NRF CE</t>
  </si>
  <si>
    <t>О</t>
  </si>
  <si>
    <t>БЗ</t>
  </si>
  <si>
    <t>З</t>
  </si>
  <si>
    <t>БК</t>
  </si>
  <si>
    <t>NRF CSN</t>
  </si>
  <si>
    <t>NRF MI</t>
  </si>
  <si>
    <t>NRF MO</t>
  </si>
  <si>
    <t>NRF SCK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</si>
  <si>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</si>
  <si>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</si>
  <si>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</si>
  <si>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</si>
  <si>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</si>
  <si>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</si>
  <si>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</si>
  <si>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</si>
  <si>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</si>
  <si>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</si>
  <si>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</si>
  <si>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</si>
  <si>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</si>
  <si>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</si>
  <si>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</si>
  <si>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</si>
  <si>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</si>
  <si>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D47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</si>
  <si>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</si>
  <si>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</si>
  <si>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</si>
  <si>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</si>
  <si>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</si>
  <si>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</si>
  <si>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</si>
  <si>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</si>
  <si>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</si>
  <si>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</si>
  <si>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</si>
  <si>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</si>
  <si>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</si>
  <si>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</si>
  <si>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</si>
  <si>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</si>
  <si>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</si>
  <si>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</si>
  <si>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</si>
  <si>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</si>
  <si>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</si>
  <si>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</si>
  <si>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</si>
  <si>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</si>
  <si>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</si>
  <si>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</si>
  <si>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</si>
  <si>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</si>
  <si>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</si>
  <si>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джойстик прав верт</t>
  </si>
  <si>
    <t>джойстик лев верт</t>
  </si>
  <si>
    <t>джойстик прав гориз</t>
  </si>
  <si>
    <t>джойстик лев гориз</t>
  </si>
  <si>
    <t>джойстик-кнопка прав</t>
  </si>
  <si>
    <t>джойстик-кнопка лев</t>
  </si>
  <si>
    <t>D52~</t>
  </si>
  <si>
    <t>D44~</t>
  </si>
  <si>
    <t>D46~</t>
  </si>
  <si>
    <t>D2~</t>
  </si>
  <si>
    <t>D3~</t>
  </si>
  <si>
    <t>D4~</t>
  </si>
  <si>
    <t>D5~</t>
  </si>
  <si>
    <t>D6~</t>
  </si>
  <si>
    <t>D7~</t>
  </si>
  <si>
    <t>D8~</t>
  </si>
  <si>
    <t>D9~</t>
  </si>
  <si>
    <t>D10~</t>
  </si>
  <si>
    <t>D11~</t>
  </si>
  <si>
    <t>D12~</t>
  </si>
  <si>
    <t>D13~</t>
  </si>
  <si>
    <t>D0 rx</t>
  </si>
  <si>
    <t>D1 tx</t>
  </si>
  <si>
    <t>цвет</t>
  </si>
  <si>
    <t>пин</t>
  </si>
  <si>
    <t>подключено</t>
  </si>
  <si>
    <t xml:space="preserve"> +</t>
  </si>
  <si>
    <t xml:space="preserve"> -</t>
  </si>
  <si>
    <t>включатель питания</t>
  </si>
  <si>
    <t>Mega + NRF</t>
  </si>
  <si>
    <t>джойстик лев</t>
  </si>
  <si>
    <t>джойстик прав</t>
  </si>
  <si>
    <t>Общая шина +/-</t>
  </si>
  <si>
    <t>Распиновка Mega Пульт</t>
  </si>
  <si>
    <t>Распиновка Mega Робот</t>
  </si>
  <si>
    <t>MI</t>
  </si>
  <si>
    <t>SCK</t>
  </si>
  <si>
    <t>RST</t>
  </si>
  <si>
    <t>5V</t>
  </si>
  <si>
    <t>MO</t>
  </si>
  <si>
    <t>GND</t>
  </si>
  <si>
    <t>БС</t>
  </si>
  <si>
    <t>С</t>
  </si>
  <si>
    <t>К</t>
  </si>
  <si>
    <t>Распиновка Nano-программатор</t>
  </si>
  <si>
    <t>D2</t>
  </si>
  <si>
    <t>D4</t>
  </si>
  <si>
    <t>D6</t>
  </si>
  <si>
    <t>D8</t>
  </si>
  <si>
    <t>D10</t>
  </si>
  <si>
    <t>TX1</t>
  </si>
  <si>
    <t>RX0</t>
  </si>
  <si>
    <t>D3</t>
  </si>
  <si>
    <t>D5</t>
  </si>
  <si>
    <t>D7</t>
  </si>
  <si>
    <t>D9</t>
  </si>
  <si>
    <t>D11</t>
  </si>
  <si>
    <t>D12</t>
  </si>
  <si>
    <t>D13</t>
  </si>
  <si>
    <t>SCK программатор</t>
  </si>
  <si>
    <t>RST программатор</t>
  </si>
  <si>
    <t>MO программатор</t>
  </si>
  <si>
    <t>MI программатор</t>
  </si>
  <si>
    <t>ICSP</t>
  </si>
  <si>
    <t>D45~</t>
  </si>
  <si>
    <t>прав драйвер PWM</t>
  </si>
  <si>
    <t>лев драйвер PWM</t>
  </si>
  <si>
    <t>прав драйвер INB</t>
  </si>
  <si>
    <t>лев драйвер INB</t>
  </si>
  <si>
    <t>прав драйвер INA</t>
  </si>
  <si>
    <t>лев драйвер INA</t>
  </si>
  <si>
    <t>прав драйвер EN</t>
  </si>
  <si>
    <t xml:space="preserve">лев драйвер EN  </t>
  </si>
  <si>
    <t>HAND_SHOULDER_PIN</t>
  </si>
  <si>
    <t>HAND_ELBOW_PIN</t>
  </si>
  <si>
    <t>HAND_ROTATE_PIN</t>
  </si>
  <si>
    <t>HAND_CLAW_PIN</t>
  </si>
  <si>
    <t>D46</t>
  </si>
  <si>
    <t>D44</t>
  </si>
  <si>
    <t>D45</t>
  </si>
  <si>
    <t>синяя кнопка</t>
  </si>
  <si>
    <t>зелёная кнопка</t>
  </si>
  <si>
    <t>фасад бел кнопка</t>
  </si>
  <si>
    <t>фасад черн кнопка</t>
  </si>
  <si>
    <t>фасад желт кнопка</t>
  </si>
  <si>
    <t>фасад красн кнопка</t>
  </si>
  <si>
    <t>фасад тумблер вниз</t>
  </si>
  <si>
    <t>фасад тумблер вверх</t>
  </si>
  <si>
    <t>верх зелёная кнопка</t>
  </si>
  <si>
    <t>верх синяя кнопка</t>
  </si>
  <si>
    <t>TAIL_COCCYX_PIN</t>
  </si>
  <si>
    <t>гироскоп SCL</t>
  </si>
  <si>
    <t>гироскоп SDA</t>
  </si>
  <si>
    <t>серва верхней камеры</t>
  </si>
  <si>
    <t>серва передней камеры</t>
  </si>
  <si>
    <t>переключатель камер</t>
  </si>
  <si>
    <t>Ж</t>
  </si>
  <si>
    <t>датчик цвета прав SDA</t>
  </si>
  <si>
    <t>датчик цвета прав SCL</t>
  </si>
  <si>
    <t>диоды датчиков цвета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</si>
</sst>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/>
    <xf numFmtId="0" fontId="0" fillId="0" borderId="2" xfId="0" applyBorder="1"/>
    <xf numFmtId="0" fontId="0" fillId="0" borderId="2" xfId="0" applyFill="1" applyBorder="1"/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9" xfId="0" applyBorder="1"/>
    <xf numFmtId="0" fontId="1" fillId="0" borderId="6" xfId="0" applyFont="1" applyBorder="1"/>
    <xf numFmtId="0" fontId="0" fillId="0" borderId="0" xfId="0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2" fillId="0" borderId="10" xfId="0" applyFont="1" applyFill="1" applyBorder="1"/>
    <xf numFmtId="0" fontId="0" fillId="0" borderId="0" xfId="0" applyFill="1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5" sqref="E25"/>
    </sheetView>
  </sheetViews>
  <sheetFormatPr defaultRowHeight="15" x14ac:dyDescent="0.25"/>
  <cols>
    <col min="1" max="1" width="34.28515625" bestFit="1" customWidth="1"/>
    <col min="2" max="5" width="9.140625" style="1"/>
  </cols>
  <sheetData>
    <row r="1" spans="1:5" x14ac:dyDescent="0.25">
      <c r="A1" t="s">
        <v>12</v>
      </c>
      <c r="B1" s="1">
        <v>75</v>
      </c>
      <c r="C1" s="1">
        <v>100</v>
      </c>
      <c r="D1" s="1">
        <v>125</v>
      </c>
      <c r="E1" s="1">
        <v>130</v>
      </c>
    </row>
    <row r="2" spans="1:5" x14ac:dyDescent="0.25">
      <c r="A2" t="s">
        <v>0</v>
      </c>
      <c r="B2" s="1">
        <f>B$1/2</f>
        <v>37.5</v>
      </c>
      <c r="C2" s="1">
        <f>C$1/2</f>
        <v>50</v>
      </c>
      <c r="D2" s="1">
        <f>D$1/2</f>
        <v>62.5</v>
      </c>
      <c r="E2" s="1">
        <f>E$1/2</f>
        <v>65</v>
      </c>
    </row>
    <row r="3" spans="1:5" x14ac:dyDescent="0.25">
      <c r="A3" t="s">
        <v>5</v>
      </c>
      <c r="B3" s="4">
        <f>B$2/10</f>
        <v>3.75</v>
      </c>
      <c r="C3" s="4">
        <f>C$2/10</f>
        <v>5</v>
      </c>
      <c r="D3" s="4">
        <f>D$2/10</f>
        <v>6.25</v>
      </c>
      <c r="E3" s="4">
        <f>E$2/10</f>
        <v>6.5</v>
      </c>
    </row>
    <row r="4" spans="1:5" x14ac:dyDescent="0.25">
      <c r="A4" t="s">
        <v>6</v>
      </c>
      <c r="B4" s="3">
        <f>B$2/1000</f>
        <v>3.7499999999999999E-2</v>
      </c>
      <c r="C4" s="3">
        <f>C$2/1000</f>
        <v>0.05</v>
      </c>
      <c r="D4" s="3">
        <f>D$2/1000</f>
        <v>6.25E-2</v>
      </c>
      <c r="E4" s="3">
        <f>E$2/1000</f>
        <v>6.5000000000000002E-2</v>
      </c>
    </row>
    <row r="5" spans="1:5" x14ac:dyDescent="0.25">
      <c r="A5" t="s">
        <v>4</v>
      </c>
      <c r="B5" s="3">
        <f>2*3.14*B$4</f>
        <v>0.23549999999999999</v>
      </c>
      <c r="C5" s="3">
        <f>2*3.14*C$4</f>
        <v>0.31400000000000006</v>
      </c>
      <c r="D5" s="3">
        <f>2*3.14*D$4</f>
        <v>0.39250000000000002</v>
      </c>
      <c r="E5" s="3">
        <f>2*3.14*E$4</f>
        <v>0.40820000000000001</v>
      </c>
    </row>
    <row r="6" spans="1:5" x14ac:dyDescent="0.25">
      <c r="B6" s="3"/>
      <c r="C6" s="3"/>
      <c r="D6" s="3"/>
      <c r="E6" s="3"/>
    </row>
    <row r="7" spans="1:5" x14ac:dyDescent="0.25">
      <c r="A7" s="5" t="s">
        <v>13</v>
      </c>
      <c r="B7" s="3"/>
      <c r="C7" s="3"/>
      <c r="D7" s="3"/>
      <c r="E7" s="3"/>
    </row>
    <row r="8" spans="1:5" x14ac:dyDescent="0.25">
      <c r="A8" t="s">
        <v>1</v>
      </c>
      <c r="B8" s="2">
        <v>0.4</v>
      </c>
      <c r="C8" s="2">
        <v>0.4</v>
      </c>
      <c r="D8" s="2">
        <v>0.4</v>
      </c>
      <c r="E8" s="2">
        <v>0.4</v>
      </c>
    </row>
    <row r="9" spans="1:5" x14ac:dyDescent="0.25">
      <c r="A9" t="s">
        <v>3</v>
      </c>
      <c r="B9" s="1">
        <f>B8*60</f>
        <v>24</v>
      </c>
      <c r="C9" s="1">
        <f t="shared" ref="C9" si="0">C8*60</f>
        <v>24</v>
      </c>
      <c r="D9" s="1">
        <f t="shared" ref="D9" si="1">D8*60</f>
        <v>24</v>
      </c>
      <c r="E9" s="1">
        <f t="shared" ref="E9" si="2">E8*60</f>
        <v>24</v>
      </c>
    </row>
    <row r="10" spans="1:5" x14ac:dyDescent="0.25">
      <c r="A10" t="s">
        <v>2</v>
      </c>
      <c r="B10" s="1">
        <f>B9/B$5</f>
        <v>101.91082802547771</v>
      </c>
      <c r="C10" s="1">
        <f t="shared" ref="C10" si="3">C9/C$5</f>
        <v>76.43312101910827</v>
      </c>
      <c r="D10" s="1">
        <f t="shared" ref="D10" si="4">D9/D$5</f>
        <v>61.146496815286625</v>
      </c>
      <c r="E10" s="1">
        <f t="shared" ref="E10" si="5">E9/E$5</f>
        <v>58.79470847623714</v>
      </c>
    </row>
    <row r="12" spans="1:5" x14ac:dyDescent="0.25">
      <c r="A12" s="5" t="s">
        <v>14</v>
      </c>
      <c r="B12" s="3"/>
      <c r="C12" s="3"/>
      <c r="D12" s="3"/>
      <c r="E12" s="3"/>
    </row>
    <row r="13" spans="1:5" x14ac:dyDescent="0.25">
      <c r="A13" t="s">
        <v>1</v>
      </c>
      <c r="B13" s="2">
        <v>0.01</v>
      </c>
      <c r="C13" s="2">
        <v>0.01</v>
      </c>
      <c r="D13" s="2">
        <v>0.01</v>
      </c>
      <c r="E13" s="2">
        <v>0.01</v>
      </c>
    </row>
    <row r="14" spans="1:5" x14ac:dyDescent="0.25">
      <c r="A14" t="s">
        <v>3</v>
      </c>
      <c r="B14" s="2">
        <f>B13*60</f>
        <v>0.6</v>
      </c>
      <c r="C14" s="2">
        <f t="shared" ref="C14:E14" si="6">C13*60</f>
        <v>0.6</v>
      </c>
      <c r="D14" s="2">
        <f t="shared" si="6"/>
        <v>0.6</v>
      </c>
      <c r="E14" s="2">
        <f t="shared" si="6"/>
        <v>0.6</v>
      </c>
    </row>
    <row r="15" spans="1:5" x14ac:dyDescent="0.25">
      <c r="A15" t="s">
        <v>2</v>
      </c>
      <c r="B15" s="4">
        <f>B14/B$5</f>
        <v>2.5477707006369426</v>
      </c>
      <c r="C15" s="4">
        <f t="shared" ref="C15:E15" si="7">C14/C$5</f>
        <v>1.9108280254777066</v>
      </c>
      <c r="D15" s="4">
        <f t="shared" si="7"/>
        <v>1.5286624203821655</v>
      </c>
      <c r="E15" s="4">
        <f t="shared" si="7"/>
        <v>1.4698677119059285</v>
      </c>
    </row>
    <row r="17" spans="1:6" x14ac:dyDescent="0.25">
      <c r="A17" s="5" t="s">
        <v>15</v>
      </c>
      <c r="B17" s="3"/>
      <c r="C17" s="3"/>
      <c r="D17" s="3"/>
      <c r="E17" s="3"/>
    </row>
    <row r="18" spans="1:6" x14ac:dyDescent="0.25">
      <c r="A18" t="s">
        <v>1</v>
      </c>
      <c r="B18" s="2">
        <v>0.75</v>
      </c>
      <c r="C18" s="2">
        <v>0.75</v>
      </c>
      <c r="D18" s="2">
        <v>0.75</v>
      </c>
      <c r="E18" s="2">
        <v>0.75</v>
      </c>
    </row>
    <row r="19" spans="1:6" x14ac:dyDescent="0.25">
      <c r="A19" t="s">
        <v>3</v>
      </c>
      <c r="B19" s="1">
        <f>B18*60</f>
        <v>45</v>
      </c>
      <c r="C19" s="1">
        <f t="shared" ref="C19" si="8">C18*60</f>
        <v>45</v>
      </c>
      <c r="D19" s="1">
        <f t="shared" ref="D19" si="9">D18*60</f>
        <v>45</v>
      </c>
      <c r="E19" s="1">
        <f t="shared" ref="E19" si="10">E18*60</f>
        <v>45</v>
      </c>
    </row>
    <row r="20" spans="1:6" x14ac:dyDescent="0.25">
      <c r="A20" t="s">
        <v>2</v>
      </c>
      <c r="B20" s="1">
        <f>B19/B$5</f>
        <v>191.08280254777071</v>
      </c>
      <c r="C20" s="1">
        <f t="shared" ref="C20" si="11">C19/C$5</f>
        <v>143.31210191082801</v>
      </c>
      <c r="D20" s="1">
        <f t="shared" ref="D20" si="12">D19/D$5</f>
        <v>114.64968152866241</v>
      </c>
      <c r="E20" s="1">
        <f t="shared" ref="E20" si="13">E19/E$5</f>
        <v>110.24007839294464</v>
      </c>
    </row>
    <row r="22" spans="1:6" x14ac:dyDescent="0.25">
      <c r="A22" t="s">
        <v>7</v>
      </c>
      <c r="B22" s="1">
        <v>3</v>
      </c>
      <c r="C22" s="1">
        <v>3</v>
      </c>
      <c r="D22" s="1">
        <v>3</v>
      </c>
      <c r="E22" s="1">
        <v>3</v>
      </c>
    </row>
    <row r="23" spans="1:6" x14ac:dyDescent="0.25">
      <c r="A23" t="s">
        <v>10</v>
      </c>
      <c r="B23" s="4">
        <f>(B$22/3)*B$3*1.2</f>
        <v>4.5</v>
      </c>
      <c r="C23" s="4">
        <f>(C$22/3)*C$3*1.2</f>
        <v>6</v>
      </c>
      <c r="D23" s="4">
        <f t="shared" ref="D23:E23" si="14">(D$22/3)*D$3*1.2</f>
        <v>7.5</v>
      </c>
      <c r="E23" s="4">
        <f t="shared" si="14"/>
        <v>7.8</v>
      </c>
      <c r="F23" t="s">
        <v>11</v>
      </c>
    </row>
    <row r="24" spans="1:6" x14ac:dyDescent="0.25">
      <c r="A24" t="s">
        <v>9</v>
      </c>
      <c r="B24" s="4">
        <f>(B$22/4)*B$3*1.2</f>
        <v>3.375</v>
      </c>
      <c r="C24" s="4">
        <f t="shared" ref="C24:E24" si="15">(C$22/4)*C$3*1.2</f>
        <v>4.5</v>
      </c>
      <c r="D24" s="4">
        <f t="shared" si="15"/>
        <v>5.625</v>
      </c>
      <c r="E24" s="4">
        <f t="shared" si="15"/>
        <v>5.85</v>
      </c>
    </row>
    <row r="25" spans="1:6" x14ac:dyDescent="0.25">
      <c r="A25" t="s">
        <v>8</v>
      </c>
      <c r="B25" s="4">
        <f>(B$22/6)*B$3*1.2</f>
        <v>2.25</v>
      </c>
      <c r="C25" s="4">
        <f t="shared" ref="C25:E25" si="16">(C$22/6)*C$3*1.2</f>
        <v>3</v>
      </c>
      <c r="D25" s="4">
        <f t="shared" si="16"/>
        <v>3.75</v>
      </c>
      <c r="E25" s="4">
        <f t="shared" si="16"/>
        <v>3.9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4" sqref="D1:D4"/>
    </sheetView>
  </sheetViews>
  <sheetFormatPr defaultRowHeight="15" x14ac:dyDescent="0.25"/>
  <cols>
    <col min="1" max="1" width="3.28515625" style="6" customWidth="1"/>
    <col min="2" max="2" width="46.28515625" bestFit="1" customWidth="1"/>
    <col min="3" max="3" width="14.7109375" bestFit="1" customWidth="1"/>
    <col min="4" max="4" width="15.140625" bestFit="1" customWidth="1"/>
  </cols>
  <sheetData>
    <row r="1" spans="1:2" x14ac:dyDescent="0.25">
      <c r="A1" s="6" t="s">
        <v>25</v>
      </c>
      <c r="B1" t="s">
        <v>18</v>
      </c>
    </row>
    <row r="2" spans="1:2" x14ac:dyDescent="0.25">
      <c r="A2" s="6" t="s">
        <v>25</v>
      </c>
      <c r="B2" t="s">
        <v>17</v>
      </c>
    </row>
    <row r="3" spans="1:2" x14ac:dyDescent="0.25">
      <c r="A3" s="6" t="s">
        <v>25</v>
      </c>
      <c r="B3" t="s">
        <v>16</v>
      </c>
    </row>
    <row r="5" spans="1:2" x14ac:dyDescent="0.25">
      <c r="A5" s="6" t="s">
        <v>25</v>
      </c>
      <c r="B5" t="s">
        <v>26</v>
      </c>
    </row>
    <row r="6" spans="1:2" x14ac:dyDescent="0.25">
      <c r="A6" s="6" t="s">
        <v>25</v>
      </c>
      <c r="B6" t="s">
        <v>19</v>
      </c>
    </row>
    <row r="7" spans="1:2" x14ac:dyDescent="0.25">
      <c r="A7" s="6" t="s">
        <v>25</v>
      </c>
      <c r="B7" t="s">
        <v>24</v>
      </c>
    </row>
    <row r="8" spans="1:2" x14ac:dyDescent="0.25">
      <c r="A8" s="6" t="s">
        <v>25</v>
      </c>
      <c r="B8" t="s">
        <v>20</v>
      </c>
    </row>
    <row r="9" spans="1:2" x14ac:dyDescent="0.25">
      <c r="A9" s="6" t="s">
        <v>25</v>
      </c>
      <c r="B9" t="s">
        <v>21</v>
      </c>
    </row>
    <row r="11" spans="1:2" x14ac:dyDescent="0.25">
      <c r="B11" t="s">
        <v>22</v>
      </c>
    </row>
    <row r="12" spans="1:2" x14ac:dyDescent="0.25">
      <c r="B12" t="s">
        <v>33</v>
      </c>
    </row>
    <row r="13" spans="1:2" x14ac:dyDescent="0.25">
      <c r="B13" t="s">
        <v>23</v>
      </c>
    </row>
    <row r="14" spans="1:2" x14ac:dyDescent="0.25">
      <c r="A14" s="6" t="s">
        <v>32</v>
      </c>
      <c r="B14" t="s">
        <v>27</v>
      </c>
    </row>
    <row r="15" spans="1:2" x14ac:dyDescent="0.25">
      <c r="A15" s="6" t="s">
        <v>25</v>
      </c>
      <c r="B15" t="s">
        <v>28</v>
      </c>
    </row>
    <row r="17" spans="1:2" x14ac:dyDescent="0.25">
      <c r="A17" s="6" t="s">
        <v>25</v>
      </c>
      <c r="B17" t="s">
        <v>29</v>
      </c>
    </row>
    <row r="18" spans="1:2" x14ac:dyDescent="0.25">
      <c r="A18" s="6" t="s">
        <v>32</v>
      </c>
      <c r="B18" t="s">
        <v>30</v>
      </c>
    </row>
    <row r="19" spans="1:2" x14ac:dyDescent="0.25">
      <c r="B19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24" zoomScale="87" zoomScaleNormal="87" workbookViewId="0">
      <selection activeCell="N45" sqref="N45"/>
    </sheetView>
  </sheetViews>
  <sheetFormatPr defaultRowHeight="15" x14ac:dyDescent="0.25"/>
  <cols>
    <col min="1" max="1" width="25.7109375" customWidth="1"/>
    <col min="2" max="2" width="4.7109375" customWidth="1"/>
    <col min="3" max="4" width="5.7109375" customWidth="1"/>
    <col min="5" max="5" width="4.7109375" customWidth="1"/>
    <col min="6" max="7" width="25.7109375" customWidth="1"/>
    <col min="8" max="8" width="4.7109375" customWidth="1"/>
    <col min="9" max="10" width="5.7109375" customWidth="1"/>
    <col min="11" max="11" width="4.7109375" customWidth="1"/>
    <col min="12" max="12" width="25.7109375" customWidth="1"/>
    <col min="13" max="13" width="5.7109375" customWidth="1"/>
    <col min="14" max="14" width="25.7109375" customWidth="1"/>
    <col min="15" max="16" width="2.7109375" customWidth="1"/>
    <col min="17" max="17" width="25.7109375" customWidth="1"/>
    <col min="18" max="18" width="2.7109375" customWidth="1"/>
    <col min="19" max="19" width="25.7109375" customWidth="1"/>
    <col min="20" max="20" width="4.7109375" customWidth="1"/>
    <col min="21" max="21" width="3.7109375" customWidth="1"/>
    <col min="22" max="23" width="4.7109375" customWidth="1"/>
    <col min="24" max="24" width="3.7109375" customWidth="1"/>
  </cols>
  <sheetData>
    <row r="1" spans="1:19" s="32" customFormat="1" ht="15.75" thickBot="1" x14ac:dyDescent="0.3">
      <c r="A1" s="45" t="s">
        <v>129</v>
      </c>
      <c r="F1" s="46"/>
      <c r="G1" s="47"/>
      <c r="L1" s="46"/>
      <c r="N1" s="48" t="s">
        <v>128</v>
      </c>
    </row>
    <row r="2" spans="1:19" s="7" customFormat="1" ht="15.75" thickBot="1" x14ac:dyDescent="0.3">
      <c r="A2" s="25" t="s">
        <v>121</v>
      </c>
      <c r="B2" s="26" t="s">
        <v>119</v>
      </c>
      <c r="C2" s="26" t="s">
        <v>120</v>
      </c>
      <c r="D2" s="27" t="s">
        <v>120</v>
      </c>
      <c r="E2" s="26" t="s">
        <v>119</v>
      </c>
      <c r="F2" s="28" t="s">
        <v>121</v>
      </c>
      <c r="G2" s="25" t="s">
        <v>121</v>
      </c>
      <c r="H2" s="26" t="s">
        <v>119</v>
      </c>
      <c r="I2" s="29" t="s">
        <v>120</v>
      </c>
      <c r="J2" s="26" t="s">
        <v>120</v>
      </c>
      <c r="K2" s="26" t="s">
        <v>119</v>
      </c>
      <c r="L2" s="30" t="s">
        <v>121</v>
      </c>
      <c r="N2" s="35" t="s">
        <v>121</v>
      </c>
      <c r="O2" s="26" t="s">
        <v>122</v>
      </c>
      <c r="P2" s="35" t="s">
        <v>123</v>
      </c>
      <c r="Q2" s="29" t="s">
        <v>121</v>
      </c>
      <c r="R2" s="26" t="s">
        <v>123</v>
      </c>
      <c r="S2" s="29" t="s">
        <v>121</v>
      </c>
    </row>
    <row r="3" spans="1:19" s="7" customFormat="1" x14ac:dyDescent="0.25">
      <c r="A3" s="12"/>
      <c r="C3" s="7" t="s">
        <v>118</v>
      </c>
      <c r="D3" s="19" t="s">
        <v>117</v>
      </c>
      <c r="F3" s="9"/>
      <c r="G3" s="31"/>
      <c r="H3" s="32"/>
      <c r="I3" s="50" t="s">
        <v>81</v>
      </c>
      <c r="J3" s="32" t="s">
        <v>80</v>
      </c>
      <c r="K3" s="32"/>
      <c r="L3" s="33"/>
      <c r="N3" s="31"/>
      <c r="O3" s="32" t="s">
        <v>122</v>
      </c>
      <c r="P3" s="34" t="s">
        <v>123</v>
      </c>
      <c r="Q3" s="33"/>
      <c r="R3" s="32" t="s">
        <v>123</v>
      </c>
      <c r="S3" s="33"/>
    </row>
    <row r="4" spans="1:19" s="7" customFormat="1" x14ac:dyDescent="0.25">
      <c r="A4" s="12"/>
      <c r="C4" s="7" t="s">
        <v>106</v>
      </c>
      <c r="D4" s="19" t="s">
        <v>105</v>
      </c>
      <c r="F4" s="9"/>
      <c r="G4" s="12"/>
      <c r="I4" s="20" t="s">
        <v>83</v>
      </c>
      <c r="J4" s="7" t="s">
        <v>82</v>
      </c>
      <c r="L4" s="13"/>
      <c r="N4" s="12"/>
      <c r="O4" s="7" t="s">
        <v>122</v>
      </c>
      <c r="P4" s="14" t="s">
        <v>123</v>
      </c>
      <c r="Q4" s="13"/>
      <c r="R4" s="7" t="s">
        <v>123</v>
      </c>
      <c r="S4" s="13"/>
    </row>
    <row r="5" spans="1:19" s="7" customFormat="1" x14ac:dyDescent="0.25">
      <c r="A5" s="12"/>
      <c r="C5" s="7" t="s">
        <v>108</v>
      </c>
      <c r="D5" s="19" t="s">
        <v>107</v>
      </c>
      <c r="F5" s="9"/>
      <c r="G5" s="12"/>
      <c r="I5" s="20" t="s">
        <v>85</v>
      </c>
      <c r="J5" s="7" t="s">
        <v>84</v>
      </c>
      <c r="L5" s="13"/>
      <c r="N5" s="12"/>
      <c r="O5" s="7" t="s">
        <v>122</v>
      </c>
      <c r="P5" s="14" t="s">
        <v>123</v>
      </c>
      <c r="Q5" s="13"/>
      <c r="R5" s="7" t="s">
        <v>123</v>
      </c>
      <c r="S5" s="13"/>
    </row>
    <row r="6" spans="1:19" s="7" customFormat="1" x14ac:dyDescent="0.25">
      <c r="A6" s="12"/>
      <c r="C6" s="7" t="s">
        <v>110</v>
      </c>
      <c r="D6" s="19" t="s">
        <v>109</v>
      </c>
      <c r="F6" s="9"/>
      <c r="G6" s="12"/>
      <c r="I6" s="20" t="s">
        <v>87</v>
      </c>
      <c r="J6" s="7" t="s">
        <v>86</v>
      </c>
      <c r="L6" s="13"/>
      <c r="N6" s="12"/>
      <c r="O6" s="7" t="s">
        <v>122</v>
      </c>
      <c r="P6" s="14" t="s">
        <v>123</v>
      </c>
      <c r="Q6" s="13"/>
      <c r="R6" s="7" t="s">
        <v>123</v>
      </c>
      <c r="S6" s="13"/>
    </row>
    <row r="7" spans="1:19" s="7" customFormat="1" x14ac:dyDescent="0.25">
      <c r="A7" s="12"/>
      <c r="C7" s="7" t="s">
        <v>112</v>
      </c>
      <c r="D7" s="19" t="s">
        <v>111</v>
      </c>
      <c r="F7" s="9"/>
      <c r="G7" s="12"/>
      <c r="I7" s="20" t="s">
        <v>89</v>
      </c>
      <c r="J7" s="7" t="s">
        <v>88</v>
      </c>
      <c r="L7" s="13"/>
      <c r="N7" s="12"/>
      <c r="O7" s="7" t="s">
        <v>122</v>
      </c>
      <c r="P7" s="14" t="s">
        <v>123</v>
      </c>
      <c r="Q7" s="13"/>
      <c r="R7" s="7" t="s">
        <v>123</v>
      </c>
      <c r="S7" s="13"/>
    </row>
    <row r="8" spans="1:19" s="7" customFormat="1" x14ac:dyDescent="0.25">
      <c r="A8" s="12"/>
      <c r="C8" s="7" t="s">
        <v>114</v>
      </c>
      <c r="D8" s="19" t="s">
        <v>113</v>
      </c>
      <c r="F8" s="9"/>
      <c r="G8" s="12"/>
      <c r="I8" s="20" t="s">
        <v>91</v>
      </c>
      <c r="J8" s="7" t="s">
        <v>90</v>
      </c>
      <c r="L8" s="13"/>
      <c r="N8" s="12"/>
      <c r="O8" s="7" t="s">
        <v>122</v>
      </c>
      <c r="P8" s="14" t="s">
        <v>123</v>
      </c>
      <c r="Q8" s="13"/>
      <c r="R8" s="7" t="s">
        <v>123</v>
      </c>
      <c r="S8" s="13"/>
    </row>
    <row r="9" spans="1:19" s="7" customFormat="1" x14ac:dyDescent="0.25">
      <c r="A9" s="12"/>
      <c r="C9" s="7" t="s">
        <v>116</v>
      </c>
      <c r="D9" s="19" t="s">
        <v>115</v>
      </c>
      <c r="F9" s="9"/>
      <c r="G9" s="12" t="s">
        <v>97</v>
      </c>
      <c r="H9" s="7" t="s">
        <v>42</v>
      </c>
      <c r="I9" s="20" t="s">
        <v>93</v>
      </c>
      <c r="J9" s="7" t="s">
        <v>92</v>
      </c>
      <c r="K9" s="7" t="s">
        <v>42</v>
      </c>
      <c r="L9" s="13" t="s">
        <v>96</v>
      </c>
      <c r="N9" s="12" t="s">
        <v>127</v>
      </c>
      <c r="O9" s="7" t="s">
        <v>122</v>
      </c>
      <c r="P9" s="14" t="s">
        <v>123</v>
      </c>
      <c r="Q9" s="13" t="s">
        <v>127</v>
      </c>
      <c r="R9" s="7" t="s">
        <v>123</v>
      </c>
      <c r="S9" s="13"/>
    </row>
    <row r="10" spans="1:19" s="7" customFormat="1" x14ac:dyDescent="0.25">
      <c r="A10" s="12"/>
      <c r="C10" s="7" t="s">
        <v>68</v>
      </c>
      <c r="D10" s="19" t="s">
        <v>67</v>
      </c>
      <c r="F10" s="9"/>
      <c r="G10" s="12" t="s">
        <v>99</v>
      </c>
      <c r="H10" s="7" t="s">
        <v>43</v>
      </c>
      <c r="I10" s="20" t="s">
        <v>95</v>
      </c>
      <c r="J10" s="7" t="s">
        <v>94</v>
      </c>
      <c r="K10" s="7" t="s">
        <v>43</v>
      </c>
      <c r="L10" s="13" t="s">
        <v>98</v>
      </c>
      <c r="N10" s="12" t="s">
        <v>126</v>
      </c>
      <c r="O10" s="7" t="s">
        <v>122</v>
      </c>
      <c r="P10" s="14" t="s">
        <v>123</v>
      </c>
      <c r="Q10" s="13" t="s">
        <v>126</v>
      </c>
      <c r="R10" s="7" t="s">
        <v>123</v>
      </c>
      <c r="S10" s="13"/>
    </row>
    <row r="11" spans="1:19" s="7" customFormat="1" x14ac:dyDescent="0.25">
      <c r="A11" s="12"/>
      <c r="C11" s="7" t="s">
        <v>70</v>
      </c>
      <c r="D11" s="19" t="s">
        <v>69</v>
      </c>
      <c r="F11" s="9"/>
      <c r="G11" s="12" t="s">
        <v>101</v>
      </c>
      <c r="H11" s="7" t="s">
        <v>41</v>
      </c>
      <c r="I11" s="21" t="s">
        <v>55</v>
      </c>
      <c r="J11" s="7" t="s">
        <v>54</v>
      </c>
      <c r="K11" s="7" t="s">
        <v>41</v>
      </c>
      <c r="L11" s="13" t="s">
        <v>100</v>
      </c>
      <c r="N11" s="12" t="s">
        <v>125</v>
      </c>
      <c r="O11" s="7" t="s">
        <v>122</v>
      </c>
      <c r="P11" s="14" t="s">
        <v>123</v>
      </c>
      <c r="Q11" s="13" t="s">
        <v>125</v>
      </c>
      <c r="R11" s="7" t="s">
        <v>123</v>
      </c>
      <c r="S11" s="13" t="s">
        <v>177</v>
      </c>
    </row>
    <row r="12" spans="1:19" s="7" customFormat="1" ht="15.75" thickBot="1" x14ac:dyDescent="0.3">
      <c r="A12" s="12"/>
      <c r="C12" s="7" t="s">
        <v>72</v>
      </c>
      <c r="D12" s="19" t="s">
        <v>71</v>
      </c>
      <c r="F12" s="9"/>
      <c r="G12" s="12"/>
      <c r="I12" s="20" t="s">
        <v>57</v>
      </c>
      <c r="J12" s="7" t="s">
        <v>56</v>
      </c>
      <c r="L12" s="13"/>
      <c r="N12" s="24" t="s">
        <v>124</v>
      </c>
      <c r="O12" s="16" t="s">
        <v>122</v>
      </c>
      <c r="P12" s="15" t="s">
        <v>123</v>
      </c>
      <c r="Q12" s="18" t="s">
        <v>124</v>
      </c>
      <c r="R12" s="16" t="s">
        <v>123</v>
      </c>
      <c r="S12" s="18" t="s">
        <v>176</v>
      </c>
    </row>
    <row r="13" spans="1:19" s="7" customFormat="1" x14ac:dyDescent="0.25">
      <c r="A13" s="12"/>
      <c r="C13" s="7" t="s">
        <v>74</v>
      </c>
      <c r="D13" s="19" t="s">
        <v>73</v>
      </c>
      <c r="F13" s="9"/>
      <c r="G13" s="12"/>
      <c r="I13" s="20" t="s">
        <v>59</v>
      </c>
      <c r="J13" s="7" t="s">
        <v>58</v>
      </c>
      <c r="L13" s="13"/>
    </row>
    <row r="14" spans="1:19" s="7" customFormat="1" x14ac:dyDescent="0.25">
      <c r="A14" s="12"/>
      <c r="C14" s="7" t="s">
        <v>76</v>
      </c>
      <c r="D14" s="19" t="s">
        <v>75</v>
      </c>
      <c r="F14" s="9"/>
      <c r="G14" s="14"/>
      <c r="I14" s="20" t="s">
        <v>61</v>
      </c>
      <c r="J14" s="7" t="s">
        <v>60</v>
      </c>
      <c r="L14" s="20"/>
    </row>
    <row r="15" spans="1:19" s="7" customFormat="1" x14ac:dyDescent="0.25">
      <c r="A15" s="12" t="s">
        <v>183</v>
      </c>
      <c r="B15" s="7" t="s">
        <v>137</v>
      </c>
      <c r="C15" s="7" t="s">
        <v>78</v>
      </c>
      <c r="D15" s="19" t="s">
        <v>77</v>
      </c>
      <c r="E15" s="7" t="s">
        <v>41</v>
      </c>
      <c r="F15" s="9" t="s">
        <v>182</v>
      </c>
      <c r="G15" s="14"/>
      <c r="I15" s="20" t="s">
        <v>63</v>
      </c>
      <c r="J15" s="7" t="s">
        <v>62</v>
      </c>
      <c r="L15" s="20"/>
    </row>
    <row r="16" spans="1:19" s="7" customFormat="1" x14ac:dyDescent="0.25">
      <c r="A16" s="12" t="s">
        <v>180</v>
      </c>
      <c r="B16" s="7" t="s">
        <v>39</v>
      </c>
      <c r="C16" s="7" t="s">
        <v>49</v>
      </c>
      <c r="D16" s="19" t="s">
        <v>79</v>
      </c>
      <c r="E16" s="7" t="s">
        <v>43</v>
      </c>
      <c r="F16" s="9" t="s">
        <v>181</v>
      </c>
      <c r="G16" s="14"/>
      <c r="I16" s="20" t="s">
        <v>65</v>
      </c>
      <c r="J16" s="7" t="s">
        <v>64</v>
      </c>
      <c r="L16" s="20"/>
    </row>
    <row r="17" spans="1:17" s="7" customFormat="1" x14ac:dyDescent="0.25">
      <c r="A17" s="12" t="s">
        <v>179</v>
      </c>
      <c r="B17" s="7" t="s">
        <v>137</v>
      </c>
      <c r="C17" s="7" t="s">
        <v>51</v>
      </c>
      <c r="D17" s="19" t="s">
        <v>50</v>
      </c>
      <c r="E17" s="7" t="s">
        <v>44</v>
      </c>
      <c r="F17" s="9" t="s">
        <v>178</v>
      </c>
      <c r="G17" s="14"/>
      <c r="I17" s="20" t="s">
        <v>160</v>
      </c>
      <c r="J17" s="7" t="s">
        <v>103</v>
      </c>
      <c r="L17" s="20"/>
    </row>
    <row r="18" spans="1:17" s="7" customFormat="1" x14ac:dyDescent="0.25">
      <c r="A18" s="12" t="s">
        <v>184</v>
      </c>
      <c r="B18" s="7" t="s">
        <v>137</v>
      </c>
      <c r="C18" s="7" t="s">
        <v>53</v>
      </c>
      <c r="D18" s="19" t="s">
        <v>52</v>
      </c>
      <c r="E18" s="7" t="s">
        <v>137</v>
      </c>
      <c r="F18" s="9" t="s">
        <v>185</v>
      </c>
      <c r="G18" s="12"/>
      <c r="I18" s="20" t="s">
        <v>66</v>
      </c>
      <c r="J18" s="7" t="s">
        <v>104</v>
      </c>
      <c r="L18" s="13"/>
    </row>
    <row r="19" spans="1:17" s="7" customFormat="1" x14ac:dyDescent="0.25">
      <c r="A19" s="12"/>
      <c r="D19" s="19"/>
      <c r="F19" s="9"/>
      <c r="G19" s="12" t="s">
        <v>45</v>
      </c>
      <c r="H19" s="7" t="s">
        <v>41</v>
      </c>
      <c r="I19" s="20" t="s">
        <v>35</v>
      </c>
      <c r="J19" s="7" t="s">
        <v>34</v>
      </c>
      <c r="K19" s="7" t="s">
        <v>39</v>
      </c>
      <c r="L19" s="13" t="s">
        <v>40</v>
      </c>
    </row>
    <row r="20" spans="1:17" s="7" customFormat="1" x14ac:dyDescent="0.25">
      <c r="A20" s="14"/>
      <c r="D20" s="19"/>
      <c r="F20" s="9"/>
      <c r="G20" s="12" t="s">
        <v>47</v>
      </c>
      <c r="H20" s="7" t="s">
        <v>43</v>
      </c>
      <c r="I20" s="20" t="s">
        <v>37</v>
      </c>
      <c r="J20" s="7" t="s">
        <v>36</v>
      </c>
      <c r="K20" s="7" t="s">
        <v>44</v>
      </c>
      <c r="L20" s="13" t="s">
        <v>46</v>
      </c>
    </row>
    <row r="21" spans="1:17" s="7" customFormat="1" ht="15.75" thickBot="1" x14ac:dyDescent="0.3">
      <c r="A21" s="15"/>
      <c r="B21" s="16"/>
      <c r="C21" s="16"/>
      <c r="D21" s="22"/>
      <c r="E21" s="16"/>
      <c r="F21" s="17"/>
      <c r="G21" s="24"/>
      <c r="H21" s="16"/>
      <c r="I21" s="23" t="s">
        <v>38</v>
      </c>
      <c r="J21" s="16" t="s">
        <v>102</v>
      </c>
      <c r="K21" s="16" t="s">
        <v>42</v>
      </c>
      <c r="L21" s="18" t="s">
        <v>48</v>
      </c>
    </row>
    <row r="22" spans="1:17" s="7" customFormat="1" x14ac:dyDescent="0.25">
      <c r="A22" s="14"/>
    </row>
    <row r="23" spans="1:17" s="16" customFormat="1" ht="15.75" thickBot="1" x14ac:dyDescent="0.3">
      <c r="A23" s="15"/>
    </row>
    <row r="24" spans="1:17" ht="15.75" thickBot="1" x14ac:dyDescent="0.3">
      <c r="A24" s="11" t="s">
        <v>130</v>
      </c>
      <c r="B24" s="7"/>
      <c r="C24" s="7"/>
      <c r="D24" s="7"/>
      <c r="G24" s="7"/>
      <c r="H24" s="7"/>
      <c r="I24" s="7"/>
      <c r="J24" s="7"/>
      <c r="K24" s="7"/>
    </row>
    <row r="25" spans="1:17" ht="15.75" thickBot="1" x14ac:dyDescent="0.3">
      <c r="A25" s="25" t="s">
        <v>121</v>
      </c>
      <c r="B25" s="26" t="s">
        <v>119</v>
      </c>
      <c r="C25" s="26" t="s">
        <v>120</v>
      </c>
      <c r="D25" s="27" t="s">
        <v>120</v>
      </c>
      <c r="E25" s="26" t="s">
        <v>119</v>
      </c>
      <c r="F25" s="28" t="s">
        <v>121</v>
      </c>
      <c r="G25" s="25" t="s">
        <v>121</v>
      </c>
      <c r="H25" s="26" t="s">
        <v>119</v>
      </c>
      <c r="I25" s="29" t="s">
        <v>120</v>
      </c>
      <c r="J25" s="26" t="s">
        <v>120</v>
      </c>
      <c r="K25" s="26" t="s">
        <v>119</v>
      </c>
      <c r="L25" s="30" t="s">
        <v>121</v>
      </c>
    </row>
    <row r="26" spans="1:17" x14ac:dyDescent="0.25">
      <c r="A26" s="12"/>
      <c r="B26" s="7"/>
      <c r="C26" s="7" t="s">
        <v>118</v>
      </c>
      <c r="D26" s="19" t="s">
        <v>117</v>
      </c>
      <c r="E26" s="7"/>
      <c r="F26" s="9"/>
      <c r="G26" s="12"/>
      <c r="H26" s="7"/>
      <c r="I26" s="20" t="s">
        <v>81</v>
      </c>
      <c r="J26" s="7" t="s">
        <v>80</v>
      </c>
      <c r="K26" s="7"/>
      <c r="L26" s="13"/>
    </row>
    <row r="27" spans="1:17" x14ac:dyDescent="0.25">
      <c r="A27" s="12"/>
      <c r="B27" s="7"/>
      <c r="C27" s="7" t="s">
        <v>106</v>
      </c>
      <c r="D27" s="19" t="s">
        <v>105</v>
      </c>
      <c r="E27" s="7" t="s">
        <v>192</v>
      </c>
      <c r="F27" s="9" t="s">
        <v>191</v>
      </c>
      <c r="G27" s="12"/>
      <c r="H27" s="7"/>
      <c r="I27" s="20" t="s">
        <v>83</v>
      </c>
      <c r="J27" s="7" t="s">
        <v>82</v>
      </c>
      <c r="K27" s="7"/>
      <c r="L27" s="13"/>
      <c r="M27" s="7"/>
      <c r="Q27" s="7"/>
    </row>
    <row r="28" spans="1:17" x14ac:dyDescent="0.25">
      <c r="A28" s="12" t="s">
        <v>161</v>
      </c>
      <c r="B28" s="7" t="s">
        <v>43</v>
      </c>
      <c r="C28" s="7" t="s">
        <v>108</v>
      </c>
      <c r="D28" s="19" t="s">
        <v>107</v>
      </c>
      <c r="E28" s="7" t="s">
        <v>43</v>
      </c>
      <c r="F28" s="9" t="s">
        <v>162</v>
      </c>
      <c r="G28" s="12"/>
      <c r="H28" s="7"/>
      <c r="I28" s="20" t="s">
        <v>85</v>
      </c>
      <c r="J28" s="7" t="s">
        <v>84</v>
      </c>
      <c r="K28" s="7"/>
      <c r="L28" s="13"/>
    </row>
    <row r="29" spans="1:17" x14ac:dyDescent="0.25">
      <c r="A29" s="12" t="s">
        <v>172</v>
      </c>
      <c r="B29" s="7" t="s">
        <v>41</v>
      </c>
      <c r="C29" s="7" t="s">
        <v>110</v>
      </c>
      <c r="D29" s="19" t="s">
        <v>109</v>
      </c>
      <c r="E29" s="7" t="s">
        <v>44</v>
      </c>
      <c r="F29" s="9" t="s">
        <v>189</v>
      </c>
      <c r="G29" s="12"/>
      <c r="H29" s="7"/>
      <c r="I29" s="20" t="s">
        <v>87</v>
      </c>
      <c r="J29" s="7" t="s">
        <v>86</v>
      </c>
      <c r="K29" s="7"/>
      <c r="L29" s="13"/>
    </row>
    <row r="30" spans="1:17" x14ac:dyDescent="0.25">
      <c r="A30" s="12" t="s">
        <v>170</v>
      </c>
      <c r="B30" s="7" t="s">
        <v>43</v>
      </c>
      <c r="C30" s="7" t="s">
        <v>112</v>
      </c>
      <c r="D30" s="19" t="s">
        <v>111</v>
      </c>
      <c r="E30" s="7" t="s">
        <v>39</v>
      </c>
      <c r="F30" s="9" t="s">
        <v>171</v>
      </c>
      <c r="G30" s="12"/>
      <c r="H30" s="7"/>
      <c r="I30" s="20" t="s">
        <v>89</v>
      </c>
      <c r="J30" s="7" t="s">
        <v>88</v>
      </c>
      <c r="K30" s="7"/>
      <c r="L30" s="13"/>
    </row>
    <row r="31" spans="1:17" x14ac:dyDescent="0.25">
      <c r="A31" s="12" t="s">
        <v>169</v>
      </c>
      <c r="B31" s="7" t="s">
        <v>42</v>
      </c>
      <c r="C31" s="7" t="s">
        <v>114</v>
      </c>
      <c r="D31" s="19" t="s">
        <v>113</v>
      </c>
      <c r="E31" s="7" t="s">
        <v>43</v>
      </c>
      <c r="F31" s="9" t="s">
        <v>186</v>
      </c>
      <c r="G31" s="12"/>
      <c r="H31" s="7"/>
      <c r="I31" s="20" t="s">
        <v>91</v>
      </c>
      <c r="J31" s="7" t="s">
        <v>90</v>
      </c>
      <c r="K31" s="7"/>
      <c r="L31" s="13"/>
    </row>
    <row r="32" spans="1:17" x14ac:dyDescent="0.25">
      <c r="A32" s="12"/>
      <c r="B32" s="7"/>
      <c r="C32" s="7" t="s">
        <v>116</v>
      </c>
      <c r="D32" s="19" t="s">
        <v>115</v>
      </c>
      <c r="E32" s="7" t="s">
        <v>137</v>
      </c>
      <c r="F32" s="9" t="s">
        <v>190</v>
      </c>
      <c r="G32" s="12"/>
      <c r="H32" s="7"/>
      <c r="I32" s="20" t="s">
        <v>93</v>
      </c>
      <c r="J32" s="7" t="s">
        <v>92</v>
      </c>
      <c r="K32" s="7"/>
      <c r="L32" s="13"/>
    </row>
    <row r="33" spans="1:12" x14ac:dyDescent="0.25">
      <c r="A33" s="12"/>
      <c r="B33" s="7"/>
      <c r="C33" s="7" t="s">
        <v>68</v>
      </c>
      <c r="D33" s="19" t="s">
        <v>67</v>
      </c>
      <c r="E33" s="7"/>
      <c r="F33" s="9"/>
      <c r="G33" s="12"/>
      <c r="H33" s="7"/>
      <c r="I33" s="20" t="s">
        <v>95</v>
      </c>
      <c r="J33" s="7" t="s">
        <v>94</v>
      </c>
      <c r="K33" s="7"/>
      <c r="L33" s="13"/>
    </row>
    <row r="34" spans="1:12" x14ac:dyDescent="0.25">
      <c r="A34" s="12"/>
      <c r="B34" s="7"/>
      <c r="C34" s="7" t="s">
        <v>70</v>
      </c>
      <c r="D34" s="19" t="s">
        <v>69</v>
      </c>
      <c r="E34" s="7"/>
      <c r="F34" s="9"/>
      <c r="G34" s="12"/>
      <c r="H34" s="7"/>
      <c r="I34" s="21" t="s">
        <v>55</v>
      </c>
      <c r="J34" s="7" t="s">
        <v>54</v>
      </c>
      <c r="K34" s="7"/>
      <c r="L34" s="13"/>
    </row>
    <row r="35" spans="1:12" x14ac:dyDescent="0.25">
      <c r="A35" s="12"/>
      <c r="B35" s="7"/>
      <c r="C35" s="7" t="s">
        <v>72</v>
      </c>
      <c r="D35" s="19" t="s">
        <v>71</v>
      </c>
      <c r="E35" s="7"/>
      <c r="F35" s="9"/>
      <c r="G35" s="12"/>
      <c r="H35" s="7"/>
      <c r="I35" s="20" t="s">
        <v>57</v>
      </c>
      <c r="J35" s="7" t="s">
        <v>56</v>
      </c>
      <c r="K35" s="7"/>
      <c r="L35" s="13"/>
    </row>
    <row r="36" spans="1:12" x14ac:dyDescent="0.25">
      <c r="A36" s="12" t="s">
        <v>187</v>
      </c>
      <c r="B36" s="7"/>
      <c r="C36" s="7" t="s">
        <v>74</v>
      </c>
      <c r="D36" s="19" t="s">
        <v>73</v>
      </c>
      <c r="E36" s="7"/>
      <c r="F36" s="9" t="s">
        <v>188</v>
      </c>
      <c r="G36" s="12"/>
      <c r="H36" s="7"/>
      <c r="I36" s="20" t="s">
        <v>59</v>
      </c>
      <c r="J36" s="7" t="s">
        <v>58</v>
      </c>
      <c r="K36" s="7"/>
      <c r="L36" s="13"/>
    </row>
    <row r="37" spans="1:12" x14ac:dyDescent="0.25">
      <c r="A37" s="12"/>
      <c r="B37" s="7"/>
      <c r="C37" s="7" t="s">
        <v>76</v>
      </c>
      <c r="D37" s="19" t="s">
        <v>75</v>
      </c>
      <c r="E37" s="7"/>
      <c r="F37" s="9"/>
      <c r="G37" s="12" t="s">
        <v>168</v>
      </c>
      <c r="H37" s="49" t="s">
        <v>44</v>
      </c>
      <c r="I37" s="20" t="s">
        <v>61</v>
      </c>
      <c r="J37" s="7" t="s">
        <v>60</v>
      </c>
      <c r="K37" s="49" t="s">
        <v>44</v>
      </c>
      <c r="L37" s="13" t="s">
        <v>167</v>
      </c>
    </row>
    <row r="38" spans="1:12" x14ac:dyDescent="0.25">
      <c r="A38" s="12"/>
      <c r="B38" s="7"/>
      <c r="C38" s="7" t="s">
        <v>78</v>
      </c>
      <c r="D38" s="19" t="s">
        <v>77</v>
      </c>
      <c r="E38" s="7"/>
      <c r="F38" s="9"/>
      <c r="G38" s="12" t="s">
        <v>166</v>
      </c>
      <c r="H38" s="7" t="s">
        <v>42</v>
      </c>
      <c r="I38" s="20" t="s">
        <v>63</v>
      </c>
      <c r="J38" s="7" t="s">
        <v>62</v>
      </c>
      <c r="K38" s="49" t="s">
        <v>42</v>
      </c>
      <c r="L38" s="13" t="s">
        <v>165</v>
      </c>
    </row>
    <row r="39" spans="1:12" x14ac:dyDescent="0.25">
      <c r="A39" s="12"/>
      <c r="B39" s="7"/>
      <c r="C39" s="7" t="s">
        <v>49</v>
      </c>
      <c r="D39" s="19" t="s">
        <v>79</v>
      </c>
      <c r="E39" s="7"/>
      <c r="F39" s="9"/>
      <c r="G39" s="12" t="s">
        <v>164</v>
      </c>
      <c r="H39" s="7" t="s">
        <v>137</v>
      </c>
      <c r="I39" s="20" t="s">
        <v>65</v>
      </c>
      <c r="J39" s="7" t="s">
        <v>64</v>
      </c>
      <c r="K39" s="7" t="s">
        <v>137</v>
      </c>
      <c r="L39" s="13" t="s">
        <v>163</v>
      </c>
    </row>
    <row r="40" spans="1:12" x14ac:dyDescent="0.25">
      <c r="A40" s="12"/>
      <c r="B40" s="7"/>
      <c r="C40" s="7" t="s">
        <v>51</v>
      </c>
      <c r="D40" s="19" t="s">
        <v>50</v>
      </c>
      <c r="E40" s="7"/>
      <c r="F40" s="9"/>
      <c r="G40" s="12"/>
      <c r="H40" s="7"/>
      <c r="I40" s="20" t="s">
        <v>175</v>
      </c>
      <c r="J40" s="7" t="s">
        <v>174</v>
      </c>
      <c r="K40" s="7"/>
      <c r="L40" s="13"/>
    </row>
    <row r="41" spans="1:12" x14ac:dyDescent="0.25">
      <c r="A41" s="12" t="s">
        <v>194</v>
      </c>
      <c r="B41" s="7"/>
      <c r="C41" s="7" t="s">
        <v>53</v>
      </c>
      <c r="D41" s="19" t="s">
        <v>52</v>
      </c>
      <c r="E41" s="7"/>
      <c r="F41" s="9" t="s">
        <v>193</v>
      </c>
      <c r="G41" s="12"/>
      <c r="H41" s="7"/>
      <c r="I41" s="20" t="s">
        <v>66</v>
      </c>
      <c r="J41" s="7" t="s">
        <v>173</v>
      </c>
      <c r="K41" s="7"/>
      <c r="L41" s="13"/>
    </row>
    <row r="42" spans="1:12" x14ac:dyDescent="0.25">
      <c r="A42" s="12"/>
      <c r="B42" s="7"/>
      <c r="C42" s="7"/>
      <c r="D42" s="19"/>
      <c r="E42" s="7"/>
      <c r="F42" s="9"/>
      <c r="G42" s="12" t="s">
        <v>45</v>
      </c>
      <c r="H42" s="7" t="s">
        <v>41</v>
      </c>
      <c r="I42" s="20" t="s">
        <v>35</v>
      </c>
      <c r="J42" s="7" t="s">
        <v>34</v>
      </c>
      <c r="K42" s="7" t="s">
        <v>39</v>
      </c>
      <c r="L42" s="13" t="s">
        <v>40</v>
      </c>
    </row>
    <row r="43" spans="1:12" x14ac:dyDescent="0.25">
      <c r="A43" s="14"/>
      <c r="B43" s="7"/>
      <c r="C43" s="7"/>
      <c r="D43" s="19"/>
      <c r="E43" s="7"/>
      <c r="F43" s="9"/>
      <c r="G43" s="12" t="s">
        <v>47</v>
      </c>
      <c r="H43" s="7" t="s">
        <v>43</v>
      </c>
      <c r="I43" s="20" t="s">
        <v>37</v>
      </c>
      <c r="J43" s="7" t="s">
        <v>36</v>
      </c>
      <c r="K43" s="7" t="s">
        <v>44</v>
      </c>
      <c r="L43" s="13" t="s">
        <v>46</v>
      </c>
    </row>
    <row r="44" spans="1:12" ht="15.75" thickBot="1" x14ac:dyDescent="0.3">
      <c r="A44" s="15"/>
      <c r="B44" s="16"/>
      <c r="C44" s="16"/>
      <c r="D44" s="22"/>
      <c r="E44" s="16"/>
      <c r="F44" s="17"/>
      <c r="G44" s="24" t="s">
        <v>195</v>
      </c>
      <c r="H44" s="16"/>
      <c r="I44" s="23" t="s">
        <v>38</v>
      </c>
      <c r="J44" s="16" t="s">
        <v>102</v>
      </c>
      <c r="K44" s="16" t="s">
        <v>42</v>
      </c>
      <c r="L44" s="18" t="s">
        <v>48</v>
      </c>
    </row>
    <row r="46" spans="1:12" ht="15.75" thickBot="1" x14ac:dyDescent="0.3">
      <c r="A46" s="44" t="s">
        <v>140</v>
      </c>
      <c r="G46" s="43" t="s">
        <v>159</v>
      </c>
    </row>
    <row r="47" spans="1:12" ht="15.75" thickBot="1" x14ac:dyDescent="0.3">
      <c r="A47" s="25" t="s">
        <v>121</v>
      </c>
      <c r="B47" s="26" t="s">
        <v>119</v>
      </c>
      <c r="C47" s="38" t="s">
        <v>120</v>
      </c>
      <c r="D47" s="37" t="s">
        <v>120</v>
      </c>
      <c r="E47" s="26" t="s">
        <v>119</v>
      </c>
      <c r="F47" s="28" t="s">
        <v>121</v>
      </c>
      <c r="G47" s="25" t="s">
        <v>121</v>
      </c>
      <c r="H47" s="26" t="s">
        <v>119</v>
      </c>
      <c r="I47" s="29" t="s">
        <v>120</v>
      </c>
      <c r="J47" s="26" t="s">
        <v>120</v>
      </c>
      <c r="K47" s="26" t="s">
        <v>119</v>
      </c>
      <c r="L47" s="30" t="s">
        <v>121</v>
      </c>
    </row>
    <row r="48" spans="1:12" x14ac:dyDescent="0.25">
      <c r="A48" s="12"/>
      <c r="B48" s="7"/>
      <c r="C48" s="13" t="s">
        <v>146</v>
      </c>
      <c r="D48" s="9" t="s">
        <v>154</v>
      </c>
      <c r="E48" s="7" t="s">
        <v>42</v>
      </c>
      <c r="F48" s="9" t="s">
        <v>155</v>
      </c>
      <c r="G48" s="12" t="s">
        <v>158</v>
      </c>
      <c r="H48" s="8" t="s">
        <v>44</v>
      </c>
      <c r="I48" s="40" t="s">
        <v>131</v>
      </c>
      <c r="J48" s="9" t="s">
        <v>134</v>
      </c>
      <c r="K48" s="36" t="s">
        <v>139</v>
      </c>
      <c r="L48" s="13"/>
    </row>
    <row r="49" spans="1:12" x14ac:dyDescent="0.25">
      <c r="A49" s="12"/>
      <c r="B49" s="7"/>
      <c r="C49" s="13" t="s">
        <v>147</v>
      </c>
      <c r="D49" s="9" t="s">
        <v>80</v>
      </c>
      <c r="E49" s="7"/>
      <c r="F49" s="9"/>
      <c r="G49" s="12" t="s">
        <v>155</v>
      </c>
      <c r="H49" s="8" t="s">
        <v>42</v>
      </c>
      <c r="I49" s="40" t="s">
        <v>132</v>
      </c>
      <c r="J49" s="9" t="s">
        <v>135</v>
      </c>
      <c r="K49" s="36" t="s">
        <v>43</v>
      </c>
      <c r="L49" s="13" t="s">
        <v>157</v>
      </c>
    </row>
    <row r="50" spans="1:12" ht="15.75" thickBot="1" x14ac:dyDescent="0.3">
      <c r="A50" s="12"/>
      <c r="B50" s="7"/>
      <c r="C50" s="13" t="s">
        <v>141</v>
      </c>
      <c r="D50" s="9" t="s">
        <v>81</v>
      </c>
      <c r="E50" s="7"/>
      <c r="F50" s="9"/>
      <c r="G50" s="24" t="s">
        <v>156</v>
      </c>
      <c r="H50" s="39" t="s">
        <v>137</v>
      </c>
      <c r="I50" s="41" t="s">
        <v>133</v>
      </c>
      <c r="J50" s="17" t="s">
        <v>136</v>
      </c>
      <c r="K50" s="42" t="s">
        <v>138</v>
      </c>
      <c r="L50" s="18"/>
    </row>
    <row r="51" spans="1:12" x14ac:dyDescent="0.25">
      <c r="A51" s="12"/>
      <c r="B51" s="7"/>
      <c r="C51" s="13" t="s">
        <v>148</v>
      </c>
      <c r="D51" s="9" t="s">
        <v>82</v>
      </c>
      <c r="E51" s="7"/>
      <c r="F51" s="13"/>
      <c r="L51" s="10"/>
    </row>
    <row r="52" spans="1:12" x14ac:dyDescent="0.25">
      <c r="A52" s="12"/>
      <c r="B52" s="7"/>
      <c r="C52" s="13" t="s">
        <v>142</v>
      </c>
      <c r="D52" s="9" t="s">
        <v>83</v>
      </c>
      <c r="E52" s="7"/>
      <c r="F52" s="13"/>
    </row>
    <row r="53" spans="1:12" x14ac:dyDescent="0.25">
      <c r="A53" s="12"/>
      <c r="B53" s="7"/>
      <c r="C53" s="13" t="s">
        <v>149</v>
      </c>
      <c r="D53" s="9" t="s">
        <v>84</v>
      </c>
      <c r="E53" s="7"/>
      <c r="F53" s="13"/>
    </row>
    <row r="54" spans="1:12" x14ac:dyDescent="0.25">
      <c r="A54" s="12"/>
      <c r="B54" s="7"/>
      <c r="C54" s="13" t="s">
        <v>143</v>
      </c>
      <c r="D54" s="9" t="s">
        <v>85</v>
      </c>
      <c r="E54" s="7"/>
      <c r="F54" s="13"/>
    </row>
    <row r="55" spans="1:12" x14ac:dyDescent="0.25">
      <c r="A55" s="12"/>
      <c r="B55" s="7"/>
      <c r="C55" s="13" t="s">
        <v>150</v>
      </c>
      <c r="D55" s="9" t="s">
        <v>86</v>
      </c>
      <c r="E55" s="7"/>
      <c r="F55" s="13"/>
    </row>
    <row r="56" spans="1:12" x14ac:dyDescent="0.25">
      <c r="A56" s="12"/>
      <c r="B56" s="7"/>
      <c r="C56" s="13" t="s">
        <v>144</v>
      </c>
      <c r="D56" s="9" t="s">
        <v>87</v>
      </c>
      <c r="E56" s="7"/>
      <c r="F56" s="13"/>
    </row>
    <row r="57" spans="1:12" x14ac:dyDescent="0.25">
      <c r="A57" s="12"/>
      <c r="B57" s="7"/>
      <c r="C57" s="13" t="s">
        <v>151</v>
      </c>
      <c r="D57" s="9"/>
      <c r="E57" s="7"/>
      <c r="F57" s="13"/>
    </row>
    <row r="58" spans="1:12" x14ac:dyDescent="0.25">
      <c r="A58" s="12" t="s">
        <v>156</v>
      </c>
      <c r="B58" s="7" t="s">
        <v>137</v>
      </c>
      <c r="C58" s="13" t="s">
        <v>145</v>
      </c>
      <c r="D58" s="9"/>
      <c r="E58" s="7"/>
      <c r="F58" s="13"/>
    </row>
    <row r="59" spans="1:12" x14ac:dyDescent="0.25">
      <c r="A59" s="12" t="s">
        <v>157</v>
      </c>
      <c r="B59" s="7" t="s">
        <v>43</v>
      </c>
      <c r="C59" s="13" t="s">
        <v>152</v>
      </c>
      <c r="D59" s="9"/>
      <c r="E59" s="7"/>
      <c r="F59" s="13"/>
    </row>
    <row r="60" spans="1:12" ht="15.75" thickBot="1" x14ac:dyDescent="0.3">
      <c r="A60" s="24" t="s">
        <v>158</v>
      </c>
      <c r="B60" s="16" t="s">
        <v>44</v>
      </c>
      <c r="C60" s="18" t="s">
        <v>153</v>
      </c>
      <c r="D60" s="17"/>
      <c r="E60" s="16"/>
      <c r="F60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Лист1</vt:lpstr>
      <vt:lpstr>Лист2</vt:lpstr>
      <vt:lpstr>Пины</vt:lpstr>
      <vt:lpstr>C_m</vt:lpstr>
      <vt:lpstr>m_kg</vt:lpstr>
      <vt:lpstr>ob_min</vt:lpstr>
      <vt:lpstr>R_cm</vt:lpstr>
      <vt:lpstr>R_m</vt:lpstr>
      <vt:lpstr>R_mm</vt:lpstr>
      <vt:lpstr>V_m_min</vt:lpstr>
      <vt:lpstr>V_m_s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2022-07-23T16:22:11Z</dcterms:modified>
</cp:coreProperties>
</file>